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cmr0112/Desktop/"/>
    </mc:Choice>
  </mc:AlternateContent>
  <xr:revisionPtr revIDLastSave="0" documentId="13_ncr:1_{FD2A1D5B-AF71-A946-ABB2-1366F8CE6DFE}" xr6:coauthVersionLast="47" xr6:coauthVersionMax="47" xr10:uidLastSave="{00000000-0000-0000-0000-000000000000}"/>
  <bookViews>
    <workbookView xWindow="0" yWindow="500" windowWidth="28040" windowHeight="16360" xr2:uid="{6D44ADC5-8603-0E44-A8CD-90D0BB1721F6}"/>
  </bookViews>
  <sheets>
    <sheet name="Summary" sheetId="5" r:id="rId1"/>
    <sheet name="Exp1" sheetId="6" r:id="rId2"/>
    <sheet name="Exp2" sheetId="7" r:id="rId3"/>
    <sheet name="Exp3" sheetId="8" r:id="rId4"/>
    <sheet name="Exp4"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E32" i="9" l="1"/>
  <c r="HF32" i="9" s="1"/>
  <c r="FD32" i="9"/>
  <c r="FE32" i="9" s="1"/>
  <c r="DC32" i="9"/>
  <c r="DD32" i="9" s="1"/>
  <c r="BB32" i="9"/>
  <c r="BC32" i="9" s="1"/>
  <c r="HI30" i="9"/>
  <c r="HH30" i="9"/>
  <c r="HF30" i="9"/>
  <c r="HE30" i="9"/>
  <c r="FE30" i="9"/>
  <c r="FD30" i="9"/>
  <c r="DD30" i="9"/>
  <c r="DC30" i="9"/>
  <c r="BC30" i="9"/>
  <c r="BB30" i="9"/>
  <c r="HE28" i="9"/>
  <c r="HF28" i="9" s="1"/>
  <c r="FD28" i="9"/>
  <c r="FE28" i="9" s="1"/>
  <c r="DC28" i="9"/>
  <c r="DD28" i="9" s="1"/>
  <c r="BB28" i="9"/>
  <c r="BC28" i="9" s="1"/>
  <c r="HE27" i="9"/>
  <c r="HF27" i="9" s="1"/>
  <c r="FD27" i="9"/>
  <c r="FE27" i="9" s="1"/>
  <c r="DC27" i="9"/>
  <c r="DD27" i="9" s="1"/>
  <c r="BB27" i="9"/>
  <c r="BC27" i="9" s="1"/>
  <c r="HE26" i="9"/>
  <c r="HF26" i="9" s="1"/>
  <c r="FD26" i="9"/>
  <c r="FE26" i="9" s="1"/>
  <c r="DC26" i="9"/>
  <c r="DD26" i="9" s="1"/>
  <c r="BB26" i="9"/>
  <c r="BC26" i="9" s="1"/>
  <c r="HE25" i="9"/>
  <c r="HF25" i="9" s="1"/>
  <c r="FD25" i="9"/>
  <c r="FE25" i="9" s="1"/>
  <c r="DC25" i="9"/>
  <c r="DD25" i="9" s="1"/>
  <c r="BB25" i="9"/>
  <c r="BC25" i="9" s="1"/>
  <c r="HE24" i="9"/>
  <c r="HF24" i="9" s="1"/>
  <c r="FD24" i="9"/>
  <c r="FE24" i="9" s="1"/>
  <c r="DC24" i="9"/>
  <c r="DD24" i="9" s="1"/>
  <c r="BB24" i="9"/>
  <c r="BC24" i="9" s="1"/>
  <c r="HE20" i="9"/>
  <c r="HF20" i="9" s="1"/>
  <c r="FD20" i="9"/>
  <c r="FE20" i="9" s="1"/>
  <c r="DC20" i="9"/>
  <c r="DD20" i="9" s="1"/>
  <c r="BB20" i="9"/>
  <c r="HE18" i="9"/>
  <c r="HF18" i="9" s="1"/>
  <c r="FD18" i="9"/>
  <c r="FE18" i="9" s="1"/>
  <c r="DC18" i="9"/>
  <c r="DD18" i="9" s="1"/>
  <c r="BB18" i="9"/>
  <c r="BC18" i="9" s="1"/>
  <c r="HE17" i="9"/>
  <c r="HF17" i="9" s="1"/>
  <c r="FD17" i="9"/>
  <c r="FE17" i="9" s="1"/>
  <c r="DC17" i="9"/>
  <c r="DD17" i="9" s="1"/>
  <c r="BB17" i="9"/>
  <c r="BC17" i="9" s="1"/>
  <c r="HI15" i="9"/>
  <c r="HH15" i="9"/>
  <c r="HF15" i="9"/>
  <c r="HE15" i="9"/>
  <c r="FE15" i="9"/>
  <c r="FD15" i="9"/>
  <c r="DD15" i="9"/>
  <c r="DC15" i="9"/>
  <c r="BC15" i="9"/>
  <c r="BB15" i="9"/>
  <c r="HI14" i="9"/>
  <c r="HH14" i="9"/>
  <c r="HF14" i="9"/>
  <c r="HE14" i="9"/>
  <c r="FE14" i="9"/>
  <c r="FD14" i="9"/>
  <c r="DD14" i="9"/>
  <c r="DC14" i="9"/>
  <c r="BC14" i="9"/>
  <c r="BB14" i="9"/>
  <c r="HI13" i="9"/>
  <c r="HH13" i="9"/>
  <c r="HF13" i="9"/>
  <c r="HE13" i="9"/>
  <c r="FE13" i="9"/>
  <c r="FD13" i="9"/>
  <c r="DD13" i="9"/>
  <c r="DC13" i="9"/>
  <c r="BC13" i="9"/>
  <c r="BB13" i="9"/>
  <c r="HI12" i="9"/>
  <c r="HH12" i="9"/>
  <c r="HF12" i="9"/>
  <c r="HE12" i="9"/>
  <c r="FE12" i="9"/>
  <c r="FD12" i="9"/>
  <c r="DD12" i="9"/>
  <c r="DC12" i="9"/>
  <c r="BC12" i="9"/>
  <c r="BB12" i="9"/>
  <c r="HI10" i="9"/>
  <c r="HH10" i="9"/>
  <c r="HF10" i="9"/>
  <c r="HE10" i="9"/>
  <c r="FE10" i="9"/>
  <c r="FD10" i="9"/>
  <c r="DD10" i="9"/>
  <c r="DC10" i="9"/>
  <c r="BC10" i="9"/>
  <c r="BB10" i="9"/>
  <c r="HI9" i="9"/>
  <c r="HH9" i="9"/>
  <c r="HF9" i="9"/>
  <c r="HE9" i="9"/>
  <c r="FE9" i="9"/>
  <c r="FD9" i="9"/>
  <c r="DD9" i="9"/>
  <c r="DC9" i="9"/>
  <c r="BC9" i="9"/>
  <c r="BB9" i="9"/>
  <c r="HI8" i="9"/>
  <c r="HH8" i="9"/>
  <c r="HF8" i="9"/>
  <c r="HE8" i="9"/>
  <c r="FE8" i="9"/>
  <c r="FD8" i="9"/>
  <c r="DD8" i="9"/>
  <c r="DC8" i="9"/>
  <c r="BC8" i="9"/>
  <c r="BB8" i="9"/>
  <c r="HI7" i="9"/>
  <c r="HH7" i="9"/>
  <c r="HF7" i="9"/>
  <c r="HE7" i="9"/>
  <c r="FE7" i="9"/>
  <c r="FD7" i="9"/>
  <c r="DD7" i="9"/>
  <c r="DC7" i="9"/>
  <c r="BC7" i="9"/>
  <c r="BB7" i="9"/>
  <c r="HH20" i="9" l="1"/>
  <c r="HI20" i="9" s="1"/>
  <c r="HH27" i="9"/>
  <c r="HI27" i="9" s="1"/>
  <c r="HH28" i="9"/>
  <c r="HI28" i="9" s="1"/>
  <c r="BC20" i="9"/>
  <c r="HH24" i="9"/>
  <c r="HI24" i="9" s="1"/>
  <c r="HH17" i="9"/>
  <c r="HI17" i="9" s="1"/>
  <c r="HH25" i="9"/>
  <c r="HI25" i="9" s="1"/>
  <c r="HH26" i="9"/>
  <c r="HI26" i="9" s="1"/>
  <c r="HH32" i="9"/>
  <c r="HI32" i="9" s="1"/>
  <c r="HH18" i="9"/>
  <c r="HI18" i="9" s="1"/>
  <c r="FD32" i="8" l="1"/>
  <c r="FE32" i="8" s="1"/>
  <c r="DC32" i="8"/>
  <c r="DD32" i="8" s="1"/>
  <c r="BB32" i="8"/>
  <c r="FH30" i="8"/>
  <c r="FG30" i="8"/>
  <c r="FE30" i="8"/>
  <c r="FD30" i="8"/>
  <c r="DD30" i="8"/>
  <c r="DC30" i="8"/>
  <c r="BC30" i="8"/>
  <c r="BB30" i="8"/>
  <c r="FD28" i="8"/>
  <c r="FE28" i="8" s="1"/>
  <c r="DC28" i="8"/>
  <c r="DD28" i="8" s="1"/>
  <c r="BB28" i="8"/>
  <c r="FG28" i="8" s="1"/>
  <c r="FH28" i="8" s="1"/>
  <c r="FD27" i="8"/>
  <c r="FE27" i="8" s="1"/>
  <c r="DC27" i="8"/>
  <c r="DD27" i="8" s="1"/>
  <c r="BB27" i="8"/>
  <c r="FD26" i="8"/>
  <c r="FE26" i="8" s="1"/>
  <c r="DC26" i="8"/>
  <c r="DD26" i="8" s="1"/>
  <c r="BB26" i="8"/>
  <c r="FD25" i="8"/>
  <c r="FE25" i="8" s="1"/>
  <c r="DC25" i="8"/>
  <c r="DD25" i="8" s="1"/>
  <c r="BB25" i="8"/>
  <c r="FD24" i="8"/>
  <c r="FE24" i="8" s="1"/>
  <c r="DC24" i="8"/>
  <c r="DD24" i="8" s="1"/>
  <c r="BB24" i="8"/>
  <c r="FD20" i="8"/>
  <c r="FE20" i="8" s="1"/>
  <c r="DC20" i="8"/>
  <c r="DD20" i="8" s="1"/>
  <c r="BB20" i="8"/>
  <c r="FD18" i="8"/>
  <c r="FE18" i="8" s="1"/>
  <c r="DC18" i="8"/>
  <c r="DD18" i="8" s="1"/>
  <c r="BB18" i="8"/>
  <c r="FD17" i="8"/>
  <c r="FE17" i="8" s="1"/>
  <c r="DC17" i="8"/>
  <c r="DD17" i="8" s="1"/>
  <c r="BB17" i="8"/>
  <c r="FG17" i="8" s="1"/>
  <c r="FH17" i="8" s="1"/>
  <c r="FH15" i="8"/>
  <c r="FG15" i="8"/>
  <c r="FE15" i="8"/>
  <c r="FD15" i="8"/>
  <c r="DD15" i="8"/>
  <c r="DC15" i="8"/>
  <c r="BC15" i="8"/>
  <c r="BB15" i="8"/>
  <c r="FH14" i="8"/>
  <c r="FG14" i="8"/>
  <c r="FE14" i="8"/>
  <c r="FD14" i="8"/>
  <c r="DD14" i="8"/>
  <c r="DC14" i="8"/>
  <c r="BC14" i="8"/>
  <c r="BB14" i="8"/>
  <c r="FH13" i="8"/>
  <c r="FG13" i="8"/>
  <c r="FE13" i="8"/>
  <c r="FD13" i="8"/>
  <c r="DD13" i="8"/>
  <c r="DC13" i="8"/>
  <c r="BC13" i="8"/>
  <c r="BB13" i="8"/>
  <c r="FH12" i="8"/>
  <c r="FG12" i="8"/>
  <c r="FE12" i="8"/>
  <c r="FD12" i="8"/>
  <c r="DD12" i="8"/>
  <c r="DC12" i="8"/>
  <c r="BC12" i="8"/>
  <c r="BB12" i="8"/>
  <c r="FH10" i="8"/>
  <c r="FG10" i="8"/>
  <c r="FE10" i="8"/>
  <c r="FD10" i="8"/>
  <c r="DD10" i="8"/>
  <c r="DC10" i="8"/>
  <c r="BC10" i="8"/>
  <c r="BB10" i="8"/>
  <c r="FH9" i="8"/>
  <c r="FG9" i="8"/>
  <c r="FE9" i="8"/>
  <c r="FD9" i="8"/>
  <c r="DD9" i="8"/>
  <c r="DC9" i="8"/>
  <c r="BC9" i="8"/>
  <c r="BB9" i="8"/>
  <c r="FH8" i="8"/>
  <c r="FG8" i="8"/>
  <c r="FE8" i="8"/>
  <c r="FD8" i="8"/>
  <c r="DD8" i="8"/>
  <c r="DC8" i="8"/>
  <c r="BC8" i="8"/>
  <c r="BB8" i="8"/>
  <c r="FH7" i="8"/>
  <c r="FG7" i="8"/>
  <c r="FE7" i="8"/>
  <c r="FD7" i="8"/>
  <c r="DD7" i="8"/>
  <c r="DC7" i="8"/>
  <c r="BC7" i="8"/>
  <c r="BB7" i="8"/>
  <c r="FG18" i="8" l="1"/>
  <c r="FH18" i="8" s="1"/>
  <c r="FG25" i="8"/>
  <c r="FH25" i="8" s="1"/>
  <c r="FG20" i="8"/>
  <c r="FH20" i="8" s="1"/>
  <c r="FG26" i="8"/>
  <c r="FH26" i="8" s="1"/>
  <c r="FG32" i="8"/>
  <c r="FH32" i="8" s="1"/>
  <c r="FG24" i="8"/>
  <c r="FH24" i="8" s="1"/>
  <c r="FG27" i="8"/>
  <c r="FH27" i="8" s="1"/>
  <c r="BC17" i="8"/>
  <c r="BC18" i="8"/>
  <c r="BC20" i="8"/>
  <c r="BC24" i="8"/>
  <c r="BC25" i="8"/>
  <c r="BC26" i="8"/>
  <c r="BC27" i="8"/>
  <c r="BC28" i="8"/>
  <c r="BC32" i="8"/>
  <c r="FB32" i="7" l="1"/>
  <c r="FC32" i="7" s="1"/>
  <c r="DB32" i="7"/>
  <c r="DC32" i="7" s="1"/>
  <c r="BB32" i="7"/>
  <c r="FE32" i="7" s="1"/>
  <c r="FF32" i="7" s="1"/>
  <c r="FF30" i="7"/>
  <c r="FE30" i="7"/>
  <c r="FC30" i="7"/>
  <c r="FB30" i="7"/>
  <c r="DC30" i="7"/>
  <c r="DB30" i="7"/>
  <c r="BC30" i="7"/>
  <c r="BB30" i="7"/>
  <c r="FB28" i="7"/>
  <c r="FC28" i="7" s="1"/>
  <c r="DB28" i="7"/>
  <c r="DC28" i="7" s="1"/>
  <c r="BB28" i="7"/>
  <c r="FE28" i="7" s="1"/>
  <c r="FF28" i="7" s="1"/>
  <c r="FB27" i="7"/>
  <c r="FC27" i="7" s="1"/>
  <c r="DB27" i="7"/>
  <c r="DC27" i="7" s="1"/>
  <c r="BB27" i="7"/>
  <c r="FB26" i="7"/>
  <c r="FC26" i="7" s="1"/>
  <c r="DB26" i="7"/>
  <c r="DC26" i="7" s="1"/>
  <c r="BB26" i="7"/>
  <c r="FB25" i="7"/>
  <c r="FC25" i="7" s="1"/>
  <c r="DB25" i="7"/>
  <c r="DC25" i="7" s="1"/>
  <c r="BB25" i="7"/>
  <c r="FE25" i="7" s="1"/>
  <c r="FF25" i="7" s="1"/>
  <c r="FB24" i="7"/>
  <c r="FC24" i="7" s="1"/>
  <c r="DB24" i="7"/>
  <c r="DC24" i="7" s="1"/>
  <c r="BB24" i="7"/>
  <c r="FB20" i="7"/>
  <c r="DB20" i="7"/>
  <c r="DC20" i="7" s="1"/>
  <c r="BB20" i="7"/>
  <c r="BC20" i="7" s="1"/>
  <c r="FB18" i="7"/>
  <c r="FC18" i="7" s="1"/>
  <c r="DB18" i="7"/>
  <c r="DC18" i="7" s="1"/>
  <c r="BB18" i="7"/>
  <c r="FE18" i="7" s="1"/>
  <c r="FF18" i="7" s="1"/>
  <c r="FB17" i="7"/>
  <c r="FC17" i="7" s="1"/>
  <c r="DB17" i="7"/>
  <c r="DC17" i="7" s="1"/>
  <c r="BB17" i="7"/>
  <c r="FE17" i="7" s="1"/>
  <c r="FF17" i="7" s="1"/>
  <c r="FF15" i="7"/>
  <c r="FE15" i="7"/>
  <c r="FC15" i="7"/>
  <c r="FB15" i="7"/>
  <c r="DC15" i="7"/>
  <c r="DB15" i="7"/>
  <c r="BC15" i="7"/>
  <c r="BB15" i="7"/>
  <c r="FF14" i="7"/>
  <c r="FE14" i="7"/>
  <c r="FC14" i="7"/>
  <c r="FB14" i="7"/>
  <c r="DC14" i="7"/>
  <c r="DB14" i="7"/>
  <c r="BC14" i="7"/>
  <c r="BB14" i="7"/>
  <c r="FF13" i="7"/>
  <c r="FE13" i="7"/>
  <c r="FC13" i="7"/>
  <c r="FB13" i="7"/>
  <c r="DC13" i="7"/>
  <c r="DB13" i="7"/>
  <c r="BC13" i="7"/>
  <c r="BB13" i="7"/>
  <c r="FF12" i="7"/>
  <c r="FE12" i="7"/>
  <c r="FC12" i="7"/>
  <c r="FB12" i="7"/>
  <c r="DC12" i="7"/>
  <c r="DB12" i="7"/>
  <c r="BC12" i="7"/>
  <c r="BB12" i="7"/>
  <c r="FF10" i="7"/>
  <c r="FE10" i="7"/>
  <c r="FC10" i="7"/>
  <c r="FB10" i="7"/>
  <c r="DC10" i="7"/>
  <c r="DB10" i="7"/>
  <c r="BC10" i="7"/>
  <c r="BB10" i="7"/>
  <c r="FF9" i="7"/>
  <c r="FE9" i="7"/>
  <c r="FC9" i="7"/>
  <c r="FB9" i="7"/>
  <c r="DC9" i="7"/>
  <c r="DB9" i="7"/>
  <c r="BC9" i="7"/>
  <c r="BB9" i="7"/>
  <c r="FF8" i="7"/>
  <c r="FE8" i="7"/>
  <c r="FC8" i="7"/>
  <c r="FB8" i="7"/>
  <c r="DC8" i="7"/>
  <c r="DB8" i="7"/>
  <c r="BC8" i="7"/>
  <c r="BB8" i="7"/>
  <c r="FF7" i="7"/>
  <c r="FE7" i="7"/>
  <c r="FC7" i="7"/>
  <c r="FB7" i="7"/>
  <c r="DC7" i="7"/>
  <c r="DB7" i="7"/>
  <c r="BC7" i="7"/>
  <c r="BB7" i="7"/>
  <c r="FE26" i="7" l="1"/>
  <c r="FF26" i="7" s="1"/>
  <c r="FE24" i="7"/>
  <c r="FF24" i="7" s="1"/>
  <c r="FE27" i="7"/>
  <c r="FF27" i="7" s="1"/>
  <c r="FE20" i="7"/>
  <c r="FF20" i="7" s="1"/>
  <c r="BC18" i="7"/>
  <c r="BC26" i="7"/>
  <c r="BC32" i="7"/>
  <c r="BC17" i="7"/>
  <c r="BC24" i="7"/>
  <c r="BC27" i="7"/>
  <c r="FC20" i="7"/>
  <c r="BC25" i="7"/>
  <c r="BC28" i="7"/>
  <c r="FL32" i="6" l="1"/>
  <c r="FK32" i="6"/>
  <c r="DK32" i="6"/>
  <c r="DJ32" i="6"/>
  <c r="BI32" i="6"/>
  <c r="BH32" i="6"/>
  <c r="FN32" i="6" s="1"/>
  <c r="FO32" i="6" s="1"/>
  <c r="FL30" i="6"/>
  <c r="FK30" i="6"/>
  <c r="FO30" i="6" s="1"/>
  <c r="DK30" i="6"/>
  <c r="DJ30" i="6"/>
  <c r="BI30" i="6"/>
  <c r="BH30" i="6"/>
  <c r="FL28" i="6"/>
  <c r="FK28" i="6"/>
  <c r="DK28" i="6"/>
  <c r="DJ28" i="6"/>
  <c r="BI28" i="6"/>
  <c r="BH28" i="6"/>
  <c r="FL27" i="6"/>
  <c r="FK27" i="6"/>
  <c r="DK27" i="6"/>
  <c r="DJ27" i="6"/>
  <c r="BI27" i="6"/>
  <c r="BH27" i="6"/>
  <c r="FL26" i="6"/>
  <c r="FK26" i="6"/>
  <c r="DK26" i="6"/>
  <c r="DJ26" i="6"/>
  <c r="BI26" i="6"/>
  <c r="BH26" i="6"/>
  <c r="FN26" i="6" s="1"/>
  <c r="FO26" i="6" s="1"/>
  <c r="FL25" i="6"/>
  <c r="FK25" i="6"/>
  <c r="DK25" i="6"/>
  <c r="DJ25" i="6"/>
  <c r="BI25" i="6"/>
  <c r="BH25" i="6"/>
  <c r="FL24" i="6"/>
  <c r="FK24" i="6"/>
  <c r="DK24" i="6"/>
  <c r="DJ24" i="6"/>
  <c r="BI24" i="6"/>
  <c r="BH24" i="6"/>
  <c r="FL20" i="6"/>
  <c r="FK20" i="6"/>
  <c r="FN20" i="6" s="1"/>
  <c r="FO20" i="6" s="1"/>
  <c r="DK20" i="6"/>
  <c r="DJ20" i="6"/>
  <c r="BI20" i="6"/>
  <c r="BH20" i="6"/>
  <c r="FL18" i="6"/>
  <c r="FK18" i="6"/>
  <c r="DK18" i="6"/>
  <c r="DJ18" i="6"/>
  <c r="BI18" i="6"/>
  <c r="BH18" i="6"/>
  <c r="FN18" i="6" s="1"/>
  <c r="FO18" i="6" s="1"/>
  <c r="FL17" i="6"/>
  <c r="FK17" i="6"/>
  <c r="DK17" i="6"/>
  <c r="DJ17" i="6"/>
  <c r="BI17" i="6"/>
  <c r="BH17" i="6"/>
  <c r="FO15" i="6"/>
  <c r="FN15" i="6"/>
  <c r="FL15" i="6"/>
  <c r="FK15" i="6"/>
  <c r="DK15" i="6"/>
  <c r="DJ15" i="6"/>
  <c r="BI15" i="6"/>
  <c r="BH15" i="6"/>
  <c r="FO14" i="6"/>
  <c r="FN14" i="6"/>
  <c r="FL14" i="6"/>
  <c r="FK14" i="6"/>
  <c r="DK14" i="6"/>
  <c r="DJ14" i="6"/>
  <c r="BI14" i="6"/>
  <c r="BH14" i="6"/>
  <c r="FO13" i="6"/>
  <c r="FN13" i="6"/>
  <c r="FL13" i="6"/>
  <c r="FK13" i="6"/>
  <c r="DK13" i="6"/>
  <c r="DJ13" i="6"/>
  <c r="BI13" i="6"/>
  <c r="BH13" i="6"/>
  <c r="FO12" i="6"/>
  <c r="FN12" i="6"/>
  <c r="FL12" i="6"/>
  <c r="FK12" i="6"/>
  <c r="DK12" i="6"/>
  <c r="DJ12" i="6"/>
  <c r="BI12" i="6"/>
  <c r="BH12" i="6"/>
  <c r="FO10" i="6"/>
  <c r="FN10" i="6"/>
  <c r="FL10" i="6"/>
  <c r="FK10" i="6"/>
  <c r="DK10" i="6"/>
  <c r="DJ10" i="6"/>
  <c r="BI10" i="6"/>
  <c r="BH10" i="6"/>
  <c r="FO9" i="6"/>
  <c r="FN9" i="6"/>
  <c r="FL9" i="6"/>
  <c r="FK9" i="6"/>
  <c r="DK9" i="6"/>
  <c r="DJ9" i="6"/>
  <c r="BI9" i="6"/>
  <c r="BH9" i="6"/>
  <c r="FO8" i="6"/>
  <c r="FN8" i="6"/>
  <c r="FL8" i="6"/>
  <c r="FK8" i="6"/>
  <c r="DK8" i="6"/>
  <c r="DJ8" i="6"/>
  <c r="BI8" i="6"/>
  <c r="BH8" i="6"/>
  <c r="FO7" i="6"/>
  <c r="FN7" i="6"/>
  <c r="FL7" i="6"/>
  <c r="FK7" i="6"/>
  <c r="DK7" i="6"/>
  <c r="DJ7" i="6"/>
  <c r="BI7" i="6"/>
  <c r="BH7" i="6"/>
  <c r="FN27" i="6" l="1"/>
  <c r="FO27" i="6" s="1"/>
  <c r="FN25" i="6"/>
  <c r="FO25" i="6" s="1"/>
  <c r="FN17" i="6"/>
  <c r="FO17" i="6" s="1"/>
  <c r="FN24" i="6"/>
  <c r="FO24" i="6" s="1"/>
  <c r="FN28" i="6"/>
  <c r="FO28" i="6" s="1"/>
  <c r="FN30" i="6"/>
</calcChain>
</file>

<file path=xl/sharedStrings.xml><?xml version="1.0" encoding="utf-8"?>
<sst xmlns="http://schemas.openxmlformats.org/spreadsheetml/2006/main" count="11894" uniqueCount="1717">
  <si>
    <t>Overall Summary</t>
  </si>
  <si>
    <t>Q1-4</t>
  </si>
  <si>
    <t>Mean</t>
  </si>
  <si>
    <t>SD</t>
  </si>
  <si>
    <t>Target</t>
  </si>
  <si>
    <t>Test</t>
  </si>
  <si>
    <t>Alt</t>
  </si>
  <si>
    <t>Q5-8</t>
  </si>
  <si>
    <t>#</t>
  </si>
  <si>
    <t>%</t>
  </si>
  <si>
    <t>Reported purpose of study</t>
  </si>
  <si>
    <t>Reported having a strategy</t>
  </si>
  <si>
    <t>Reported that strategy changed</t>
  </si>
  <si>
    <t>Demographics</t>
  </si>
  <si>
    <t>Male</t>
  </si>
  <si>
    <t>Nationality-American</t>
  </si>
  <si>
    <t>Nationality-Indian</t>
  </si>
  <si>
    <t>Country of Residence-US</t>
  </si>
  <si>
    <t>Country of Residence-India</t>
  </si>
  <si>
    <t>Level of distress during task</t>
  </si>
  <si>
    <t>Colorblind</t>
  </si>
  <si>
    <t>Exp 1</t>
  </si>
  <si>
    <t>Filename:</t>
  </si>
  <si>
    <t xml:space="preserve"> Participant002-1-Survey</t>
  </si>
  <si>
    <t xml:space="preserve"> Participant005-1-Survey</t>
  </si>
  <si>
    <t xml:space="preserve"> Participant008-1-Survey</t>
  </si>
  <si>
    <t xml:space="preserve"> Participant012-1-Survey</t>
  </si>
  <si>
    <t xml:space="preserve"> Participant014-1-Survey</t>
  </si>
  <si>
    <t xml:space="preserve"> Participant023-1-Survey</t>
  </si>
  <si>
    <t xml:space="preserve"> Participant029-1-Survey</t>
  </si>
  <si>
    <t xml:space="preserve"> Participant037-2-Survey</t>
  </si>
  <si>
    <t xml:space="preserve"> Participant038-2-Survey</t>
  </si>
  <si>
    <t xml:space="preserve"> Participant043-2-Survey</t>
  </si>
  <si>
    <t xml:space="preserve"> Participant044-1-Survey</t>
  </si>
  <si>
    <t xml:space="preserve"> Participant056-1-Survey</t>
  </si>
  <si>
    <t xml:space="preserve"> Participant057-2-Survey</t>
  </si>
  <si>
    <t xml:space="preserve"> Participant063-1-Survey</t>
  </si>
  <si>
    <t xml:space="preserve"> Participant067-2-Survey</t>
  </si>
  <si>
    <t xml:space="preserve"> Participant070-1-Survey</t>
  </si>
  <si>
    <t xml:space="preserve"> Participant078-1-Survey</t>
  </si>
  <si>
    <t xml:space="preserve"> Participant079-2-Survey</t>
  </si>
  <si>
    <t xml:space="preserve"> Participant080-2-Survey</t>
  </si>
  <si>
    <t xml:space="preserve"> Participant083-1-Survey</t>
  </si>
  <si>
    <t xml:space="preserve"> Participant084-1-Survey</t>
  </si>
  <si>
    <t xml:space="preserve"> Participant091-2-Survey</t>
  </si>
  <si>
    <t xml:space="preserve"> Participant093-2-Survey</t>
  </si>
  <si>
    <t xml:space="preserve"> Participant108-1-Survey</t>
  </si>
  <si>
    <t xml:space="preserve"> Participant109-2-Survey</t>
  </si>
  <si>
    <t xml:space="preserve"> Participant112-1-Survey</t>
  </si>
  <si>
    <t xml:space="preserve"> Participant116-2-Survey</t>
  </si>
  <si>
    <t xml:space="preserve"> Participant119-2-Survey</t>
  </si>
  <si>
    <t xml:space="preserve"> Participant122-2-Survey</t>
  </si>
  <si>
    <t xml:space="preserve"> Participant144-2-Survey</t>
  </si>
  <si>
    <t xml:space="preserve"> Participant017-2-Survey</t>
  </si>
  <si>
    <t xml:space="preserve"> Participant019-2-Survey</t>
  </si>
  <si>
    <t xml:space="preserve"> Participant020-2-Survey</t>
  </si>
  <si>
    <t xml:space="preserve"> Participant028-2-Survey</t>
  </si>
  <si>
    <t xml:space="preserve"> Participant046-1-Survey</t>
  </si>
  <si>
    <t xml:space="preserve"> Participant058-1-Survey</t>
  </si>
  <si>
    <t xml:space="preserve"> Participant059-2-Survey</t>
  </si>
  <si>
    <t xml:space="preserve"> Participant061-1-Survey</t>
  </si>
  <si>
    <t xml:space="preserve"> Participant072-2-Survey</t>
  </si>
  <si>
    <t xml:space="preserve"> Participant077-2-Survey</t>
  </si>
  <si>
    <t xml:space="preserve"> Participant087-1-Survey</t>
  </si>
  <si>
    <t xml:space="preserve"> Participant089-1-Survey</t>
  </si>
  <si>
    <t xml:space="preserve"> Participant096-2-Survey</t>
  </si>
  <si>
    <t xml:space="preserve"> Participant098-2-Survey</t>
  </si>
  <si>
    <t xml:space="preserve"> Participant099-1-Survey</t>
  </si>
  <si>
    <t xml:space="preserve"> Participant103-2-Survey</t>
  </si>
  <si>
    <t xml:space="preserve"> Participant104-1-Survey</t>
  </si>
  <si>
    <t xml:space="preserve"> Participant106-1-Survey</t>
  </si>
  <si>
    <t xml:space="preserve"> Participant130-1-Survey</t>
  </si>
  <si>
    <t xml:space="preserve"> Participant131-2-Survey</t>
  </si>
  <si>
    <t xml:space="preserve"> Participant133-2-Survey</t>
  </si>
  <si>
    <t xml:space="preserve"> Participant135-1-Survey</t>
  </si>
  <si>
    <t xml:space="preserve"> Participant136-2-Survey</t>
  </si>
  <si>
    <t xml:space="preserve"> Participant140-2-Survey</t>
  </si>
  <si>
    <t xml:space="preserve"> Participant141-2-Survey</t>
  </si>
  <si>
    <t xml:space="preserve"> Participant146-1-Survey</t>
  </si>
  <si>
    <t>Group High Rate - Summary</t>
  </si>
  <si>
    <t xml:space="preserve"> Participant016-6-Survey</t>
  </si>
  <si>
    <t xml:space="preserve"> Participant021-5-Survey</t>
  </si>
  <si>
    <t xml:space="preserve"> Participant035-5-Survey</t>
  </si>
  <si>
    <t xml:space="preserve"> Participant040-6-Survey</t>
  </si>
  <si>
    <t xml:space="preserve"> Participant051-5-Survey</t>
  </si>
  <si>
    <t xml:space="preserve"> Participant053-5-Survey</t>
  </si>
  <si>
    <t xml:space="preserve"> Participant068-5-Survey</t>
  </si>
  <si>
    <t xml:space="preserve"> Participant075-5-Survey</t>
  </si>
  <si>
    <t xml:space="preserve"> Participant076-5-Survey</t>
  </si>
  <si>
    <t xml:space="preserve"> Participant086-6-Survey</t>
  </si>
  <si>
    <t xml:space="preserve"> Participant088-5-Survey</t>
  </si>
  <si>
    <t xml:space="preserve"> Participant095-6-Survey</t>
  </si>
  <si>
    <t xml:space="preserve"> Participant105-5-Survey</t>
  </si>
  <si>
    <t xml:space="preserve"> Participant110-5-Survey</t>
  </si>
  <si>
    <t xml:space="preserve"> Participant113-5-Survey</t>
  </si>
  <si>
    <t xml:space="preserve"> Participant125-5-Survey</t>
  </si>
  <si>
    <t xml:space="preserve"> Participant127-5-Survey</t>
  </si>
  <si>
    <t xml:space="preserve"> Participant132-5-Survey</t>
  </si>
  <si>
    <t xml:space="preserve"> Participant143-5-Survey</t>
  </si>
  <si>
    <t xml:space="preserve"> Participant147-5-Survey</t>
  </si>
  <si>
    <t xml:space="preserve"> Participant150-6-Survey</t>
  </si>
  <si>
    <t xml:space="preserve"> Participant151-6-Survey</t>
  </si>
  <si>
    <t xml:space="preserve"> Participant159-6-Survey</t>
  </si>
  <si>
    <t xml:space="preserve"> Participant001-6-Survey</t>
  </si>
  <si>
    <t xml:space="preserve"> Participant010-6-Survey</t>
  </si>
  <si>
    <t xml:space="preserve"> Participant018-5-Survey</t>
  </si>
  <si>
    <t xml:space="preserve"> Participant027-6-Survey</t>
  </si>
  <si>
    <t xml:space="preserve"> Participant030-5-Survey</t>
  </si>
  <si>
    <t xml:space="preserve"> Participant031-6-Survey</t>
  </si>
  <si>
    <t xml:space="preserve"> Participant033-6-Survey</t>
  </si>
  <si>
    <t xml:space="preserve"> Participant045-6-Survey</t>
  </si>
  <si>
    <t xml:space="preserve"> Participant048-5-Survey</t>
  </si>
  <si>
    <t xml:space="preserve"> Participant060-6-Survey</t>
  </si>
  <si>
    <t xml:space="preserve"> Participant064-6-Survey</t>
  </si>
  <si>
    <t xml:space="preserve"> Participant066-5-Survey</t>
  </si>
  <si>
    <t xml:space="preserve"> Participant071-5-Survey</t>
  </si>
  <si>
    <t xml:space="preserve"> Participant082-6-Survey</t>
  </si>
  <si>
    <t xml:space="preserve"> Participant092-6-Survey</t>
  </si>
  <si>
    <t xml:space="preserve"> Participant100-6-Survey</t>
  </si>
  <si>
    <t xml:space="preserve"> Participant117-6-Survey</t>
  </si>
  <si>
    <t xml:space="preserve"> Participant120-6-Survey</t>
  </si>
  <si>
    <t xml:space="preserve"> Participant123-5-Survey</t>
  </si>
  <si>
    <t xml:space="preserve"> Participant128-5-Survey</t>
  </si>
  <si>
    <t xml:space="preserve"> Participant137-6-Survey</t>
  </si>
  <si>
    <t xml:space="preserve"> Participant142-5-Survey</t>
  </si>
  <si>
    <t xml:space="preserve"> Participant152-5-Survey</t>
  </si>
  <si>
    <t xml:space="preserve"> Participant154-6-Survey</t>
  </si>
  <si>
    <t xml:space="preserve"> Participant155-6-Survey</t>
  </si>
  <si>
    <t xml:space="preserve"> Participant158-6-Survey</t>
  </si>
  <si>
    <t xml:space="preserve"> Participant161-5-Survey</t>
  </si>
  <si>
    <t xml:space="preserve"> Participant163-6-Survey</t>
  </si>
  <si>
    <t>Group Low Rate - Summary</t>
  </si>
  <si>
    <t xml:space="preserve"> Participant003-7-Survey</t>
  </si>
  <si>
    <t xml:space="preserve"> Participant011-8-Survey</t>
  </si>
  <si>
    <t xml:space="preserve"> Participant024-8-Survey</t>
  </si>
  <si>
    <t xml:space="preserve"> Participant039-7-Survey</t>
  </si>
  <si>
    <t xml:space="preserve"> Participant041-7-Survey</t>
  </si>
  <si>
    <t xml:space="preserve"> Participant052-7-Survey</t>
  </si>
  <si>
    <t xml:space="preserve"> Participant054-8-Survey</t>
  </si>
  <si>
    <t xml:space="preserve"> Participant062-8-Survey</t>
  </si>
  <si>
    <t xml:space="preserve"> Participant069-7-Survey</t>
  </si>
  <si>
    <t xml:space="preserve"> Participant073-7-Survey</t>
  </si>
  <si>
    <t xml:space="preserve"> Participant074-8-Survey</t>
  </si>
  <si>
    <t xml:space="preserve"> Participant085-7-Survey</t>
  </si>
  <si>
    <t xml:space="preserve"> Participant097-7-Survey</t>
  </si>
  <si>
    <t xml:space="preserve"> Participant107-8-Survey</t>
  </si>
  <si>
    <t xml:space="preserve"> Participant111-8-Survey</t>
  </si>
  <si>
    <t xml:space="preserve"> Participant114-7-Survey</t>
  </si>
  <si>
    <t xml:space="preserve"> Participant118-8-Survey</t>
  </si>
  <si>
    <t xml:space="preserve"> Participant124-7-Survey</t>
  </si>
  <si>
    <t xml:space="preserve"> Participant134-8-Survey</t>
  </si>
  <si>
    <t xml:space="preserve"> Participant138-7-Survey</t>
  </si>
  <si>
    <t xml:space="preserve"> Participant139-7-Survey</t>
  </si>
  <si>
    <t xml:space="preserve"> Participant145-7-Survey</t>
  </si>
  <si>
    <t xml:space="preserve"> Participant148-8-Survey</t>
  </si>
  <si>
    <t xml:space="preserve"> Participant149-7-Survey</t>
  </si>
  <si>
    <t xml:space="preserve"> Participant164-8-Survey</t>
  </si>
  <si>
    <t xml:space="preserve"> Participant168-8-Survey</t>
  </si>
  <si>
    <t xml:space="preserve"> Participant004-7-Survey</t>
  </si>
  <si>
    <t xml:space="preserve"> Participant006-8-Survey</t>
  </si>
  <si>
    <t xml:space="preserve"> Participant013-8-Survey</t>
  </si>
  <si>
    <t xml:space="preserve"> Participant022-7-Survey</t>
  </si>
  <si>
    <t xml:space="preserve"> Participant025-8-Survey</t>
  </si>
  <si>
    <t xml:space="preserve"> Participant026-7-Survey</t>
  </si>
  <si>
    <t xml:space="preserve"> Participant032-8-Survey</t>
  </si>
  <si>
    <t xml:space="preserve"> Participant036-7-Survey</t>
  </si>
  <si>
    <t xml:space="preserve"> Participant042-8-Survey</t>
  </si>
  <si>
    <t xml:space="preserve"> Participant047-7-Survey</t>
  </si>
  <si>
    <t xml:space="preserve"> Participant050-7-Survey</t>
  </si>
  <si>
    <t xml:space="preserve"> Participant055-7-Survey</t>
  </si>
  <si>
    <t xml:space="preserve"> Participant065-7-Survey</t>
  </si>
  <si>
    <t xml:space="preserve"> Participant094-7-Survey</t>
  </si>
  <si>
    <t xml:space="preserve"> Participant101-8-Survey</t>
  </si>
  <si>
    <t xml:space="preserve"> Participant102-8-Survey</t>
  </si>
  <si>
    <t xml:space="preserve"> Participant115-8-Survey</t>
  </si>
  <si>
    <t xml:space="preserve"> Participant121-8-Survey</t>
  </si>
  <si>
    <t xml:space="preserve"> Participant126-7-Survey</t>
  </si>
  <si>
    <t xml:space="preserve"> Participant156-8-Survey</t>
  </si>
  <si>
    <t xml:space="preserve"> Participant160-8-Survey</t>
  </si>
  <si>
    <t xml:space="preserve"> Participant162-8-Survey</t>
  </si>
  <si>
    <t xml:space="preserve"> Participant165-7-Survey</t>
  </si>
  <si>
    <t xml:space="preserve"> Participant166-8-Survey</t>
  </si>
  <si>
    <t>Group EXT - Summary</t>
  </si>
  <si>
    <t>Group:</t>
  </si>
  <si>
    <t>High Rate</t>
  </si>
  <si>
    <t>Low Rate</t>
  </si>
  <si>
    <t>EXT</t>
  </si>
  <si>
    <t>Target on right/left side:</t>
  </si>
  <si>
    <t>Left</t>
  </si>
  <si>
    <t>Right</t>
  </si>
  <si>
    <t>Target symbol:</t>
  </si>
  <si>
    <t>Heart</t>
  </si>
  <si>
    <t>Club</t>
  </si>
  <si>
    <t>Total earnings in USD:</t>
  </si>
  <si>
    <t>Survey Questions:</t>
  </si>
  <si>
    <t>Mean Rating</t>
  </si>
  <si>
    <t>Q1</t>
  </si>
  <si>
    <t xml:space="preserve">Red heart </t>
  </si>
  <si>
    <t>Q2</t>
  </si>
  <si>
    <t>Black spade (Not present)</t>
  </si>
  <si>
    <t>Q3</t>
  </si>
  <si>
    <t>Red diamond (Not present)</t>
  </si>
  <si>
    <t>Q4</t>
  </si>
  <si>
    <t>Black club</t>
  </si>
  <si>
    <t>How sure are you that the XX button was effective for earning points at some point during the task? [scale of 1-100]</t>
  </si>
  <si>
    <t>Q5</t>
  </si>
  <si>
    <t>Q6</t>
  </si>
  <si>
    <t>Q7</t>
  </si>
  <si>
    <t>Q8</t>
  </si>
  <si>
    <t>Q9</t>
  </si>
  <si>
    <t xml:space="preserve">What do you think was the overall purpose of the study you just completed? </t>
  </si>
  <si>
    <t xml:space="preserve"> I don't know</t>
  </si>
  <si>
    <t xml:space="preserve"> I don’t know</t>
  </si>
  <si>
    <t xml:space="preserve"> </t>
  </si>
  <si>
    <t xml:space="preserve"> To figure out strategies to make more money, there was a pattern.</t>
  </si>
  <si>
    <t xml:space="preserve"> I am unsure.</t>
  </si>
  <si>
    <t xml:space="preserve"> is just a button pressing game and earn bonus points</t>
  </si>
  <si>
    <t xml:space="preserve"> I have no idea...decision making?</t>
  </si>
  <si>
    <t xml:space="preserve"> I'm not sure, but I think it was about winning and losing points, and how much is worth to risk losing points to win more. </t>
  </si>
  <si>
    <t xml:space="preserve"> I don't know.</t>
  </si>
  <si>
    <t xml:space="preserve"> Not sure but curious to know</t>
  </si>
  <si>
    <t xml:space="preserve"> VERY INTERST</t>
  </si>
  <si>
    <t xml:space="preserve"> aim to see if the person can figure out how the game works.</t>
  </si>
  <si>
    <t xml:space="preserve"> honestly i dont know what this survey about. i figured it out to someway to just start getting points. dont know when the hit is going to get completed. </t>
  </si>
  <si>
    <t xml:space="preserve"> I don’t know.</t>
  </si>
  <si>
    <t xml:space="preserve"> no thanks</t>
  </si>
  <si>
    <t xml:space="preserve"> choice study game</t>
  </si>
  <si>
    <t xml:space="preserve"> i think the purpose was to see if the participant would stick with a certain icon if they felt it paid out more.</t>
  </si>
  <si>
    <t xml:space="preserve"> the purpose of the study gaming academy</t>
  </si>
  <si>
    <t xml:space="preserve"> I don't know other than following directions and ability to stay focused and on task with monotonous activities.</t>
  </si>
  <si>
    <t xml:space="preserve"> I really do not know.</t>
  </si>
  <si>
    <t xml:space="preserve"> I think it was a cognitive game.</t>
  </si>
  <si>
    <t xml:space="preserve"> very interesting</t>
  </si>
  <si>
    <t xml:space="preserve"> Not really sure, possibly how people react to negative/positive stimulus. Click less/click more</t>
  </si>
  <si>
    <t xml:space="preserve"> I feel like there were certain locations where points were given. I couldn't get any points with the heart at first, but then later it switched and I was only able to get points with the heart. I don't think the buttons switched from club to spade or heart to diamond during the duration of the game, but that may have been something as well.</t>
  </si>
  <si>
    <t xml:space="preserve"> testing patience and addictive gambling behavior</t>
  </si>
  <si>
    <t xml:space="preserve"> I don't know.  </t>
  </si>
  <si>
    <t xml:space="preserve"> I DON'T KNOW</t>
  </si>
  <si>
    <t xml:space="preserve"> testing</t>
  </si>
  <si>
    <t xml:space="preserve"> GOOD</t>
  </si>
  <si>
    <t xml:space="preserve"> See how well participants pay attention. Or if they can figure out the game.</t>
  </si>
  <si>
    <t xml:space="preserve"> I have no idea. I was confused about the gameplay because no real instructions were given on how to play it.</t>
  </si>
  <si>
    <t xml:space="preserve"> probability of image and color which is targeted to chose  </t>
  </si>
  <si>
    <t xml:space="preserve"> i think it was about the game.</t>
  </si>
  <si>
    <t xml:space="preserve"> The game play with gain points is some of interesting study among them</t>
  </si>
  <si>
    <t xml:space="preserve"> peoples perception to change over time.</t>
  </si>
  <si>
    <t xml:space="preserve"> to stress out the tester. there were no rules.</t>
  </si>
  <si>
    <t xml:space="preserve"> i dont know</t>
  </si>
  <si>
    <t xml:space="preserve"> Part of me thought I gained or lost money based on if I clicked following a certain pattern of moves. Part of me thinks that points were awarded randomly.</t>
  </si>
  <si>
    <t xml:space="preserve"> no</t>
  </si>
  <si>
    <t xml:space="preserve"> very nie</t>
  </si>
  <si>
    <t xml:space="preserve"> good</t>
  </si>
  <si>
    <t xml:space="preserve"> Judging people's mentality choosing between the two.</t>
  </si>
  <si>
    <t xml:space="preserve"> To see how many times someone clicks on the shapes.</t>
  </si>
  <si>
    <t xml:space="preserve"> how our brain is influenced afterwards</t>
  </si>
  <si>
    <t xml:space="preserve"> NONE</t>
  </si>
  <si>
    <t xml:space="preserve"> I don't know </t>
  </si>
  <si>
    <t xml:space="preserve"> To see how long people would try their luck</t>
  </si>
  <si>
    <t xml:space="preserve"> Tester of patience maybe or the ability to not multi task when said so.</t>
  </si>
  <si>
    <t xml:space="preserve"> Idon't know</t>
  </si>
  <si>
    <t xml:space="preserve"> Possibly there was something to do with conditioned responses... If you earned money for clicking the button in a certain spot or pixel, you are more likely to click more times in that area to earn more money. Sometimes you get it, more times you don't which makes you lose money... But you almost get addicted to earning, so you keep trying. </t>
  </si>
  <si>
    <t xml:space="preserve"> TO KNOW HOW ONE INDIVIDUAL REACT TO PARTICULAR SITUATIONS.</t>
  </si>
  <si>
    <t xml:space="preserve"> I DONT KNOW</t>
  </si>
  <si>
    <t xml:space="preserve"> I think calculate the winning probability.</t>
  </si>
  <si>
    <t xml:space="preserve"> Enjoyable</t>
  </si>
  <si>
    <t xml:space="preserve"> academic research</t>
  </si>
  <si>
    <t xml:space="preserve"> IT IS VERY INTERESTING.</t>
  </si>
  <si>
    <t xml:space="preserve"> I think points were awarded early during study by clicking Red Heart. Then giving out points were ended and you wanted to see how long we'd keep clicking hoping to get more points.</t>
  </si>
  <si>
    <t xml:space="preserve"> I don't know, but I suspect it was to see if one would get frustrated and quit!!!  The red heart was the only way to earn points and only in the beginning of the game.  For the last 2/3rd's of the game, there was not a single point given.  So the only logical thing was to click very very slooowly so as not to lose the points earned in the beginning.  I found the whole thing rather bizarre as there was just no incentive to keep clicking after the first few minutes.</t>
  </si>
  <si>
    <t xml:space="preserve"> Photo of a room full of students seated at individual desks taking an exam. ... Understand the role of tests in the Learning Cycle. ... Identify strategies for answering typical kinds of test questions (multiple choice, ... We can learn from how we have performed, and we can think about how to apply what ... Please try again later.</t>
  </si>
  <si>
    <t xml:space="preserve"> Not sure because I couldn't recognize a pattern when pushing the buttons</t>
  </si>
  <si>
    <t xml:space="preserve"> to test your patience, since at some point at just stopped gaining money.</t>
  </si>
  <si>
    <t xml:space="preserve"> To learn how quickly someone can learn the rules and later to adapt to new rules</t>
  </si>
  <si>
    <t xml:space="preserve"> After doing a task that is so mundane where the person loses interest, will they remember what they just did?</t>
  </si>
  <si>
    <t xml:space="preserve"> I don't know.As a wild guess,I would say it is to understand  the patterns of button pressing if one is revealed that there are points hidden and also to understand how individuals react to these scenario.</t>
  </si>
  <si>
    <t xml:space="preserve"> To see if we were paying attention to how bonuses were assigned and what the suits were.</t>
  </si>
  <si>
    <t xml:space="preserve"> I don't know besides perseverance to keep clicking</t>
  </si>
  <si>
    <t xml:space="preserve"> Testing how often button mash when frustrated, even when the results do not seem promising.</t>
  </si>
  <si>
    <t xml:space="preserve"> none</t>
  </si>
  <si>
    <t xml:space="preserve"> I do not know.</t>
  </si>
  <si>
    <t xml:space="preserve"> Good and nice </t>
  </si>
  <si>
    <t xml:space="preserve"> This is fast button pressing task.</t>
  </si>
  <si>
    <t xml:space="preserve"> research</t>
  </si>
  <si>
    <t xml:space="preserve"> I don't really understand this game.</t>
  </si>
  <si>
    <t xml:space="preserve"> dont know</t>
  </si>
  <si>
    <t xml:space="preserve"> How fastly one can click and observe the pattern</t>
  </si>
  <si>
    <t xml:space="preserve"> The best way to not lose points is to click on the background and not the red heart nor the black club. Cultural preference--Red is a lucky colour. I think if someone has a gambling problem, they will continue to click both cards, even after the favoured card has stopped giving rewards. At best, optimism. At worst, a gambling problem.</t>
  </si>
  <si>
    <t xml:space="preserve"> very usefull for future</t>
  </si>
  <si>
    <t xml:space="preserve"> I don't know, maybe to see if I would continue clicking when there seemed to be no more points to be gained?</t>
  </si>
  <si>
    <t xml:space="preserve"> Getting on my nerves</t>
  </si>
  <si>
    <t xml:space="preserve"> To see how many times I'd keep trying to click for points</t>
  </si>
  <si>
    <t xml:space="preserve"> At some point in the game clicking on the target started decreasing my points. I think the aim of the experiment was to know when to stop clicking on the target.</t>
  </si>
  <si>
    <t xml:space="preserve"> I think in this study consider people solve the problems and concentrate of mind fitness.</t>
  </si>
  <si>
    <t xml:space="preserve"> Determine patterns of repetition</t>
  </si>
  <si>
    <t xml:space="preserve"> To check the patients of the peoples</t>
  </si>
  <si>
    <t xml:space="preserve"> To assess people's cognitive behavior.</t>
  </si>
  <si>
    <t xml:space="preserve"> I dont konw</t>
  </si>
  <si>
    <t>Q9 [Coded] - Mark if I don't know/no response/other comment</t>
  </si>
  <si>
    <t>I don't know/no response/other comment</t>
  </si>
  <si>
    <t>Q10</t>
  </si>
  <si>
    <t>Did you have an overall strategy that you used throughout the study?</t>
  </si>
  <si>
    <t xml:space="preserve"> yes</t>
  </si>
  <si>
    <t xml:space="preserve"> wrote 'yes', but indicated no strategy in Q11</t>
  </si>
  <si>
    <t xml:space="preserve"> I prefer not to answer.</t>
  </si>
  <si>
    <t>Q11</t>
  </si>
  <si>
    <t>Please describe your overall strategy that you used throughout the study.</t>
  </si>
  <si>
    <t xml:space="preserve"> I did not have a strategy</t>
  </si>
  <si>
    <t xml:space="preserve"> hit 20 times on red heart and them hit black club</t>
  </si>
  <si>
    <t xml:space="preserve"> well</t>
  </si>
  <si>
    <t xml:space="preserve"> I did not have a strategy.</t>
  </si>
  <si>
    <t xml:space="preserve"> sometimes i clicked over the blank space inside the square and i got green points.</t>
  </si>
  <si>
    <t xml:space="preserve"> When I was receiving points, I hit the button a lot, when I wasn't receiving points I didn't hit the button that much.</t>
  </si>
  <si>
    <t xml:space="preserve"> Click outside the cards, keeping them in the same location, usually in the middle, and then clicking on the card for winning points. </t>
  </si>
  <si>
    <t xml:space="preserve"> I did not have a strategy other than to notice that one was more likely than the other to yield points, until that changed and the other was better.</t>
  </si>
  <si>
    <t xml:space="preserve"> I just tried to time where i got the points the last time.</t>
  </si>
  <si>
    <t xml:space="preserve"> To pick up the random pixel on the shape</t>
  </si>
  <si>
    <t xml:space="preserve"> I was tapping on the side, where the block was moving.</t>
  </si>
  <si>
    <t xml:space="preserve"> just click on multiple places.</t>
  </si>
  <si>
    <t xml:space="preserve"> very effective</t>
  </si>
  <si>
    <t xml:space="preserve"> My overall strategy was to click each one as fast as i could until I saw the positive points. </t>
  </si>
  <si>
    <t xml:space="preserve"> in the gaming survey we will get the point star appear one poistion so that i try to tap the black club. this is my startegy.</t>
  </si>
  <si>
    <t xml:space="preserve"> I clicked on one button that seemed to be giving out a lot of points until it didn't give out points and I lost 100 or so, then I switched to the other button.</t>
  </si>
  <si>
    <t xml:space="preserve"> I didn't have a strategy.</t>
  </si>
  <si>
    <t xml:space="preserve"> I did not find a pattern by which to develop a strategy.</t>
  </si>
  <si>
    <t xml:space="preserve"> I didn't have any strategies, I followed according to what I got right</t>
  </si>
  <si>
    <t xml:space="preserve"> no strategy</t>
  </si>
  <si>
    <t xml:space="preserve"> Click on red heart, then click on black club. Then click on nothing. During the click on nothing part I would continually click on something to see if I was still getting only negatives.</t>
  </si>
  <si>
    <t xml:space="preserve"> My strategy was to click the buttons until I found points. I noticed that the left button gave me points if I clicked it in certain areas, and then later it switched, and the right button gave me points if I clicked in certain areas. Then towards the end, none of the buttons gave me points.</t>
  </si>
  <si>
    <t xml:space="preserve"> click aggressively in the beginning to test out potential hot-spot buttons</t>
  </si>
  <si>
    <t xml:space="preserve"> I did not have a strategy other than push the buttons as fast as I could</t>
  </si>
  <si>
    <t xml:space="preserve"> straight strategy</t>
  </si>
  <si>
    <t xml:space="preserve"> I clicked on red heart and after few tries found that there was a star with which points increased. I tried to click over it again and again. Later when I could no longer find the star on heart, I moved towards black club and on random clicking, found stars coming quickly. So I continued with black club only and shifting only few times towards red</t>
  </si>
  <si>
    <t xml:space="preserve"> i followed the center of designed that was moving.</t>
  </si>
  <si>
    <t xml:space="preserve"> I mostly hit the red heart initially to it.because it seemed to give points, but kept checking the black spade incase it switched </t>
  </si>
  <si>
    <t xml:space="preserve"> I did not have a strategy. there was no need for a strategy</t>
  </si>
  <si>
    <t xml:space="preserve"> I clicked until one gave more points</t>
  </si>
  <si>
    <t xml:space="preserve"> i did not have a strategy</t>
  </si>
  <si>
    <t xml:space="preserve"> I tried to click after certain combinations of moves on specific parts of the icon. I couldn't come up with a formula however.</t>
  </si>
  <si>
    <t xml:space="preserve"> like</t>
  </si>
  <si>
    <t xml:space="preserve"> I tried to look for patterns but wasn't really able to find anything consistent</t>
  </si>
  <si>
    <t xml:space="preserve"> I started with one then I gave it up, so I did not have a strategy throughout the study</t>
  </si>
  <si>
    <t xml:space="preserve"> i tried clicken them at certain point meaning position</t>
  </si>
  <si>
    <t xml:space="preserve"> I clicked randomly</t>
  </si>
  <si>
    <t xml:space="preserve"> I did not have a strategy </t>
  </si>
  <si>
    <t xml:space="preserve"> My strategy at some point was to align the RED HEART and BLACK CLUB horizontally or vertically. It worked for a few clicks and stopped working</t>
  </si>
  <si>
    <t xml:space="preserve"> If one button appeared to give more awards, I clicked on it more often.</t>
  </si>
  <si>
    <t xml:space="preserve"> I tried to click on the edges of the red heart and spades.</t>
  </si>
  <si>
    <t xml:space="preserve"> I clicked on black first, until I saw a star. Later switched over to red to check if I get more stars there. I continued switching</t>
  </si>
  <si>
    <t xml:space="preserve"> Kind of what I explained in the previous question. I earned money in certain areas, so I was more likely to press the button when it reached the general area. </t>
  </si>
  <si>
    <t xml:space="preserve"> I THOUGHT BY CLICKING ON ONE ITEMS FOR SOMETIME WILL HELP ME IN HAVING THE POINTS</t>
  </si>
  <si>
    <t xml:space="preserve"> I DID NOT HAVE STRATEGY</t>
  </si>
  <si>
    <t xml:space="preserve"> First tried to click on button which was upper, than once get positive point than try to collect as many as possible... but this not always works..</t>
  </si>
  <si>
    <t xml:space="preserve"> I used to press left side to earn points in the first half and the right side to earn points in the second half.</t>
  </si>
  <si>
    <t xml:space="preserve"> At first I thought it points were given when the red heart went up. Then I thought I needed to alternate between red and black to have the red heart give points. </t>
  </si>
  <si>
    <t xml:space="preserve"> In the beginning, my strategy was to click as fast as possible as the score kept increasing.  I switched between the two sides, but found only the red heart gave points.  I tried to find some type of pattern, but was unable to do so.  Then when it was obvious that only points could be lost, my strategy was to click as slow as possible so as not to lose the points I got in the beginning.  </t>
  </si>
  <si>
    <t xml:space="preserve"> Leave the question blank if you prefer not to answer. 10) Did you have an overall strategy that you used ... 11) Please describe your overall strategy that you used throughout the study. If you did not have a strategy, please feel free to respond, “I did not have a strategy.” Leave the question blank if you prefer not to answer.</t>
  </si>
  <si>
    <t xml:space="preserve"> I notice that the bonus was earn ramdonly and add much more points that I lose clicking quickly on the red heart. Later there was no bonus anymore and I stopped clicking.</t>
  </si>
  <si>
    <t xml:space="preserve"> I kept on clicking the red heart because I noticed it gave me points early whereas the black club did not if any.  Towards the last half, I noticed I was not accruing any more points so I stopped clicking and held my earnings.</t>
  </si>
  <si>
    <t xml:space="preserve"> Tried alternatively switching between red heart and black club button.But I haven't earn any points while pressing the black club button.And I earned more points while pressing the red hearts button and So my focus was more given to red hearts button</t>
  </si>
  <si>
    <t xml:space="preserve"> I would click on the red one about 10-15 times and then click on the black one to earn the bonus.</t>
  </si>
  <si>
    <t xml:space="preserve"> Just clicking the club but then after a (long) the point count kept going down and my finger was getting tired so I stopped so my bonus didn't get any lower</t>
  </si>
  <si>
    <t xml:space="preserve"> I thought I was supposed to click when both pictures seemed to align, but after losing points, that strategy went out the window! Sometimes if I clicked a button when it was over a certain place in the square, it would generate points, but it was not always consistent. Ultimately, I just relied on clicking a bunch, and hoping I at least scored some points.</t>
  </si>
  <si>
    <t xml:space="preserve"> My strategy was to randomly click on both the buttons until I figure out which button was more effective in earning points.</t>
  </si>
  <si>
    <t xml:space="preserve"> nothing</t>
  </si>
  <si>
    <t xml:space="preserve"> I have strategy to click on red when it will be placed at the bottom left.</t>
  </si>
  <si>
    <t xml:space="preserve"> Alternate click</t>
  </si>
  <si>
    <t xml:space="preserve"> I am Honestly Guessing best decision. </t>
  </si>
  <si>
    <t xml:space="preserve"> I can earn more points.</t>
  </si>
  <si>
    <t xml:space="preserve"> random clicks</t>
  </si>
  <si>
    <t xml:space="preserve"> tried to identify pattern - score after move in certain direction or when in certain area. score after certain number of clicks or alternating buttons, speed of clicks, pause after click, etc... but did not find anything consistent.</t>
  </si>
  <si>
    <t xml:space="preserve"> At start during earning points I clicked fastly and when it started points getting down I clicked very slowly.</t>
  </si>
  <si>
    <t xml:space="preserve"> I noticed that clicking on the red heart was not increasing my points at all.  Then I started clicking on Black club and periodically, the points used to shoot up by nearly a hundred.  This continued until I reached the 5000 points.  Thereafter, any further clicking would reduce the points by one each time and would never increase the points.  So, I clicked very few times or very slowly after that realization.</t>
  </si>
  <si>
    <t xml:space="preserve"> Took me awhile. Once the red card stopped paying points and stars, I clicked on the background so that I would not continue to lose points. The black card never gave any bonuses, so I stopped clicking it early on.</t>
  </si>
  <si>
    <t xml:space="preserve"> I tried to work out each situation that had given points, but didn't find a specific trigger.</t>
  </si>
  <si>
    <t xml:space="preserve"> Tried to press on black club upper leaf</t>
  </si>
  <si>
    <t xml:space="preserve"> I didn't have a strategy. I tried to figure out patterns, but nothing was consistent.</t>
  </si>
  <si>
    <t xml:space="preserve"> I clicked mainly on the red heart. It somehow seemed easier to me. At a certain point in the game I understood that clicking was not increasing the point s but rather decreasing. I did not know what to do. I clicked on the target for some more time. But after some time I stopped clicking on the tartget.</t>
  </si>
  <si>
    <t xml:space="preserve"> Focus on Exploration and Problem Solving</t>
  </si>
  <si>
    <t xml:space="preserve"> Here i noticed movement of direction towards same direction.</t>
  </si>
  <si>
    <t xml:space="preserve"> i did to respond</t>
  </si>
  <si>
    <t>Q12</t>
  </si>
  <si>
    <t>Did your strategy change as you moved forward in the study?</t>
  </si>
  <si>
    <t xml:space="preserve"> I prefer not to answer</t>
  </si>
  <si>
    <t xml:space="preserve"> My strategy did change</t>
  </si>
  <si>
    <t xml:space="preserve"> My strategy did not change</t>
  </si>
  <si>
    <t xml:space="preserve">   Text</t>
  </si>
  <si>
    <t>If your strategy changed, please describe how it changed.</t>
  </si>
  <si>
    <t xml:space="preserve"> hit only RED HEART because was effective for earning points</t>
  </si>
  <si>
    <t xml:space="preserve"> Good</t>
  </si>
  <si>
    <t xml:space="preserve"> after sometime when i clicked the blank space i got red points.</t>
  </si>
  <si>
    <t xml:space="preserve"> Yes, when my first strategy stop working, I just tried to lose the less points possible. </t>
  </si>
  <si>
    <t xml:space="preserve"> I focused on clicking on one button more  at first until the other side gave better results so I switched. By the end both sides were awful so ...</t>
  </si>
  <si>
    <t xml:space="preserve"> I tried to keep my strategy the same.</t>
  </si>
  <si>
    <t xml:space="preserve"> at last time when i click the button i could not earn the points. so i am idle for some time</t>
  </si>
  <si>
    <t xml:space="preserve"> I still kept clicking on the side where the block was making movement. </t>
  </si>
  <si>
    <t xml:space="preserve"> yes my strategy did chage because The value of the number is starting to decrease.</t>
  </si>
  <si>
    <t xml:space="preserve"> I stuck with the card that got the most stars. </t>
  </si>
  <si>
    <t xml:space="preserve"> First it seemed better to click on red heart, and then to black club. Then it felt like neither one gave points. I wasn't sure how much time was left so it was a little awkward and I would test each one after a little.</t>
  </si>
  <si>
    <t xml:space="preserve"> Originally I was just pushing both buttons, then I realized the left button gave me positive points in some areas, so I focused mostly one pushing that one. Then the right button gave me points, so I focused mainly on that one. Then at the end, I slowed down my button pushing after realizing I wasn't getting any points by pushing either button.</t>
  </si>
  <si>
    <t xml:space="preserve"> As time went on and there was a higher chance of success, maximize on that. Near the end, when the hits kept missing, slow down clicking to avoid losing more points.</t>
  </si>
  <si>
    <t xml:space="preserve"> Once i quit earning the +100 for pushing the button and started getting -1 consistently, i slowed down my button pushing.</t>
  </si>
  <si>
    <t xml:space="preserve"> I was clicking on black club constantly when I found stars with which my points increased. Later when I found that I was not getting stars, I moved towards red heart. I kept on switching between red heart and black club in the hope of finding star</t>
  </si>
  <si>
    <t xml:space="preserve"> i changed the strategy because in the end of the game it was not working.</t>
  </si>
  <si>
    <t xml:space="preserve"> NA</t>
  </si>
  <si>
    <t xml:space="preserve"> When one stopped giving more points i switched</t>
  </si>
  <si>
    <t xml:space="preserve"> Tried looking for specific spots, patterns of movement, relationships between the two buttons, timing of clicks</t>
  </si>
  <si>
    <t xml:space="preserve"> I actually started off with a strategy trying to figure out if one form had to be higher than the other or if a certain portion needed to be pushed. Then it grew too disconcerting so I pretty much stopped with any attempt at a strategy</t>
  </si>
  <si>
    <t xml:space="preserve"> starte clicking out the color</t>
  </si>
  <si>
    <t xml:space="preserve"> Yes, as the RED HEART is pointing down, I tried to click on it when the BLACK CLUB was below him, but with no success</t>
  </si>
  <si>
    <t xml:space="preserve"> Yes, since the heart stopped doing effect and my payment was bad.</t>
  </si>
  <si>
    <t xml:space="preserve"> When I didn't earn, I tried other spots... thinking the game switched on me or was trying to trick me lol. </t>
  </si>
  <si>
    <t xml:space="preserve"> As I my strategy did not always work, tried to click on two button randomly instead on clicking one having upper position</t>
  </si>
  <si>
    <t xml:space="preserve"> After the points stopped being given out I decided it there was no initial pattern to how the points were given and the study was more about what happened when points were withheld. So I just clicked about every 30 seconds to see if the points were going to be turned back on later in study.</t>
  </si>
  <si>
    <t xml:space="preserve"> As I indicated above, my strategy in the beginning was to look for a pattern and click very fast as I kept earning more points.  Then when it became obvious that there were no more points to be earned, I just clicked much slower and waited for the game to end.</t>
  </si>
  <si>
    <t xml:space="preserve"> yes, beforehand i used to click on the sides of the heart, but then it stopped working and i tried to click everywhere</t>
  </si>
  <si>
    <t xml:space="preserve"> I stop clicking when I notice there were no bonus anymore.</t>
  </si>
  <si>
    <t xml:space="preserve"> Towards the last half, I noticed I was not accruing any more points so I stopped clicking and held my earnings.</t>
  </si>
  <si>
    <t xml:space="preserve"> Tried alternatively switching between red heart and black club button.But I haven't earn any points while pressing the black club button.And I earned more points while pressing the red hearts button but when it started to decrease,tried again alternatively both options </t>
  </si>
  <si>
    <t xml:space="preserve"> It stopped working about halfway through and I stopped</t>
  </si>
  <si>
    <t xml:space="preserve"> When I found my original strategies did not work, I changed what I was doing to see if it would generate a different result. It did not (see previous answer). I went from having a plan, to just clicking at random.</t>
  </si>
  <si>
    <t xml:space="preserve"> Once I figured out Red heart is giving me points, I focused on clicking on the red heart button only.</t>
  </si>
  <si>
    <t xml:space="preserve"> nice</t>
  </si>
  <si>
    <t xml:space="preserve"> kept changing patterns to try and find successful method but did not find one </t>
  </si>
  <si>
    <t xml:space="preserve"> Initially, I was clicking very fast on red heart which did not increase my points.  Then I clicked on black clubs rapidly to get periodic up-spurts of points.  After the points reached 5000 (apparently the maximum), any further clicking would not increase the points, but only decrease them by one each click.  So, I changed my strategy and clicked very slowly so that not many points would reduce.</t>
  </si>
  <si>
    <t xml:space="preserve"> I kept adapting my strategy to the frequency of payoffs or lack thereof. I kept fluid.</t>
  </si>
  <si>
    <t xml:space="preserve"> I started with the positions of buttons and then tried clicking combinations.</t>
  </si>
  <si>
    <t xml:space="preserve"> When it didn't work I tried on red heart and returned to balck club</t>
  </si>
  <si>
    <t xml:space="preserve"> I decided to click away from the target.</t>
  </si>
  <si>
    <t xml:space="preserve"> I didn't find much of a point in clicking after awhile.</t>
  </si>
  <si>
    <t>Q13</t>
  </si>
  <si>
    <t>Is there any other information you wish to explain about your experience during the study?</t>
  </si>
  <si>
    <t xml:space="preserve"> yeah is good</t>
  </si>
  <si>
    <t xml:space="preserve"> good study</t>
  </si>
  <si>
    <t xml:space="preserve"> In the final part it didn't matter what I pressed I always lost points</t>
  </si>
  <si>
    <t xml:space="preserve"> None at all, thank you!</t>
  </si>
  <si>
    <t xml:space="preserve"> good experience.</t>
  </si>
  <si>
    <t xml:space="preserve"> None</t>
  </si>
  <si>
    <t xml:space="preserve"> No</t>
  </si>
  <si>
    <t xml:space="preserve"> Great study i enjoyed taking it</t>
  </si>
  <si>
    <t xml:space="preserve"> OK</t>
  </si>
  <si>
    <t xml:space="preserve"> I was confused on how the game worked, still not entirely sure if I did it right. </t>
  </si>
  <si>
    <t xml:space="preserve"> nothing. thxnks</t>
  </si>
  <si>
    <t xml:space="preserve"> When I first began playing this game, I was trying to develop a strategy to earn points/money, however, I was unable to establish a pattern. After a particular point, I was no longer able to earn any more points/money, and every click was causing me to lose more of the points/money that I did earn. Towards the end, I was beginning to get frustrated at the fact that I could not figure out what I was supposed to be doing. Overall, this study really intrigued me and I look forward to learning more about its purpose.</t>
  </si>
  <si>
    <t xml:space="preserve"> thanku</t>
  </si>
  <si>
    <t xml:space="preserve"> I liked this study a lot!</t>
  </si>
  <si>
    <t xml:space="preserve"> This survey was also memorable, but a little more concise than before instruction.</t>
  </si>
  <si>
    <t xml:space="preserve"> nil</t>
  </si>
  <si>
    <t xml:space="preserve"> very nice survey</t>
  </si>
  <si>
    <t xml:space="preserve"> I thought the study was really fun I would like to do the same.</t>
  </si>
  <si>
    <t xml:space="preserve"> NO</t>
  </si>
  <si>
    <t xml:space="preserve"> I am extremely interested in what the best possible strategy was.</t>
  </si>
  <si>
    <t xml:space="preserve"> This experience overall was incredibly frustrating and mentally defeating.</t>
  </si>
  <si>
    <t xml:space="preserve"> Thank you</t>
  </si>
  <si>
    <t xml:space="preserve"> None. I am glad about the bonus earned</t>
  </si>
  <si>
    <t xml:space="preserve"> Null</t>
  </si>
  <si>
    <t xml:space="preserve"> it was a good game because it was so easy to play.</t>
  </si>
  <si>
    <t xml:space="preserve"> good </t>
  </si>
  <si>
    <t xml:space="preserve"> N/A</t>
  </si>
  <si>
    <t xml:space="preserve"> Good survey.</t>
  </si>
  <si>
    <t xml:space="preserve"> its very difficult but interesting task.</t>
  </si>
  <si>
    <t xml:space="preserve"> ok</t>
  </si>
  <si>
    <t xml:space="preserve">  When you are prepared with common job interview questions and answers, you</t>
  </si>
  <si>
    <t xml:space="preserve"> My hand is sore from clicking.</t>
  </si>
  <si>
    <t xml:space="preserve"> I had a very difficult time focusing on two moving images ant once and would often look at one and ignore the other - so I'm not completely sure if things changed and if so, how</t>
  </si>
  <si>
    <t xml:space="preserve"> I don't have</t>
  </si>
  <si>
    <t xml:space="preserve"> The study is very interesting and useful.</t>
  </si>
  <si>
    <t xml:space="preserve"> `i like the game</t>
  </si>
  <si>
    <t xml:space="preserve"> No.</t>
  </si>
  <si>
    <t xml:space="preserve"> No thank you</t>
  </si>
  <si>
    <t xml:space="preserve"> nop</t>
  </si>
  <si>
    <t xml:space="preserve"> It was fun at the beginning but later it became boring</t>
  </si>
  <si>
    <t xml:space="preserve"> I LIKE THIS WORK.</t>
  </si>
  <si>
    <t xml:space="preserve"> NOTHING</t>
  </si>
  <si>
    <t xml:space="preserve"> Nothing. all good.</t>
  </si>
  <si>
    <t xml:space="preserve"> Interesting</t>
  </si>
  <si>
    <t xml:space="preserve"> Nothing</t>
  </si>
  <si>
    <t xml:space="preserve"> Very good experience in my life.</t>
  </si>
  <si>
    <t xml:space="preserve"> VERY NICE AND INTERESTING.</t>
  </si>
  <si>
    <t xml:space="preserve"> I found this study to be incredibly frustrating.  I have never seen a study before where there is zero opportunity to get a positive result for well over half of the game.  This led to feelings of anger and frustration and seriously decreased motivation to kept pressing those blasted buttons.</t>
  </si>
  <si>
    <t xml:space="preserve"> I LIKE THE GAME</t>
  </si>
  <si>
    <t xml:space="preserve"> Oct 7, 2020 — When you are prepared with common job interview questions and answers, you ... What most people end up doing is giving a summary of their resume and/or ... Fastweb is your connection to scholarships, financial aid &amp; more. ... Interview Question 5;  Can you tell me about your experience at your last job?</t>
  </si>
  <si>
    <t xml:space="preserve"> None.</t>
  </si>
  <si>
    <t xml:space="preserve"> Overall,it was fun filling and quite engaging.However initially,it was not clear with the instructions other than that  it was about pressing buttons and earning points.And a bit confused in overall.</t>
  </si>
  <si>
    <t xml:space="preserve"> very tiring and low paying bonus</t>
  </si>
  <si>
    <t xml:space="preserve"> NO.</t>
  </si>
  <si>
    <t xml:space="preserve"> Excellent</t>
  </si>
  <si>
    <t xml:space="preserve"> very good very interesting</t>
  </si>
  <si>
    <t xml:space="preserve"> I enjoy this task.</t>
  </si>
  <si>
    <t xml:space="preserve"> interesting</t>
  </si>
  <si>
    <t xml:space="preserve"> Enjoyed the task</t>
  </si>
  <si>
    <t xml:space="preserve"> This was a lot of fun! Thank you for letting me play. I hope I can help with other projects in the future.</t>
  </si>
  <si>
    <t xml:space="preserve"> Underpaid, and I live in a third world country</t>
  </si>
  <si>
    <t xml:space="preserve"> N oproblems faced during the study.</t>
  </si>
  <si>
    <t xml:space="preserve"> Good. Today is new day.Because ,I will learn something new.</t>
  </si>
  <si>
    <t xml:space="preserve"> There aren't any.</t>
  </si>
  <si>
    <t>Q14</t>
  </si>
  <si>
    <t>Age</t>
  </si>
  <si>
    <t>Q15</t>
  </si>
  <si>
    <t>Sex</t>
  </si>
  <si>
    <t xml:space="preserve"> Female</t>
  </si>
  <si>
    <t xml:space="preserve"> Male</t>
  </si>
  <si>
    <t>Q16</t>
  </si>
  <si>
    <t>Nationality</t>
  </si>
  <si>
    <t xml:space="preserve"> US CITIZEN</t>
  </si>
  <si>
    <t xml:space="preserve"> tamil nadu</t>
  </si>
  <si>
    <t xml:space="preserve"> USA</t>
  </si>
  <si>
    <t xml:space="preserve"> Brazilian</t>
  </si>
  <si>
    <t xml:space="preserve"> American</t>
  </si>
  <si>
    <t xml:space="preserve"> Indian</t>
  </si>
  <si>
    <t xml:space="preserve"> US</t>
  </si>
  <si>
    <t xml:space="preserve"> United States</t>
  </si>
  <si>
    <t xml:space="preserve"> INDIA</t>
  </si>
  <si>
    <t xml:space="preserve"> american</t>
  </si>
  <si>
    <t xml:space="preserve"> indian</t>
  </si>
  <si>
    <t xml:space="preserve"> Caucasian</t>
  </si>
  <si>
    <t xml:space="preserve"> us citizen</t>
  </si>
  <si>
    <t xml:space="preserve"> italian/hungarian</t>
  </si>
  <si>
    <t xml:space="preserve"> Amerian</t>
  </si>
  <si>
    <t xml:space="preserve"> american </t>
  </si>
  <si>
    <t xml:space="preserve"> Brasileiro</t>
  </si>
  <si>
    <t xml:space="preserve"> india</t>
  </si>
  <si>
    <t xml:space="preserve"> INDIAN</t>
  </si>
  <si>
    <t xml:space="preserve"> asian</t>
  </si>
  <si>
    <t xml:space="preserve"> AMERICAN</t>
  </si>
  <si>
    <t xml:space="preserve"> White</t>
  </si>
  <si>
    <t xml:space="preserve"> America</t>
  </si>
  <si>
    <t xml:space="preserve"> african american</t>
  </si>
  <si>
    <t xml:space="preserve"> italian</t>
  </si>
  <si>
    <t xml:space="preserve"> Romanian</t>
  </si>
  <si>
    <t xml:space="preserve"> Portuguese</t>
  </si>
  <si>
    <t xml:space="preserve"> usa</t>
  </si>
  <si>
    <t xml:space="preserve"> Brasil</t>
  </si>
  <si>
    <t xml:space="preserve"> India</t>
  </si>
  <si>
    <t xml:space="preserve"> brazilian</t>
  </si>
  <si>
    <t xml:space="preserve"> Asian-American</t>
  </si>
  <si>
    <t xml:space="preserve"> Asian American</t>
  </si>
  <si>
    <t xml:space="preserve"> ASEAN</t>
  </si>
  <si>
    <t xml:space="preserve"> German</t>
  </si>
  <si>
    <t xml:space="preserve"> Asian</t>
  </si>
  <si>
    <t xml:space="preserve"> british</t>
  </si>
  <si>
    <t xml:space="preserve"> USA citizen</t>
  </si>
  <si>
    <t xml:space="preserve"> Scottish</t>
  </si>
  <si>
    <t xml:space="preserve"> Peruvian</t>
  </si>
  <si>
    <t xml:space="preserve"> us</t>
  </si>
  <si>
    <t xml:space="preserve"> Canadian</t>
  </si>
  <si>
    <t>Q16 [Coded] - American, Indian, Other</t>
  </si>
  <si>
    <t>American</t>
  </si>
  <si>
    <t>Indian</t>
  </si>
  <si>
    <t>Other</t>
  </si>
  <si>
    <t>Q17</t>
  </si>
  <si>
    <t>Country of Residence</t>
  </si>
  <si>
    <t xml:space="preserve"> Brazil (Brasil)</t>
  </si>
  <si>
    <t xml:space="preserve"> CA</t>
  </si>
  <si>
    <t xml:space="preserve"> Brazil</t>
  </si>
  <si>
    <t xml:space="preserve"> CHENNAI</t>
  </si>
  <si>
    <t xml:space="preserve"> India (भारत)</t>
  </si>
  <si>
    <t xml:space="preserve"> united states</t>
  </si>
  <si>
    <t xml:space="preserve"> Louisiana</t>
  </si>
  <si>
    <t xml:space="preserve"> UNITED STATES</t>
  </si>
  <si>
    <t xml:space="preserve"> UsA</t>
  </si>
  <si>
    <t xml:space="preserve"> italy</t>
  </si>
  <si>
    <t xml:space="preserve">  United States</t>
  </si>
  <si>
    <t xml:space="preserve"> TX</t>
  </si>
  <si>
    <t xml:space="preserve"> Romania</t>
  </si>
  <si>
    <t xml:space="preserve"> United State</t>
  </si>
  <si>
    <t xml:space="preserve"> Oregon</t>
  </si>
  <si>
    <t xml:space="preserve"> Portugal</t>
  </si>
  <si>
    <t xml:space="preserve"> UNITED STATES OF AMERICA</t>
  </si>
  <si>
    <t xml:space="preserve"> U.S.A</t>
  </si>
  <si>
    <t xml:space="preserve"> United States of America</t>
  </si>
  <si>
    <t xml:space="preserve"> TAMIL NADU</t>
  </si>
  <si>
    <t xml:space="preserve"> ISCLAND</t>
  </si>
  <si>
    <t xml:space="preserve"> brazil</t>
  </si>
  <si>
    <t xml:space="preserve"> Germany</t>
  </si>
  <si>
    <t xml:space="preserve"> USa</t>
  </si>
  <si>
    <t xml:space="preserve"> england</t>
  </si>
  <si>
    <t xml:space="preserve"> IL</t>
  </si>
  <si>
    <t xml:space="preserve"> United Kingdom</t>
  </si>
  <si>
    <t xml:space="preserve"> Tamilnadu</t>
  </si>
  <si>
    <t xml:space="preserve"> Peru</t>
  </si>
  <si>
    <t xml:space="preserve"> Canada</t>
  </si>
  <si>
    <t xml:space="preserve"> Ohio</t>
  </si>
  <si>
    <t>Q17 [Coded] - US, India, Other</t>
  </si>
  <si>
    <t>US</t>
  </si>
  <si>
    <t>India</t>
  </si>
  <si>
    <t>Q18</t>
  </si>
  <si>
    <t>How much distress did you feel during the task? [scale of 1-100]</t>
  </si>
  <si>
    <t>Q19</t>
  </si>
  <si>
    <t>Do you have any problems with color vision?</t>
  </si>
  <si>
    <t xml:space="preserve"> Yes, red-green color blindness</t>
  </si>
  <si>
    <t xml:space="preserve"> Yes, other</t>
  </si>
  <si>
    <t xml:space="preserve"> Participant008-8-Survey</t>
  </si>
  <si>
    <t xml:space="preserve"> Participant014-8-Survey</t>
  </si>
  <si>
    <t xml:space="preserve"> Participant030-8-Survey</t>
  </si>
  <si>
    <t xml:space="preserve"> Participant043-8-Survey</t>
  </si>
  <si>
    <t xml:space="preserve"> Participant046-7-Survey</t>
  </si>
  <si>
    <t xml:space="preserve"> Participant059-7-Survey</t>
  </si>
  <si>
    <t xml:space="preserve"> Participant061-8-Survey</t>
  </si>
  <si>
    <t xml:space="preserve"> Participant075-7-Survey</t>
  </si>
  <si>
    <t xml:space="preserve"> Participant076-8-Survey</t>
  </si>
  <si>
    <t xml:space="preserve"> Participant089-8-Survey</t>
  </si>
  <si>
    <t xml:space="preserve"> Participant090-8-Survey</t>
  </si>
  <si>
    <t xml:space="preserve"> Participant093-7-Survey</t>
  </si>
  <si>
    <t xml:space="preserve"> Participant095-8-Survey</t>
  </si>
  <si>
    <t xml:space="preserve"> Participant108-8-Survey</t>
  </si>
  <si>
    <t xml:space="preserve"> Participant113-8-Survey</t>
  </si>
  <si>
    <t xml:space="preserve"> Participant128-7-Survey</t>
  </si>
  <si>
    <t xml:space="preserve"> Participant129-7-Survey</t>
  </si>
  <si>
    <t xml:space="preserve"> Participant130-7-Survey</t>
  </si>
  <si>
    <t xml:space="preserve"> Participant132-8-Survey</t>
  </si>
  <si>
    <t xml:space="preserve"> Participant137-7-Survey</t>
  </si>
  <si>
    <t xml:space="preserve"> Participant144-7-Survey</t>
  </si>
  <si>
    <t xml:space="preserve"> Participant150-8-Survey</t>
  </si>
  <si>
    <t xml:space="preserve"> Participant009-7-Survey</t>
  </si>
  <si>
    <t xml:space="preserve"> Participant019-8-Survey</t>
  </si>
  <si>
    <t xml:space="preserve"> Participant020-8-Survey</t>
  </si>
  <si>
    <t xml:space="preserve"> Participant038-7-Survey</t>
  </si>
  <si>
    <t xml:space="preserve"> Participant040-8-Survey</t>
  </si>
  <si>
    <t xml:space="preserve"> Participant042-7-Survey</t>
  </si>
  <si>
    <t xml:space="preserve"> Participant044-7-Survey</t>
  </si>
  <si>
    <t xml:space="preserve"> Participant049-8-Survey</t>
  </si>
  <si>
    <t xml:space="preserve"> Participant051-7-Survey</t>
  </si>
  <si>
    <t xml:space="preserve"> Participant053-8-Survey</t>
  </si>
  <si>
    <t xml:space="preserve"> Participant057-7-Survey</t>
  </si>
  <si>
    <t xml:space="preserve"> Participant067-7-Survey</t>
  </si>
  <si>
    <t xml:space="preserve"> Participant084-7-Survey</t>
  </si>
  <si>
    <t xml:space="preserve"> Participant106-8-Survey</t>
  </si>
  <si>
    <t xml:space="preserve"> Participant109-7-Survey</t>
  </si>
  <si>
    <t xml:space="preserve"> Participant125-7-Survey</t>
  </si>
  <si>
    <t xml:space="preserve"> Participant127-8-Survey</t>
  </si>
  <si>
    <t xml:space="preserve"> Participant133-7-Survey</t>
  </si>
  <si>
    <t xml:space="preserve"> Participant135-7-Survey</t>
  </si>
  <si>
    <t xml:space="preserve"> Participant136-7-Survey</t>
  </si>
  <si>
    <t xml:space="preserve"> Participant149-8-Survey</t>
  </si>
  <si>
    <t xml:space="preserve"> Participant154-7-Survey</t>
  </si>
  <si>
    <t>Group High Mag - Summary</t>
  </si>
  <si>
    <t xml:space="preserve"> Participant005-4-Survey</t>
  </si>
  <si>
    <t xml:space="preserve"> Participant007-3-Survey</t>
  </si>
  <si>
    <t xml:space="preserve"> Participant010-4-Survey</t>
  </si>
  <si>
    <t xml:space="preserve"> Participant011-3-Survey</t>
  </si>
  <si>
    <t xml:space="preserve"> Participant015-4-Survey</t>
  </si>
  <si>
    <t xml:space="preserve"> Participant018-4-Survey</t>
  </si>
  <si>
    <t xml:space="preserve"> Participant031-3-Survey</t>
  </si>
  <si>
    <t xml:space="preserve"> Participant033-4-Survey</t>
  </si>
  <si>
    <t xml:space="preserve"> Participant036-3-Survey</t>
  </si>
  <si>
    <t xml:space="preserve"> Participant039-4-Survey</t>
  </si>
  <si>
    <t xml:space="preserve"> Participant052-4-Survey</t>
  </si>
  <si>
    <t xml:space="preserve"> Participant056-3-Survey</t>
  </si>
  <si>
    <t xml:space="preserve"> Participant058-4-Survey</t>
  </si>
  <si>
    <t xml:space="preserve"> Participant060-4-Survey</t>
  </si>
  <si>
    <t xml:space="preserve"> Participant062-3-Survey</t>
  </si>
  <si>
    <t xml:space="preserve"> Participant065-4-Survey</t>
  </si>
  <si>
    <t xml:space="preserve"> Participant066-3-Survey</t>
  </si>
  <si>
    <t xml:space="preserve"> Participant068-3-Survey</t>
  </si>
  <si>
    <t xml:space="preserve"> Participant087-4-Survey</t>
  </si>
  <si>
    <t xml:space="preserve"> Participant088-3-Survey</t>
  </si>
  <si>
    <t xml:space="preserve"> Participant091-4-Survey</t>
  </si>
  <si>
    <t xml:space="preserve"> Participant092-3-Survey</t>
  </si>
  <si>
    <t xml:space="preserve"> Participant097-4-Survey</t>
  </si>
  <si>
    <t xml:space="preserve"> Participant103-3-Survey</t>
  </si>
  <si>
    <t xml:space="preserve"> Participant105-3-Survey</t>
  </si>
  <si>
    <t xml:space="preserve"> Participant111-4-Survey</t>
  </si>
  <si>
    <t xml:space="preserve"> Participant117-3-Survey</t>
  </si>
  <si>
    <t xml:space="preserve"> Participant119-4-Survey</t>
  </si>
  <si>
    <t xml:space="preserve"> Participant120-4-Survey</t>
  </si>
  <si>
    <t xml:space="preserve"> Participant124-4-Survey</t>
  </si>
  <si>
    <t xml:space="preserve"> Participant001-4-Survey</t>
  </si>
  <si>
    <t xml:space="preserve"> Participant023-3-Survey</t>
  </si>
  <si>
    <t xml:space="preserve"> Participant024-3-Survey</t>
  </si>
  <si>
    <t xml:space="preserve"> Participant028-4-Survey</t>
  </si>
  <si>
    <t xml:space="preserve"> Participant045-4-Survey</t>
  </si>
  <si>
    <t xml:space="preserve"> Participant048-4-Survey</t>
  </si>
  <si>
    <t xml:space="preserve"> Participant050-3-Survey</t>
  </si>
  <si>
    <t xml:space="preserve"> Participant064-4-Survey</t>
  </si>
  <si>
    <t xml:space="preserve"> Participant072-3-Survey</t>
  </si>
  <si>
    <t xml:space="preserve"> Participant078-4-Survey</t>
  </si>
  <si>
    <t xml:space="preserve"> Participant079-3-Survey</t>
  </si>
  <si>
    <t xml:space="preserve"> Participant083-3-Survey</t>
  </si>
  <si>
    <t xml:space="preserve"> Participant094-4-Survey</t>
  </si>
  <si>
    <t xml:space="preserve"> Participant098-3-Survey</t>
  </si>
  <si>
    <t xml:space="preserve"> Participant104-3-Survey</t>
  </si>
  <si>
    <t xml:space="preserve"> Participant114-4-Survey</t>
  </si>
  <si>
    <t xml:space="preserve"> Participant116-3-Survey</t>
  </si>
  <si>
    <t xml:space="preserve"> Participant121-4-Survey</t>
  </si>
  <si>
    <t xml:space="preserve"> Participant123-3-Survey</t>
  </si>
  <si>
    <t>Group Low Mag - Summary</t>
  </si>
  <si>
    <t xml:space="preserve"> Participant003-1-Survey</t>
  </si>
  <si>
    <t xml:space="preserve"> Participant016-2-Survey</t>
  </si>
  <si>
    <t xml:space="preserve"> Participant017-1-Survey</t>
  </si>
  <si>
    <t xml:space="preserve"> Participant021-1-Survey</t>
  </si>
  <si>
    <t xml:space="preserve"> Participant029-2-Survey</t>
  </si>
  <si>
    <t xml:space="preserve"> Participant037-1-Survey</t>
  </si>
  <si>
    <t xml:space="preserve"> Participant041-1-Survey</t>
  </si>
  <si>
    <t xml:space="preserve"> Participant047-2-Survey</t>
  </si>
  <si>
    <t xml:space="preserve"> Participant070-2-Survey</t>
  </si>
  <si>
    <t xml:space="preserve"> Participant082-1-Survey</t>
  </si>
  <si>
    <t xml:space="preserve"> Participant085-2-Survey</t>
  </si>
  <si>
    <t xml:space="preserve"> Participant101-1-Survey</t>
  </si>
  <si>
    <t xml:space="preserve"> Participant107-2-Survey</t>
  </si>
  <si>
    <t xml:space="preserve"> Participant142-2-Survey</t>
  </si>
  <si>
    <t xml:space="preserve"> Participant155-2-Survey</t>
  </si>
  <si>
    <t xml:space="preserve"> Participant157-1-Survey</t>
  </si>
  <si>
    <t xml:space="preserve"> Participant159-2-Survey</t>
  </si>
  <si>
    <t xml:space="preserve"> Participant161-2-Survey</t>
  </si>
  <si>
    <t xml:space="preserve"> Participant162-1-Survey</t>
  </si>
  <si>
    <t xml:space="preserve"> Participant164-1-Survey</t>
  </si>
  <si>
    <t xml:space="preserve"> Participant167-1-Survey</t>
  </si>
  <si>
    <t xml:space="preserve"> Participant168-2-Survey</t>
  </si>
  <si>
    <t xml:space="preserve"> Participant169-2-Survey</t>
  </si>
  <si>
    <t xml:space="preserve"> Participant006-2-Survey</t>
  </si>
  <si>
    <t xml:space="preserve"> Participant026-1-Survey</t>
  </si>
  <si>
    <t xml:space="preserve"> Participant032-1-Survey</t>
  </si>
  <si>
    <t xml:space="preserve"> Participant035-2-Survey</t>
  </si>
  <si>
    <t xml:space="preserve"> Participant054-1-Survey</t>
  </si>
  <si>
    <t xml:space="preserve"> Participant074-1-Survey</t>
  </si>
  <si>
    <t xml:space="preserve"> Participant096-1-Survey</t>
  </si>
  <si>
    <t xml:space="preserve"> Participant102-2-Survey</t>
  </si>
  <si>
    <t xml:space="preserve"> Participant110-2-Survey</t>
  </si>
  <si>
    <t xml:space="preserve"> Participant115-1-Survey</t>
  </si>
  <si>
    <t xml:space="preserve"> Participant118-2-Survey</t>
  </si>
  <si>
    <t xml:space="preserve"> Participant134-1-Survey</t>
  </si>
  <si>
    <t xml:space="preserve"> Participant146-2-Survey</t>
  </si>
  <si>
    <t xml:space="preserve"> Participant156-1-Survey</t>
  </si>
  <si>
    <t xml:space="preserve"> Participant158-1-Survey</t>
  </si>
  <si>
    <t xml:space="preserve"> Participant160-1-Survey</t>
  </si>
  <si>
    <t xml:space="preserve"> Participant163-2-Survey</t>
  </si>
  <si>
    <t xml:space="preserve"> Participant165-2-Survey</t>
  </si>
  <si>
    <t xml:space="preserve"> Participant170-1-Survey</t>
  </si>
  <si>
    <t xml:space="preserve"> Participant171-2-Survey</t>
  </si>
  <si>
    <t>High Mag</t>
  </si>
  <si>
    <t>Low Mag</t>
  </si>
  <si>
    <t xml:space="preserve"> study probability</t>
  </si>
  <si>
    <t xml:space="preserve"> I don't know. Maybe testing the visual memory, or maybe testing the decission making process in this kind of games.</t>
  </si>
  <si>
    <t xml:space="preserve"> Concentration about Things</t>
  </si>
  <si>
    <t xml:space="preserve"> I don't konw</t>
  </si>
  <si>
    <t xml:space="preserve"> Some psychology study</t>
  </si>
  <si>
    <t xml:space="preserve"> Honnestly it was hell of a pain, very boring as you don't know what to do. I think the purpose is studying the change in strategies related to you gain/loss of dollars. </t>
  </si>
  <si>
    <t xml:space="preserve"> How points influence decisions in games</t>
  </si>
  <si>
    <t xml:space="preserve"> to know about searching for money in different buttons.</t>
  </si>
  <si>
    <t xml:space="preserve"> I dont know</t>
  </si>
  <si>
    <t xml:space="preserve"> The survey is very good</t>
  </si>
  <si>
    <t xml:space="preserve"> attention</t>
  </si>
  <si>
    <t xml:space="preserve"> button-pressing game</t>
  </si>
  <si>
    <t xml:space="preserve"> To randomly click buttons</t>
  </si>
  <si>
    <t xml:space="preserve"> This survey is about your perception towards your thought</t>
  </si>
  <si>
    <t xml:space="preserve"> Gorilla test with buttons. I spent 15 minutes staring at and clicking buttons but did not pay attention to what they were.</t>
  </si>
  <si>
    <t xml:space="preserve"> How people earn points earn money.</t>
  </si>
  <si>
    <t xml:space="preserve"> How you see the pictures and memorize it</t>
  </si>
  <si>
    <t xml:space="preserve"> I don`t know.</t>
  </si>
  <si>
    <t xml:space="preserve"> working speed calculation</t>
  </si>
  <si>
    <t xml:space="preserve"> game study</t>
  </si>
  <si>
    <t xml:space="preserve"> i think is about switching game like i would like to switch  casino coin machine if they give me not enought money</t>
  </si>
  <si>
    <t xml:space="preserve"> GAMING SURVEY</t>
  </si>
  <si>
    <t xml:space="preserve"> To see if we noticed that the cards changed</t>
  </si>
  <si>
    <t xml:space="preserve"> the study is very good</t>
  </si>
  <si>
    <t xml:space="preserve"> I think this study is related to conditioning.</t>
  </si>
  <si>
    <t xml:space="preserve"> i have no idea at all</t>
  </si>
  <si>
    <t xml:space="preserve"> I dont know..</t>
  </si>
  <si>
    <t xml:space="preserve"> I'm not sure.</t>
  </si>
  <si>
    <t xml:space="preserve"> i don't know</t>
  </si>
  <si>
    <t xml:space="preserve"> Clicking and earning as much points as possible.</t>
  </si>
  <si>
    <t xml:space="preserve"> Button pressing game for academic research</t>
  </si>
  <si>
    <t xml:space="preserve"> I think this study was button-pressing game for academic research.</t>
  </si>
  <si>
    <t xml:space="preserve">  i don't know</t>
  </si>
  <si>
    <t xml:space="preserve"> I think I had to guess in which direction the card will move.</t>
  </si>
  <si>
    <t xml:space="preserve"> maybe it was a memory survey</t>
  </si>
  <si>
    <t xml:space="preserve"> I thought it was to earn points, but halfway through I was losing points and I don't get it</t>
  </si>
  <si>
    <t xml:space="preserve"> Red heart gives more points.</t>
  </si>
  <si>
    <t xml:space="preserve"> Well, I think many would quickly see that the red symbold earned 100 much more frequently than getting -1 100 times on the red symbol; I always saw-1 for hoitting the black symbol; a test to see if I got complacent thinking I 'll just hit red and 100 will keep coming albeit irregularly; I did notice the 100 stopped coming, so I wanted to relieve my hand and wear/tear of my mouse button so I drastically reduced the frequency of pressing the button at all mindful of not going near 30 seconds of inactivity - goal of survey - complacency?</t>
  </si>
  <si>
    <t xml:space="preserve"> human's comportation based on random  earning of points.</t>
  </si>
  <si>
    <t xml:space="preserve"> na</t>
  </si>
  <si>
    <t xml:space="preserve"> I  don’t know</t>
  </si>
  <si>
    <t xml:space="preserve"> I READ THE INSTRUCTION CAREFULLY AND IT PUT THE STRATEGY. AND I PUT FULL OF CONCENTRATION </t>
  </si>
  <si>
    <t xml:space="preserve"> i think surveyor observing the patiencey level regarding this survey.</t>
  </si>
  <si>
    <t xml:space="preserve"> minded</t>
  </si>
  <si>
    <t xml:space="preserve"> NICE</t>
  </si>
  <si>
    <t xml:space="preserve"> Test human response to a reward based on simple instruction with no direct formula for successive result</t>
  </si>
  <si>
    <t xml:space="preserve"> In this survey I just learnt how to click faster as well as my eye test.</t>
  </si>
  <si>
    <t xml:space="preserve"> I think the purpose was related to greed.</t>
  </si>
  <si>
    <t xml:space="preserve"> button-pressing game for academic research</t>
  </si>
  <si>
    <t xml:space="preserve">  I DON'T KNOW</t>
  </si>
  <si>
    <t xml:space="preserve"> im not sure</t>
  </si>
  <si>
    <t xml:space="preserve"> I have no idea. </t>
  </si>
  <si>
    <t xml:space="preserve"> Game for academic research</t>
  </si>
  <si>
    <t xml:space="preserve"> I think of very good think</t>
  </si>
  <si>
    <t xml:space="preserve"> if - points  i will wait to click </t>
  </si>
  <si>
    <t xml:space="preserve"> First I tried both bottoms and I saw there was a button which I can earn some points with, while with the other I was just losing points, so I pressed the good button repeatedly. In the middle, I tried sometimes the other button to see if something had changed. When the first button was no longer effective, I tried with the other one and continued pressing that. When both of them were not useful to gain points, I reduced the speed so I could lose less.</t>
  </si>
  <si>
    <t xml:space="preserve"> Just kept on clicking to increase my value.</t>
  </si>
  <si>
    <t xml:space="preserve"> First there was some points on black then later on on red heart</t>
  </si>
  <si>
    <t xml:space="preserve"> 1) Jitterclicking like a retard 2) Trying to click on different things (spade, heart, inside, outside...)</t>
  </si>
  <si>
    <t xml:space="preserve"> I clicked on the black club more once I figured out that it paid more points. </t>
  </si>
  <si>
    <t xml:space="preserve"> When i find that red heart are paid more than black item - i tried to point it</t>
  </si>
  <si>
    <t xml:space="preserve"> very good strategy</t>
  </si>
  <si>
    <t xml:space="preserve"> I feel like the heart gave more points then stopped so I switched over to the spade until neither gave any points at all</t>
  </si>
  <si>
    <t xml:space="preserve"> My strategy was to collect points from the button which was giving maximum points,</t>
  </si>
  <si>
    <t xml:space="preserve"> I didn't really have a strategy I just changed over to the other suit once it stopped giving points.</t>
  </si>
  <si>
    <t xml:space="preserve"> I clicked buttons to increase my point total, and once the points stopped becoming positive, I stopped clicking as frequently.</t>
  </si>
  <si>
    <t xml:space="preserve"> my stratergy was to click as fast as I can and get more and more points</t>
  </si>
  <si>
    <t xml:space="preserve"> I am Honestly very good perfect decition.</t>
  </si>
  <si>
    <t xml:space="preserve"> “I did not have a strategy</t>
  </si>
  <si>
    <t xml:space="preserve"> When the card was going up it was a chance to get a bonus, and sometimes there was no bonus even it goes up so you need to wait</t>
  </si>
  <si>
    <t xml:space="preserve"> click randomly</t>
  </si>
  <si>
    <t xml:space="preserve"> I follow the button, and waited for 4 or 5 secons before clicking</t>
  </si>
  <si>
    <t xml:space="preserve"> MY STRATEGY HAVE PRESSING THE BLACK CLUB MOSTLY</t>
  </si>
  <si>
    <t xml:space="preserve"> I CLICKED ICON AS PER MY INTUITIONS</t>
  </si>
  <si>
    <t xml:space="preserve"> I just changed the cards every time the clicking stopped bringing me money</t>
  </si>
  <si>
    <t xml:space="preserve"> very nice</t>
  </si>
  <si>
    <t xml:space="preserve"> I DID NOT HAVE A STRATEGY</t>
  </si>
  <si>
    <t xml:space="preserve"> seek the button before click on it</t>
  </si>
  <si>
    <t xml:space="preserve"> I continued clicking the button which is giving points.</t>
  </si>
  <si>
    <t xml:space="preserve"> It seemed that clicking on the red heart was more likely to earn instead of clicking on the black club for the first part of the game so I mainly clicked on the red heart as much as I could. Later on it the game, the red heart didn't increase my points when continuing to click it but the black club did generate points by clicking on it. However, after a while, the black club stopped generating points when I clicked on it so then I tried the heart and the club intermittently to see if either would generate additional points when clicked on, to no avail. Eventually I stopped clicking for the most part other than trying either colored shape from time to time to see if more points would be earned but no more points were generated and then the session ended.</t>
  </si>
  <si>
    <t xml:space="preserve"> no strategy at all</t>
  </si>
  <si>
    <t xml:space="preserve"> I did not have a strategy. </t>
  </si>
  <si>
    <t xml:space="preserve"> I did at times... it seemed like the black spade button was more to the right and top. </t>
  </si>
  <si>
    <t xml:space="preserve"> middle pointer</t>
  </si>
  <si>
    <t xml:space="preserve"> Clicking both the red and black cards alternatively at some point.</t>
  </si>
  <si>
    <t xml:space="preserve"> Easy game for academic research</t>
  </si>
  <si>
    <t xml:space="preserve"> This study strategy was instruction and In the game button pressing to point are increases.</t>
  </si>
  <si>
    <t xml:space="preserve">  i did not have a strategy</t>
  </si>
  <si>
    <t xml:space="preserve"> I just clicked in the direction where the card will make its next move.</t>
  </si>
  <si>
    <t xml:space="preserve"> I did not have any strategy</t>
  </si>
  <si>
    <t xml:space="preserve"> I used multitude of strategy. First I thought clicking the heart when it was at the top of the screen, then hitting the heart when the clubs were at the bottom of the screen, then clicking the heart when it was same level as the club on the screen, then trying to click the heart precisely multiple times without missing. None of the strategies worked. I couldn't find the right strategy. </t>
  </si>
  <si>
    <t xml:space="preserve"> I did not have a strategy other than wanting to gain points, not lose them</t>
  </si>
  <si>
    <t xml:space="preserve"> I always clicked red heart to get maximum points</t>
  </si>
  <si>
    <t xml:space="preserve"> I stated the strategy above along with my answer to the actual question above</t>
  </si>
  <si>
    <t xml:space="preserve"> I did not have strategy</t>
  </si>
  <si>
    <t xml:space="preserve"> Increasing the points.</t>
  </si>
  <si>
    <t xml:space="preserve"> I USE THE STRATEGY OF CONCENTRATION PURPOSE.</t>
  </si>
  <si>
    <t xml:space="preserve"> I hitted some times on the red and sometimes on the black, until there weren't any bonus.</t>
  </si>
  <si>
    <t xml:space="preserve"> yes surveyor fallow the strategy and he observed the patiencey of worker efficiency.</t>
  </si>
  <si>
    <t xml:space="preserve"> Initially, when clicking on one side of heart, it was giving +100</t>
  </si>
  <si>
    <t xml:space="preserve"> full attention</t>
  </si>
  <si>
    <t xml:space="preserve"> Red heart never rewarded any points however the black club did, initially, and then it stopped, I tried various different methods but got no points after a few minutes</t>
  </si>
  <si>
    <t xml:space="preserve"> I just clicked on black spade as black spade only giving me bonus points not the red heart. </t>
  </si>
  <si>
    <t xml:space="preserve"> I thought it did not matter which button was hitten to earn points so I started hitting the same button rapidly over and over because I was winning more points than losing. Then came a time when no more winning points were showing up so I slowed down the hitting so I would lose the minimum I could.</t>
  </si>
  <si>
    <t xml:space="preserve"> I noticed the red heart only ever took away points, and the black club gave me 100 every few clicks or so, so I just clicked on that one. </t>
  </si>
  <si>
    <t xml:space="preserve"> 2 or 3 clicks in click in RED HEART and 2 or 3 clicks in click in BLACK CLUB</t>
  </si>
  <si>
    <t xml:space="preserve"> stradety</t>
  </si>
  <si>
    <t xml:space="preserve"> I just clicked on the black club because it earned my points as opposed to the red heart.</t>
  </si>
  <si>
    <t xml:space="preserve"> in  the beginning it was lot of points giving out but as game progressed it was going down hill i stopped clicking</t>
  </si>
  <si>
    <t xml:space="preserve"> The same explained above.</t>
  </si>
  <si>
    <t xml:space="preserve"> I moved from focusing on the club to focusing on the heart when it appeared to be paying out more</t>
  </si>
  <si>
    <t xml:space="preserve"> see 11)</t>
  </si>
  <si>
    <t xml:space="preserve"> I found that the RED Heart was giving more points than the Black</t>
  </si>
  <si>
    <t xml:space="preserve"> pressing the key</t>
  </si>
  <si>
    <t xml:space="preserve"> I clicked the red to get green points until there were no longer any green points and went onto the next one. I thought I would be switching between the two that way, but after the black button, no more green points were showing up.</t>
  </si>
  <si>
    <t xml:space="preserve"> When one button did not earn points I switched to the other.</t>
  </si>
  <si>
    <t xml:space="preserve"> Yes it changed, but it doesnt work</t>
  </si>
  <si>
    <t xml:space="preserve"> I switched from clicking on the red heart to the black club to keep earning some points but then as described above, points seemed to become entirely unavailable for clicking on either colored shape.</t>
  </si>
  <si>
    <t xml:space="preserve"> nonr</t>
  </si>
  <si>
    <t xml:space="preserve"> At the end.. i was just clicking everywhere to find the button. </t>
  </si>
  <si>
    <t xml:space="preserve"> after a while the both kept the negative. </t>
  </si>
  <si>
    <t xml:space="preserve"> I did not have any startegy</t>
  </si>
  <si>
    <t xml:space="preserve"> First I thought clicking the heart when it was at the top of the screen, then hitting the heart when the clubs were at the bottom of the screen, then clicking the heart when it was same level as the club on the screen, then trying to click the heart precisely multiple times without missing. None of the strategies worked. I couldn't find the right strategy. </t>
  </si>
  <si>
    <t xml:space="preserve"> No change in my strategy.</t>
  </si>
  <si>
    <t xml:space="preserve"> less frequent pressing once 100 stopped showing, then more focus on wondering if green would goive a positive reward and I considered that starting when red stayed negative that maybe black wuld show a big reward like 500 or 1000 occasionally but not as frequentlky as the red 100 had showed up</t>
  </si>
  <si>
    <t xml:space="preserve"> At some time any sign gives points.</t>
  </si>
  <si>
    <t xml:space="preserve"> Later it was giving only negative marks when i click on shapes.</t>
  </si>
  <si>
    <t xml:space="preserve"> I clicked the black club initially as that got the most success but then the points stopped so I tried other methods with no success</t>
  </si>
  <si>
    <t xml:space="preserve"> I started hitting the same button rapidly when points were showing up and slowed down the hitting when I noticed that only resting points were appearing.</t>
  </si>
  <si>
    <t xml:space="preserve"> After a certain amount of time, there were no points forthcoming at all, so I just stopped clicking. </t>
  </si>
  <si>
    <t xml:space="preserve"> Muitos clicas em  RED HEART e muitos clicks em BLACK CLUB</t>
  </si>
  <si>
    <t xml:space="preserve"> Once the black club stopped earning me points, I switched to the red heart but I realized neither of them earned me points then.</t>
  </si>
  <si>
    <t xml:space="preserve"> no comment</t>
  </si>
  <si>
    <t xml:space="preserve"> i cannot able to notice the diamond and space  just black and red </t>
  </si>
  <si>
    <t xml:space="preserve"> good experience good</t>
  </si>
  <si>
    <t xml:space="preserve"> No!</t>
  </si>
  <si>
    <t xml:space="preserve"> Good experience for this study.</t>
  </si>
  <si>
    <t xml:space="preserve"> It is a good experience overall </t>
  </si>
  <si>
    <t xml:space="preserve"> this study is very nice</t>
  </si>
  <si>
    <t xml:space="preserve"> IT WAS VERY PLEASANT</t>
  </si>
  <si>
    <t xml:space="preserve"> One more minute and i would have give up, 5 minutes would have way better...</t>
  </si>
  <si>
    <t xml:space="preserve"> i searched for more points to earn without any strategy</t>
  </si>
  <si>
    <t xml:space="preserve"> n/a</t>
  </si>
  <si>
    <t xml:space="preserve"> I was some surprised in the end when all points were in minus</t>
  </si>
  <si>
    <t xml:space="preserve"> very good study</t>
  </si>
  <si>
    <t xml:space="preserve"> Good study</t>
  </si>
  <si>
    <t xml:space="preserve"> Very good survey.</t>
  </si>
  <si>
    <t xml:space="preserve"> good experience </t>
  </si>
  <si>
    <t xml:space="preserve"> Very nice survey</t>
  </si>
  <si>
    <t xml:space="preserve"> It would be better if you describe more about the game.</t>
  </si>
  <si>
    <t xml:space="preserve"> survey was interesting as well as entertaining.</t>
  </si>
  <si>
    <t xml:space="preserve"> nope</t>
  </si>
  <si>
    <t xml:space="preserve"> Have a great weekend!</t>
  </si>
  <si>
    <t xml:space="preserve"> lack of information about what i need to do , and a timer will be great</t>
  </si>
  <si>
    <t xml:space="preserve"> very good</t>
  </si>
  <si>
    <t xml:space="preserve"> nothing else</t>
  </si>
  <si>
    <t xml:space="preserve"> there is something problem with the button pressing.</t>
  </si>
  <si>
    <t xml:space="preserve"> GOOD SURVEY</t>
  </si>
  <si>
    <t xml:space="preserve"> nice experience </t>
  </si>
  <si>
    <t xml:space="preserve"> But if it's your first interview for a graduate job or your first one with a company ... This makes it easier to plan your answers, rid yourself of nerves and, therefore,</t>
  </si>
  <si>
    <t xml:space="preserve"> This task is not interesting to work.</t>
  </si>
  <si>
    <t xml:space="preserve"> Get all your questions answered here, from applications and student visas to tuition fees ... Find information on where to study, how to apply, entry requirements, getting a ... The type of experience you have during your time abroad will vary hugely ... If you have any more questions regarding how to study abroad, that haven't ...</t>
  </si>
  <si>
    <t xml:space="preserve"> It is an easy button-pressing game</t>
  </si>
  <si>
    <t xml:space="preserve"> This study was interesting.</t>
  </si>
  <si>
    <t xml:space="preserve"> I need reimbursement for the carpal tunnel surgery I'm going to require. Good lord that's all my clicks for a week</t>
  </si>
  <si>
    <t xml:space="preserve"> This study was very interesting and very useful for me</t>
  </si>
  <si>
    <t xml:space="preserve">  good</t>
  </si>
  <si>
    <t xml:space="preserve"> god survey. Enjoyed working on it</t>
  </si>
  <si>
    <t xml:space="preserve"> I couldn't see any reason behind the game.</t>
  </si>
  <si>
    <t xml:space="preserve"> don't get it, but thanks anyway</t>
  </si>
  <si>
    <t xml:space="preserve"> The task is very clear and vivid.</t>
  </si>
  <si>
    <t xml:space="preserve"> my experience is good.</t>
  </si>
  <si>
    <t xml:space="preserve"> This has been fun; the change is 100 took away the monotony so it wasn't mindless pressing to get more bonus but of course I notice that even if every press was 100, the bonus wouldn't be huge I estimate then it might be 3.00</t>
  </si>
  <si>
    <t xml:space="preserve"> some point it earning points, but after some point it does not provide earning points.</t>
  </si>
  <si>
    <t xml:space="preserve"> No, thanks.</t>
  </si>
  <si>
    <t xml:space="preserve"> IT WILL BE A NICE EXPERIENCE</t>
  </si>
  <si>
    <t xml:space="preserve"> i observed the patiencey level of worker.</t>
  </si>
  <si>
    <t xml:space="preserve"> It would have been nice how much more time is about to end the game</t>
  </si>
  <si>
    <t xml:space="preserve"> I wondered if there was any points with the red heart</t>
  </si>
  <si>
    <t xml:space="preserve"> I would love to know if there was a strategy for a better success rate, but I feel like it was random</t>
  </si>
  <si>
    <t xml:space="preserve"> at some point I started to seriously think it was a mockery ... Or maybe it really is</t>
  </si>
  <si>
    <t xml:space="preserve"> The game was stressful at first but then became boring when only resting points were showing up.</t>
  </si>
  <si>
    <t xml:space="preserve"> no comments</t>
  </si>
  <si>
    <t xml:space="preserve"> It is a good experience overall</t>
  </si>
  <si>
    <t xml:space="preserve"> Many clicks on RED HEART and many clicks on BLACK CLUB</t>
  </si>
  <si>
    <t xml:space="preserve"> experience</t>
  </si>
  <si>
    <t xml:space="preserve"> Very perfect of the moment</t>
  </si>
  <si>
    <t xml:space="preserve"> thai</t>
  </si>
  <si>
    <t xml:space="preserve"> Spanish</t>
  </si>
  <si>
    <t xml:space="preserve"> NV</t>
  </si>
  <si>
    <t xml:space="preserve"> US American</t>
  </si>
  <si>
    <t xml:space="preserve"> french</t>
  </si>
  <si>
    <t xml:space="preserve"> english</t>
  </si>
  <si>
    <t xml:space="preserve"> Ukrainian</t>
  </si>
  <si>
    <t xml:space="preserve"> French</t>
  </si>
  <si>
    <t xml:space="preserve"> Korea</t>
  </si>
  <si>
    <t xml:space="preserve"> Black</t>
  </si>
  <si>
    <t xml:space="preserve"> Native American</t>
  </si>
  <si>
    <t xml:space="preserve"> white</t>
  </si>
  <si>
    <t xml:space="preserve"> American </t>
  </si>
  <si>
    <t xml:space="preserve"> Macedonian</t>
  </si>
  <si>
    <t xml:space="preserve"> American USA</t>
  </si>
  <si>
    <t xml:space="preserve"> Megan schutt,Australia</t>
  </si>
  <si>
    <t xml:space="preserve"> Russian</t>
  </si>
  <si>
    <t xml:space="preserve"> Italian</t>
  </si>
  <si>
    <t xml:space="preserve"> ASIAN</t>
  </si>
  <si>
    <t xml:space="preserve"> canadian</t>
  </si>
  <si>
    <t xml:space="preserve"> Brazillian</t>
  </si>
  <si>
    <t xml:space="preserve"> Italy</t>
  </si>
  <si>
    <t xml:space="preserve"> Spain</t>
  </si>
  <si>
    <t xml:space="preserve"> united states of america</t>
  </si>
  <si>
    <t xml:space="preserve"> france</t>
  </si>
  <si>
    <t xml:space="preserve"> Ukraine</t>
  </si>
  <si>
    <t xml:space="preserve"> France</t>
  </si>
  <si>
    <t xml:space="preserve"> america</t>
  </si>
  <si>
    <t xml:space="preserve"> FRANCE</t>
  </si>
  <si>
    <t xml:space="preserve"> california</t>
  </si>
  <si>
    <t xml:space="preserve"> ca</t>
  </si>
  <si>
    <t xml:space="preserve"> OR</t>
  </si>
  <si>
    <t xml:space="preserve"> Nigeria</t>
  </si>
  <si>
    <t xml:space="preserve"> North Macedonia</t>
  </si>
  <si>
    <t xml:space="preserve"> Australia</t>
  </si>
  <si>
    <t xml:space="preserve"> England</t>
  </si>
  <si>
    <t xml:space="preserve"> United States of America </t>
  </si>
  <si>
    <t xml:space="preserve"> canada</t>
  </si>
  <si>
    <t xml:space="preserve"> Florida</t>
  </si>
  <si>
    <t xml:space="preserve"> Yes, blue-yellow color blindness</t>
  </si>
  <si>
    <t xml:space="preserve"> Yes, total color blindness</t>
  </si>
  <si>
    <t xml:space="preserve"> Participant015-6-Survey</t>
  </si>
  <si>
    <t xml:space="preserve"> Participant019-6-Survey</t>
  </si>
  <si>
    <t xml:space="preserve"> Participant021-6-Survey</t>
  </si>
  <si>
    <t xml:space="preserve"> Participant027-5-Survey</t>
  </si>
  <si>
    <t xml:space="preserve"> Participant031-5-Survey</t>
  </si>
  <si>
    <t xml:space="preserve"> Participant045-5-Survey</t>
  </si>
  <si>
    <t xml:space="preserve"> Participant046-5-Survey</t>
  </si>
  <si>
    <t xml:space="preserve"> Participant069-5-Survey</t>
  </si>
  <si>
    <t xml:space="preserve"> Participant077-6-Survey</t>
  </si>
  <si>
    <t xml:space="preserve"> Participant087-5-Survey</t>
  </si>
  <si>
    <t xml:space="preserve"> Participant092-5-Survey</t>
  </si>
  <si>
    <t xml:space="preserve"> Participant101-5-Survey</t>
  </si>
  <si>
    <t xml:space="preserve"> Participant104-5-Survey</t>
  </si>
  <si>
    <t xml:space="preserve"> Participant112-6-Survey</t>
  </si>
  <si>
    <t xml:space="preserve"> Participant113-6-Survey</t>
  </si>
  <si>
    <t xml:space="preserve"> Participant145-6-Survey</t>
  </si>
  <si>
    <t xml:space="preserve"> Participant149-5-Survey</t>
  </si>
  <si>
    <t xml:space="preserve"> Participant156-6-Survey</t>
  </si>
  <si>
    <t xml:space="preserve"> Participant002-5-Survey</t>
  </si>
  <si>
    <t xml:space="preserve"> Participant010-5-Survey</t>
  </si>
  <si>
    <t xml:space="preserve"> Participant020-6-Survey</t>
  </si>
  <si>
    <t xml:space="preserve"> Participant026-6-Survey</t>
  </si>
  <si>
    <t xml:space="preserve"> Participant036-5-Survey</t>
  </si>
  <si>
    <t xml:space="preserve"> Participant049-6-Survey</t>
  </si>
  <si>
    <t xml:space="preserve"> Participant056-6-Survey</t>
  </si>
  <si>
    <t xml:space="preserve"> Participant072-5-Survey</t>
  </si>
  <si>
    <t xml:space="preserve"> Participant076-6-Survey</t>
  </si>
  <si>
    <t xml:space="preserve"> Participant079-5-Survey</t>
  </si>
  <si>
    <t xml:space="preserve"> Participant093-5-Survey</t>
  </si>
  <si>
    <t xml:space="preserve"> Participant098-5-Survey</t>
  </si>
  <si>
    <t xml:space="preserve"> Participant102-6-Survey</t>
  </si>
  <si>
    <t xml:space="preserve"> Participant106-6-Survey</t>
  </si>
  <si>
    <t xml:space="preserve"> Participant107-5-Survey</t>
  </si>
  <si>
    <t xml:space="preserve"> Participant111-5-Survey</t>
  </si>
  <si>
    <t xml:space="preserve"> Participant121-6-Survey</t>
  </si>
  <si>
    <t xml:space="preserve"> Participant134-6-Survey</t>
  </si>
  <si>
    <t xml:space="preserve"> Participant141-5-Survey</t>
  </si>
  <si>
    <t xml:space="preserve"> Participant143-6-Survey</t>
  </si>
  <si>
    <t xml:space="preserve"> Participant152-6-Survey</t>
  </si>
  <si>
    <t xml:space="preserve"> Participant160-6-Survey</t>
  </si>
  <si>
    <t>Group Mag 30 - Summary</t>
  </si>
  <si>
    <t xml:space="preserve"> Participant003-4-Survey</t>
  </si>
  <si>
    <t xml:space="preserve"> Participant007-4-Survey</t>
  </si>
  <si>
    <t xml:space="preserve"> Participant022-3-Survey</t>
  </si>
  <si>
    <t xml:space="preserve"> Participant041-4-Survey</t>
  </si>
  <si>
    <t xml:space="preserve"> Participant047-4-Survey</t>
  </si>
  <si>
    <t xml:space="preserve"> Participant051-3-Survey</t>
  </si>
  <si>
    <t xml:space="preserve"> Participant059-4-Survey</t>
  </si>
  <si>
    <t xml:space="preserve"> Participant067-4-Survey</t>
  </si>
  <si>
    <t xml:space="preserve"> Participant071-4-Survey</t>
  </si>
  <si>
    <t xml:space="preserve"> Participant080-4-Survey</t>
  </si>
  <si>
    <t xml:space="preserve"> Participant085-3-Survey</t>
  </si>
  <si>
    <t xml:space="preserve"> Participant086-4-Survey</t>
  </si>
  <si>
    <t xml:space="preserve"> Participant088-4-Survey</t>
  </si>
  <si>
    <t xml:space="preserve"> Participant091-3-Survey</t>
  </si>
  <si>
    <t xml:space="preserve"> Participant096-3-Survey</t>
  </si>
  <si>
    <t xml:space="preserve"> Participant122-4-Survey</t>
  </si>
  <si>
    <t xml:space="preserve"> Participant126-4-Survey</t>
  </si>
  <si>
    <t xml:space="preserve"> Participant129-3-Survey</t>
  </si>
  <si>
    <t xml:space="preserve"> Participant133-4-Survey</t>
  </si>
  <si>
    <t xml:space="preserve"> Participant150-3-Survey</t>
  </si>
  <si>
    <t xml:space="preserve"> Participant153-3-Survey</t>
  </si>
  <si>
    <t xml:space="preserve"> Participant159-3-Survey</t>
  </si>
  <si>
    <t xml:space="preserve"> Participant016-3-Survey</t>
  </si>
  <si>
    <t xml:space="preserve"> Participant017-3-Survey</t>
  </si>
  <si>
    <t xml:space="preserve"> Participant023-4-Survey</t>
  </si>
  <si>
    <t xml:space="preserve"> Participant024-4-Survey</t>
  </si>
  <si>
    <t xml:space="preserve"> Participant025-3-Survey</t>
  </si>
  <si>
    <t xml:space="preserve"> Participant044-4-Survey</t>
  </si>
  <si>
    <t xml:space="preserve"> Participant052-3-Survey</t>
  </si>
  <si>
    <t xml:space="preserve"> Participant054-4-Survey</t>
  </si>
  <si>
    <t xml:space="preserve"> Participant062-4-Survey</t>
  </si>
  <si>
    <t xml:space="preserve"> Participant065-3-Survey</t>
  </si>
  <si>
    <t xml:space="preserve"> Participant082-3-Survey</t>
  </si>
  <si>
    <t xml:space="preserve"> Participant097-3-Survey</t>
  </si>
  <si>
    <t xml:space="preserve"> Participant114-3-Survey</t>
  </si>
  <si>
    <t xml:space="preserve"> Participant116-4-Survey</t>
  </si>
  <si>
    <t xml:space="preserve"> Participant130-3-Survey</t>
  </si>
  <si>
    <t xml:space="preserve"> Participant135-3-Survey</t>
  </si>
  <si>
    <t xml:space="preserve"> Participant139-4-Survey</t>
  </si>
  <si>
    <t xml:space="preserve"> Participant146-4-Survey</t>
  </si>
  <si>
    <t xml:space="preserve"> Participant148-3-Survey</t>
  </si>
  <si>
    <t xml:space="preserve"> Participant158-3-Survey</t>
  </si>
  <si>
    <t>Group Mag 10 - Summary</t>
  </si>
  <si>
    <t xml:space="preserve"> Participant004-1-Survey</t>
  </si>
  <si>
    <t xml:space="preserve"> Participant009-1-Survey</t>
  </si>
  <si>
    <t xml:space="preserve"> Participant011-2-Survey</t>
  </si>
  <si>
    <t xml:space="preserve"> Participant013-2-Survey</t>
  </si>
  <si>
    <t xml:space="preserve"> Participant038-1-Survey</t>
  </si>
  <si>
    <t xml:space="preserve"> Participant040-1-Survey</t>
  </si>
  <si>
    <t xml:space="preserve"> Participant042-2-Survey</t>
  </si>
  <si>
    <t xml:space="preserve"> Participant055-2-Survey</t>
  </si>
  <si>
    <t xml:space="preserve"> Participant057-1-Survey</t>
  </si>
  <si>
    <t xml:space="preserve"> Participant061-2-Survey</t>
  </si>
  <si>
    <t xml:space="preserve"> Participant066-1-Survey</t>
  </si>
  <si>
    <t xml:space="preserve"> Participant073-1-Survey</t>
  </si>
  <si>
    <t xml:space="preserve"> Participant118-1-Survey</t>
  </si>
  <si>
    <t xml:space="preserve"> Participant131-1-Survey</t>
  </si>
  <si>
    <t xml:space="preserve"> Participant137-2-Survey</t>
  </si>
  <si>
    <t xml:space="preserve"> Participant138-2-Survey</t>
  </si>
  <si>
    <t xml:space="preserve"> Participant147-1-Survey</t>
  </si>
  <si>
    <t xml:space="preserve"> Participant154-1-Survey</t>
  </si>
  <si>
    <t xml:space="preserve"> Participant155-1-Survey</t>
  </si>
  <si>
    <t xml:space="preserve"> Participant157-2-Survey</t>
  </si>
  <si>
    <t xml:space="preserve"> Participant162-2-Survey</t>
  </si>
  <si>
    <t xml:space="preserve"> Participant165-1-Survey</t>
  </si>
  <si>
    <t xml:space="preserve"> Participant014-2-Survey</t>
  </si>
  <si>
    <t xml:space="preserve"> Participant030-1-Survey</t>
  </si>
  <si>
    <t xml:space="preserve"> Participant034-2-Survey</t>
  </si>
  <si>
    <t xml:space="preserve"> Participant050-1-Survey</t>
  </si>
  <si>
    <t xml:space="preserve"> Participant053-2-Survey</t>
  </si>
  <si>
    <t xml:space="preserve"> Participant063-2-Survey</t>
  </si>
  <si>
    <t xml:space="preserve"> Participant075-1-Survey</t>
  </si>
  <si>
    <t xml:space="preserve"> Participant078-2-Survey</t>
  </si>
  <si>
    <t xml:space="preserve"> Participant090-2-Survey</t>
  </si>
  <si>
    <t xml:space="preserve"> Participant094-2-Survey</t>
  </si>
  <si>
    <t xml:space="preserve"> Participant100-2-Survey</t>
  </si>
  <si>
    <t xml:space="preserve"> Participant120-2-Survey</t>
  </si>
  <si>
    <t xml:space="preserve"> Participant132-1-Survey</t>
  </si>
  <si>
    <t xml:space="preserve"> Participant166-2-Survey</t>
  </si>
  <si>
    <t>Group Mag 1 - Summary</t>
  </si>
  <si>
    <t>Mag 30</t>
  </si>
  <si>
    <t>Mag 10</t>
  </si>
  <si>
    <t>Mag 1</t>
  </si>
  <si>
    <t xml:space="preserve"> I don't know. I was confused the whole time. After a while all the buttons where taking money away. </t>
  </si>
  <si>
    <t xml:space="preserve"> To see timing it takes to give up on earning. </t>
  </si>
  <si>
    <t xml:space="preserve"> Too see if I was paying attention to the shapes and not just the colors</t>
  </si>
  <si>
    <t xml:space="preserve"> It was button pressing game for an academic research.</t>
  </si>
  <si>
    <t xml:space="preserve"> This study is about focusing on the point.</t>
  </si>
  <si>
    <t xml:space="preserve"> I am honestly not sure</t>
  </si>
  <si>
    <t xml:space="preserve"> see how i score and my strategy in clicking</t>
  </si>
  <si>
    <t xml:space="preserve"> To see which button we would click based on the rewards they were giving out</t>
  </si>
  <si>
    <t xml:space="preserve"> To check the cursor movement.</t>
  </si>
  <si>
    <t xml:space="preserve"> I don't know about the purpose but initially I was getting points using red heart only. Later there was only negative points on red heart and black club was giving so many points. </t>
  </si>
  <si>
    <t xml:space="preserve"> i have enjoyed very much while played game</t>
  </si>
  <si>
    <t xml:space="preserve"> Perhaps the purpose was to study the decision making process</t>
  </si>
  <si>
    <t xml:space="preserve"> Maybe study the behavior when winning or losing.</t>
  </si>
  <si>
    <t xml:space="preserve"> to see how many times I would press the button after the points stopped</t>
  </si>
  <si>
    <t xml:space="preserve"> so when i would get tired of clicking the buttons</t>
  </si>
  <si>
    <t xml:space="preserve"> I am not sure</t>
  </si>
  <si>
    <t xml:space="preserve"> I don't know i just press the button only. Thanks for your great opportunity.</t>
  </si>
  <si>
    <t xml:space="preserve"> Pattern recognition</t>
  </si>
  <si>
    <t xml:space="preserve"> Concentrating the things</t>
  </si>
  <si>
    <t xml:space="preserve"> I wasn't able to figure it out.</t>
  </si>
  <si>
    <t xml:space="preserve"> I do not know</t>
  </si>
  <si>
    <t xml:space="preserve"> Concentrating the movement and press</t>
  </si>
  <si>
    <t xml:space="preserve"> I have no idea! I couldn't find any pattern, although the value changed significantly for reds at some point so I switched 'allegiances', then neither paid out for a while at the end</t>
  </si>
  <si>
    <t xml:space="preserve"> I don't Know, just random click over the icons.</t>
  </si>
  <si>
    <t xml:space="preserve"> I have no idea.</t>
  </si>
  <si>
    <t xml:space="preserve"> ITS USEFUL</t>
  </si>
  <si>
    <t xml:space="preserve"> How we adapt to changes in rewards</t>
  </si>
  <si>
    <t xml:space="preserve"> opinion</t>
  </si>
  <si>
    <t xml:space="preserve"> very intersting game. but time only less</t>
  </si>
  <si>
    <t xml:space="preserve"> I assume it was to see how long somebody would keep clicking to get a reward, even after the reward stopped coming.</t>
  </si>
  <si>
    <t xml:space="preserve"> To determine if the monotonous exercise distracted me from retaining info about the detail (i.e. symbols)</t>
  </si>
  <si>
    <t xml:space="preserve"> Very interesting</t>
  </si>
  <si>
    <t xml:space="preserve"> I think it was to test positive reinforcement. When the button was giving out big points, I was clicking really fast. Then it appeared to not give points any more, so I clicked slower to save points. I must have missed something because I did not see all the buttons. I sweare there were only 2.</t>
  </si>
  <si>
    <t xml:space="preserve"> Relaxing and give a challenge to our brain</t>
  </si>
  <si>
    <t xml:space="preserve"> I don't know but it's underpaid, $3/hr is insulting with the rejection threats, we pay taxes on this income.  Give a real bonus if you want quality workers.</t>
  </si>
  <si>
    <t xml:space="preserve"> purpose of the study is for academic research.</t>
  </si>
  <si>
    <t xml:space="preserve"> I Don't Know</t>
  </si>
  <si>
    <t xml:space="preserve"> I think that you want to check if I notice that points go up as well as down during the time I am clicking the icon - also point were scored on both cards at different times</t>
  </si>
  <si>
    <t xml:space="preserve"> little hard </t>
  </si>
  <si>
    <t xml:space="preserve"> developing skill</t>
  </si>
  <si>
    <t xml:space="preserve"> For button pressing</t>
  </si>
  <si>
    <t xml:space="preserve"> I don't know but am guessing you are trying to see if those who played the game correctly remember card symbols and colors. </t>
  </si>
  <si>
    <t xml:space="preserve"> To see how we react to patterns possibly </t>
  </si>
  <si>
    <t xml:space="preserve"> To evaluate the ability to figure out patterns in the face of monetary incentive</t>
  </si>
  <si>
    <t xml:space="preserve"> Play an easy button-pressing game for academic research. You will earn base pay Bonus pay from in-game points could earn you even more for more optimal performances</t>
  </si>
  <si>
    <t xml:space="preserve"> I don`t kno</t>
  </si>
  <si>
    <t xml:space="preserve"> I think it was too see how I would figure out where the points were throughout the game.</t>
  </si>
  <si>
    <t xml:space="preserve"> i do not know and this botherd me lol</t>
  </si>
  <si>
    <t xml:space="preserve"> To test peoples choices.</t>
  </si>
  <si>
    <t xml:space="preserve"> the survey just irritates me a lot</t>
  </si>
  <si>
    <t xml:space="preserve"> Divided concentration. </t>
  </si>
  <si>
    <t xml:space="preserve"> To test if notice a change during a repetitive task or perhaps to test if a memory can be implanted (diamond vs spade question)</t>
  </si>
  <si>
    <t xml:space="preserve"> Its good</t>
  </si>
  <si>
    <t xml:space="preserve"> the study is point is very important and good game</t>
  </si>
  <si>
    <t xml:space="preserve"> To see how long I would keep selecting a button without reward</t>
  </si>
  <si>
    <t xml:space="preserve"> This is an interesting game.</t>
  </si>
  <si>
    <t xml:space="preserve"> not sure</t>
  </si>
  <si>
    <t xml:space="preserve"> To see if we can get carpal tunnel syndrome?</t>
  </si>
  <si>
    <t xml:space="preserve"> Patience. </t>
  </si>
  <si>
    <t xml:space="preserve"> My guess is that the game has something to do with developing a strategy with very little information.</t>
  </si>
  <si>
    <t xml:space="preserve"> I don't know it, yet.</t>
  </si>
  <si>
    <t xml:space="preserve"> intersting game .</t>
  </si>
  <si>
    <t xml:space="preserve"> I guess to follow the blocks, I noticed that ( this can be entirely wrong ) but when the club was going up, then you could earn points, but with the heart I wasnt so sure. But you could definitely tell that in the beginning the club was earning points, then only the heart gave points and the last bit no points were to be earned in both squares.</t>
  </si>
  <si>
    <t xml:space="preserve"> To see how well a person can hit a target or concentrate on hitting a given target on order to earn points</t>
  </si>
  <si>
    <t xml:space="preserve"> I will use black spade click and increase my points</t>
  </si>
  <si>
    <t xml:space="preserve"> I just clicked fast and both until I saw a pattern and then I went faster or I stopped clicking all together so I would not lose more points</t>
  </si>
  <si>
    <t xml:space="preserve"> Clicking the Upper half of the Black Spade body can give you more and more rewards.</t>
  </si>
  <si>
    <t xml:space="preserve"> I was counting out a certain amount of seconds before clicking </t>
  </si>
  <si>
    <t xml:space="preserve"> when i saw points were all negative i slowed down clicks alot  to ensure i didnt lose as much</t>
  </si>
  <si>
    <t xml:space="preserve"> I would mainly keep clicking on the button that seemed to be paying out more at the time. After around 50 clicks I would check to see if the other button had increased it rewards.</t>
  </si>
  <si>
    <t xml:space="preserve"> I did not have  a strategy.</t>
  </si>
  <si>
    <t xml:space="preserve"> To click corner of the diamond and spade.</t>
  </si>
  <si>
    <t xml:space="preserve"> Good game for all. coding nice .</t>
  </si>
  <si>
    <t xml:space="preserve"> I was choosing based on earnings. Sometimes I changed the target to click.</t>
  </si>
  <si>
    <t xml:space="preserve"> I just tried to find the button as much as possible</t>
  </si>
  <si>
    <t xml:space="preserve"> i pay attention to the space when the symbol was moving to. Some places i lost points, and others i gain. In one time, the heart symbol was giving points, in the beggining was the other one.</t>
  </si>
  <si>
    <t xml:space="preserve"> Once I got big points I tapped faster</t>
  </si>
  <si>
    <t xml:space="preserve"> i would clikc up to 100 times on a single  button and then switch i also tested if i would get a reward based off of timing and the amount of clicks between rewards</t>
  </si>
  <si>
    <t xml:space="preserve"> My overall strategy was to see which button would earn me more points than the other. If one wasn't earning me points, I would switch to the other button. </t>
  </si>
  <si>
    <t xml:space="preserve"> Click both buttons until positive points were generated from one.  Then click that one as fast as possible.  Once it stopped giving positive points, try the other button to see if it was.  Once getting positive points from a button again, click as fast as possible on that one.  The last phase gave no positive points on either button so click slower on both buttons to minimize point loss, but still keep tabs on each button to see if positive points came back.</t>
  </si>
  <si>
    <t xml:space="preserve"> I did not have any strategy at the beginning other than clicking more times when I saw points getting added.</t>
  </si>
  <si>
    <t xml:space="preserve"> I didn't have a strategy</t>
  </si>
  <si>
    <t xml:space="preserve"> I tried to find a pattern initially but then just clicked fast in the same place, though kept trying the other one in case it was more effective </t>
  </si>
  <si>
    <t xml:space="preserve"> Pressing the Icons over 3 seconds delays boost the points</t>
  </si>
  <si>
    <t xml:space="preserve"> I started clicking in red, because it seems to pay when getting up, but after a while it stopped. And in a some time other pay a lots of points. </t>
  </si>
  <si>
    <t xml:space="preserve"> Well</t>
  </si>
  <si>
    <t xml:space="preserve"> easy</t>
  </si>
  <si>
    <t xml:space="preserve"> I would click different areas of the image in order to see whether or not clicking on the actual symbol vs the white portion gave me more points</t>
  </si>
  <si>
    <t xml:space="preserve"> Yes, I thought the button showed up when club or heart moved up or side to side.</t>
  </si>
  <si>
    <t xml:space="preserve"> I clicked the red heart, because the black club wasn't giving me anything. Then the red heart stopped giving me points, but the black club started giving me way more points, so I kept clicking until neither of them gave me points.</t>
  </si>
  <si>
    <t xml:space="preserve"> I tried to position my mouse in areas where the button was localized at given points in time.  I also tested the opposing button when 'rewards' were lacking for the button I was pushing.</t>
  </si>
  <si>
    <t xml:space="preserve"> I didn't have one at first. Then I just clicked randomly.  When I noticed the red heart giving out 100s, I clicked a bit more on it. And still checked the black club. At one point it gave out 10000 so I clicked it faster and ignored the heart. When it appeared all the points stopped, I just clicked slowly to stay in the game and cut my losses.</t>
  </si>
  <si>
    <t xml:space="preserve"> since beginning i prefer red color only. after i choose black and it shows high points than red. so i i use black most of the time.</t>
  </si>
  <si>
    <t xml:space="preserve"> It was trial and error as no rules were advised before the start of the game</t>
  </si>
  <si>
    <t xml:space="preserve"> fast click</t>
  </si>
  <si>
    <t xml:space="preserve"> concentrate</t>
  </si>
  <si>
    <t xml:space="preserve"> I clicked on the buttons and if one was not earning points after a while I switched over to the other button. The red heart was giving more points so then I only clicked on that one until it was not giving any more points. Then I alternated between red and black but neither was giving any more points so I stopped clicking only to periodically check to see if they were giving points again.</t>
  </si>
  <si>
    <t xml:space="preserve"> i used different times between clicks to see if there was an optimal timing that would generate more points</t>
  </si>
  <si>
    <t xml:space="preserve"> To click in the same area but, once it stopped i switched cards and tried to find the new location</t>
  </si>
  <si>
    <t xml:space="preserve"> First tried to see if one of the two granted money over the other.</t>
  </si>
  <si>
    <t xml:space="preserve"> I don`t have a strategy</t>
  </si>
  <si>
    <t xml:space="preserve"> I use some kind of time patters and I check some time if the given points changed through the test.</t>
  </si>
  <si>
    <t xml:space="preserve"> CONCENTRATION</t>
  </si>
  <si>
    <t xml:space="preserve"> I clicked on both of the buttons and the one that gave me points I would click. I wasnt sure if I needed to move the button in a certain direction to increase the points, but I realized I just needed to click on it. When it stopped giving me points I would click on the other button. When they both wouldnt give me points I wouldnt click on either. I would keep trying every once in awhile to see if it would give me points again.</t>
  </si>
  <si>
    <t xml:space="preserve"> so at one point i noticed that the red heart would give me 100 points when it moved up, but then it stopped working and this is weird, but there was a good chunk of me hitting the black spade when my intuition told me to. and 8/10 times it worked. then for both it seemed like the pattern changed.</t>
  </si>
  <si>
    <t xml:space="preserve"> I just want with the one I got right then based it from that.</t>
  </si>
  <si>
    <t xml:space="preserve"> In the beginning I was trying to find a pattern but eventually gave up. Then I moved onto as long as one one side was working I kept using it. If I lost say 50 points I would start trying the other side.</t>
  </si>
  <si>
    <t xml:space="preserve"> I focused on the one that gives me more points and try clicking at the middle of the image.</t>
  </si>
  <si>
    <t xml:space="preserve"> I like this survey</t>
  </si>
  <si>
    <t xml:space="preserve"> the study strategy  and game is very important and good feel</t>
  </si>
  <si>
    <t xml:space="preserve"> Switched over to other shape after about 50 unsuccessful presses. When both buttons stopped reward, alternated about 10 selects of each and slowed down waiting to see if reward would return.</t>
  </si>
  <si>
    <t xml:space="preserve"> Click the button as fast as possible</t>
  </si>
  <si>
    <t xml:space="preserve"> I like it</t>
  </si>
  <si>
    <t xml:space="preserve"> I just sought to determine how i might score some points. When I found that points were forthcoming, I repeated whatever brought them.</t>
  </si>
  <si>
    <t xml:space="preserve"> Click fast. If button is not paying off, switch button.</t>
  </si>
  <si>
    <t xml:space="preserve"> click as many times as i can</t>
  </si>
  <si>
    <t xml:space="preserve"> Click on one til it stopped giving out points, then move to the other one. Rinse and repeat.  After a certain point it became obvious that no amount of clicking was going to gain more points, so I clicked down to a even number and stopped. </t>
  </si>
  <si>
    <t xml:space="preserve"> I tried different time intervals between clicks, and clicked when the button was in different parts of the box.</t>
  </si>
  <si>
    <t xml:space="preserve"> Click black spade or club as much as I can</t>
  </si>
  <si>
    <t xml:space="preserve"> There seemed to be 3 stages;  So first I noticed that the right square was giving points, when the club went up; by clicking the club at the top or middle seemed to work better than the lower half. The second stage was the heart, but I couldnt find out when points were given. And the last stage none of the squares were giving out points, I tried all angles and clicking on different parts of both the heart and the club, but this didnt work, so you were essentially losing points everytime you clicked and I must say that last part makes you feel sad when you only see points deducted</t>
  </si>
  <si>
    <t xml:space="preserve"> I did not have a certain strategy but only to keep hitting the target that seems to be gaining me more points.</t>
  </si>
  <si>
    <t xml:space="preserve"> i was using the left red heart then went back over to the black one when i saw it scored more</t>
  </si>
  <si>
    <t xml:space="preserve"> Towards the end there seemed to be only point reductions when I clicked on the button, so I clicked the buttons less.</t>
  </si>
  <si>
    <t xml:space="preserve"> My strategy changed when I saw that black club started to give me more profit.</t>
  </si>
  <si>
    <t xml:space="preserve"> As time went on my strategy change </t>
  </si>
  <si>
    <t xml:space="preserve"> my stragity changed base off of how tired my hand got and what seemd to be working</t>
  </si>
  <si>
    <t xml:space="preserve"> I tried pressing the button for both the red heart and black club to see which would earn me points. If I saw one wasn't earning me points over time, I would switch to the other and vice versa. </t>
  </si>
  <si>
    <t xml:space="preserve"> At first I had no idea what was going on, but once I realized only one button was giving points I started to figure things out.  Occasionally I would switch buttons to see if things changed, but just for a few clicks before going back to where I knew there were positive points.</t>
  </si>
  <si>
    <t xml:space="preserve"> At first, I did not have any strategy. But when I saw the points getting less with any of the buttons, I first started clicking the one which gave me points. When there were no points gained after some time, I started clicking the button in low speed so that I get less points minus</t>
  </si>
  <si>
    <t xml:space="preserve"> I was clicking on the Black Club initially for some points but then realized the Red Heart yielded a lot more points. Therefore, I engaged with the Red Heart nearly exclusively after.</t>
  </si>
  <si>
    <t xml:space="preserve"> I worked out that I couldn't find a pattern, so went 'fast' scatter-gun approach instead</t>
  </si>
  <si>
    <t xml:space="preserve"> I change to other when it was paying more. </t>
  </si>
  <si>
    <t xml:space="preserve"> like a goal</t>
  </si>
  <si>
    <t xml:space="preserve"> I changed from clicking the red heart, to clicking the black club, when the red heart stopped giving points. I also tried clicking between both of them, when they both stopped giving points.</t>
  </si>
  <si>
    <t xml:space="preserve"> As mentioned above, I'd test the opposing button periodically to test for reward presence and magnitude.</t>
  </si>
  <si>
    <t xml:space="preserve"> I went from clicking faster and faster to get points to clicking slower and slower.</t>
  </si>
  <si>
    <t xml:space="preserve"> my strategy was changed red color into black for more points.</t>
  </si>
  <si>
    <t xml:space="preserve"> So I noticed that the points while clicking the red heart started going in reverse, so then I switched to the black icon. After a time both icons did not give any more points and only deducted points from my score so I continued to click just in case the score would reverse again, which it didn't before the end of the game.</t>
  </si>
  <si>
    <t xml:space="preserve"> The red heart was giving more points so then I only clicked on that one until it was not giving any more points. Then I alternated between red and black but neither was giving any more points so I stopped clicking only to periodically check to see if they were giving points again.</t>
  </si>
  <si>
    <t xml:space="preserve"> I had to switch cards as the black club stopped working and eventually both stopped</t>
  </si>
  <si>
    <t xml:space="preserve"> Figured out the black one offered 100 points every few seconds. Tried the red and saw it granted more every 3-4 seconds. After a while both stopped granting, tried to figure out how the pattern might have changed by clicking at various time intervals and placements. </t>
  </si>
  <si>
    <t xml:space="preserve"> i did not have a strategy when i noticed my clicking failed... i tried different approaches but none were successful and i lost a lot of points due to this.</t>
  </si>
  <si>
    <t xml:space="preserve"> At the end I just kept alternating waiting for a side to give points. However no side did -- I was considering not clicking until the game ended at that point but thought that may disqualify me.</t>
  </si>
  <si>
    <t xml:space="preserve"> I doing in correct way</t>
  </si>
  <si>
    <t xml:space="preserve"> Went from 50 unsuccessful selects to 10 before swapping.</t>
  </si>
  <si>
    <t xml:space="preserve"> At the last part there were only negative points, so started clicking at a slower pace.</t>
  </si>
  <si>
    <t xml:space="preserve"> Yes</t>
  </si>
  <si>
    <t xml:space="preserve"> When I detected that the game was not dispersing any more points, I curtailed my clicking</t>
  </si>
  <si>
    <t xml:space="preserve"> Hand started getting tired, so I clicked less fast. Stopped caring about bonus. Worried instead about my hand.</t>
  </si>
  <si>
    <t xml:space="preserve"> I tried different time intervals to work out the pattern, which I was not successful in doing.</t>
  </si>
  <si>
    <t xml:space="preserve"> After the first part where only the club was giving points, and then suddenly stopped I went over to the heart and then that gave me points so I stayed there the majority of the time. I did check every now and then if the other would give me points also, but this was not the case.</t>
  </si>
  <si>
    <t xml:space="preserve"> no change in my strategy</t>
  </si>
  <si>
    <t xml:space="preserve"> Study is good</t>
  </si>
  <si>
    <t xml:space="preserve"> It is awesome.</t>
  </si>
  <si>
    <t xml:space="preserve"> No more to say.</t>
  </si>
  <si>
    <t xml:space="preserve"> VERY HARD</t>
  </si>
  <si>
    <t xml:space="preserve"> It was tiresome.</t>
  </si>
  <si>
    <t xml:space="preserve"> It was good experience.</t>
  </si>
  <si>
    <t xml:space="preserve"> good experience</t>
  </si>
  <si>
    <t xml:space="preserve"> No, thank you.</t>
  </si>
  <si>
    <t xml:space="preserve"> I realized at first the red heart gave me some points, and the black club gave me nothing, so I just kept clicking on the red heart. When the red heart stopped giving me points, I decided to try the black club, then I realized it gave me much more points, and stuck to it. In the end, both weren't giving me any points, so I just clicked any, but in a slower pace.</t>
  </si>
  <si>
    <t xml:space="preserve"> slightly too long</t>
  </si>
  <si>
    <t xml:space="preserve"> Just target that Red heart and black spade</t>
  </si>
  <si>
    <t xml:space="preserve"> This is the game that we earn points basted on movement.</t>
  </si>
  <si>
    <t xml:space="preserve"> I just wanted to get as many points by clicking on the moving buttons of black club and red heart.</t>
  </si>
  <si>
    <t xml:space="preserve"> I found myself wondering what is being studied through this interesting exercise.  Also, how much my mouse probably doesn't like me right now.</t>
  </si>
  <si>
    <t xml:space="preserve"> I did not have any idea what for this game was. I had different things going on into my head. For eg., I thought I need to remember the number of points I get every time I click, or sort.</t>
  </si>
  <si>
    <t xml:space="preserve"> It is a very good experience</t>
  </si>
  <si>
    <t xml:space="preserve"> nice experience to do this HIT</t>
  </si>
  <si>
    <t xml:space="preserve"> It seemed to take ages to end once the credits stopped </t>
  </si>
  <si>
    <t xml:space="preserve"> Nothing to say</t>
  </si>
  <si>
    <t xml:space="preserve"> VERY INTERESTING STUDY</t>
  </si>
  <si>
    <t xml:space="preserve"> it is a good study. </t>
  </si>
  <si>
    <t xml:space="preserve"> Very nice.</t>
  </si>
  <si>
    <t xml:space="preserve"> This study makes more fun.</t>
  </si>
  <si>
    <t xml:space="preserve"> its useful</t>
  </si>
  <si>
    <t xml:space="preserve"> Nope</t>
  </si>
  <si>
    <t xml:space="preserve"> It's totally confused what to do and how to do. As a basic I know that some clicking need to be done. Also, at the time of cards moving, don't know how it going to proceed further. Just did the clicking activity interchanging with both cards.</t>
  </si>
  <si>
    <t xml:space="preserve"> Ugh - this was maddeningly boring!)</t>
  </si>
  <si>
    <t xml:space="preserve"> That was a lot of random clicking. Your questions about the black spade and red diamond makes me think I missed something since I did not notice them.</t>
  </si>
  <si>
    <t xml:space="preserve"> Very interesting and relaxing study</t>
  </si>
  <si>
    <t xml:space="preserve"> i like your study very much. thank you.</t>
  </si>
  <si>
    <t xml:space="preserve"> Not at All I Enjoy the Game</t>
  </si>
  <si>
    <t xml:space="preserve"> I am not sure if the black icon was a spade or club!</t>
  </si>
  <si>
    <t xml:space="preserve"> this is good one</t>
  </si>
  <si>
    <t xml:space="preserve"> great deal</t>
  </si>
  <si>
    <t xml:space="preserve"> Very nice experience</t>
  </si>
  <si>
    <t xml:space="preserve"> It's very fun.</t>
  </si>
  <si>
    <t xml:space="preserve"> THANK YOU</t>
  </si>
  <si>
    <t xml:space="preserve"> INTERESTING. I AM REALLY ENJOY IT.</t>
  </si>
  <si>
    <t xml:space="preserve"> This game was very boring</t>
  </si>
  <si>
    <t xml:space="preserve"> It was like a game</t>
  </si>
  <si>
    <t xml:space="preserve"> Almost Play an easy button-pressing game for academic research.</t>
  </si>
  <si>
    <t xml:space="preserve"> I was trying to find a pattern or a secret to do better during the game but in the end it just seemed random.</t>
  </si>
  <si>
    <t xml:space="preserve"> All thing is good in it</t>
  </si>
  <si>
    <t xml:space="preserve"> No comments</t>
  </si>
  <si>
    <t xml:space="preserve"> the study information and experience is very good </t>
  </si>
  <si>
    <t xml:space="preserve"> Ok it if fine to do</t>
  </si>
  <si>
    <t xml:space="preserve"> gained More Experience</t>
  </si>
  <si>
    <t xml:space="preserve"> I was worried the game would never end.</t>
  </si>
  <si>
    <t xml:space="preserve"> There should have been a timer or some sort of indication as to how long the actual game would last. I was not motivated to keep going when all I saw was my total going down when I clicked on either one. </t>
  </si>
  <si>
    <t xml:space="preserve"> VERY INTERESTING</t>
  </si>
  <si>
    <t xml:space="preserve"> Hard game to guess at.  Seemed random</t>
  </si>
  <si>
    <t xml:space="preserve"> Almost good feel and like me thank you so much.</t>
  </si>
  <si>
    <t xml:space="preserve"> Because of the jerky, random movements of the buttons, it was hard to figure out what has actually going to win points. At the end, it felt like neither the black club nor the red heart was earning any points at all.</t>
  </si>
  <si>
    <t xml:space="preserve"> what was the purpose of this study?</t>
  </si>
  <si>
    <t xml:space="preserve"> As mentioned previously at the ( i call it the third stage ) when no points could be earned, I felt a bit sad. I have to admit that.</t>
  </si>
  <si>
    <t xml:space="preserve"> can be too repetitive</t>
  </si>
  <si>
    <t xml:space="preserve"> Other</t>
  </si>
  <si>
    <t xml:space="preserve"> Caucasian </t>
  </si>
  <si>
    <t xml:space="preserve"> US citizen</t>
  </si>
  <si>
    <t xml:space="preserve"> White </t>
  </si>
  <si>
    <t xml:space="preserve"> British</t>
  </si>
  <si>
    <t xml:space="preserve"> black american</t>
  </si>
  <si>
    <t xml:space="preserve"> English</t>
  </si>
  <si>
    <t xml:space="preserve"> Indian </t>
  </si>
  <si>
    <t xml:space="preserve"> la</t>
  </si>
  <si>
    <t xml:space="preserve"> Hispanic</t>
  </si>
  <si>
    <t xml:space="preserve"> Venezuelan</t>
  </si>
  <si>
    <t xml:space="preserve"> South Korean</t>
  </si>
  <si>
    <t xml:space="preserve"> americian</t>
  </si>
  <si>
    <t xml:space="preserve"> Chinese</t>
  </si>
  <si>
    <t xml:space="preserve"> AMERICA</t>
  </si>
  <si>
    <t xml:space="preserve"> Australian</t>
  </si>
  <si>
    <t xml:space="preserve"> United States of American</t>
  </si>
  <si>
    <t xml:space="preserve"> Dutch</t>
  </si>
  <si>
    <t xml:space="preserve"> uns</t>
  </si>
  <si>
    <t xml:space="preserve"> United states of America</t>
  </si>
  <si>
    <t xml:space="preserve"> isa</t>
  </si>
  <si>
    <t xml:space="preserve"> Chennai</t>
  </si>
  <si>
    <t xml:space="preserve"> Italia</t>
  </si>
  <si>
    <t xml:space="preserve"> united states </t>
  </si>
  <si>
    <t xml:space="preserve"> FL</t>
  </si>
  <si>
    <t xml:space="preserve"> tx</t>
  </si>
  <si>
    <t xml:space="preserve"> Venezuela</t>
  </si>
  <si>
    <t xml:space="preserve"> Macedonia</t>
  </si>
  <si>
    <t xml:space="preserve"> NY</t>
  </si>
  <si>
    <t xml:space="preserve"> VIRIGINA</t>
  </si>
  <si>
    <t xml:space="preserve"> The Netherlands</t>
  </si>
  <si>
    <t xml:space="preserve"> Kentucky</t>
  </si>
  <si>
    <t xml:space="preserve"> Participant031-2-Survey</t>
  </si>
  <si>
    <t xml:space="preserve"> Participant045-2-Survey</t>
  </si>
  <si>
    <t xml:space="preserve"> Participant049-1-Survey</t>
  </si>
  <si>
    <t xml:space="preserve"> Participant052-2-Survey</t>
  </si>
  <si>
    <t xml:space="preserve"> Participant121-2-Survey</t>
  </si>
  <si>
    <t xml:space="preserve"> Participant149-1-Survey</t>
  </si>
  <si>
    <t xml:space="preserve"> Participant167-2-Survey</t>
  </si>
  <si>
    <t xml:space="preserve"> Participant188-1-Survey</t>
  </si>
  <si>
    <t xml:space="preserve"> Participant193-1-Survey</t>
  </si>
  <si>
    <t xml:space="preserve"> Participant199-1-Survey</t>
  </si>
  <si>
    <t xml:space="preserve"> Participant200-2-Survey</t>
  </si>
  <si>
    <t xml:space="preserve"> Participant220-1-Survey</t>
  </si>
  <si>
    <t xml:space="preserve"> Participant238-1-Survey</t>
  </si>
  <si>
    <t xml:space="preserve"> Participant256-1-Survey</t>
  </si>
  <si>
    <t xml:space="preserve"> Participant261-2-Survey</t>
  </si>
  <si>
    <t xml:space="preserve"> Participant267-2-Survey</t>
  </si>
  <si>
    <t xml:space="preserve"> Participant277-1-Survey</t>
  </si>
  <si>
    <t xml:space="preserve"> Participant001-1-Survey</t>
  </si>
  <si>
    <t xml:space="preserve"> Participant011-1-Survey</t>
  </si>
  <si>
    <t xml:space="preserve"> Participant021-2-Survey</t>
  </si>
  <si>
    <t xml:space="preserve"> Participant044-2-Survey</t>
  </si>
  <si>
    <t xml:space="preserve"> Participant068-2-Survey</t>
  </si>
  <si>
    <t xml:space="preserve"> Participant092-2-Survey</t>
  </si>
  <si>
    <t xml:space="preserve"> Participant115-2-Survey</t>
  </si>
  <si>
    <t xml:space="preserve"> Participant147-2-Survey</t>
  </si>
  <si>
    <t xml:space="preserve"> Participant190-2-Survey</t>
  </si>
  <si>
    <t xml:space="preserve"> Participant191-2-Survey</t>
  </si>
  <si>
    <t xml:space="preserve"> Participant196-1-Survey</t>
  </si>
  <si>
    <t xml:space="preserve"> Participant197-1-Survey</t>
  </si>
  <si>
    <t xml:space="preserve"> Participant203-1-Survey</t>
  </si>
  <si>
    <t xml:space="preserve"> Participant211-2-Survey</t>
  </si>
  <si>
    <t xml:space="preserve"> Participant221-1-Survey</t>
  </si>
  <si>
    <t xml:space="preserve"> Participant222-2-Survey</t>
  </si>
  <si>
    <t xml:space="preserve"> Participant243-2-Survey</t>
  </si>
  <si>
    <t xml:space="preserve"> Participant272-2-Survey</t>
  </si>
  <si>
    <t xml:space="preserve"> Participant282-2-Survey</t>
  </si>
  <si>
    <t xml:space="preserve"> Participant283-2-Survey</t>
  </si>
  <si>
    <t>Group High Rate, High Mag - Summary</t>
  </si>
  <si>
    <t xml:space="preserve"> Participant020-3-Survey</t>
  </si>
  <si>
    <t xml:space="preserve"> Participant029-3-Survey</t>
  </si>
  <si>
    <t xml:space="preserve"> Participant032-3-Survey</t>
  </si>
  <si>
    <t xml:space="preserve"> Participant043-4-Survey</t>
  </si>
  <si>
    <t xml:space="preserve"> Participant051-4-Survey</t>
  </si>
  <si>
    <t xml:space="preserve"> Participant058-3-Survey</t>
  </si>
  <si>
    <t xml:space="preserve"> Participant070-3-Survey</t>
  </si>
  <si>
    <t xml:space="preserve"> Participant073-4-Survey</t>
  </si>
  <si>
    <t xml:space="preserve"> Participant100-3-Survey</t>
  </si>
  <si>
    <t xml:space="preserve"> Participant136-4-Survey</t>
  </si>
  <si>
    <t xml:space="preserve"> Participant151-4-Survey</t>
  </si>
  <si>
    <t xml:space="preserve"> Participant172-3-Survey</t>
  </si>
  <si>
    <t xml:space="preserve"> Participant185-3-Survey</t>
  </si>
  <si>
    <t xml:space="preserve"> Participant205-4-Survey</t>
  </si>
  <si>
    <t xml:space="preserve"> Participant207-4-Survey</t>
  </si>
  <si>
    <t xml:space="preserve"> Participant210-3-Survey</t>
  </si>
  <si>
    <t xml:space="preserve"> Participant247-3-Survey</t>
  </si>
  <si>
    <t xml:space="preserve"> Participant248-4-Survey</t>
  </si>
  <si>
    <t xml:space="preserve"> Participant266-4-Survey</t>
  </si>
  <si>
    <t xml:space="preserve"> Participant274-4-Survey</t>
  </si>
  <si>
    <t xml:space="preserve"> Participant018-3-Survey</t>
  </si>
  <si>
    <t xml:space="preserve"> Participant050-4-Survey</t>
  </si>
  <si>
    <t xml:space="preserve"> Participant060-3-Survey</t>
  </si>
  <si>
    <t xml:space="preserve"> Participant106-3-Survey</t>
  </si>
  <si>
    <t xml:space="preserve"> Participant107-4-Survey</t>
  </si>
  <si>
    <t xml:space="preserve"> Participant119-3-Survey</t>
  </si>
  <si>
    <t xml:space="preserve"> Participant143-4-Survey</t>
  </si>
  <si>
    <t xml:space="preserve"> Participant156-3-Survey</t>
  </si>
  <si>
    <t xml:space="preserve"> Participant158-4-Survey</t>
  </si>
  <si>
    <t xml:space="preserve"> Participant174-4-Survey</t>
  </si>
  <si>
    <t xml:space="preserve"> Participant178-4-Survey</t>
  </si>
  <si>
    <t xml:space="preserve"> Participant183-4-Survey</t>
  </si>
  <si>
    <t xml:space="preserve"> Participant187-4-Survey</t>
  </si>
  <si>
    <t xml:space="preserve"> Participant206-4-Survey</t>
  </si>
  <si>
    <t xml:space="preserve"> Participant217-3-Survey</t>
  </si>
  <si>
    <t xml:space="preserve"> Participant218-4-Survey</t>
  </si>
  <si>
    <t xml:space="preserve"> Participant223-3-Survey</t>
  </si>
  <si>
    <t xml:space="preserve"> Participant246-4-Survey</t>
  </si>
  <si>
    <t xml:space="preserve"> Participant253-4-Survey</t>
  </si>
  <si>
    <t xml:space="preserve"> Participant268-4-Survey</t>
  </si>
  <si>
    <t xml:space="preserve"> Participant281-4-Survey</t>
  </si>
  <si>
    <t>Group High Rate, Low Mag - Summary</t>
  </si>
  <si>
    <t xml:space="preserve"> Participant014-6-Survey</t>
  </si>
  <si>
    <t xml:space="preserve"> Participant039-5-Survey</t>
  </si>
  <si>
    <t xml:space="preserve"> Participant041-6-Survey</t>
  </si>
  <si>
    <t xml:space="preserve"> Participant048-6-Survey</t>
  </si>
  <si>
    <t xml:space="preserve"> Participant059-5-Survey</t>
  </si>
  <si>
    <t xml:space="preserve"> Participant065-6-Survey</t>
  </si>
  <si>
    <t xml:space="preserve"> Participant074-6-Survey</t>
  </si>
  <si>
    <t xml:space="preserve"> Participant097-5-Survey</t>
  </si>
  <si>
    <t xml:space="preserve"> Participant114-6-Survey</t>
  </si>
  <si>
    <t xml:space="preserve"> Participant155-5-Survey</t>
  </si>
  <si>
    <t xml:space="preserve"> Participant166-5-Survey</t>
  </si>
  <si>
    <t xml:space="preserve"> Participant208-5-Survey</t>
  </si>
  <si>
    <t xml:space="preserve"> Participant216-6-Survey</t>
  </si>
  <si>
    <t xml:space="preserve"> Participant229-6-Survey</t>
  </si>
  <si>
    <t xml:space="preserve"> Participant230-6-Survey</t>
  </si>
  <si>
    <t xml:space="preserve"> Participant251-6-Survey</t>
  </si>
  <si>
    <t xml:space="preserve"> Participant260-6-Survey</t>
  </si>
  <si>
    <t xml:space="preserve"> Participant269-5-Survey</t>
  </si>
  <si>
    <t xml:space="preserve"> Participant003-5-Survey</t>
  </si>
  <si>
    <t xml:space="preserve"> Participant004-6-Survey</t>
  </si>
  <si>
    <t xml:space="preserve"> Participant006-5-Survey</t>
  </si>
  <si>
    <t xml:space="preserve"> Participant013-6-Survey</t>
  </si>
  <si>
    <t xml:space="preserve"> Participant024-6-Survey</t>
  </si>
  <si>
    <t xml:space="preserve"> Participant025-5-Survey</t>
  </si>
  <si>
    <t xml:space="preserve"> Participant042-5-Survey</t>
  </si>
  <si>
    <t xml:space="preserve"> Participant054-6-Survey</t>
  </si>
  <si>
    <t xml:space="preserve"> Participant083-5-Survey</t>
  </si>
  <si>
    <t xml:space="preserve"> Participant096-5-Survey</t>
  </si>
  <si>
    <t xml:space="preserve"> Participant098-6-Survey</t>
  </si>
  <si>
    <t xml:space="preserve"> Participant123-6-Survey</t>
  </si>
  <si>
    <t xml:space="preserve"> Participant124-5-Survey</t>
  </si>
  <si>
    <t xml:space="preserve"> Participant128-6-Survey</t>
  </si>
  <si>
    <t xml:space="preserve"> Participant138-5-Survey</t>
  </si>
  <si>
    <t xml:space="preserve"> Participant139-6-Survey</t>
  </si>
  <si>
    <t xml:space="preserve"> Participant153-5-Survey</t>
  </si>
  <si>
    <t xml:space="preserve"> Participant162-6-Survey</t>
  </si>
  <si>
    <t xml:space="preserve"> Participant173-5-Survey</t>
  </si>
  <si>
    <t xml:space="preserve"> Participant179-5-Survey</t>
  </si>
  <si>
    <t xml:space="preserve"> Participant192-6-Survey</t>
  </si>
  <si>
    <t xml:space="preserve"> Participant195-6-Survey</t>
  </si>
  <si>
    <t xml:space="preserve"> Participant198-6-Survey</t>
  </si>
  <si>
    <t xml:space="preserve"> Participant215-5-Survey</t>
  </si>
  <si>
    <t xml:space="preserve"> Participant228-5-Survey</t>
  </si>
  <si>
    <t xml:space="preserve"> Participant232-6-Survey</t>
  </si>
  <si>
    <t xml:space="preserve"> Participant239-6-Survey</t>
  </si>
  <si>
    <t xml:space="preserve"> Participant241-5-Survey</t>
  </si>
  <si>
    <t xml:space="preserve"> Participant279-6-Survey</t>
  </si>
  <si>
    <t>Group Low Rate, High Mag - Summary</t>
  </si>
  <si>
    <t xml:space="preserve"> Participant017-8-Survey</t>
  </si>
  <si>
    <t xml:space="preserve"> Participant023-7-Survey</t>
  </si>
  <si>
    <t xml:space="preserve"> Participant028-8-Survey</t>
  </si>
  <si>
    <t xml:space="preserve"> Participant062-7-Survey</t>
  </si>
  <si>
    <t xml:space="preserve"> Participant101-7-Survey</t>
  </si>
  <si>
    <t xml:space="preserve"> Participant122-8-Survey</t>
  </si>
  <si>
    <t xml:space="preserve"> Participant141-8-Survey</t>
  </si>
  <si>
    <t xml:space="preserve"> Participant163-8-Survey</t>
  </si>
  <si>
    <t xml:space="preserve"> Participant164-7-Survey</t>
  </si>
  <si>
    <t xml:space="preserve"> Participant184-8-Survey</t>
  </si>
  <si>
    <t xml:space="preserve"> Participant204-8-Survey</t>
  </si>
  <si>
    <t xml:space="preserve"> Participant209-7-Survey</t>
  </si>
  <si>
    <t xml:space="preserve"> Participant219-8-Survey</t>
  </si>
  <si>
    <t xml:space="preserve"> Participant225-7-Survey</t>
  </si>
  <si>
    <t xml:space="preserve"> Participant226-8-Survey</t>
  </si>
  <si>
    <t xml:space="preserve"> Participant227-7-Survey</t>
  </si>
  <si>
    <t xml:space="preserve"> Participant236-8-Survey</t>
  </si>
  <si>
    <t xml:space="preserve"> Participant240-8-Survey</t>
  </si>
  <si>
    <t xml:space="preserve"> Participant244-7-Survey</t>
  </si>
  <si>
    <t xml:space="preserve"> Participant250-8-Survey</t>
  </si>
  <si>
    <t xml:space="preserve"> Participant258-8-Survey</t>
  </si>
  <si>
    <t xml:space="preserve"> Participant259-8-Survey</t>
  </si>
  <si>
    <t xml:space="preserve"> Participant264-7-Survey</t>
  </si>
  <si>
    <t xml:space="preserve"> Participant005-7-Survey</t>
  </si>
  <si>
    <t xml:space="preserve"> Participant027-7-Survey</t>
  </si>
  <si>
    <t xml:space="preserve"> Participant063-7-Survey</t>
  </si>
  <si>
    <t xml:space="preserve"> Participant064-7-Survey</t>
  </si>
  <si>
    <t xml:space="preserve"> Participant069-8-Survey</t>
  </si>
  <si>
    <t xml:space="preserve"> Participant080-7-Survey</t>
  </si>
  <si>
    <t xml:space="preserve"> Participant102-7-Survey</t>
  </si>
  <si>
    <t xml:space="preserve"> Participant103-8-Survey</t>
  </si>
  <si>
    <t xml:space="preserve"> Participant131-8-Survey</t>
  </si>
  <si>
    <t xml:space="preserve"> Participant134-7-Survey</t>
  </si>
  <si>
    <t xml:space="preserve"> Participant157-7-Survey</t>
  </si>
  <si>
    <t xml:space="preserve"> Participant176-7-Survey</t>
  </si>
  <si>
    <t xml:space="preserve"> Participant186-8-Survey</t>
  </si>
  <si>
    <t xml:space="preserve"> Participant213-7-Survey</t>
  </si>
  <si>
    <t xml:space="preserve"> Participant214-8-Survey</t>
  </si>
  <si>
    <t xml:space="preserve"> Participant231-8-Survey</t>
  </si>
  <si>
    <t xml:space="preserve"> Participant233-7-Survey</t>
  </si>
  <si>
    <t xml:space="preserve"> Participant237-7-Survey</t>
  </si>
  <si>
    <t xml:space="preserve"> Participant242-8-Survey</t>
  </si>
  <si>
    <t xml:space="preserve"> Participant254-7-Survey</t>
  </si>
  <si>
    <t>Group Low Rate, Low Mag - Summary</t>
  </si>
  <si>
    <t>High Rate, High Mag</t>
  </si>
  <si>
    <t>High Rate, Low Mag</t>
  </si>
  <si>
    <t>Low Rate, High Mag</t>
  </si>
  <si>
    <t>Low Rate, Low Mag</t>
  </si>
  <si>
    <t xml:space="preserve"> good and interesting</t>
  </si>
  <si>
    <t xml:space="preserve"> To see if people can learn patterns, maybe</t>
  </si>
  <si>
    <t xml:space="preserve"> it was good</t>
  </si>
  <si>
    <t xml:space="preserve"> button pressing game</t>
  </si>
  <si>
    <t xml:space="preserve"> EASY BUTTON PRESSING</t>
  </si>
  <si>
    <t xml:space="preserve"> We can learn from how we have performed, and we can think about how to apply ...</t>
  </si>
  <si>
    <t xml:space="preserve"> its important</t>
  </si>
  <si>
    <t xml:space="preserve"> The study is about playing game</t>
  </si>
  <si>
    <t xml:space="preserve"> To see people's strategy on clicking the buttons</t>
  </si>
  <si>
    <t xml:space="preserve"> intersting</t>
  </si>
  <si>
    <t xml:space="preserve"> To see if people can focus on things while doing a monotonous task.</t>
  </si>
  <si>
    <t xml:space="preserve"> Very good</t>
  </si>
  <si>
    <t xml:space="preserve"> Easy button press for academic research</t>
  </si>
  <si>
    <t xml:space="preserve"> Good.</t>
  </si>
  <si>
    <t xml:space="preserve"> It's very easy and get bonus point i'm very happy.</t>
  </si>
  <si>
    <t xml:space="preserve"> button-pressing game for academic research.</t>
  </si>
  <si>
    <t xml:space="preserve"> good one</t>
  </si>
  <si>
    <t xml:space="preserve"> Mind relaxing game in my opinion.</t>
  </si>
  <si>
    <t xml:space="preserve"> The Study purpose is AI intelligenece task </t>
  </si>
  <si>
    <t xml:space="preserve"> To see how long it takes for people to stop clicking after removing the reward.</t>
  </si>
  <si>
    <t xml:space="preserve"> Game academic</t>
  </si>
  <si>
    <t xml:space="preserve"> Easy button-pressing game</t>
  </si>
  <si>
    <t xml:space="preserve"> very intersting</t>
  </si>
  <si>
    <t xml:space="preserve"> it's good.</t>
  </si>
  <si>
    <t xml:space="preserve"> Its a button pressing game study. </t>
  </si>
  <si>
    <t xml:space="preserve"> i feel good and great</t>
  </si>
  <si>
    <t xml:space="preserve"> clicking on symbol</t>
  </si>
  <si>
    <t xml:space="preserve"> GOOD AND INTERESTING TO FIND A TASK</t>
  </si>
  <si>
    <t xml:space="preserve"> EASY BUTTON CLICK</t>
  </si>
  <si>
    <t xml:space="preserve"> To improve the knowledege</t>
  </si>
  <si>
    <t xml:space="preserve"> It is a button pressing task. We know that how to people will play this game and also known how easy is it.</t>
  </si>
  <si>
    <t xml:space="preserve"> If i had to guess some sort of study about risk v reward behavior, or how / how quickly people adapt to a change in the rules? just shooting in the dark </t>
  </si>
  <si>
    <t xml:space="preserve"> I think increase the points.</t>
  </si>
  <si>
    <t xml:space="preserve"> game</t>
  </si>
  <si>
    <t xml:space="preserve"> BUTTON PRESSING</t>
  </si>
  <si>
    <t xml:space="preserve"> as per the instructions</t>
  </si>
  <si>
    <t xml:space="preserve">  button-pressing game</t>
  </si>
  <si>
    <t xml:space="preserve"> MIND LEARNING STUDY</t>
  </si>
  <si>
    <t xml:space="preserve"> clicking game</t>
  </si>
  <si>
    <t xml:space="preserve"> this study going on well.</t>
  </si>
  <si>
    <t xml:space="preserve"> I Don't know</t>
  </si>
  <si>
    <t xml:space="preserve"> the purpose is ti how well we focus on game </t>
  </si>
  <si>
    <t xml:space="preserve"> play an easy button pressing game</t>
  </si>
  <si>
    <t xml:space="preserve"> waste of time</t>
  </si>
  <si>
    <t xml:space="preserve"> I DOnt know</t>
  </si>
  <si>
    <t xml:space="preserve"> THIS STUDY IS ABOUT ACADEMIC SURVEY</t>
  </si>
  <si>
    <t xml:space="preserve"> Play an easy button pressing game.</t>
  </si>
  <si>
    <t xml:space="preserve"> not too bad for clicking points high or low</t>
  </si>
  <si>
    <t xml:space="preserve"> GOOD ONE</t>
  </si>
  <si>
    <t xml:space="preserve"> It was quit interesting </t>
  </si>
  <si>
    <t xml:space="preserve"> I think it's Good.</t>
  </si>
  <si>
    <t xml:space="preserve"> pressing game</t>
  </si>
  <si>
    <t xml:space="preserve"> ABOUT ACADEMIC </t>
  </si>
  <si>
    <t xml:space="preserve"> i like this game to study</t>
  </si>
  <si>
    <t xml:space="preserve"> “I don’t know</t>
  </si>
  <si>
    <t xml:space="preserve"> make people discover patterns</t>
  </si>
  <si>
    <t xml:space="preserve"> Identify strategies for answering typical kinds of test questions (multiple ... We can learn from how we have performed, and we can think about how to apply ...</t>
  </si>
  <si>
    <t xml:space="preserve">  button-pressing game for academic research</t>
  </si>
  <si>
    <t xml:space="preserve"> This is an button -pressing game for academic research</t>
  </si>
  <si>
    <t xml:space="preserve"> It just button pressing game. This study will known about how people play this game . It is card game and known about how easy it is.</t>
  </si>
  <si>
    <t xml:space="preserve"> Just own idea.</t>
  </si>
  <si>
    <t xml:space="preserve"> I like the game</t>
  </si>
  <si>
    <t xml:space="preserve"> For a while there was a certain amount of time between clicks that would gain points, and it increased by a second or so intermittently, but then it stopped working</t>
  </si>
  <si>
    <t xml:space="preserve"> fully concentrate</t>
  </si>
  <si>
    <t xml:space="preserve"> button press</t>
  </si>
  <si>
    <t xml:space="preserve"> In a Socratic Seminar activity, students help one another understand the ideas, issues, and values reflected in a text through a group discussion format.</t>
  </si>
  <si>
    <t xml:space="preserve"> I clicked on them both until I figured out which one was adding points and clicked on it until it stopped giving points, then switched to the other one. </t>
  </si>
  <si>
    <t xml:space="preserve"> Not much of a strategy, just click. When one wasn't producing, I would try the other one.</t>
  </si>
  <si>
    <t xml:space="preserve"> It's very easy and creative study.</t>
  </si>
  <si>
    <t xml:space="preserve"> To concentrate the red heart moving.</t>
  </si>
  <si>
    <t xml:space="preserve"> Click on single degignation</t>
  </si>
  <si>
    <t xml:space="preserve"> First I tried to determine any patterns that resulted in more rewards (clicking certain parts of the button, alternating between buttons, the direction the button was moving when i clicked, etc.). Once I realized that was a bust I just kept clicking slowly when there weren't rewards often and more quickly when there were more rewards. </t>
  </si>
  <si>
    <t xml:space="preserve">  “I did not have a strategy.”</t>
  </si>
  <si>
    <t xml:space="preserve"> BUTTON PRESS</t>
  </si>
  <si>
    <t xml:space="preserve"> FEEL RELAXING AND GOOD AND BETTER</t>
  </si>
  <si>
    <t xml:space="preserve"> I follow the given instruction and follow it and also it is like a card game. I have some knowledge in card game so finish this task so easy.</t>
  </si>
  <si>
    <t xml:space="preserve"> first just randomly clicking. Then noticed I was getting rewards but that I wasnt sure about whether or not there was some pattern to follow. So I started testing to see what "best" clicking strat was. I messed with timing, accuracy, and alternated between the buttons, and checked if moved of the buttons was involved at all.</t>
  </si>
  <si>
    <t xml:space="preserve"> I did at first, it felt like if I waited a second between clicks that i got 100 points more often. but at the end neither of the symbols paid anything. </t>
  </si>
  <si>
    <t xml:space="preserve"> strategy reviews</t>
  </si>
  <si>
    <t xml:space="preserve"> i tried to click as close as possible</t>
  </si>
  <si>
    <t xml:space="preserve"> as per the instruction</t>
  </si>
  <si>
    <t xml:space="preserve"> VERY INCREDIBLE</t>
  </si>
  <si>
    <t xml:space="preserve"> NOTING</t>
  </si>
  <si>
    <t xml:space="preserve"> i am agree for the strategy</t>
  </si>
  <si>
    <t xml:space="preserve"> i mostly click on red diamonds</t>
  </si>
  <si>
    <t xml:space="preserve"> I AM FULLY CONCENTRATE IN THIS TASK</t>
  </si>
  <si>
    <t xml:space="preserve"> WHEN THWE MINUS INCREASES I CHANGED THE CARD</t>
  </si>
  <si>
    <t xml:space="preserve"> good effort study</t>
  </si>
  <si>
    <t xml:space="preserve"> overall study was great </t>
  </si>
  <si>
    <t xml:space="preserve"> first increased the points suddenly less the points</t>
  </si>
  <si>
    <t xml:space="preserve"> attention </t>
  </si>
  <si>
    <t xml:space="preserve"> I prefer strategy</t>
  </si>
  <si>
    <t xml:space="preserve"> “I did not have a strategy.</t>
  </si>
  <si>
    <t xml:space="preserve"> 7 clicks on the red and them 2 clicks on the black, and vice-versa</t>
  </si>
  <si>
    <t xml:space="preserve"> by MM Sweeney · 2014 · Cited by 1 — This Dissertation is brought to you for free and open access by the Graduate Studies at. DigitalCommons@USU. It has been accepted for.</t>
  </si>
  <si>
    <t xml:space="preserve"> I did not have a strategy and what my mind says that button i am clik</t>
  </si>
  <si>
    <t xml:space="preserve"> I use some strategy like understanding the given instructions and I have some knowledge about card game.</t>
  </si>
  <si>
    <t xml:space="preserve"> It's very nice good strategy</t>
  </si>
  <si>
    <t xml:space="preserve"> I tried random timing to see what would work and repeated it if it points paid out</t>
  </si>
  <si>
    <t xml:space="preserve"> Yes strategy is moved on.</t>
  </si>
  <si>
    <t xml:space="preserve"> yes some time strategy is failure</t>
  </si>
  <si>
    <t xml:space="preserve"> I went from examining the buttons themselves to focusing on timing the clicks based on how often rewards were being offered.</t>
  </si>
  <si>
    <t xml:space="preserve"> Share the strategic vision. ...Ensure all the stakeholders are involved. …Align implementation to the strategic vision. …Look at strategic planning as a process. …Managing the process. …Have each department develop an action plan. …Focus on the top high leverage goals.</t>
  </si>
  <si>
    <t xml:space="preserve"> First was random, then ignore heart and click club about once every 5 seconds. Then when that stopped working, I discovered that heart was clickable about once every second or two. Then they both stopped working but I regularly tested to see if one of them would start paying out again.</t>
  </si>
  <si>
    <t xml:space="preserve"> my strategy switched when I wasn't winning on one side so i switched to the other.</t>
  </si>
  <si>
    <t xml:space="preserve"> Try to catch the red heart more</t>
  </si>
  <si>
    <t xml:space="preserve"> i'm not gonna get this time back in my life</t>
  </si>
  <si>
    <t xml:space="preserve"> My strategy changed by it gave me the patient level to keep and move forward</t>
  </si>
  <si>
    <t xml:space="preserve"> It's just funny game</t>
  </si>
  <si>
    <t xml:space="preserve"> ITS VERY GOOD ONE </t>
  </si>
  <si>
    <t xml:space="preserve"> When you are prepared with common job interview questions and answers, ... it puts you in the perfect position to define your skill set.</t>
  </si>
  <si>
    <t xml:space="preserve"> its really different and good one</t>
  </si>
  <si>
    <t xml:space="preserve"> I follow a specific strategy during the game. Then i can attain the more points through the study.</t>
  </si>
  <si>
    <t xml:space="preserve"> I did try and find a way to make the positive points come out. But I couldn't find any strategy that would make that happen.</t>
  </si>
  <si>
    <t xml:space="preserve"> Very interesting task.</t>
  </si>
  <si>
    <t xml:space="preserve"> The task is very interesting and clear.</t>
  </si>
  <si>
    <t xml:space="preserve"> This study was like very much and really enjoyed.</t>
  </si>
  <si>
    <t xml:space="preserve"> I am not able to guess</t>
  </si>
  <si>
    <t xml:space="preserve"> Creative thought</t>
  </si>
  <si>
    <t xml:space="preserve"> It is interesting to do</t>
  </si>
  <si>
    <t xml:space="preserve"> literally confusing but intelligent game.</t>
  </si>
  <si>
    <t xml:space="preserve"> wonderful experience.</t>
  </si>
  <si>
    <t xml:space="preserve"> I INTERSTED GAME I ENJOYED IN GAME</t>
  </si>
  <si>
    <t xml:space="preserve"> thanks</t>
  </si>
  <si>
    <t xml:space="preserve"> So interesting study</t>
  </si>
  <si>
    <t xml:space="preserve"> its confusing </t>
  </si>
  <si>
    <t xml:space="preserve"> i would liked</t>
  </si>
  <si>
    <t xml:space="preserve"> Great</t>
  </si>
  <si>
    <t xml:space="preserve"> It was very interesting. </t>
  </si>
  <si>
    <t xml:space="preserve"> GOOD AND SMOOTH ONLY</t>
  </si>
  <si>
    <t xml:space="preserve">  If there is any other information you wish to explain about your experience during the study, please describe here</t>
  </si>
  <si>
    <t xml:space="preserve"> its really wonder full study</t>
  </si>
  <si>
    <t xml:space="preserve"> I very interest to play this game and it is also very easy to play.</t>
  </si>
  <si>
    <t xml:space="preserve"> I cant think of anything.</t>
  </si>
  <si>
    <t xml:space="preserve"> nice game</t>
  </si>
  <si>
    <t xml:space="preserve"> ITS VERY INTERESTING</t>
  </si>
  <si>
    <t xml:space="preserve"> heavily underpaid HIT. </t>
  </si>
  <si>
    <t xml:space="preserve"> This study is very interesting.</t>
  </si>
  <si>
    <t xml:space="preserve"> very interesting and enjoyable.</t>
  </si>
  <si>
    <t xml:space="preserve"> great</t>
  </si>
  <si>
    <t xml:space="preserve"> Nothing to add, thank you.</t>
  </si>
  <si>
    <t xml:space="preserve"> VERY GOOD EXPERIENCE</t>
  </si>
  <si>
    <t xml:space="preserve"> nope </t>
  </si>
  <si>
    <t xml:space="preserve"> clicking was very difficult</t>
  </si>
  <si>
    <t xml:space="preserve"> We have learn form patients </t>
  </si>
  <si>
    <t xml:space="preserve"> VERY USEFUL</t>
  </si>
  <si>
    <t xml:space="preserve"> nice survey</t>
  </si>
  <si>
    <t xml:space="preserve"> this study good</t>
  </si>
  <si>
    <t xml:space="preserve"> The game was interesting on raising and decreasing of the points</t>
  </si>
  <si>
    <t xml:space="preserve"> N comments</t>
  </si>
  <si>
    <t xml:space="preserve"> my experience was good.</t>
  </si>
  <si>
    <t xml:space="preserve"> now i have carpal tunnel</t>
  </si>
  <si>
    <t xml:space="preserve"> THis survey is some difficulty to understand</t>
  </si>
  <si>
    <t xml:space="preserve"> That game was very interesting.</t>
  </si>
  <si>
    <t xml:space="preserve"> nice experience</t>
  </si>
  <si>
    <t xml:space="preserve"> good game</t>
  </si>
  <si>
    <t xml:space="preserve"> NOTHING, ITS GOOD</t>
  </si>
  <si>
    <t xml:space="preserve"> The experience was really nice .I enjoyed the task.</t>
  </si>
  <si>
    <t xml:space="preserve"> I enjoyed the study  and due to this my strategy changed </t>
  </si>
  <si>
    <t xml:space="preserve"> The experience is good during this study</t>
  </si>
  <si>
    <t xml:space="preserve"> nice the task</t>
  </si>
  <si>
    <t xml:space="preserve"> Overall study is very Good.</t>
  </si>
  <si>
    <t xml:space="preserve"> VERY INTERSTING</t>
  </si>
  <si>
    <t xml:space="preserve"> the study of the game</t>
  </si>
  <si>
    <t xml:space="preserve"> it is very interesting and very fast</t>
  </si>
  <si>
    <t xml:space="preserve"> Apr 12, 2021 — When you are prepared with common job interview questions and answers, ... it puts you in the perfect position to define your skill set.</t>
  </si>
  <si>
    <t xml:space="preserve"> I feel very interesting to play this game.</t>
  </si>
  <si>
    <t xml:space="preserve"> it's good then must did the all</t>
  </si>
  <si>
    <t xml:space="preserve"> unites states</t>
  </si>
  <si>
    <t xml:space="preserve"> CHRISTIAN</t>
  </si>
  <si>
    <t xml:space="preserve"> chrisitisn</t>
  </si>
  <si>
    <t xml:space="preserve"> WHITE</t>
  </si>
  <si>
    <t xml:space="preserve"> jewish</t>
  </si>
  <si>
    <t xml:space="preserve"> Unites States of America</t>
  </si>
  <si>
    <t xml:space="preserve"> us American</t>
  </si>
  <si>
    <t xml:space="preserve"> New Mexico</t>
  </si>
  <si>
    <t xml:space="preserve"> christian</t>
  </si>
  <si>
    <t xml:space="preserve"> United states of america</t>
  </si>
  <si>
    <t xml:space="preserve"> TEXAS</t>
  </si>
  <si>
    <t xml:space="preserve"> AMERIACAN </t>
  </si>
  <si>
    <t xml:space="preserve"> asain</t>
  </si>
  <si>
    <t xml:space="preserve"> catholic</t>
  </si>
  <si>
    <t xml:space="preserve"> United States American </t>
  </si>
  <si>
    <t xml:space="preserve">American </t>
  </si>
  <si>
    <t xml:space="preserve"> United Staes</t>
  </si>
  <si>
    <t xml:space="preserve"> texxas</t>
  </si>
  <si>
    <t xml:space="preserve"> va</t>
  </si>
  <si>
    <t xml:space="preserve"> new jersey</t>
  </si>
  <si>
    <t xml:space="preserve"> Portland</t>
  </si>
  <si>
    <t xml:space="preserve"> United State of America</t>
  </si>
  <si>
    <t xml:space="preserve"> me</t>
  </si>
  <si>
    <t xml:space="preserve"> illinois</t>
  </si>
  <si>
    <t xml:space="preserve"> texas</t>
  </si>
  <si>
    <t xml:space="preserve"> PA</t>
  </si>
  <si>
    <t xml:space="preserve"> United states </t>
  </si>
  <si>
    <t xml:space="preserve"> OH</t>
  </si>
  <si>
    <t xml:space="preserve"> United states</t>
  </si>
  <si>
    <t xml:space="preserve"> CINCINNATI, USA</t>
  </si>
  <si>
    <t xml:space="preserve"> maryland</t>
  </si>
  <si>
    <t xml:space="preserve"> CALIFORNIA</t>
  </si>
  <si>
    <t xml:space="preserve"> ANDERSON</t>
  </si>
  <si>
    <t xml:space="preserve"> north carolina</t>
  </si>
  <si>
    <t xml:space="preserve"> United States Of America</t>
  </si>
  <si>
    <t xml:space="preserve"> colorado</t>
  </si>
  <si>
    <t xml:space="preserve"> newyork</t>
  </si>
  <si>
    <t xml:space="preserve"> New york</t>
  </si>
  <si>
    <t xml:space="preserve"> Texas</t>
  </si>
  <si>
    <t xml:space="preserve"> arizona</t>
  </si>
  <si>
    <t xml:space="preserve"> united states of America</t>
  </si>
  <si>
    <t xml:space="preserve"> California</t>
  </si>
  <si>
    <t xml:space="preserve"> CALHOUN FALLS</t>
  </si>
  <si>
    <t xml:space="preserve"> sc</t>
  </si>
  <si>
    <t xml:space="preserve"> INDAGO</t>
  </si>
  <si>
    <t>Exp 2</t>
  </si>
  <si>
    <t>Exp 3</t>
  </si>
  <si>
    <t>Exp 4</t>
  </si>
  <si>
    <t>Test (Black Spade)</t>
  </si>
  <si>
    <t>Test (Red Diamond)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</si>
</sst>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1"/>
      <color theme="1"/>
      <name val="Calibri"/>
      <family val="2"/>
      <scheme val="minor"/>
    </font>
    <font>
      <sz val="14"/>
      <color theme="1"/>
      <name val="Calibri"/>
      <family val="2"/>
      <scheme val="minor"/>
    </font>
    <font>
      <sz val="11"/>
      <color rgb="FF000000"/>
      <name val="Calibri"/>
      <family val="2"/>
      <scheme val="minor"/>
    </font>
    <font>
      <sz val="11"/>
      <color theme="1"/>
      <name val="Calibri"/>
      <family val="2"/>
      <scheme val="minor"/>
    </font>
  </fonts>
  <fills count="2">
    <fill>
      <patternFill patternType="none"/>
    </fill>
    <fill>
      <patternFill patternType="gray125"/>
    </fill>
  </fills>
  <borders count="23">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0" fontId="5" fillId="0" borderId="0"/>
  </cellStyleXfs>
  <cellXfs count="68">
    <xf numFmtId="0" fontId="0" fillId="0" borderId="0" xfId="0"/>
    <xf numFmtId="2" fontId="0" fillId="0" borderId="0" xfId="0" applyNumberFormat="1" applyBorder="1"/>
    <xf numFmtId="2" fontId="0" fillId="0" borderId="1" xfId="0" applyNumberFormat="1" applyBorder="1"/>
    <xf numFmtId="1" fontId="0" fillId="0" borderId="0" xfId="0" applyNumberFormat="1" applyBorder="1"/>
    <xf numFmtId="1" fontId="0" fillId="0" borderId="2" xfId="0" applyNumberFormat="1" applyBorder="1"/>
    <xf numFmtId="2" fontId="0" fillId="0" borderId="3" xfId="0" applyNumberFormat="1" applyBorder="1"/>
    <xf numFmtId="2" fontId="1" fillId="0" borderId="0" xfId="0" applyNumberFormat="1" applyFont="1" applyBorder="1"/>
    <xf numFmtId="2" fontId="1" fillId="0" borderId="1" xfId="0" applyNumberFormat="1" applyFont="1" applyBorder="1"/>
    <xf numFmtId="0" fontId="1" fillId="0" borderId="1" xfId="0" applyFont="1" applyBorder="1"/>
    <xf numFmtId="0" fontId="1" fillId="0" borderId="7" xfId="0" applyFont="1" applyBorder="1"/>
    <xf numFmtId="0" fontId="1" fillId="0" borderId="8" xfId="0" applyFont="1" applyBorder="1"/>
    <xf numFmtId="0" fontId="1" fillId="0" borderId="9" xfId="0" applyFont="1" applyBorder="1"/>
    <xf numFmtId="0" fontId="5" fillId="0" borderId="0" xfId="1"/>
    <xf numFmtId="0" fontId="4" fillId="0" borderId="0" xfId="1" applyFont="1"/>
    <xf numFmtId="0" fontId="5" fillId="0" borderId="2" xfId="1" applyBorder="1"/>
    <xf numFmtId="0" fontId="2" fillId="0" borderId="10" xfId="1" applyFont="1" applyBorder="1"/>
    <xf numFmtId="0" fontId="2" fillId="0" borderId="11" xfId="1" applyFont="1" applyBorder="1"/>
    <xf numFmtId="2" fontId="2" fillId="0" borderId="0" xfId="1" applyNumberFormat="1" applyFont="1"/>
    <xf numFmtId="2" fontId="2" fillId="0" borderId="11" xfId="1" applyNumberFormat="1" applyFont="1" applyBorder="1"/>
    <xf numFmtId="2" fontId="2" fillId="0" borderId="8" xfId="1" applyNumberFormat="1" applyFont="1" applyBorder="1"/>
    <xf numFmtId="2" fontId="2" fillId="0" borderId="17" xfId="1" applyNumberFormat="1" applyFont="1" applyBorder="1"/>
    <xf numFmtId="2" fontId="2" fillId="0" borderId="7" xfId="1" applyNumberFormat="1" applyFont="1" applyBorder="1"/>
    <xf numFmtId="2" fontId="5" fillId="0" borderId="0" xfId="1" applyNumberFormat="1"/>
    <xf numFmtId="2" fontId="5" fillId="0" borderId="11" xfId="1" applyNumberFormat="1" applyBorder="1"/>
    <xf numFmtId="2" fontId="5" fillId="0" borderId="8" xfId="1" applyNumberFormat="1" applyBorder="1"/>
    <xf numFmtId="2" fontId="5" fillId="0" borderId="17" xfId="1" applyNumberFormat="1" applyBorder="1"/>
    <xf numFmtId="0" fontId="5" fillId="0" borderId="10" xfId="1" applyBorder="1"/>
    <xf numFmtId="0" fontId="2" fillId="0" borderId="8" xfId="1" applyFont="1" applyBorder="1"/>
    <xf numFmtId="1" fontId="5" fillId="0" borderId="0" xfId="1" applyNumberFormat="1"/>
    <xf numFmtId="0" fontId="5" fillId="0" borderId="1" xfId="1" applyBorder="1"/>
    <xf numFmtId="0" fontId="5" fillId="0" borderId="8" xfId="1" applyBorder="1"/>
    <xf numFmtId="0" fontId="4" fillId="0" borderId="1" xfId="1" applyFont="1" applyBorder="1"/>
    <xf numFmtId="1" fontId="5" fillId="0" borderId="1" xfId="1" applyNumberFormat="1" applyBorder="1"/>
    <xf numFmtId="2" fontId="5" fillId="0" borderId="1" xfId="1" applyNumberFormat="1" applyBorder="1"/>
    <xf numFmtId="1" fontId="5" fillId="0" borderId="8" xfId="1" applyNumberFormat="1" applyBorder="1"/>
    <xf numFmtId="0" fontId="2" fillId="0" borderId="0" xfId="1" applyFont="1"/>
    <xf numFmtId="0" fontId="5" fillId="0" borderId="11" xfId="1" applyBorder="1"/>
    <xf numFmtId="0" fontId="2" fillId="0" borderId="17" xfId="1" applyFont="1" applyBorder="1"/>
    <xf numFmtId="0" fontId="2" fillId="0" borderId="18" xfId="1" applyFont="1" applyBorder="1"/>
    <xf numFmtId="0" fontId="2" fillId="0" borderId="19" xfId="1" applyFont="1" applyBorder="1"/>
    <xf numFmtId="0" fontId="5" fillId="0" borderId="18" xfId="1" applyBorder="1"/>
    <xf numFmtId="0" fontId="5" fillId="0" borderId="20" xfId="1" applyBorder="1"/>
    <xf numFmtId="1" fontId="5" fillId="0" borderId="20" xfId="1" applyNumberFormat="1" applyBorder="1"/>
    <xf numFmtId="2" fontId="5" fillId="0" borderId="19" xfId="1" applyNumberFormat="1" applyBorder="1"/>
    <xf numFmtId="1" fontId="5" fillId="0" borderId="21" xfId="1" applyNumberFormat="1" applyBorder="1"/>
    <xf numFmtId="2" fontId="5" fillId="0" borderId="22" xfId="1" applyNumberFormat="1" applyBorder="1"/>
    <xf numFmtId="2" fontId="5" fillId="0" borderId="21" xfId="1" applyNumberFormat="1" applyBorder="1"/>
    <xf numFmtId="0" fontId="2" fillId="0" borderId="10" xfId="1" applyFont="1" applyBorder="1" applyAlignment="1">
      <alignment horizontal="right"/>
    </xf>
    <xf numFmtId="0" fontId="2" fillId="0" borderId="11" xfId="1" applyFont="1" applyBorder="1" applyAlignment="1">
      <alignment horizontal="right"/>
    </xf>
    <xf numFmtId="0" fontId="5" fillId="0" borderId="0" xfId="1" applyAlignment="1">
      <alignment wrapText="1"/>
    </xf>
    <xf numFmtId="0" fontId="5" fillId="0" borderId="19" xfId="1" applyBorder="1"/>
    <xf numFmtId="0" fontId="1" fillId="0" borderId="4" xfId="0" applyFont="1" applyBorder="1" applyAlignment="1"/>
    <xf numFmtId="0" fontId="1" fillId="0" borderId="5" xfId="0" applyFont="1" applyBorder="1" applyAlignment="1">
      <alignment horizontal="center"/>
    </xf>
    <xf numFmtId="0" fontId="1" fillId="0" borderId="6" xfId="0" applyFont="1" applyBorder="1" applyAlignment="1">
      <alignment horizontal="center"/>
    </xf>
    <xf numFmtId="0" fontId="1" fillId="0" borderId="4" xfId="0" applyFont="1" applyBorder="1" applyAlignment="1">
      <alignment horizontal="center"/>
    </xf>
    <xf numFmtId="0" fontId="2" fillId="0" borderId="10" xfId="1" applyFont="1" applyBorder="1" applyAlignment="1">
      <alignment horizontal="right"/>
    </xf>
    <xf numFmtId="0" fontId="2" fillId="0" borderId="11" xfId="1" applyFont="1" applyBorder="1" applyAlignment="1">
      <alignment horizontal="right"/>
    </xf>
    <xf numFmtId="0" fontId="3" fillId="0" borderId="12" xfId="1" applyFont="1" applyBorder="1" applyAlignment="1">
      <alignment horizontal="center" vertical="center"/>
    </xf>
    <xf numFmtId="0" fontId="3" fillId="0" borderId="13" xfId="1" applyFont="1" applyBorder="1" applyAlignment="1">
      <alignment horizontal="center" vertical="center"/>
    </xf>
    <xf numFmtId="0" fontId="3" fillId="0" borderId="14" xfId="1" applyFont="1" applyBorder="1" applyAlignment="1">
      <alignment horizontal="center" vertical="center"/>
    </xf>
    <xf numFmtId="0" fontId="3" fillId="0" borderId="10" xfId="1" applyFont="1" applyBorder="1" applyAlignment="1">
      <alignment horizontal="center" vertical="center"/>
    </xf>
    <xf numFmtId="0" fontId="3" fillId="0" borderId="0" xfId="1" applyFont="1" applyAlignment="1">
      <alignment horizontal="center" vertical="center"/>
    </xf>
    <xf numFmtId="0" fontId="3" fillId="0" borderId="11" xfId="1" applyFont="1" applyBorder="1" applyAlignment="1">
      <alignment horizontal="center" vertical="center"/>
    </xf>
    <xf numFmtId="0" fontId="3" fillId="0" borderId="15" xfId="1" applyFont="1" applyBorder="1" applyAlignment="1">
      <alignment horizontal="center" vertical="center"/>
    </xf>
    <xf numFmtId="0" fontId="3" fillId="0" borderId="2" xfId="1" applyFont="1" applyBorder="1" applyAlignment="1">
      <alignment horizontal="center" vertical="center"/>
    </xf>
    <xf numFmtId="0" fontId="3" fillId="0" borderId="16" xfId="1" applyFont="1" applyBorder="1" applyAlignment="1">
      <alignment horizontal="center" vertical="center"/>
    </xf>
    <xf numFmtId="0" fontId="2" fillId="0" borderId="15" xfId="1" applyFont="1" applyBorder="1" applyAlignment="1">
      <alignment horizontal="right"/>
    </xf>
    <xf numFmtId="0" fontId="2" fillId="0" borderId="16" xfId="1" applyFont="1" applyBorder="1" applyAlignment="1">
      <alignment horizontal="right"/>
    </xf>
  </cellXfs>
  <cellStyles count="2">
    <cellStyle name="Normal" xfId="0" builtinId="0"/>
    <cellStyle name="Normal 2" xfId="1" xr:uid="{6D37BCEC-8A1A-8546-A50B-7A8A96B29A7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52DFE-5A50-D843-8F6A-3858FFC322C9}">
  <dimension ref="A1:I30"/>
  <sheetViews>
    <sheetView tabSelected="1" workbookViewId="0">
      <selection activeCell="A10" sqref="A10:A11"/>
    </sheetView>
  </sheetViews>
  <sheetFormatPr baseColWidth="10" defaultRowHeight="16" x14ac:dyDescent="0.2"/>
  <cols>
    <col min="1" max="1" width="27.5" bestFit="1" customWidth="1"/>
  </cols>
  <sheetData>
    <row r="1" spans="1:9" ht="16" customHeight="1" x14ac:dyDescent="0.2">
      <c r="A1" s="51"/>
      <c r="B1" s="54" t="s">
        <v>21</v>
      </c>
      <c r="C1" s="53"/>
      <c r="D1" s="52" t="s">
        <v>1712</v>
      </c>
      <c r="E1" s="53"/>
      <c r="F1" s="52" t="s">
        <v>1713</v>
      </c>
      <c r="G1" s="53"/>
      <c r="H1" s="52" t="s">
        <v>1714</v>
      </c>
      <c r="I1" s="53"/>
    </row>
    <row r="2" spans="1:9" x14ac:dyDescent="0.2">
      <c r="A2" s="9" t="s">
        <v>1</v>
      </c>
      <c r="B2" s="6" t="s">
        <v>2</v>
      </c>
      <c r="C2" s="7" t="s">
        <v>3</v>
      </c>
      <c r="D2" s="6" t="s">
        <v>2</v>
      </c>
      <c r="E2" s="7" t="s">
        <v>3</v>
      </c>
      <c r="F2" s="6" t="s">
        <v>2</v>
      </c>
      <c r="G2" s="7" t="s">
        <v>3</v>
      </c>
      <c r="H2" s="6" t="s">
        <v>2</v>
      </c>
      <c r="I2" s="7" t="s">
        <v>3</v>
      </c>
    </row>
    <row r="3" spans="1:9" x14ac:dyDescent="0.2">
      <c r="A3" s="10" t="s">
        <v>4</v>
      </c>
      <c r="B3" s="1">
        <v>76.356687898089177</v>
      </c>
      <c r="C3" s="2">
        <v>29.491200934336398</v>
      </c>
      <c r="D3" s="1">
        <v>74.932432432432435</v>
      </c>
      <c r="E3" s="2">
        <v>26.17462606849114</v>
      </c>
      <c r="F3" s="1">
        <v>77.813333333333333</v>
      </c>
      <c r="G3" s="2">
        <v>30.073151678890689</v>
      </c>
      <c r="H3" s="1">
        <v>70.03</v>
      </c>
      <c r="I3" s="2">
        <v>25.25764922199026</v>
      </c>
    </row>
    <row r="4" spans="1:9" x14ac:dyDescent="0.2">
      <c r="A4" s="10" t="s">
        <v>1715</v>
      </c>
      <c r="B4" s="1">
        <v>45.178343949044589</v>
      </c>
      <c r="C4" s="2">
        <v>39.009121744679113</v>
      </c>
      <c r="D4" s="1">
        <v>57.527027027027025</v>
      </c>
      <c r="E4" s="2">
        <v>36.489388252571231</v>
      </c>
      <c r="F4" s="1">
        <v>48.86</v>
      </c>
      <c r="G4" s="2">
        <v>40.114605952673337</v>
      </c>
      <c r="H4" s="1">
        <v>68.400000000000006</v>
      </c>
      <c r="I4" s="2">
        <v>27.530339590894073</v>
      </c>
    </row>
    <row r="5" spans="1:9" x14ac:dyDescent="0.2">
      <c r="A5" s="10" t="s">
        <v>1716</v>
      </c>
      <c r="B5" s="1">
        <v>32.165605095541402</v>
      </c>
      <c r="C5" s="2">
        <v>34.699044384565191</v>
      </c>
      <c r="D5" s="1">
        <v>39.554054054054056</v>
      </c>
      <c r="E5" s="2">
        <v>34.658348776527504</v>
      </c>
      <c r="F5" s="1">
        <v>28.853333333333332</v>
      </c>
      <c r="G5" s="2">
        <v>35.546998224520294</v>
      </c>
      <c r="H5" s="1">
        <v>56.594999999999999</v>
      </c>
      <c r="I5" s="2">
        <v>32.855874932619578</v>
      </c>
    </row>
    <row r="6" spans="1:9" x14ac:dyDescent="0.2">
      <c r="A6" s="10" t="s">
        <v>6</v>
      </c>
      <c r="B6" s="1">
        <v>63.445859872611464</v>
      </c>
      <c r="C6" s="2">
        <v>34.08104874252691</v>
      </c>
      <c r="D6" s="1">
        <v>69.182432432432435</v>
      </c>
      <c r="E6" s="2">
        <v>31.967253049212889</v>
      </c>
      <c r="F6" s="1">
        <v>75.106666666666669</v>
      </c>
      <c r="G6" s="2">
        <v>30.965914724424948</v>
      </c>
      <c r="H6" s="1">
        <v>73.989999999999995</v>
      </c>
      <c r="I6" s="2">
        <v>23.704841224683136</v>
      </c>
    </row>
    <row r="7" spans="1:9" x14ac:dyDescent="0.2">
      <c r="A7" s="10"/>
      <c r="B7" s="1"/>
      <c r="C7" s="2"/>
      <c r="D7" s="1"/>
      <c r="E7" s="2"/>
      <c r="F7" s="1"/>
      <c r="G7" s="2"/>
      <c r="H7" s="1"/>
      <c r="I7" s="2"/>
    </row>
    <row r="8" spans="1:9" x14ac:dyDescent="0.2">
      <c r="A8" s="10" t="s">
        <v>7</v>
      </c>
      <c r="B8" s="6" t="s">
        <v>2</v>
      </c>
      <c r="C8" s="7" t="s">
        <v>3</v>
      </c>
      <c r="D8" s="6" t="s">
        <v>2</v>
      </c>
      <c r="E8" s="7" t="s">
        <v>3</v>
      </c>
      <c r="F8" s="6" t="s">
        <v>2</v>
      </c>
      <c r="G8" s="7" t="s">
        <v>3</v>
      </c>
      <c r="H8" s="6" t="s">
        <v>2</v>
      </c>
      <c r="I8" s="7" t="s">
        <v>3</v>
      </c>
    </row>
    <row r="9" spans="1:9" x14ac:dyDescent="0.2">
      <c r="A9" s="10" t="s">
        <v>4</v>
      </c>
      <c r="B9" s="1">
        <v>65.560509554140125</v>
      </c>
      <c r="C9" s="2">
        <v>31.011234023110504</v>
      </c>
      <c r="D9" s="1">
        <v>67.587837837837839</v>
      </c>
      <c r="E9" s="2">
        <v>27.712550032554894</v>
      </c>
      <c r="F9" s="1">
        <v>67.233333333333334</v>
      </c>
      <c r="G9" s="2">
        <v>31.94887204669249</v>
      </c>
      <c r="H9" s="1">
        <v>68.209999999999994</v>
      </c>
      <c r="I9" s="2">
        <v>26.110817181186555</v>
      </c>
    </row>
    <row r="10" spans="1:9" x14ac:dyDescent="0.2">
      <c r="A10" s="10" t="s">
        <v>1715</v>
      </c>
      <c r="B10" s="1">
        <v>44.464968152866241</v>
      </c>
      <c r="C10" s="2">
        <v>37.486840197324561</v>
      </c>
      <c r="D10" s="1">
        <v>54.243243243243242</v>
      </c>
      <c r="E10" s="2">
        <v>35.402183264397813</v>
      </c>
      <c r="F10" s="1">
        <v>44.906666666666666</v>
      </c>
      <c r="G10" s="2">
        <v>38.910212711367279</v>
      </c>
      <c r="H10" s="1">
        <v>65.555000000000007</v>
      </c>
      <c r="I10" s="2">
        <v>27.581345655002107</v>
      </c>
    </row>
    <row r="11" spans="1:9" x14ac:dyDescent="0.2">
      <c r="A11" s="10" t="s">
        <v>1716</v>
      </c>
      <c r="B11" s="1">
        <v>32.560509554140125</v>
      </c>
      <c r="C11" s="2">
        <v>35.310043893185551</v>
      </c>
      <c r="D11" s="1">
        <v>40.851351351351354</v>
      </c>
      <c r="E11" s="2">
        <v>34.716414762238045</v>
      </c>
      <c r="F11" s="1">
        <v>31.666666666666668</v>
      </c>
      <c r="G11" s="2">
        <v>36.606866020202126</v>
      </c>
      <c r="H11" s="1">
        <v>58.895000000000003</v>
      </c>
      <c r="I11" s="2">
        <v>32.794379574224173</v>
      </c>
    </row>
    <row r="12" spans="1:9" x14ac:dyDescent="0.2">
      <c r="A12" s="10" t="s">
        <v>6</v>
      </c>
      <c r="B12" s="1">
        <v>63.445859872611464</v>
      </c>
      <c r="C12" s="2">
        <v>34.08104874252691</v>
      </c>
      <c r="D12" s="1">
        <v>56.20945945945946</v>
      </c>
      <c r="E12" s="2">
        <v>32.886788567612712</v>
      </c>
      <c r="F12" s="1">
        <v>72.933333333333337</v>
      </c>
      <c r="G12" s="2">
        <v>30.391995296065424</v>
      </c>
      <c r="H12" s="1">
        <v>71.344999999999999</v>
      </c>
      <c r="I12" s="2">
        <v>24.803873400708845</v>
      </c>
    </row>
    <row r="13" spans="1:9" x14ac:dyDescent="0.2">
      <c r="A13" s="10"/>
      <c r="B13" s="1"/>
      <c r="C13" s="2"/>
      <c r="D13" s="1"/>
      <c r="E13" s="2"/>
      <c r="F13" s="1"/>
      <c r="G13" s="2"/>
      <c r="H13" s="1"/>
      <c r="I13" s="2"/>
    </row>
    <row r="14" spans="1:9" x14ac:dyDescent="0.2">
      <c r="A14" s="10"/>
      <c r="B14" s="6" t="s">
        <v>8</v>
      </c>
      <c r="C14" s="7" t="s">
        <v>9</v>
      </c>
      <c r="D14" s="6" t="s">
        <v>8</v>
      </c>
      <c r="E14" s="7" t="s">
        <v>9</v>
      </c>
      <c r="F14" s="6" t="s">
        <v>8</v>
      </c>
      <c r="G14" s="7" t="s">
        <v>9</v>
      </c>
      <c r="H14" s="6" t="s">
        <v>8</v>
      </c>
      <c r="I14" s="7" t="s">
        <v>9</v>
      </c>
    </row>
    <row r="15" spans="1:9" x14ac:dyDescent="0.2">
      <c r="A15" s="10" t="s">
        <v>10</v>
      </c>
      <c r="B15" s="3">
        <v>51</v>
      </c>
      <c r="C15" s="2">
        <v>32.484076433121018</v>
      </c>
      <c r="D15" s="3">
        <v>38</v>
      </c>
      <c r="E15" s="2">
        <v>25.675675675675674</v>
      </c>
      <c r="F15" s="3">
        <v>38</v>
      </c>
      <c r="G15" s="2">
        <v>19</v>
      </c>
      <c r="H15" s="3">
        <v>43</v>
      </c>
      <c r="I15" s="2">
        <v>21.5</v>
      </c>
    </row>
    <row r="16" spans="1:9" x14ac:dyDescent="0.2">
      <c r="A16" s="10" t="s">
        <v>11</v>
      </c>
      <c r="B16" s="3">
        <v>72</v>
      </c>
      <c r="C16" s="2">
        <v>45.859872611464972</v>
      </c>
      <c r="D16" s="3">
        <v>62</v>
      </c>
      <c r="E16" s="2">
        <v>41.891891891891895</v>
      </c>
      <c r="F16" s="3">
        <v>69</v>
      </c>
      <c r="G16" s="2">
        <v>34.5</v>
      </c>
      <c r="H16" s="3">
        <v>90</v>
      </c>
      <c r="I16" s="2">
        <v>45</v>
      </c>
    </row>
    <row r="17" spans="1:9" x14ac:dyDescent="0.2">
      <c r="A17" s="10" t="s">
        <v>12</v>
      </c>
      <c r="B17" s="3">
        <v>28.000000000000004</v>
      </c>
      <c r="C17" s="2">
        <v>17.834394904458602</v>
      </c>
      <c r="D17" s="3">
        <v>20</v>
      </c>
      <c r="E17" s="2">
        <v>13.513513513513514</v>
      </c>
      <c r="F17" s="3">
        <v>29</v>
      </c>
      <c r="G17" s="2">
        <v>14.499999999999998</v>
      </c>
      <c r="H17" s="3">
        <v>12</v>
      </c>
      <c r="I17" s="2">
        <v>6</v>
      </c>
    </row>
    <row r="18" spans="1:9" x14ac:dyDescent="0.2">
      <c r="A18" s="10"/>
      <c r="B18" s="1"/>
      <c r="C18" s="2"/>
      <c r="D18" s="1"/>
      <c r="E18" s="2"/>
      <c r="F18" s="1"/>
      <c r="G18" s="2"/>
      <c r="H18" s="1"/>
      <c r="I18" s="2"/>
    </row>
    <row r="19" spans="1:9" x14ac:dyDescent="0.2">
      <c r="A19" s="10" t="s">
        <v>13</v>
      </c>
      <c r="B19" s="6" t="s">
        <v>8</v>
      </c>
      <c r="C19" s="7" t="s">
        <v>9</v>
      </c>
      <c r="D19" s="6" t="s">
        <v>8</v>
      </c>
      <c r="E19" s="7" t="s">
        <v>9</v>
      </c>
      <c r="F19" s="6" t="s">
        <v>8</v>
      </c>
      <c r="G19" s="7" t="s">
        <v>9</v>
      </c>
      <c r="H19" s="6" t="s">
        <v>8</v>
      </c>
      <c r="I19" s="7" t="s">
        <v>9</v>
      </c>
    </row>
    <row r="20" spans="1:9" x14ac:dyDescent="0.2">
      <c r="A20" s="10" t="s">
        <v>14</v>
      </c>
      <c r="B20" s="3">
        <v>101</v>
      </c>
      <c r="C20" s="2">
        <v>64.331210191082803</v>
      </c>
      <c r="D20" s="3">
        <v>88</v>
      </c>
      <c r="E20" s="2">
        <v>59.45945945945946</v>
      </c>
      <c r="F20" s="3">
        <v>89</v>
      </c>
      <c r="G20" s="2">
        <v>44.5</v>
      </c>
      <c r="H20" s="3">
        <v>125</v>
      </c>
      <c r="I20" s="2">
        <v>62.5</v>
      </c>
    </row>
    <row r="21" spans="1:9" x14ac:dyDescent="0.2">
      <c r="A21" s="10" t="s">
        <v>15</v>
      </c>
      <c r="B21" s="3">
        <v>81</v>
      </c>
      <c r="C21" s="2">
        <v>51.592356687898089</v>
      </c>
      <c r="D21" s="3">
        <v>79</v>
      </c>
      <c r="E21" s="2">
        <v>53.378378378378379</v>
      </c>
      <c r="F21" s="3">
        <v>90</v>
      </c>
      <c r="G21" s="2">
        <v>45</v>
      </c>
      <c r="H21" s="3">
        <v>194</v>
      </c>
      <c r="I21" s="2">
        <v>97</v>
      </c>
    </row>
    <row r="22" spans="1:9" x14ac:dyDescent="0.2">
      <c r="A22" s="10" t="s">
        <v>16</v>
      </c>
      <c r="B22" s="3">
        <v>57</v>
      </c>
      <c r="C22" s="2">
        <v>36.30573248407643</v>
      </c>
      <c r="D22" s="3">
        <v>44</v>
      </c>
      <c r="E22" s="2">
        <v>29.72972972972973</v>
      </c>
      <c r="F22" s="3">
        <v>32</v>
      </c>
      <c r="G22" s="2">
        <v>16</v>
      </c>
      <c r="H22" s="3">
        <v>3</v>
      </c>
      <c r="I22" s="2">
        <v>1.5</v>
      </c>
    </row>
    <row r="23" spans="1:9" x14ac:dyDescent="0.2">
      <c r="A23" s="10" t="s">
        <v>17</v>
      </c>
      <c r="B23" s="3">
        <v>80</v>
      </c>
      <c r="C23" s="2">
        <v>50.955414012738856</v>
      </c>
      <c r="D23" s="3">
        <v>83</v>
      </c>
      <c r="E23" s="2">
        <v>56.081081081081088</v>
      </c>
      <c r="F23" s="3">
        <v>95</v>
      </c>
      <c r="G23" s="2">
        <v>47.5</v>
      </c>
      <c r="H23" s="3">
        <v>194</v>
      </c>
      <c r="I23" s="2">
        <v>97</v>
      </c>
    </row>
    <row r="24" spans="1:9" x14ac:dyDescent="0.2">
      <c r="A24" s="10" t="s">
        <v>18</v>
      </c>
      <c r="B24" s="3">
        <v>56</v>
      </c>
      <c r="C24" s="2">
        <v>35.668789808917197</v>
      </c>
      <c r="D24" s="3">
        <v>45</v>
      </c>
      <c r="E24" s="2">
        <v>30.405405405405407</v>
      </c>
      <c r="F24" s="3">
        <v>31</v>
      </c>
      <c r="G24" s="2">
        <v>15.5</v>
      </c>
      <c r="H24" s="3">
        <v>3</v>
      </c>
      <c r="I24" s="2">
        <v>1.5</v>
      </c>
    </row>
    <row r="25" spans="1:9" x14ac:dyDescent="0.2">
      <c r="A25" s="10"/>
      <c r="B25" s="3"/>
      <c r="C25" s="2"/>
      <c r="D25" s="3"/>
      <c r="E25" s="2"/>
      <c r="F25" s="3"/>
      <c r="G25" s="2"/>
      <c r="H25" s="3"/>
      <c r="I25" s="2"/>
    </row>
    <row r="26" spans="1:9" x14ac:dyDescent="0.2">
      <c r="A26" s="10"/>
      <c r="B26" s="6" t="s">
        <v>2</v>
      </c>
      <c r="C26" s="8" t="s">
        <v>3</v>
      </c>
      <c r="D26" s="6" t="s">
        <v>2</v>
      </c>
      <c r="E26" s="8" t="s">
        <v>3</v>
      </c>
      <c r="F26" s="6" t="s">
        <v>2</v>
      </c>
      <c r="G26" s="8" t="s">
        <v>3</v>
      </c>
      <c r="H26" s="6" t="s">
        <v>2</v>
      </c>
      <c r="I26" s="8" t="s">
        <v>3</v>
      </c>
    </row>
    <row r="27" spans="1:9" x14ac:dyDescent="0.2">
      <c r="A27" s="10" t="s">
        <v>19</v>
      </c>
      <c r="B27" s="1">
        <v>50.56143804535396</v>
      </c>
      <c r="C27" s="2">
        <v>33.528397318242426</v>
      </c>
      <c r="D27" s="1">
        <v>40.824324324324323</v>
      </c>
      <c r="E27" s="2">
        <v>30.621613507881502</v>
      </c>
      <c r="F27" s="1">
        <v>34.78</v>
      </c>
      <c r="G27" s="2">
        <v>31.935730342098353</v>
      </c>
      <c r="H27" s="1">
        <v>49.515000000000001</v>
      </c>
      <c r="I27" s="2">
        <v>30.762173714779838</v>
      </c>
    </row>
    <row r="28" spans="1:9" x14ac:dyDescent="0.2">
      <c r="A28" s="10"/>
      <c r="B28" s="1"/>
      <c r="C28" s="2"/>
      <c r="D28" s="1"/>
      <c r="E28" s="2"/>
      <c r="F28" s="1"/>
      <c r="G28" s="2"/>
      <c r="H28" s="1"/>
      <c r="I28" s="2"/>
    </row>
    <row r="29" spans="1:9" x14ac:dyDescent="0.2">
      <c r="A29" s="10"/>
      <c r="B29" s="6" t="s">
        <v>8</v>
      </c>
      <c r="C29" s="7" t="s">
        <v>9</v>
      </c>
      <c r="D29" s="6" t="s">
        <v>8</v>
      </c>
      <c r="E29" s="7" t="s">
        <v>9</v>
      </c>
      <c r="F29" s="6" t="s">
        <v>8</v>
      </c>
      <c r="G29" s="7" t="s">
        <v>9</v>
      </c>
      <c r="H29" s="6" t="s">
        <v>8</v>
      </c>
      <c r="I29" s="7" t="s">
        <v>9</v>
      </c>
    </row>
    <row r="30" spans="1:9" x14ac:dyDescent="0.2">
      <c r="A30" s="11" t="s">
        <v>20</v>
      </c>
      <c r="B30" s="4">
        <v>9</v>
      </c>
      <c r="C30" s="5">
        <v>5.7324840764331215</v>
      </c>
      <c r="D30" s="4">
        <v>11</v>
      </c>
      <c r="E30" s="5">
        <v>7.4324324324324325</v>
      </c>
      <c r="F30" s="4">
        <v>7</v>
      </c>
      <c r="G30" s="5">
        <v>3.5000000000000004</v>
      </c>
      <c r="H30" s="4">
        <v>15</v>
      </c>
      <c r="I30" s="5">
        <v>7.5</v>
      </c>
    </row>
  </sheetData>
  <mergeCells count="4">
    <mergeCell ref="D1:E1"/>
    <mergeCell ref="B1:C1"/>
    <mergeCell ref="F1:G1"/>
    <mergeCell ref="H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E627B-709F-2F47-9A1E-78728CAE33AF}">
  <dimension ref="A1:FO46"/>
  <sheetViews>
    <sheetView zoomScale="115" workbookViewId="0">
      <pane xSplit="2" topLeftCell="EY1" activePane="topRight" state="frozen"/>
      <selection pane="topRight" activeCell="B23" sqref="B23"/>
    </sheetView>
  </sheetViews>
  <sheetFormatPr baseColWidth="10" defaultColWidth="8.83203125" defaultRowHeight="15" x14ac:dyDescent="0.2"/>
  <cols>
    <col min="1" max="1" width="20.5" style="12" bestFit="1" customWidth="1"/>
    <col min="2" max="2" width="91.33203125" style="12" bestFit="1" customWidth="1"/>
    <col min="3" max="58" width="20.83203125" style="12" customWidth="1"/>
    <col min="59" max="59" width="26.5" style="12" bestFit="1" customWidth="1"/>
    <col min="60" max="112" width="20.83203125" style="12" customWidth="1"/>
    <col min="113" max="113" width="26.5" style="12" bestFit="1" customWidth="1"/>
    <col min="114" max="165" width="20.83203125" style="12" customWidth="1"/>
    <col min="166" max="166" width="26.5" style="12" bestFit="1" customWidth="1"/>
    <col min="167" max="168" width="20.83203125" style="12" customWidth="1"/>
    <col min="169" max="169" width="26.5" style="12" bestFit="1" customWidth="1"/>
    <col min="170" max="171" width="20.83203125" style="12" customWidth="1"/>
    <col min="172" max="16384" width="8.83203125" style="12"/>
  </cols>
  <sheetData>
    <row r="1" spans="1:171" ht="15" customHeight="1" x14ac:dyDescent="0.2">
      <c r="A1" s="55" t="s">
        <v>22</v>
      </c>
      <c r="B1" s="56"/>
      <c r="C1" s="12" t="s">
        <v>23</v>
      </c>
      <c r="D1" s="12" t="s">
        <v>24</v>
      </c>
      <c r="E1" s="12" t="s">
        <v>25</v>
      </c>
      <c r="F1" s="12" t="s">
        <v>26</v>
      </c>
      <c r="G1" s="12" t="s">
        <v>27</v>
      </c>
      <c r="H1" s="12" t="s">
        <v>28</v>
      </c>
      <c r="I1" s="12" t="s">
        <v>29</v>
      </c>
      <c r="J1" s="12" t="s">
        <v>30</v>
      </c>
      <c r="K1" s="12" t="s">
        <v>31</v>
      </c>
      <c r="L1" s="12" t="s">
        <v>32</v>
      </c>
      <c r="M1" s="12" t="s">
        <v>33</v>
      </c>
      <c r="N1" s="12" t="s">
        <v>34</v>
      </c>
      <c r="O1" s="12" t="s">
        <v>35</v>
      </c>
      <c r="P1" s="12" t="s">
        <v>36</v>
      </c>
      <c r="Q1" s="12" t="s">
        <v>37</v>
      </c>
      <c r="R1" s="12" t="s">
        <v>38</v>
      </c>
      <c r="S1" s="12" t="s">
        <v>39</v>
      </c>
      <c r="T1" s="12" t="s">
        <v>40</v>
      </c>
      <c r="U1" s="12" t="s">
        <v>41</v>
      </c>
      <c r="V1" s="12" t="s">
        <v>42</v>
      </c>
      <c r="W1" s="12" t="s">
        <v>43</v>
      </c>
      <c r="X1" s="12" t="s">
        <v>44</v>
      </c>
      <c r="Y1" s="12" t="s">
        <v>45</v>
      </c>
      <c r="Z1" s="12" t="s">
        <v>46</v>
      </c>
      <c r="AA1" s="12" t="s">
        <v>47</v>
      </c>
      <c r="AB1" s="12" t="s">
        <v>48</v>
      </c>
      <c r="AC1" s="12" t="s">
        <v>49</v>
      </c>
      <c r="AD1" s="12" t="s">
        <v>50</v>
      </c>
      <c r="AE1" s="12" t="s">
        <v>51</v>
      </c>
      <c r="AF1" s="12" t="s">
        <v>52</v>
      </c>
      <c r="AG1" s="12" t="s">
        <v>53</v>
      </c>
      <c r="AH1" s="12" t="s">
        <v>54</v>
      </c>
      <c r="AI1" s="12" t="s">
        <v>55</v>
      </c>
      <c r="AJ1" s="12" t="s">
        <v>56</v>
      </c>
      <c r="AK1" s="12" t="s">
        <v>57</v>
      </c>
      <c r="AL1" s="12" t="s">
        <v>58</v>
      </c>
      <c r="AM1" s="12" t="s">
        <v>59</v>
      </c>
      <c r="AN1" s="12" t="s">
        <v>60</v>
      </c>
      <c r="AO1" s="12" t="s">
        <v>61</v>
      </c>
      <c r="AP1" s="12" t="s">
        <v>62</v>
      </c>
      <c r="AQ1" s="12" t="s">
        <v>63</v>
      </c>
      <c r="AR1" s="12" t="s">
        <v>64</v>
      </c>
      <c r="AS1" s="12" t="s">
        <v>65</v>
      </c>
      <c r="AT1" s="12" t="s">
        <v>66</v>
      </c>
      <c r="AU1" s="12" t="s">
        <v>67</v>
      </c>
      <c r="AV1" s="12" t="s">
        <v>68</v>
      </c>
      <c r="AW1" s="12" t="s">
        <v>69</v>
      </c>
      <c r="AX1" s="12" t="s">
        <v>70</v>
      </c>
      <c r="AY1" s="12" t="s">
        <v>71</v>
      </c>
      <c r="AZ1" s="12" t="s">
        <v>72</v>
      </c>
      <c r="BA1" s="12" t="s">
        <v>73</v>
      </c>
      <c r="BB1" s="12" t="s">
        <v>74</v>
      </c>
      <c r="BC1" s="12" t="s">
        <v>75</v>
      </c>
      <c r="BD1" s="12" t="s">
        <v>76</v>
      </c>
      <c r="BE1" s="12" t="s">
        <v>77</v>
      </c>
      <c r="BF1" s="12" t="s">
        <v>78</v>
      </c>
      <c r="BG1" s="57" t="s">
        <v>79</v>
      </c>
      <c r="BH1" s="58"/>
      <c r="BI1" s="59"/>
      <c r="BJ1" s="12" t="s">
        <v>80</v>
      </c>
      <c r="BK1" s="12" t="s">
        <v>81</v>
      </c>
      <c r="BL1" s="12" t="s">
        <v>82</v>
      </c>
      <c r="BM1" s="12" t="s">
        <v>83</v>
      </c>
      <c r="BN1" s="12" t="s">
        <v>84</v>
      </c>
      <c r="BO1" s="12" t="s">
        <v>85</v>
      </c>
      <c r="BP1" s="12" t="s">
        <v>86</v>
      </c>
      <c r="BQ1" s="12" t="s">
        <v>87</v>
      </c>
      <c r="BR1" s="12" t="s">
        <v>88</v>
      </c>
      <c r="BS1" s="12" t="s">
        <v>89</v>
      </c>
      <c r="BT1" s="12" t="s">
        <v>90</v>
      </c>
      <c r="BU1" s="12" t="s">
        <v>91</v>
      </c>
      <c r="BV1" s="12" t="s">
        <v>92</v>
      </c>
      <c r="BW1" s="12" t="s">
        <v>93</v>
      </c>
      <c r="BX1" s="12" t="s">
        <v>94</v>
      </c>
      <c r="BY1" s="12" t="s">
        <v>95</v>
      </c>
      <c r="BZ1" s="12" t="s">
        <v>96</v>
      </c>
      <c r="CA1" s="12" t="s">
        <v>97</v>
      </c>
      <c r="CB1" s="12" t="s">
        <v>98</v>
      </c>
      <c r="CC1" s="12" t="s">
        <v>99</v>
      </c>
      <c r="CD1" s="12" t="s">
        <v>100</v>
      </c>
      <c r="CE1" s="12" t="s">
        <v>101</v>
      </c>
      <c r="CF1" s="12" t="s">
        <v>102</v>
      </c>
      <c r="CG1" s="12" t="s">
        <v>103</v>
      </c>
      <c r="CH1" s="12" t="s">
        <v>104</v>
      </c>
      <c r="CI1" s="12" t="s">
        <v>105</v>
      </c>
      <c r="CJ1" s="12" t="s">
        <v>106</v>
      </c>
      <c r="CK1" s="12" t="s">
        <v>107</v>
      </c>
      <c r="CL1" s="12" t="s">
        <v>108</v>
      </c>
      <c r="CM1" s="12" t="s">
        <v>109</v>
      </c>
      <c r="CN1" s="12" t="s">
        <v>110</v>
      </c>
      <c r="CO1" s="12" t="s">
        <v>111</v>
      </c>
      <c r="CP1" s="12" t="s">
        <v>112</v>
      </c>
      <c r="CQ1" s="12" t="s">
        <v>113</v>
      </c>
      <c r="CR1" s="12" t="s">
        <v>114</v>
      </c>
      <c r="CS1" s="12" t="s">
        <v>115</v>
      </c>
      <c r="CT1" s="12" t="s">
        <v>116</v>
      </c>
      <c r="CU1" s="12" t="s">
        <v>117</v>
      </c>
      <c r="CV1" s="12" t="s">
        <v>118</v>
      </c>
      <c r="CW1" s="12" t="s">
        <v>119</v>
      </c>
      <c r="CX1" s="12" t="s">
        <v>120</v>
      </c>
      <c r="CY1" s="12" t="s">
        <v>121</v>
      </c>
      <c r="CZ1" s="12" t="s">
        <v>122</v>
      </c>
      <c r="DA1" s="12" t="s">
        <v>123</v>
      </c>
      <c r="DB1" s="12" t="s">
        <v>124</v>
      </c>
      <c r="DC1" s="12" t="s">
        <v>125</v>
      </c>
      <c r="DD1" s="12" t="s">
        <v>126</v>
      </c>
      <c r="DE1" s="12" t="s">
        <v>127</v>
      </c>
      <c r="DF1" s="12" t="s">
        <v>128</v>
      </c>
      <c r="DG1" s="12" t="s">
        <v>129</v>
      </c>
      <c r="DH1" s="12" t="s">
        <v>130</v>
      </c>
      <c r="DI1" s="57" t="s">
        <v>131</v>
      </c>
      <c r="DJ1" s="58"/>
      <c r="DK1" s="59"/>
      <c r="DL1" s="12" t="s">
        <v>132</v>
      </c>
      <c r="DM1" s="12" t="s">
        <v>133</v>
      </c>
      <c r="DN1" s="12" t="s">
        <v>134</v>
      </c>
      <c r="DO1" s="12" t="s">
        <v>135</v>
      </c>
      <c r="DP1" s="12" t="s">
        <v>136</v>
      </c>
      <c r="DQ1" s="12" t="s">
        <v>137</v>
      </c>
      <c r="DR1" s="12" t="s">
        <v>138</v>
      </c>
      <c r="DS1" s="12" t="s">
        <v>139</v>
      </c>
      <c r="DT1" s="12" t="s">
        <v>140</v>
      </c>
      <c r="DU1" s="12" t="s">
        <v>141</v>
      </c>
      <c r="DV1" s="12" t="s">
        <v>142</v>
      </c>
      <c r="DW1" s="12" t="s">
        <v>143</v>
      </c>
      <c r="DX1" s="12" t="s">
        <v>144</v>
      </c>
      <c r="DY1" s="12" t="s">
        <v>145</v>
      </c>
      <c r="DZ1" s="12" t="s">
        <v>146</v>
      </c>
      <c r="EA1" s="12" t="s">
        <v>147</v>
      </c>
      <c r="EB1" s="12" t="s">
        <v>148</v>
      </c>
      <c r="EC1" s="12" t="s">
        <v>149</v>
      </c>
      <c r="ED1" s="12" t="s">
        <v>150</v>
      </c>
      <c r="EE1" s="12" t="s">
        <v>151</v>
      </c>
      <c r="EF1" s="12" t="s">
        <v>152</v>
      </c>
      <c r="EG1" s="12" t="s">
        <v>153</v>
      </c>
      <c r="EH1" s="12" t="s">
        <v>154</v>
      </c>
      <c r="EI1" s="12" t="s">
        <v>155</v>
      </c>
      <c r="EJ1" s="12" t="s">
        <v>156</v>
      </c>
      <c r="EK1" s="12" t="s">
        <v>157</v>
      </c>
      <c r="EL1" s="12" t="s">
        <v>158</v>
      </c>
      <c r="EM1" s="12" t="s">
        <v>159</v>
      </c>
      <c r="EN1" s="12" t="s">
        <v>160</v>
      </c>
      <c r="EO1" s="12" t="s">
        <v>161</v>
      </c>
      <c r="EP1" s="12" t="s">
        <v>162</v>
      </c>
      <c r="EQ1" s="12" t="s">
        <v>163</v>
      </c>
      <c r="ER1" s="12" t="s">
        <v>164</v>
      </c>
      <c r="ES1" s="12" t="s">
        <v>165</v>
      </c>
      <c r="ET1" s="12" t="s">
        <v>166</v>
      </c>
      <c r="EU1" s="12" t="s">
        <v>167</v>
      </c>
      <c r="EV1" s="12" t="s">
        <v>168</v>
      </c>
      <c r="EW1" s="12" t="s">
        <v>169</v>
      </c>
      <c r="EX1" s="12" t="s">
        <v>170</v>
      </c>
      <c r="EY1" s="12" t="s">
        <v>171</v>
      </c>
      <c r="EZ1" s="12" t="s">
        <v>172</v>
      </c>
      <c r="FA1" s="12" t="s">
        <v>173</v>
      </c>
      <c r="FB1" s="12" t="s">
        <v>174</v>
      </c>
      <c r="FC1" s="12" t="s">
        <v>175</v>
      </c>
      <c r="FD1" s="12" t="s">
        <v>176</v>
      </c>
      <c r="FE1" s="12" t="s">
        <v>177</v>
      </c>
      <c r="FF1" s="12" t="s">
        <v>178</v>
      </c>
      <c r="FG1" s="12" t="s">
        <v>179</v>
      </c>
      <c r="FH1" s="12" t="s">
        <v>180</v>
      </c>
      <c r="FI1" s="12" t="s">
        <v>181</v>
      </c>
      <c r="FJ1" s="57" t="s">
        <v>182</v>
      </c>
      <c r="FK1" s="58"/>
      <c r="FL1" s="59"/>
      <c r="FM1" s="57" t="s">
        <v>0</v>
      </c>
      <c r="FN1" s="58"/>
      <c r="FO1" s="59"/>
    </row>
    <row r="2" spans="1:171" ht="15" customHeight="1" x14ac:dyDescent="0.2">
      <c r="A2" s="55" t="s">
        <v>183</v>
      </c>
      <c r="B2" s="56"/>
      <c r="C2" s="12" t="s">
        <v>184</v>
      </c>
      <c r="D2" s="12" t="s">
        <v>184</v>
      </c>
      <c r="E2" s="12" t="s">
        <v>184</v>
      </c>
      <c r="F2" s="12" t="s">
        <v>184</v>
      </c>
      <c r="G2" s="12" t="s">
        <v>184</v>
      </c>
      <c r="H2" s="12" t="s">
        <v>184</v>
      </c>
      <c r="I2" s="12" t="s">
        <v>184</v>
      </c>
      <c r="J2" s="12" t="s">
        <v>184</v>
      </c>
      <c r="K2" s="12" t="s">
        <v>184</v>
      </c>
      <c r="L2" s="12" t="s">
        <v>184</v>
      </c>
      <c r="M2" s="12" t="s">
        <v>184</v>
      </c>
      <c r="N2" s="12" t="s">
        <v>184</v>
      </c>
      <c r="O2" s="12" t="s">
        <v>184</v>
      </c>
      <c r="P2" s="12" t="s">
        <v>184</v>
      </c>
      <c r="Q2" s="12" t="s">
        <v>184</v>
      </c>
      <c r="R2" s="12" t="s">
        <v>184</v>
      </c>
      <c r="S2" s="12" t="s">
        <v>184</v>
      </c>
      <c r="T2" s="12" t="s">
        <v>184</v>
      </c>
      <c r="U2" s="12" t="s">
        <v>184</v>
      </c>
      <c r="V2" s="12" t="s">
        <v>184</v>
      </c>
      <c r="W2" s="12" t="s">
        <v>184</v>
      </c>
      <c r="X2" s="12" t="s">
        <v>184</v>
      </c>
      <c r="Y2" s="12" t="s">
        <v>184</v>
      </c>
      <c r="Z2" s="12" t="s">
        <v>184</v>
      </c>
      <c r="AA2" s="12" t="s">
        <v>184</v>
      </c>
      <c r="AB2" s="12" t="s">
        <v>184</v>
      </c>
      <c r="AC2" s="12" t="s">
        <v>184</v>
      </c>
      <c r="AD2" s="12" t="s">
        <v>184</v>
      </c>
      <c r="AE2" s="12" t="s">
        <v>184</v>
      </c>
      <c r="AF2" s="12" t="s">
        <v>184</v>
      </c>
      <c r="AG2" s="12" t="s">
        <v>184</v>
      </c>
      <c r="AH2" s="12" t="s">
        <v>184</v>
      </c>
      <c r="AI2" s="12" t="s">
        <v>184</v>
      </c>
      <c r="AJ2" s="12" t="s">
        <v>184</v>
      </c>
      <c r="AK2" s="12" t="s">
        <v>184</v>
      </c>
      <c r="AL2" s="12" t="s">
        <v>184</v>
      </c>
      <c r="AM2" s="12" t="s">
        <v>184</v>
      </c>
      <c r="AN2" s="12" t="s">
        <v>184</v>
      </c>
      <c r="AO2" s="12" t="s">
        <v>184</v>
      </c>
      <c r="AP2" s="12" t="s">
        <v>184</v>
      </c>
      <c r="AQ2" s="12" t="s">
        <v>184</v>
      </c>
      <c r="AR2" s="12" t="s">
        <v>184</v>
      </c>
      <c r="AS2" s="12" t="s">
        <v>184</v>
      </c>
      <c r="AT2" s="12" t="s">
        <v>184</v>
      </c>
      <c r="AU2" s="12" t="s">
        <v>184</v>
      </c>
      <c r="AV2" s="12" t="s">
        <v>184</v>
      </c>
      <c r="AW2" s="12" t="s">
        <v>184</v>
      </c>
      <c r="AX2" s="12" t="s">
        <v>184</v>
      </c>
      <c r="AY2" s="12" t="s">
        <v>184</v>
      </c>
      <c r="AZ2" s="12" t="s">
        <v>184</v>
      </c>
      <c r="BA2" s="12" t="s">
        <v>184</v>
      </c>
      <c r="BB2" s="12" t="s">
        <v>184</v>
      </c>
      <c r="BC2" s="12" t="s">
        <v>184</v>
      </c>
      <c r="BD2" s="12" t="s">
        <v>184</v>
      </c>
      <c r="BE2" s="12" t="s">
        <v>184</v>
      </c>
      <c r="BF2" s="12" t="s">
        <v>184</v>
      </c>
      <c r="BG2" s="60"/>
      <c r="BH2" s="61"/>
      <c r="BI2" s="62"/>
      <c r="BJ2" s="12" t="s">
        <v>185</v>
      </c>
      <c r="BK2" s="12" t="s">
        <v>185</v>
      </c>
      <c r="BL2" s="12" t="s">
        <v>185</v>
      </c>
      <c r="BM2" s="12" t="s">
        <v>185</v>
      </c>
      <c r="BN2" s="12" t="s">
        <v>185</v>
      </c>
      <c r="BO2" s="12" t="s">
        <v>185</v>
      </c>
      <c r="BP2" s="12" t="s">
        <v>185</v>
      </c>
      <c r="BQ2" s="12" t="s">
        <v>185</v>
      </c>
      <c r="BR2" s="12" t="s">
        <v>185</v>
      </c>
      <c r="BS2" s="12" t="s">
        <v>185</v>
      </c>
      <c r="BT2" s="12" t="s">
        <v>185</v>
      </c>
      <c r="BU2" s="12" t="s">
        <v>185</v>
      </c>
      <c r="BV2" s="12" t="s">
        <v>185</v>
      </c>
      <c r="BW2" s="12" t="s">
        <v>185</v>
      </c>
      <c r="BX2" s="12" t="s">
        <v>185</v>
      </c>
      <c r="BY2" s="12" t="s">
        <v>185</v>
      </c>
      <c r="BZ2" s="12" t="s">
        <v>185</v>
      </c>
      <c r="CA2" s="12" t="s">
        <v>185</v>
      </c>
      <c r="CB2" s="12" t="s">
        <v>185</v>
      </c>
      <c r="CC2" s="12" t="s">
        <v>185</v>
      </c>
      <c r="CD2" s="12" t="s">
        <v>185</v>
      </c>
      <c r="CE2" s="12" t="s">
        <v>185</v>
      </c>
      <c r="CF2" s="12" t="s">
        <v>185</v>
      </c>
      <c r="CG2" s="12" t="s">
        <v>185</v>
      </c>
      <c r="CH2" s="12" t="s">
        <v>185</v>
      </c>
      <c r="CI2" s="12" t="s">
        <v>185</v>
      </c>
      <c r="CJ2" s="12" t="s">
        <v>185</v>
      </c>
      <c r="CK2" s="12" t="s">
        <v>185</v>
      </c>
      <c r="CL2" s="12" t="s">
        <v>185</v>
      </c>
      <c r="CM2" s="12" t="s">
        <v>185</v>
      </c>
      <c r="CN2" s="12" t="s">
        <v>185</v>
      </c>
      <c r="CO2" s="12" t="s">
        <v>185</v>
      </c>
      <c r="CP2" s="12" t="s">
        <v>185</v>
      </c>
      <c r="CQ2" s="12" t="s">
        <v>185</v>
      </c>
      <c r="CR2" s="12" t="s">
        <v>185</v>
      </c>
      <c r="CS2" s="12" t="s">
        <v>185</v>
      </c>
      <c r="CT2" s="12" t="s">
        <v>185</v>
      </c>
      <c r="CU2" s="12" t="s">
        <v>185</v>
      </c>
      <c r="CV2" s="12" t="s">
        <v>185</v>
      </c>
      <c r="CW2" s="12" t="s">
        <v>185</v>
      </c>
      <c r="CX2" s="12" t="s">
        <v>185</v>
      </c>
      <c r="CY2" s="12" t="s">
        <v>185</v>
      </c>
      <c r="CZ2" s="12" t="s">
        <v>185</v>
      </c>
      <c r="DA2" s="12" t="s">
        <v>185</v>
      </c>
      <c r="DB2" s="12" t="s">
        <v>185</v>
      </c>
      <c r="DC2" s="12" t="s">
        <v>185</v>
      </c>
      <c r="DD2" s="12" t="s">
        <v>185</v>
      </c>
      <c r="DE2" s="12" t="s">
        <v>185</v>
      </c>
      <c r="DF2" s="12" t="s">
        <v>185</v>
      </c>
      <c r="DG2" s="12" t="s">
        <v>185</v>
      </c>
      <c r="DH2" s="12" t="s">
        <v>185</v>
      </c>
      <c r="DI2" s="60"/>
      <c r="DJ2" s="61"/>
      <c r="DK2" s="62"/>
      <c r="DL2" s="12" t="s">
        <v>186</v>
      </c>
      <c r="DM2" s="12" t="s">
        <v>186</v>
      </c>
      <c r="DN2" s="12" t="s">
        <v>186</v>
      </c>
      <c r="DO2" s="12" t="s">
        <v>186</v>
      </c>
      <c r="DP2" s="12" t="s">
        <v>186</v>
      </c>
      <c r="DQ2" s="12" t="s">
        <v>186</v>
      </c>
      <c r="DR2" s="12" t="s">
        <v>186</v>
      </c>
      <c r="DS2" s="12" t="s">
        <v>186</v>
      </c>
      <c r="DT2" s="12" t="s">
        <v>186</v>
      </c>
      <c r="DU2" s="12" t="s">
        <v>186</v>
      </c>
      <c r="DV2" s="12" t="s">
        <v>186</v>
      </c>
      <c r="DW2" s="12" t="s">
        <v>186</v>
      </c>
      <c r="DX2" s="12" t="s">
        <v>186</v>
      </c>
      <c r="DY2" s="12" t="s">
        <v>186</v>
      </c>
      <c r="DZ2" s="12" t="s">
        <v>186</v>
      </c>
      <c r="EA2" s="12" t="s">
        <v>186</v>
      </c>
      <c r="EB2" s="12" t="s">
        <v>186</v>
      </c>
      <c r="EC2" s="12" t="s">
        <v>186</v>
      </c>
      <c r="ED2" s="12" t="s">
        <v>186</v>
      </c>
      <c r="EE2" s="12" t="s">
        <v>186</v>
      </c>
      <c r="EF2" s="12" t="s">
        <v>186</v>
      </c>
      <c r="EG2" s="12" t="s">
        <v>186</v>
      </c>
      <c r="EH2" s="12" t="s">
        <v>186</v>
      </c>
      <c r="EI2" s="12" t="s">
        <v>186</v>
      </c>
      <c r="EJ2" s="12" t="s">
        <v>186</v>
      </c>
      <c r="EK2" s="12" t="s">
        <v>186</v>
      </c>
      <c r="EL2" s="12" t="s">
        <v>186</v>
      </c>
      <c r="EM2" s="12" t="s">
        <v>186</v>
      </c>
      <c r="EN2" s="12" t="s">
        <v>186</v>
      </c>
      <c r="EO2" s="12" t="s">
        <v>186</v>
      </c>
      <c r="EP2" s="12" t="s">
        <v>186</v>
      </c>
      <c r="EQ2" s="12" t="s">
        <v>186</v>
      </c>
      <c r="ER2" s="12" t="s">
        <v>186</v>
      </c>
      <c r="ES2" s="12" t="s">
        <v>186</v>
      </c>
      <c r="ET2" s="12" t="s">
        <v>186</v>
      </c>
      <c r="EU2" s="12" t="s">
        <v>186</v>
      </c>
      <c r="EV2" s="12" t="s">
        <v>186</v>
      </c>
      <c r="EW2" s="12" t="s">
        <v>186</v>
      </c>
      <c r="EX2" s="12" t="s">
        <v>186</v>
      </c>
      <c r="EY2" s="12" t="s">
        <v>186</v>
      </c>
      <c r="EZ2" s="12" t="s">
        <v>186</v>
      </c>
      <c r="FA2" s="12" t="s">
        <v>186</v>
      </c>
      <c r="FB2" s="12" t="s">
        <v>186</v>
      </c>
      <c r="FC2" s="12" t="s">
        <v>186</v>
      </c>
      <c r="FD2" s="12" t="s">
        <v>186</v>
      </c>
      <c r="FE2" s="12" t="s">
        <v>186</v>
      </c>
      <c r="FF2" s="12" t="s">
        <v>186</v>
      </c>
      <c r="FG2" s="12" t="s">
        <v>186</v>
      </c>
      <c r="FH2" s="12" t="s">
        <v>186</v>
      </c>
      <c r="FI2" s="12" t="s">
        <v>186</v>
      </c>
      <c r="FJ2" s="60"/>
      <c r="FK2" s="61"/>
      <c r="FL2" s="62"/>
      <c r="FM2" s="60"/>
      <c r="FN2" s="61"/>
      <c r="FO2" s="62"/>
    </row>
    <row r="3" spans="1:171" ht="15" customHeight="1" x14ac:dyDescent="0.2">
      <c r="A3" s="55" t="s">
        <v>187</v>
      </c>
      <c r="B3" s="56"/>
      <c r="C3" s="12" t="s">
        <v>188</v>
      </c>
      <c r="D3" s="12" t="s">
        <v>188</v>
      </c>
      <c r="E3" s="12" t="s">
        <v>188</v>
      </c>
      <c r="F3" s="12" t="s">
        <v>188</v>
      </c>
      <c r="G3" s="12" t="s">
        <v>188</v>
      </c>
      <c r="H3" s="12" t="s">
        <v>188</v>
      </c>
      <c r="I3" s="12" t="s">
        <v>188</v>
      </c>
      <c r="J3" s="12" t="s">
        <v>189</v>
      </c>
      <c r="K3" s="12" t="s">
        <v>189</v>
      </c>
      <c r="L3" s="12" t="s">
        <v>189</v>
      </c>
      <c r="M3" s="12" t="s">
        <v>188</v>
      </c>
      <c r="N3" s="12" t="s">
        <v>188</v>
      </c>
      <c r="O3" s="12" t="s">
        <v>189</v>
      </c>
      <c r="P3" s="12" t="s">
        <v>188</v>
      </c>
      <c r="Q3" s="12" t="s">
        <v>189</v>
      </c>
      <c r="R3" s="12" t="s">
        <v>188</v>
      </c>
      <c r="S3" s="12" t="s">
        <v>188</v>
      </c>
      <c r="T3" s="12" t="s">
        <v>189</v>
      </c>
      <c r="U3" s="12" t="s">
        <v>189</v>
      </c>
      <c r="V3" s="12" t="s">
        <v>188</v>
      </c>
      <c r="W3" s="12" t="s">
        <v>188</v>
      </c>
      <c r="X3" s="12" t="s">
        <v>189</v>
      </c>
      <c r="Y3" s="12" t="s">
        <v>189</v>
      </c>
      <c r="Z3" s="12" t="s">
        <v>188</v>
      </c>
      <c r="AA3" s="12" t="s">
        <v>189</v>
      </c>
      <c r="AB3" s="12" t="s">
        <v>188</v>
      </c>
      <c r="AC3" s="12" t="s">
        <v>189</v>
      </c>
      <c r="AD3" s="12" t="s">
        <v>189</v>
      </c>
      <c r="AE3" s="12" t="s">
        <v>189</v>
      </c>
      <c r="AF3" s="12" t="s">
        <v>189</v>
      </c>
      <c r="AG3" s="12" t="s">
        <v>189</v>
      </c>
      <c r="AH3" s="12" t="s">
        <v>189</v>
      </c>
      <c r="AI3" s="12" t="s">
        <v>189</v>
      </c>
      <c r="AJ3" s="12" t="s">
        <v>189</v>
      </c>
      <c r="AK3" s="12" t="s">
        <v>188</v>
      </c>
      <c r="AL3" s="12" t="s">
        <v>188</v>
      </c>
      <c r="AM3" s="12" t="s">
        <v>189</v>
      </c>
      <c r="AN3" s="12" t="s">
        <v>188</v>
      </c>
      <c r="AO3" s="12" t="s">
        <v>189</v>
      </c>
      <c r="AP3" s="12" t="s">
        <v>189</v>
      </c>
      <c r="AQ3" s="12" t="s">
        <v>188</v>
      </c>
      <c r="AR3" s="12" t="s">
        <v>188</v>
      </c>
      <c r="AS3" s="12" t="s">
        <v>189</v>
      </c>
      <c r="AT3" s="12" t="s">
        <v>189</v>
      </c>
      <c r="AU3" s="12" t="s">
        <v>188</v>
      </c>
      <c r="AV3" s="12" t="s">
        <v>189</v>
      </c>
      <c r="AW3" s="12" t="s">
        <v>188</v>
      </c>
      <c r="AX3" s="12" t="s">
        <v>188</v>
      </c>
      <c r="AY3" s="12" t="s">
        <v>188</v>
      </c>
      <c r="AZ3" s="12" t="s">
        <v>189</v>
      </c>
      <c r="BA3" s="12" t="s">
        <v>189</v>
      </c>
      <c r="BB3" s="12" t="s">
        <v>188</v>
      </c>
      <c r="BC3" s="12" t="s">
        <v>189</v>
      </c>
      <c r="BD3" s="12" t="s">
        <v>189</v>
      </c>
      <c r="BE3" s="12" t="s">
        <v>189</v>
      </c>
      <c r="BF3" s="12" t="s">
        <v>188</v>
      </c>
      <c r="BG3" s="60"/>
      <c r="BH3" s="61"/>
      <c r="BI3" s="62"/>
      <c r="BJ3" s="12" t="s">
        <v>189</v>
      </c>
      <c r="BK3" s="12" t="s">
        <v>188</v>
      </c>
      <c r="BL3" s="12" t="s">
        <v>188</v>
      </c>
      <c r="BM3" s="12" t="s">
        <v>189</v>
      </c>
      <c r="BN3" s="12" t="s">
        <v>188</v>
      </c>
      <c r="BO3" s="12" t="s">
        <v>188</v>
      </c>
      <c r="BP3" s="12" t="s">
        <v>188</v>
      </c>
      <c r="BQ3" s="12" t="s">
        <v>188</v>
      </c>
      <c r="BR3" s="12" t="s">
        <v>188</v>
      </c>
      <c r="BS3" s="12" t="s">
        <v>189</v>
      </c>
      <c r="BT3" s="12" t="s">
        <v>188</v>
      </c>
      <c r="BU3" s="12" t="s">
        <v>189</v>
      </c>
      <c r="BV3" s="12" t="s">
        <v>188</v>
      </c>
      <c r="BW3" s="12" t="s">
        <v>188</v>
      </c>
      <c r="BX3" s="12" t="s">
        <v>188</v>
      </c>
      <c r="BY3" s="12" t="s">
        <v>188</v>
      </c>
      <c r="BZ3" s="12" t="s">
        <v>188</v>
      </c>
      <c r="CA3" s="12" t="s">
        <v>188</v>
      </c>
      <c r="CB3" s="12" t="s">
        <v>188</v>
      </c>
      <c r="CC3" s="12" t="s">
        <v>188</v>
      </c>
      <c r="CD3" s="12" t="s">
        <v>189</v>
      </c>
      <c r="CE3" s="12" t="s">
        <v>189</v>
      </c>
      <c r="CF3" s="12" t="s">
        <v>189</v>
      </c>
      <c r="CG3" s="12" t="s">
        <v>189</v>
      </c>
      <c r="CH3" s="12" t="s">
        <v>189</v>
      </c>
      <c r="CI3" s="12" t="s">
        <v>188</v>
      </c>
      <c r="CJ3" s="12" t="s">
        <v>189</v>
      </c>
      <c r="CK3" s="12" t="s">
        <v>188</v>
      </c>
      <c r="CL3" s="12" t="s">
        <v>189</v>
      </c>
      <c r="CM3" s="12" t="s">
        <v>189</v>
      </c>
      <c r="CN3" s="12" t="s">
        <v>189</v>
      </c>
      <c r="CO3" s="12" t="s">
        <v>188</v>
      </c>
      <c r="CP3" s="12" t="s">
        <v>189</v>
      </c>
      <c r="CQ3" s="12" t="s">
        <v>189</v>
      </c>
      <c r="CR3" s="12" t="s">
        <v>188</v>
      </c>
      <c r="CS3" s="12" t="s">
        <v>188</v>
      </c>
      <c r="CT3" s="12" t="s">
        <v>189</v>
      </c>
      <c r="CU3" s="12" t="s">
        <v>189</v>
      </c>
      <c r="CV3" s="12" t="s">
        <v>189</v>
      </c>
      <c r="CW3" s="12" t="s">
        <v>189</v>
      </c>
      <c r="CX3" s="12" t="s">
        <v>189</v>
      </c>
      <c r="CY3" s="12" t="s">
        <v>188</v>
      </c>
      <c r="CZ3" s="12" t="s">
        <v>188</v>
      </c>
      <c r="DA3" s="12" t="s">
        <v>189</v>
      </c>
      <c r="DB3" s="12" t="s">
        <v>188</v>
      </c>
      <c r="DC3" s="12" t="s">
        <v>188</v>
      </c>
      <c r="DD3" s="12" t="s">
        <v>189</v>
      </c>
      <c r="DE3" s="12" t="s">
        <v>189</v>
      </c>
      <c r="DF3" s="12" t="s">
        <v>189</v>
      </c>
      <c r="DG3" s="12" t="s">
        <v>188</v>
      </c>
      <c r="DH3" s="12" t="s">
        <v>189</v>
      </c>
      <c r="DI3" s="60"/>
      <c r="DJ3" s="61"/>
      <c r="DK3" s="62"/>
      <c r="DL3" s="12" t="s">
        <v>188</v>
      </c>
      <c r="DM3" s="12" t="s">
        <v>189</v>
      </c>
      <c r="DN3" s="12" t="s">
        <v>189</v>
      </c>
      <c r="DO3" s="12" t="s">
        <v>188</v>
      </c>
      <c r="DP3" s="12" t="s">
        <v>188</v>
      </c>
      <c r="DQ3" s="12" t="s">
        <v>188</v>
      </c>
      <c r="DR3" s="12" t="s">
        <v>189</v>
      </c>
      <c r="DS3" s="12" t="s">
        <v>189</v>
      </c>
      <c r="DT3" s="12" t="s">
        <v>188</v>
      </c>
      <c r="DU3" s="12" t="s">
        <v>188</v>
      </c>
      <c r="DV3" s="12" t="s">
        <v>189</v>
      </c>
      <c r="DW3" s="12" t="s">
        <v>188</v>
      </c>
      <c r="DX3" s="12" t="s">
        <v>188</v>
      </c>
      <c r="DY3" s="12" t="s">
        <v>189</v>
      </c>
      <c r="DZ3" s="12" t="s">
        <v>189</v>
      </c>
      <c r="EA3" s="12" t="s">
        <v>188</v>
      </c>
      <c r="EB3" s="12" t="s">
        <v>189</v>
      </c>
      <c r="EC3" s="12" t="s">
        <v>188</v>
      </c>
      <c r="ED3" s="12" t="s">
        <v>189</v>
      </c>
      <c r="EE3" s="12" t="s">
        <v>188</v>
      </c>
      <c r="EF3" s="12" t="s">
        <v>188</v>
      </c>
      <c r="EG3" s="12" t="s">
        <v>188</v>
      </c>
      <c r="EH3" s="12" t="s">
        <v>189</v>
      </c>
      <c r="EI3" s="12" t="s">
        <v>188</v>
      </c>
      <c r="EJ3" s="12" t="s">
        <v>189</v>
      </c>
      <c r="EK3" s="12" t="s">
        <v>189</v>
      </c>
      <c r="EL3" s="12" t="s">
        <v>188</v>
      </c>
      <c r="EM3" s="12" t="s">
        <v>189</v>
      </c>
      <c r="EN3" s="12" t="s">
        <v>189</v>
      </c>
      <c r="EO3" s="12" t="s">
        <v>188</v>
      </c>
      <c r="EP3" s="12" t="s">
        <v>189</v>
      </c>
      <c r="EQ3" s="12" t="s">
        <v>188</v>
      </c>
      <c r="ER3" s="12" t="s">
        <v>189</v>
      </c>
      <c r="ES3" s="12" t="s">
        <v>188</v>
      </c>
      <c r="ET3" s="12" t="s">
        <v>189</v>
      </c>
      <c r="EU3" s="12" t="s">
        <v>188</v>
      </c>
      <c r="EV3" s="12" t="s">
        <v>188</v>
      </c>
      <c r="EW3" s="12" t="s">
        <v>188</v>
      </c>
      <c r="EX3" s="12" t="s">
        <v>188</v>
      </c>
      <c r="EY3" s="12" t="s">
        <v>188</v>
      </c>
      <c r="EZ3" s="12" t="s">
        <v>189</v>
      </c>
      <c r="FA3" s="12" t="s">
        <v>189</v>
      </c>
      <c r="FB3" s="12" t="s">
        <v>189</v>
      </c>
      <c r="FC3" s="12" t="s">
        <v>189</v>
      </c>
      <c r="FD3" s="12" t="s">
        <v>188</v>
      </c>
      <c r="FE3" s="12" t="s">
        <v>189</v>
      </c>
      <c r="FF3" s="12" t="s">
        <v>189</v>
      </c>
      <c r="FG3" s="12" t="s">
        <v>189</v>
      </c>
      <c r="FH3" s="12" t="s">
        <v>188</v>
      </c>
      <c r="FI3" s="12" t="s">
        <v>189</v>
      </c>
      <c r="FJ3" s="60"/>
      <c r="FK3" s="61"/>
      <c r="FL3" s="62"/>
      <c r="FM3" s="60"/>
      <c r="FN3" s="61"/>
      <c r="FO3" s="62"/>
    </row>
    <row r="4" spans="1:171" ht="15" customHeight="1" x14ac:dyDescent="0.2">
      <c r="A4" s="55" t="s">
        <v>190</v>
      </c>
      <c r="B4" s="56"/>
      <c r="C4" s="12" t="s">
        <v>191</v>
      </c>
      <c r="D4" s="12" t="s">
        <v>191</v>
      </c>
      <c r="E4" s="12" t="s">
        <v>191</v>
      </c>
      <c r="F4" s="12" t="s">
        <v>191</v>
      </c>
      <c r="G4" s="12" t="s">
        <v>191</v>
      </c>
      <c r="H4" s="12" t="s">
        <v>191</v>
      </c>
      <c r="I4" s="12" t="s">
        <v>191</v>
      </c>
      <c r="J4" s="12" t="s">
        <v>191</v>
      </c>
      <c r="K4" s="12" t="s">
        <v>191</v>
      </c>
      <c r="L4" s="12" t="s">
        <v>191</v>
      </c>
      <c r="M4" s="12" t="s">
        <v>191</v>
      </c>
      <c r="N4" s="12" t="s">
        <v>191</v>
      </c>
      <c r="O4" s="12" t="s">
        <v>191</v>
      </c>
      <c r="P4" s="12" t="s">
        <v>191</v>
      </c>
      <c r="Q4" s="12" t="s">
        <v>191</v>
      </c>
      <c r="R4" s="12" t="s">
        <v>191</v>
      </c>
      <c r="S4" s="12" t="s">
        <v>191</v>
      </c>
      <c r="T4" s="12" t="s">
        <v>191</v>
      </c>
      <c r="U4" s="12" t="s">
        <v>191</v>
      </c>
      <c r="V4" s="12" t="s">
        <v>191</v>
      </c>
      <c r="W4" s="12" t="s">
        <v>191</v>
      </c>
      <c r="X4" s="12" t="s">
        <v>191</v>
      </c>
      <c r="Y4" s="12" t="s">
        <v>191</v>
      </c>
      <c r="Z4" s="12" t="s">
        <v>191</v>
      </c>
      <c r="AA4" s="12" t="s">
        <v>191</v>
      </c>
      <c r="AB4" s="12" t="s">
        <v>191</v>
      </c>
      <c r="AC4" s="12" t="s">
        <v>191</v>
      </c>
      <c r="AD4" s="12" t="s">
        <v>191</v>
      </c>
      <c r="AE4" s="12" t="s">
        <v>191</v>
      </c>
      <c r="AF4" s="12" t="s">
        <v>191</v>
      </c>
      <c r="AG4" s="12" t="s">
        <v>192</v>
      </c>
      <c r="AH4" s="12" t="s">
        <v>192</v>
      </c>
      <c r="AI4" s="12" t="s">
        <v>192</v>
      </c>
      <c r="AJ4" s="12" t="s">
        <v>192</v>
      </c>
      <c r="AK4" s="12" t="s">
        <v>192</v>
      </c>
      <c r="AL4" s="12" t="s">
        <v>192</v>
      </c>
      <c r="AM4" s="12" t="s">
        <v>192</v>
      </c>
      <c r="AN4" s="12" t="s">
        <v>192</v>
      </c>
      <c r="AO4" s="12" t="s">
        <v>192</v>
      </c>
      <c r="AP4" s="12" t="s">
        <v>192</v>
      </c>
      <c r="AQ4" s="12" t="s">
        <v>192</v>
      </c>
      <c r="AR4" s="12" t="s">
        <v>192</v>
      </c>
      <c r="AS4" s="12" t="s">
        <v>192</v>
      </c>
      <c r="AT4" s="12" t="s">
        <v>192</v>
      </c>
      <c r="AU4" s="12" t="s">
        <v>192</v>
      </c>
      <c r="AV4" s="12" t="s">
        <v>192</v>
      </c>
      <c r="AW4" s="12" t="s">
        <v>192</v>
      </c>
      <c r="AX4" s="12" t="s">
        <v>192</v>
      </c>
      <c r="AY4" s="12" t="s">
        <v>192</v>
      </c>
      <c r="AZ4" s="12" t="s">
        <v>192</v>
      </c>
      <c r="BA4" s="12" t="s">
        <v>192</v>
      </c>
      <c r="BB4" s="12" t="s">
        <v>192</v>
      </c>
      <c r="BC4" s="12" t="s">
        <v>192</v>
      </c>
      <c r="BD4" s="12" t="s">
        <v>192</v>
      </c>
      <c r="BE4" s="12" t="s">
        <v>192</v>
      </c>
      <c r="BF4" s="12" t="s">
        <v>192</v>
      </c>
      <c r="BG4" s="60"/>
      <c r="BH4" s="61"/>
      <c r="BI4" s="62"/>
      <c r="BJ4" s="12" t="s">
        <v>191</v>
      </c>
      <c r="BK4" s="12" t="s">
        <v>191</v>
      </c>
      <c r="BL4" s="12" t="s">
        <v>191</v>
      </c>
      <c r="BM4" s="12" t="s">
        <v>191</v>
      </c>
      <c r="BN4" s="12" t="s">
        <v>191</v>
      </c>
      <c r="BO4" s="12" t="s">
        <v>191</v>
      </c>
      <c r="BP4" s="12" t="s">
        <v>191</v>
      </c>
      <c r="BQ4" s="12" t="s">
        <v>191</v>
      </c>
      <c r="BR4" s="12" t="s">
        <v>191</v>
      </c>
      <c r="BS4" s="12" t="s">
        <v>191</v>
      </c>
      <c r="BT4" s="12" t="s">
        <v>191</v>
      </c>
      <c r="BU4" s="12" t="s">
        <v>191</v>
      </c>
      <c r="BV4" s="12" t="s">
        <v>191</v>
      </c>
      <c r="BW4" s="12" t="s">
        <v>191</v>
      </c>
      <c r="BX4" s="12" t="s">
        <v>191</v>
      </c>
      <c r="BY4" s="12" t="s">
        <v>191</v>
      </c>
      <c r="BZ4" s="12" t="s">
        <v>191</v>
      </c>
      <c r="CA4" s="12" t="s">
        <v>191</v>
      </c>
      <c r="CB4" s="12" t="s">
        <v>191</v>
      </c>
      <c r="CC4" s="12" t="s">
        <v>191</v>
      </c>
      <c r="CD4" s="12" t="s">
        <v>191</v>
      </c>
      <c r="CE4" s="12" t="s">
        <v>191</v>
      </c>
      <c r="CF4" s="12" t="s">
        <v>191</v>
      </c>
      <c r="CG4" s="12" t="s">
        <v>192</v>
      </c>
      <c r="CH4" s="12" t="s">
        <v>192</v>
      </c>
      <c r="CI4" s="12" t="s">
        <v>192</v>
      </c>
      <c r="CJ4" s="12" t="s">
        <v>192</v>
      </c>
      <c r="CK4" s="12" t="s">
        <v>192</v>
      </c>
      <c r="CL4" s="12" t="s">
        <v>192</v>
      </c>
      <c r="CM4" s="12" t="s">
        <v>192</v>
      </c>
      <c r="CN4" s="12" t="s">
        <v>192</v>
      </c>
      <c r="CO4" s="12" t="s">
        <v>192</v>
      </c>
      <c r="CP4" s="12" t="s">
        <v>192</v>
      </c>
      <c r="CQ4" s="12" t="s">
        <v>192</v>
      </c>
      <c r="CR4" s="12" t="s">
        <v>192</v>
      </c>
      <c r="CS4" s="12" t="s">
        <v>192</v>
      </c>
      <c r="CT4" s="12" t="s">
        <v>192</v>
      </c>
      <c r="CU4" s="12" t="s">
        <v>192</v>
      </c>
      <c r="CV4" s="12" t="s">
        <v>192</v>
      </c>
      <c r="CW4" s="12" t="s">
        <v>192</v>
      </c>
      <c r="CX4" s="12" t="s">
        <v>192</v>
      </c>
      <c r="CY4" s="12" t="s">
        <v>192</v>
      </c>
      <c r="CZ4" s="12" t="s">
        <v>192</v>
      </c>
      <c r="DA4" s="12" t="s">
        <v>192</v>
      </c>
      <c r="DB4" s="12" t="s">
        <v>192</v>
      </c>
      <c r="DC4" s="12" t="s">
        <v>192</v>
      </c>
      <c r="DD4" s="12" t="s">
        <v>192</v>
      </c>
      <c r="DE4" s="12" t="s">
        <v>192</v>
      </c>
      <c r="DF4" s="12" t="s">
        <v>192</v>
      </c>
      <c r="DG4" s="12" t="s">
        <v>192</v>
      </c>
      <c r="DH4" s="12" t="s">
        <v>192</v>
      </c>
      <c r="DI4" s="60"/>
      <c r="DJ4" s="61"/>
      <c r="DK4" s="62"/>
      <c r="DL4" s="12" t="s">
        <v>191</v>
      </c>
      <c r="DM4" s="12" t="s">
        <v>191</v>
      </c>
      <c r="DN4" s="12" t="s">
        <v>191</v>
      </c>
      <c r="DO4" s="12" t="s">
        <v>191</v>
      </c>
      <c r="DP4" s="12" t="s">
        <v>191</v>
      </c>
      <c r="DQ4" s="12" t="s">
        <v>191</v>
      </c>
      <c r="DR4" s="12" t="s">
        <v>191</v>
      </c>
      <c r="DS4" s="12" t="s">
        <v>191</v>
      </c>
      <c r="DT4" s="12" t="s">
        <v>191</v>
      </c>
      <c r="DU4" s="12" t="s">
        <v>191</v>
      </c>
      <c r="DV4" s="12" t="s">
        <v>191</v>
      </c>
      <c r="DW4" s="12" t="s">
        <v>191</v>
      </c>
      <c r="DX4" s="12" t="s">
        <v>191</v>
      </c>
      <c r="DY4" s="12" t="s">
        <v>191</v>
      </c>
      <c r="DZ4" s="12" t="s">
        <v>191</v>
      </c>
      <c r="EA4" s="12" t="s">
        <v>191</v>
      </c>
      <c r="EB4" s="12" t="s">
        <v>191</v>
      </c>
      <c r="EC4" s="12" t="s">
        <v>191</v>
      </c>
      <c r="ED4" s="12" t="s">
        <v>191</v>
      </c>
      <c r="EE4" s="12" t="s">
        <v>191</v>
      </c>
      <c r="EF4" s="12" t="s">
        <v>191</v>
      </c>
      <c r="EG4" s="12" t="s">
        <v>191</v>
      </c>
      <c r="EH4" s="12" t="s">
        <v>191</v>
      </c>
      <c r="EI4" s="12" t="s">
        <v>191</v>
      </c>
      <c r="EJ4" s="13" t="s">
        <v>191</v>
      </c>
      <c r="EK4" s="12" t="s">
        <v>191</v>
      </c>
      <c r="EL4" s="12" t="s">
        <v>192</v>
      </c>
      <c r="EM4" s="12" t="s">
        <v>192</v>
      </c>
      <c r="EN4" s="12" t="s">
        <v>192</v>
      </c>
      <c r="EO4" s="12" t="s">
        <v>192</v>
      </c>
      <c r="EP4" s="12" t="s">
        <v>192</v>
      </c>
      <c r="EQ4" s="12" t="s">
        <v>192</v>
      </c>
      <c r="ER4" s="12" t="s">
        <v>192</v>
      </c>
      <c r="ES4" s="12" t="s">
        <v>192</v>
      </c>
      <c r="ET4" s="12" t="s">
        <v>192</v>
      </c>
      <c r="EU4" s="12" t="s">
        <v>192</v>
      </c>
      <c r="EV4" s="12" t="s">
        <v>192</v>
      </c>
      <c r="EW4" s="12" t="s">
        <v>192</v>
      </c>
      <c r="EX4" s="12" t="s">
        <v>192</v>
      </c>
      <c r="EY4" s="12" t="s">
        <v>192</v>
      </c>
      <c r="EZ4" s="12" t="s">
        <v>192</v>
      </c>
      <c r="FA4" s="12" t="s">
        <v>192</v>
      </c>
      <c r="FB4" s="12" t="s">
        <v>192</v>
      </c>
      <c r="FC4" s="12" t="s">
        <v>192</v>
      </c>
      <c r="FD4" s="12" t="s">
        <v>192</v>
      </c>
      <c r="FE4" s="12" t="s">
        <v>192</v>
      </c>
      <c r="FF4" s="12" t="s">
        <v>192</v>
      </c>
      <c r="FG4" s="12" t="s">
        <v>192</v>
      </c>
      <c r="FH4" s="12" t="s">
        <v>192</v>
      </c>
      <c r="FI4" s="12" t="s">
        <v>192</v>
      </c>
      <c r="FJ4" s="60"/>
      <c r="FK4" s="61"/>
      <c r="FL4" s="62"/>
      <c r="FM4" s="60"/>
      <c r="FN4" s="61"/>
      <c r="FO4" s="62"/>
    </row>
    <row r="5" spans="1:171" ht="15" customHeight="1" x14ac:dyDescent="0.2">
      <c r="A5" s="66" t="s">
        <v>193</v>
      </c>
      <c r="B5" s="67"/>
      <c r="C5" s="14">
        <v>1.5</v>
      </c>
      <c r="D5" s="14">
        <v>1.78</v>
      </c>
      <c r="E5" s="14">
        <v>0.92</v>
      </c>
      <c r="F5" s="14">
        <v>1.87</v>
      </c>
      <c r="G5" s="14">
        <v>1.56</v>
      </c>
      <c r="H5" s="14">
        <v>1.24</v>
      </c>
      <c r="I5" s="14">
        <v>1.17</v>
      </c>
      <c r="J5" s="14">
        <v>1.72</v>
      </c>
      <c r="K5" s="14">
        <v>1.61</v>
      </c>
      <c r="L5" s="14">
        <v>1.31</v>
      </c>
      <c r="M5" s="14">
        <v>0.74</v>
      </c>
      <c r="N5" s="14">
        <v>1.37</v>
      </c>
      <c r="O5" s="14">
        <v>1.83</v>
      </c>
      <c r="P5" s="14">
        <v>1.69</v>
      </c>
      <c r="Q5" s="14">
        <v>1.63</v>
      </c>
      <c r="R5" s="14">
        <v>0.95</v>
      </c>
      <c r="S5" s="14">
        <v>1.26</v>
      </c>
      <c r="T5" s="14">
        <v>1.3</v>
      </c>
      <c r="U5" s="14">
        <v>1.71</v>
      </c>
      <c r="V5" s="14">
        <v>1.44</v>
      </c>
      <c r="W5" s="14">
        <v>0.84</v>
      </c>
      <c r="X5" s="14">
        <v>1.49</v>
      </c>
      <c r="Y5" s="14">
        <v>0.89</v>
      </c>
      <c r="Z5" s="14">
        <v>1.77</v>
      </c>
      <c r="AA5" s="14">
        <v>1.02</v>
      </c>
      <c r="AB5" s="14">
        <v>1.59</v>
      </c>
      <c r="AC5" s="14">
        <v>1.6</v>
      </c>
      <c r="AD5" s="14">
        <v>1.43</v>
      </c>
      <c r="AE5" s="14">
        <v>1.81</v>
      </c>
      <c r="AF5" s="14">
        <v>1.51</v>
      </c>
      <c r="AG5" s="14">
        <v>1.72</v>
      </c>
      <c r="AH5" s="14">
        <v>0.7</v>
      </c>
      <c r="AI5" s="14">
        <v>1.65</v>
      </c>
      <c r="AJ5" s="14">
        <v>1.41</v>
      </c>
      <c r="AK5" s="14">
        <v>1.61</v>
      </c>
      <c r="AL5" s="14">
        <v>1.78</v>
      </c>
      <c r="AM5" s="14">
        <v>1.67</v>
      </c>
      <c r="AN5" s="14">
        <v>1.32</v>
      </c>
      <c r="AO5" s="14">
        <v>1.72</v>
      </c>
      <c r="AP5" s="14">
        <v>1.61</v>
      </c>
      <c r="AQ5" s="14">
        <v>1.87</v>
      </c>
      <c r="AR5" s="14">
        <v>1.18</v>
      </c>
      <c r="AS5" s="14">
        <v>1.75</v>
      </c>
      <c r="AT5" s="14">
        <v>1.82</v>
      </c>
      <c r="AU5" s="14">
        <v>1.57</v>
      </c>
      <c r="AV5" s="14">
        <v>1.56</v>
      </c>
      <c r="AW5" s="14">
        <v>1.22</v>
      </c>
      <c r="AX5" s="14">
        <v>1.39</v>
      </c>
      <c r="AY5" s="14">
        <v>1.34</v>
      </c>
      <c r="AZ5" s="14">
        <v>1.63</v>
      </c>
      <c r="BA5" s="14">
        <v>1.69</v>
      </c>
      <c r="BB5" s="14">
        <v>1.73</v>
      </c>
      <c r="BC5" s="14">
        <v>0.97</v>
      </c>
      <c r="BD5" s="14">
        <v>1.33</v>
      </c>
      <c r="BE5" s="14">
        <v>1.39</v>
      </c>
      <c r="BF5" s="14">
        <v>1.33</v>
      </c>
      <c r="BG5" s="60"/>
      <c r="BH5" s="61"/>
      <c r="BI5" s="62"/>
      <c r="BJ5" s="14">
        <v>0.69</v>
      </c>
      <c r="BK5" s="14">
        <v>0.6</v>
      </c>
      <c r="BL5" s="14">
        <v>0.91</v>
      </c>
      <c r="BM5" s="14">
        <v>0.74</v>
      </c>
      <c r="BN5" s="14">
        <v>0.78</v>
      </c>
      <c r="BO5" s="14">
        <v>0.79</v>
      </c>
      <c r="BP5" s="14">
        <v>0.71</v>
      </c>
      <c r="BQ5" s="14">
        <v>0.8</v>
      </c>
      <c r="BR5" s="14">
        <v>0.82</v>
      </c>
      <c r="BS5" s="14">
        <v>0.84</v>
      </c>
      <c r="BT5" s="14">
        <v>0.81</v>
      </c>
      <c r="BU5" s="14">
        <v>0.87</v>
      </c>
      <c r="BV5" s="14">
        <v>0.89</v>
      </c>
      <c r="BW5" s="14">
        <v>0.78</v>
      </c>
      <c r="BX5" s="14">
        <v>0.8</v>
      </c>
      <c r="BY5" s="14">
        <v>0.71</v>
      </c>
      <c r="BZ5" s="14">
        <v>0.76</v>
      </c>
      <c r="CA5" s="14">
        <v>0.66</v>
      </c>
      <c r="CB5" s="14">
        <v>0.82</v>
      </c>
      <c r="CC5" s="14">
        <v>0.83</v>
      </c>
      <c r="CD5" s="14">
        <v>0.83</v>
      </c>
      <c r="CE5" s="14">
        <v>0.81</v>
      </c>
      <c r="CF5" s="14">
        <v>0.86</v>
      </c>
      <c r="CG5" s="14">
        <v>0.87</v>
      </c>
      <c r="CH5" s="14">
        <v>0.82</v>
      </c>
      <c r="CI5" s="14">
        <v>0.84</v>
      </c>
      <c r="CJ5" s="14">
        <v>0.71</v>
      </c>
      <c r="CK5" s="14">
        <v>0.69</v>
      </c>
      <c r="CL5" s="14">
        <v>0.65</v>
      </c>
      <c r="CM5" s="14">
        <v>0.8</v>
      </c>
      <c r="CN5" s="14">
        <v>0.79</v>
      </c>
      <c r="CO5" s="14">
        <v>0.86</v>
      </c>
      <c r="CP5" s="14">
        <v>0.76</v>
      </c>
      <c r="CQ5" s="14">
        <v>0.69</v>
      </c>
      <c r="CR5" s="14">
        <v>0.87</v>
      </c>
      <c r="CS5" s="14">
        <v>0.89</v>
      </c>
      <c r="CT5" s="14">
        <v>0.81</v>
      </c>
      <c r="CU5" s="14">
        <v>0.67</v>
      </c>
      <c r="CV5" s="14">
        <v>0.76</v>
      </c>
      <c r="CW5" s="14">
        <v>0.79</v>
      </c>
      <c r="CX5" s="14">
        <v>0.92</v>
      </c>
      <c r="CY5" s="14">
        <v>0.81</v>
      </c>
      <c r="CZ5" s="14">
        <v>0.82</v>
      </c>
      <c r="DA5" s="14">
        <v>0.85</v>
      </c>
      <c r="DB5" s="14">
        <v>0.84</v>
      </c>
      <c r="DC5" s="14">
        <v>0.85</v>
      </c>
      <c r="DD5" s="14">
        <v>0.83</v>
      </c>
      <c r="DE5" s="14">
        <v>0.76</v>
      </c>
      <c r="DF5" s="14">
        <v>0.81</v>
      </c>
      <c r="DG5" s="14">
        <v>0.83</v>
      </c>
      <c r="DH5" s="14">
        <v>0.87</v>
      </c>
      <c r="DI5" s="63"/>
      <c r="DJ5" s="64"/>
      <c r="DK5" s="65"/>
      <c r="DL5" s="14">
        <v>0.66</v>
      </c>
      <c r="DM5" s="14">
        <v>0.68</v>
      </c>
      <c r="DN5" s="14">
        <v>0.68</v>
      </c>
      <c r="DO5" s="14">
        <v>0.66</v>
      </c>
      <c r="DP5" s="14">
        <v>0.67</v>
      </c>
      <c r="DQ5" s="14">
        <v>0.7</v>
      </c>
      <c r="DR5" s="14">
        <v>0.68</v>
      </c>
      <c r="DS5" s="14">
        <v>0.71</v>
      </c>
      <c r="DT5" s="14">
        <v>0.7</v>
      </c>
      <c r="DU5" s="14">
        <v>0.7</v>
      </c>
      <c r="DV5" s="14">
        <v>0.69</v>
      </c>
      <c r="DW5" s="14">
        <v>0.64</v>
      </c>
      <c r="DX5" s="14">
        <v>0.69</v>
      </c>
      <c r="DY5" s="14">
        <v>0.66</v>
      </c>
      <c r="DZ5" s="14">
        <v>0.62</v>
      </c>
      <c r="EA5" s="14">
        <v>0.7</v>
      </c>
      <c r="EB5" s="14">
        <v>0.68</v>
      </c>
      <c r="EC5" s="14">
        <v>0.68</v>
      </c>
      <c r="ED5" s="14">
        <v>0.72</v>
      </c>
      <c r="EE5" s="14">
        <v>0.7</v>
      </c>
      <c r="EF5" s="14">
        <v>0.69</v>
      </c>
      <c r="EG5" s="14">
        <v>0.74</v>
      </c>
      <c r="EH5" s="14">
        <v>0.67</v>
      </c>
      <c r="EI5" s="14">
        <v>0.67</v>
      </c>
      <c r="EJ5" s="14">
        <v>0.67</v>
      </c>
      <c r="EK5" s="14">
        <v>0.62</v>
      </c>
      <c r="EL5" s="14">
        <v>0.73</v>
      </c>
      <c r="EM5" s="14">
        <v>0.61</v>
      </c>
      <c r="EN5" s="14">
        <v>0.68</v>
      </c>
      <c r="EO5" s="14">
        <v>0.72</v>
      </c>
      <c r="EP5" s="14">
        <v>0.66</v>
      </c>
      <c r="EQ5" s="14">
        <v>0.7</v>
      </c>
      <c r="ER5" s="14">
        <v>0.73</v>
      </c>
      <c r="ES5" s="14">
        <v>0.69</v>
      </c>
      <c r="ET5" s="14">
        <v>0.66</v>
      </c>
      <c r="EU5" s="14">
        <v>0.65</v>
      </c>
      <c r="EV5" s="14">
        <v>0.7</v>
      </c>
      <c r="EW5" s="14">
        <v>0.7</v>
      </c>
      <c r="EX5" s="14">
        <v>0.69</v>
      </c>
      <c r="EY5" s="14">
        <v>0.66</v>
      </c>
      <c r="EZ5" s="14">
        <v>0.69</v>
      </c>
      <c r="FA5" s="14">
        <v>0.71</v>
      </c>
      <c r="FB5" s="14">
        <v>0.65</v>
      </c>
      <c r="FC5" s="14">
        <v>0.66</v>
      </c>
      <c r="FD5" s="14">
        <v>0.71</v>
      </c>
      <c r="FE5" s="14">
        <v>0.65</v>
      </c>
      <c r="FF5" s="14">
        <v>0.71</v>
      </c>
      <c r="FG5" s="14">
        <v>0.63</v>
      </c>
      <c r="FH5" s="14">
        <v>0.71</v>
      </c>
      <c r="FI5" s="14">
        <v>0.61</v>
      </c>
      <c r="FJ5" s="63"/>
      <c r="FK5" s="64"/>
      <c r="FL5" s="65"/>
      <c r="FM5" s="63"/>
      <c r="FN5" s="64"/>
      <c r="FO5" s="65"/>
    </row>
    <row r="6" spans="1:171" x14ac:dyDescent="0.2">
      <c r="A6" s="15" t="s">
        <v>194</v>
      </c>
      <c r="B6" s="16"/>
      <c r="BG6" s="15" t="s">
        <v>1</v>
      </c>
      <c r="BH6" s="17" t="s">
        <v>195</v>
      </c>
      <c r="BI6" s="18" t="s">
        <v>3</v>
      </c>
      <c r="DI6" s="15" t="s">
        <v>1</v>
      </c>
      <c r="DJ6" s="19" t="s">
        <v>2</v>
      </c>
      <c r="DK6" s="20" t="s">
        <v>3</v>
      </c>
      <c r="FJ6" s="15" t="s">
        <v>1</v>
      </c>
      <c r="FK6" s="19" t="s">
        <v>2</v>
      </c>
      <c r="FL6" s="20" t="s">
        <v>3</v>
      </c>
      <c r="FM6" s="15" t="s">
        <v>1</v>
      </c>
      <c r="FN6" s="21" t="s">
        <v>2</v>
      </c>
      <c r="FO6" s="20" t="s">
        <v>3</v>
      </c>
    </row>
    <row r="7" spans="1:171" x14ac:dyDescent="0.2">
      <c r="A7" s="15" t="s">
        <v>196</v>
      </c>
      <c r="B7" s="16" t="s">
        <v>197</v>
      </c>
      <c r="C7" s="12">
        <v>100</v>
      </c>
      <c r="D7" s="12">
        <v>72</v>
      </c>
      <c r="E7" s="12">
        <v>59</v>
      </c>
      <c r="F7" s="12">
        <v>100</v>
      </c>
      <c r="G7" s="12">
        <v>91</v>
      </c>
      <c r="H7" s="12">
        <v>73</v>
      </c>
      <c r="I7" s="12">
        <v>97</v>
      </c>
      <c r="J7" s="12">
        <v>100</v>
      </c>
      <c r="K7" s="12">
        <v>100</v>
      </c>
      <c r="L7" s="12">
        <v>100</v>
      </c>
      <c r="M7" s="12">
        <v>32</v>
      </c>
      <c r="N7" s="12">
        <v>90</v>
      </c>
      <c r="O7" s="12">
        <v>66</v>
      </c>
      <c r="P7" s="12">
        <v>19</v>
      </c>
      <c r="Q7" s="12">
        <v>84</v>
      </c>
      <c r="R7" s="12">
        <v>59</v>
      </c>
      <c r="S7" s="12">
        <v>92</v>
      </c>
      <c r="T7" s="12">
        <v>100</v>
      </c>
      <c r="U7" s="12">
        <v>100</v>
      </c>
      <c r="V7" s="12">
        <v>89</v>
      </c>
      <c r="W7" s="12">
        <v>81</v>
      </c>
      <c r="X7" s="12">
        <v>67</v>
      </c>
      <c r="Y7" s="12">
        <v>69</v>
      </c>
      <c r="Z7" s="12">
        <v>100</v>
      </c>
      <c r="AA7" s="12">
        <v>100</v>
      </c>
      <c r="AB7" s="12">
        <v>55</v>
      </c>
      <c r="AC7" s="12">
        <v>100</v>
      </c>
      <c r="AD7" s="12">
        <v>100</v>
      </c>
      <c r="AE7" s="12">
        <v>100</v>
      </c>
      <c r="AF7" s="12">
        <v>100</v>
      </c>
      <c r="AG7" s="12">
        <v>88</v>
      </c>
      <c r="AH7" s="12">
        <v>82</v>
      </c>
      <c r="AI7" s="12">
        <v>74</v>
      </c>
      <c r="AJ7" s="12">
        <v>15</v>
      </c>
      <c r="AK7" s="12">
        <v>84</v>
      </c>
      <c r="AL7" s="12">
        <v>100</v>
      </c>
      <c r="AM7" s="12">
        <v>100</v>
      </c>
      <c r="AN7" s="12">
        <v>46</v>
      </c>
      <c r="AO7" s="12">
        <v>100</v>
      </c>
      <c r="AP7" s="12">
        <v>100</v>
      </c>
      <c r="AQ7" s="12">
        <v>93</v>
      </c>
      <c r="AR7" s="12">
        <v>100</v>
      </c>
      <c r="AS7" s="12">
        <v>91</v>
      </c>
      <c r="AT7" s="12">
        <v>100</v>
      </c>
      <c r="AU7" s="12">
        <v>100</v>
      </c>
      <c r="AV7" s="12">
        <v>81</v>
      </c>
      <c r="AW7" s="12">
        <v>61</v>
      </c>
      <c r="AX7" s="12">
        <v>100</v>
      </c>
      <c r="AY7" s="12">
        <v>100</v>
      </c>
      <c r="AZ7" s="12">
        <v>61</v>
      </c>
      <c r="BA7" s="12">
        <v>100</v>
      </c>
      <c r="BB7" s="12">
        <v>85</v>
      </c>
      <c r="BC7" s="12">
        <v>100</v>
      </c>
      <c r="BD7" s="12">
        <v>64</v>
      </c>
      <c r="BE7" s="12">
        <v>62</v>
      </c>
      <c r="BF7" s="12">
        <v>75</v>
      </c>
      <c r="BG7" s="15" t="s">
        <v>4</v>
      </c>
      <c r="BH7" s="22">
        <f>AVERAGE(C7:AF7,AG10:BF10)</f>
        <v>76.125</v>
      </c>
      <c r="BI7" s="23">
        <f>STDEV(C7:AF7,AG10:BF10)</f>
        <v>28.757331081118966</v>
      </c>
      <c r="BJ7" s="12">
        <v>82</v>
      </c>
      <c r="BK7" s="12">
        <v>60</v>
      </c>
      <c r="BL7" s="12">
        <v>100</v>
      </c>
      <c r="BM7" s="12">
        <v>86</v>
      </c>
      <c r="BN7" s="12">
        <v>99</v>
      </c>
      <c r="BO7" s="12">
        <v>100</v>
      </c>
      <c r="BP7" s="12">
        <v>5</v>
      </c>
      <c r="BQ7" s="12">
        <v>35</v>
      </c>
      <c r="BR7" s="12">
        <v>62</v>
      </c>
      <c r="BS7" s="12">
        <v>100</v>
      </c>
      <c r="BT7" s="12">
        <v>73</v>
      </c>
      <c r="BU7" s="12">
        <v>94</v>
      </c>
      <c r="BV7" s="12">
        <v>78</v>
      </c>
      <c r="BW7" s="12">
        <v>100</v>
      </c>
      <c r="BX7" s="12">
        <v>100</v>
      </c>
      <c r="BY7" s="12">
        <v>62</v>
      </c>
      <c r="BZ7" s="12">
        <v>86</v>
      </c>
      <c r="CA7" s="12">
        <v>43</v>
      </c>
      <c r="CB7" s="12">
        <v>90</v>
      </c>
      <c r="CC7" s="12">
        <v>100</v>
      </c>
      <c r="CD7" s="12">
        <v>89</v>
      </c>
      <c r="CE7" s="12">
        <v>100</v>
      </c>
      <c r="CF7" s="12">
        <v>100</v>
      </c>
      <c r="CG7" s="12">
        <v>31</v>
      </c>
      <c r="CH7" s="12">
        <v>100</v>
      </c>
      <c r="CI7" s="12">
        <v>85</v>
      </c>
      <c r="CJ7" s="12">
        <v>100</v>
      </c>
      <c r="CK7" s="12">
        <v>100</v>
      </c>
      <c r="CL7" s="12">
        <v>100</v>
      </c>
      <c r="CM7" s="12">
        <v>80</v>
      </c>
      <c r="CN7" s="12">
        <v>86</v>
      </c>
      <c r="CO7" s="12">
        <v>100</v>
      </c>
      <c r="CP7" s="12">
        <v>75</v>
      </c>
      <c r="CQ7" s="12">
        <v>90</v>
      </c>
      <c r="CR7" s="12">
        <v>79</v>
      </c>
      <c r="CS7" s="12">
        <v>100</v>
      </c>
      <c r="CT7" s="12">
        <v>100</v>
      </c>
      <c r="CU7" s="12">
        <v>71</v>
      </c>
      <c r="CV7" s="12">
        <v>75</v>
      </c>
      <c r="CW7" s="12">
        <v>100</v>
      </c>
      <c r="CX7" s="12">
        <v>83</v>
      </c>
      <c r="CY7" s="12">
        <v>66</v>
      </c>
      <c r="CZ7" s="12">
        <v>100</v>
      </c>
      <c r="DA7" s="12">
        <v>60</v>
      </c>
      <c r="DB7" s="12">
        <v>100</v>
      </c>
      <c r="DC7" s="12">
        <v>70</v>
      </c>
      <c r="DD7" s="12">
        <v>100</v>
      </c>
      <c r="DE7" s="12">
        <v>43</v>
      </c>
      <c r="DF7" s="12">
        <v>100</v>
      </c>
      <c r="DG7" s="12">
        <v>100</v>
      </c>
      <c r="DH7" s="12">
        <v>90</v>
      </c>
      <c r="DI7" s="15" t="s">
        <v>4</v>
      </c>
      <c r="DJ7" s="24">
        <f>AVERAGE(BJ7:CF7,CG10:DH10)</f>
        <v>74.333333333333329</v>
      </c>
      <c r="DK7" s="25">
        <f>STDEV(BJ7:CF7,CG10:DH10)</f>
        <v>31.226697978919677</v>
      </c>
      <c r="DL7" s="12">
        <v>100</v>
      </c>
      <c r="DM7" s="12">
        <v>84</v>
      </c>
      <c r="DN7" s="12">
        <v>100</v>
      </c>
      <c r="DO7" s="12">
        <v>71</v>
      </c>
      <c r="DP7" s="12">
        <v>100</v>
      </c>
      <c r="DQ7" s="12">
        <v>94</v>
      </c>
      <c r="DR7" s="12">
        <v>100</v>
      </c>
      <c r="DS7" s="12">
        <v>100</v>
      </c>
      <c r="DT7" s="12">
        <v>94</v>
      </c>
      <c r="DU7" s="12">
        <v>100</v>
      </c>
      <c r="DV7" s="12">
        <v>100</v>
      </c>
      <c r="DW7" s="12">
        <v>100</v>
      </c>
      <c r="DX7" s="12">
        <v>100</v>
      </c>
      <c r="DY7" s="12">
        <v>89</v>
      </c>
      <c r="DZ7" s="12">
        <v>100</v>
      </c>
      <c r="EA7" s="12">
        <v>100</v>
      </c>
      <c r="EB7" s="12">
        <v>100</v>
      </c>
      <c r="EC7" s="12">
        <v>70</v>
      </c>
      <c r="ED7" s="12">
        <v>100</v>
      </c>
      <c r="EE7" s="12">
        <v>91</v>
      </c>
      <c r="EF7" s="12">
        <v>37</v>
      </c>
      <c r="EG7" s="12">
        <v>100</v>
      </c>
      <c r="EH7" s="12">
        <v>81</v>
      </c>
      <c r="EI7" s="12">
        <v>82</v>
      </c>
      <c r="EJ7" s="12">
        <v>91</v>
      </c>
      <c r="EK7" s="12">
        <v>82</v>
      </c>
      <c r="EL7" s="12">
        <v>72</v>
      </c>
      <c r="EM7" s="12">
        <v>75</v>
      </c>
      <c r="EN7" s="12">
        <v>85</v>
      </c>
      <c r="EO7" s="12">
        <v>35</v>
      </c>
      <c r="EP7" s="12">
        <v>100</v>
      </c>
      <c r="EQ7" s="12">
        <v>100</v>
      </c>
      <c r="ER7" s="12">
        <v>100</v>
      </c>
      <c r="ES7" s="12">
        <v>90</v>
      </c>
      <c r="ET7" s="12">
        <v>75</v>
      </c>
      <c r="EU7" s="12">
        <v>100</v>
      </c>
      <c r="EV7" s="12">
        <v>76</v>
      </c>
      <c r="EW7" s="12">
        <v>67</v>
      </c>
      <c r="EX7" s="12">
        <v>100</v>
      </c>
      <c r="EY7" s="12">
        <v>68</v>
      </c>
      <c r="EZ7" s="12">
        <v>60</v>
      </c>
      <c r="FA7" s="12">
        <v>100</v>
      </c>
      <c r="FB7" s="12">
        <v>100</v>
      </c>
      <c r="FC7" s="12">
        <v>70</v>
      </c>
      <c r="FD7" s="12">
        <v>84</v>
      </c>
      <c r="FE7" s="12">
        <v>100</v>
      </c>
      <c r="FF7" s="12">
        <v>82</v>
      </c>
      <c r="FG7" s="12">
        <v>100</v>
      </c>
      <c r="FH7" s="12">
        <v>6</v>
      </c>
      <c r="FI7" s="12">
        <v>73</v>
      </c>
      <c r="FJ7" s="15" t="s">
        <v>4</v>
      </c>
      <c r="FK7" s="24">
        <f>AVERAGE(DL7:EK7,EL10:FI10)</f>
        <v>78.680000000000007</v>
      </c>
      <c r="FL7" s="25">
        <f>STDEV(DL7:EK7,EL10:FI10)</f>
        <v>28.911151721741405</v>
      </c>
      <c r="FM7" s="15" t="s">
        <v>4</v>
      </c>
      <c r="FN7" s="24">
        <f>AVERAGE(C7:AF7,AG10:BF10,BJ7:CF7,CG10:DH10,DL7:EK7,EL10:FI10)</f>
        <v>76.356687898089177</v>
      </c>
      <c r="FO7" s="25">
        <f>STDEV(C7:AF7,AG10:BF10,BJ7:CF7,CG10:DH10,DL7:EK7,EL10:FI10)</f>
        <v>29.491200934336398</v>
      </c>
    </row>
    <row r="8" spans="1:171" x14ac:dyDescent="0.2">
      <c r="A8" s="15" t="s">
        <v>198</v>
      </c>
      <c r="B8" s="16" t="s">
        <v>199</v>
      </c>
      <c r="C8" s="12">
        <v>1</v>
      </c>
      <c r="D8" s="12">
        <v>69</v>
      </c>
      <c r="E8" s="12">
        <v>82</v>
      </c>
      <c r="F8" s="12">
        <v>1</v>
      </c>
      <c r="G8" s="12">
        <v>95</v>
      </c>
      <c r="H8" s="12">
        <v>36</v>
      </c>
      <c r="I8" s="12">
        <v>1</v>
      </c>
      <c r="J8" s="12">
        <v>1</v>
      </c>
      <c r="K8" s="12">
        <v>1</v>
      </c>
      <c r="L8" s="12">
        <v>1</v>
      </c>
      <c r="M8" s="12">
        <v>75</v>
      </c>
      <c r="N8" s="12">
        <v>79</v>
      </c>
      <c r="O8" s="12">
        <v>63</v>
      </c>
      <c r="P8" s="12">
        <v>1</v>
      </c>
      <c r="Q8" s="12">
        <v>84</v>
      </c>
      <c r="R8" s="12">
        <v>44</v>
      </c>
      <c r="S8" s="12">
        <v>67</v>
      </c>
      <c r="T8" s="12">
        <v>1</v>
      </c>
      <c r="U8" s="12">
        <v>1</v>
      </c>
      <c r="V8" s="12">
        <v>80</v>
      </c>
      <c r="W8" s="12">
        <v>10</v>
      </c>
      <c r="X8" s="12">
        <v>84</v>
      </c>
      <c r="Y8" s="12">
        <v>64</v>
      </c>
      <c r="Z8" s="12">
        <v>100</v>
      </c>
      <c r="AA8" s="12">
        <v>100</v>
      </c>
      <c r="AB8" s="12">
        <v>25</v>
      </c>
      <c r="AC8" s="12">
        <v>1</v>
      </c>
      <c r="AD8" s="12">
        <v>100</v>
      </c>
      <c r="AE8" s="12">
        <v>1</v>
      </c>
      <c r="AF8" s="12">
        <v>1</v>
      </c>
      <c r="AG8" s="12">
        <v>87</v>
      </c>
      <c r="AH8" s="12">
        <v>81</v>
      </c>
      <c r="AI8" s="12">
        <v>70</v>
      </c>
      <c r="AJ8" s="12">
        <v>15</v>
      </c>
      <c r="AK8" s="12">
        <v>95</v>
      </c>
      <c r="AL8" s="12">
        <v>100</v>
      </c>
      <c r="AM8" s="12">
        <v>100</v>
      </c>
      <c r="AN8" s="12">
        <v>56</v>
      </c>
      <c r="AO8" s="12">
        <v>1</v>
      </c>
      <c r="AP8" s="12">
        <v>1</v>
      </c>
      <c r="AQ8" s="12">
        <v>73</v>
      </c>
      <c r="AR8" s="12">
        <v>20</v>
      </c>
      <c r="AS8" s="12">
        <v>13</v>
      </c>
      <c r="AT8" s="12">
        <v>1</v>
      </c>
      <c r="AU8" s="12">
        <v>1</v>
      </c>
      <c r="AV8" s="12">
        <v>78</v>
      </c>
      <c r="AW8" s="12">
        <v>58</v>
      </c>
      <c r="AX8" s="12">
        <v>15</v>
      </c>
      <c r="AY8" s="12">
        <v>54</v>
      </c>
      <c r="AZ8" s="12">
        <v>65</v>
      </c>
      <c r="BA8" s="12">
        <v>2</v>
      </c>
      <c r="BB8" s="12">
        <v>78</v>
      </c>
      <c r="BC8" s="12">
        <v>1</v>
      </c>
      <c r="BD8" s="12">
        <v>36</v>
      </c>
      <c r="BE8" s="12">
        <v>72</v>
      </c>
      <c r="BF8" s="12">
        <v>76</v>
      </c>
      <c r="BG8" s="15" t="s">
        <v>5</v>
      </c>
      <c r="BH8" s="22">
        <f>AVERAGE(C8:BF8)</f>
        <v>44.964285714285715</v>
      </c>
      <c r="BI8" s="23">
        <f>STDEV(C8:BF8)</f>
        <v>37.819650633314609</v>
      </c>
      <c r="BJ8" s="12">
        <v>92</v>
      </c>
      <c r="BK8" s="12">
        <v>29</v>
      </c>
      <c r="BL8" s="12">
        <v>100</v>
      </c>
      <c r="BM8" s="12">
        <v>99</v>
      </c>
      <c r="BN8" s="12">
        <v>1</v>
      </c>
      <c r="BO8" s="12">
        <v>1</v>
      </c>
      <c r="BP8" s="12">
        <v>3</v>
      </c>
      <c r="BQ8" s="12">
        <v>52</v>
      </c>
      <c r="BR8" s="12">
        <v>33</v>
      </c>
      <c r="BS8" s="12">
        <v>1</v>
      </c>
      <c r="BT8" s="12">
        <v>68</v>
      </c>
      <c r="BU8" s="12">
        <v>80</v>
      </c>
      <c r="BV8" s="12">
        <v>84</v>
      </c>
      <c r="BW8" s="12">
        <v>92</v>
      </c>
      <c r="BX8" s="12">
        <v>1</v>
      </c>
      <c r="BY8" s="12">
        <v>66</v>
      </c>
      <c r="BZ8" s="12">
        <v>97</v>
      </c>
      <c r="CA8" s="12">
        <v>77</v>
      </c>
      <c r="CB8" s="12">
        <v>1</v>
      </c>
      <c r="CC8" s="12">
        <v>1</v>
      </c>
      <c r="CD8" s="12">
        <v>90</v>
      </c>
      <c r="CE8" s="12">
        <v>20</v>
      </c>
      <c r="CF8" s="12">
        <v>1</v>
      </c>
      <c r="CG8" s="12">
        <v>1</v>
      </c>
      <c r="CH8" s="12">
        <v>1</v>
      </c>
      <c r="CI8" s="12">
        <v>78</v>
      </c>
      <c r="CJ8" s="12">
        <v>1</v>
      </c>
      <c r="CK8" s="12">
        <v>1</v>
      </c>
      <c r="CL8" s="12">
        <v>1</v>
      </c>
      <c r="CM8" s="12">
        <v>70</v>
      </c>
      <c r="CN8" s="12">
        <v>79</v>
      </c>
      <c r="CO8" s="12">
        <v>1</v>
      </c>
      <c r="CP8" s="12">
        <v>100</v>
      </c>
      <c r="CQ8" s="12">
        <v>84</v>
      </c>
      <c r="CR8" s="12">
        <v>75</v>
      </c>
      <c r="CS8" s="12">
        <v>1</v>
      </c>
      <c r="CT8" s="12">
        <v>1</v>
      </c>
      <c r="CU8" s="12">
        <v>91</v>
      </c>
      <c r="CV8" s="12">
        <v>2</v>
      </c>
      <c r="CW8" s="12">
        <v>100</v>
      </c>
      <c r="CX8" s="12">
        <v>75</v>
      </c>
      <c r="CY8" s="12">
        <v>74</v>
      </c>
      <c r="CZ8" s="12">
        <v>1</v>
      </c>
      <c r="DA8" s="12">
        <v>10</v>
      </c>
      <c r="DB8" s="12">
        <v>100</v>
      </c>
      <c r="DC8" s="12">
        <v>62</v>
      </c>
      <c r="DD8" s="12">
        <v>1</v>
      </c>
      <c r="DE8" s="12">
        <v>65</v>
      </c>
      <c r="DF8" s="12">
        <v>1</v>
      </c>
      <c r="DG8" s="12">
        <v>3</v>
      </c>
      <c r="DH8" s="12">
        <v>72</v>
      </c>
      <c r="DI8" s="15" t="s">
        <v>5</v>
      </c>
      <c r="DJ8" s="24">
        <f>AVERAGE(BJ8:DH8)</f>
        <v>43.921568627450981</v>
      </c>
      <c r="DK8" s="25">
        <f>STDEV(BJ8:DH8)</f>
        <v>40.480535143327792</v>
      </c>
      <c r="DL8" s="12">
        <v>100</v>
      </c>
      <c r="DM8" s="12">
        <v>78</v>
      </c>
      <c r="DN8" s="12">
        <v>6</v>
      </c>
      <c r="DO8" s="12">
        <v>67</v>
      </c>
      <c r="DP8" s="12">
        <v>100</v>
      </c>
      <c r="DQ8" s="12">
        <v>90</v>
      </c>
      <c r="DR8" s="12">
        <v>100</v>
      </c>
      <c r="DS8" s="12">
        <v>100</v>
      </c>
      <c r="DT8" s="12">
        <v>93</v>
      </c>
      <c r="DU8" s="12">
        <v>100</v>
      </c>
      <c r="DV8" s="12">
        <v>1</v>
      </c>
      <c r="DW8" s="12">
        <v>1</v>
      </c>
      <c r="DX8" s="12">
        <v>1</v>
      </c>
      <c r="DY8" s="12">
        <v>1</v>
      </c>
      <c r="DZ8" s="12">
        <v>1</v>
      </c>
      <c r="EA8" s="12">
        <v>100</v>
      </c>
      <c r="EB8" s="12">
        <v>1</v>
      </c>
      <c r="EC8" s="12">
        <v>82</v>
      </c>
      <c r="ED8" s="12">
        <v>1</v>
      </c>
      <c r="EE8" s="12">
        <v>73</v>
      </c>
      <c r="EF8" s="12">
        <v>33</v>
      </c>
      <c r="EG8" s="12">
        <v>100</v>
      </c>
      <c r="EH8" s="12">
        <v>69</v>
      </c>
      <c r="EI8" s="12">
        <v>69</v>
      </c>
      <c r="EJ8" s="12">
        <v>94</v>
      </c>
      <c r="EK8" s="12">
        <v>92</v>
      </c>
      <c r="EL8" s="12">
        <v>39</v>
      </c>
      <c r="EM8" s="12">
        <v>69</v>
      </c>
      <c r="EN8" s="12">
        <v>16</v>
      </c>
      <c r="EO8" s="12">
        <v>43</v>
      </c>
      <c r="EP8" s="12">
        <v>1</v>
      </c>
      <c r="EQ8" s="12">
        <v>1</v>
      </c>
      <c r="ER8" s="12">
        <v>1</v>
      </c>
      <c r="ES8" s="12">
        <v>1</v>
      </c>
      <c r="ET8" s="12">
        <v>63</v>
      </c>
      <c r="EU8" s="12">
        <v>1</v>
      </c>
      <c r="EV8" s="12">
        <v>1</v>
      </c>
      <c r="EW8" s="12">
        <v>49</v>
      </c>
      <c r="EX8" s="12">
        <v>1</v>
      </c>
      <c r="EY8" s="12">
        <v>66</v>
      </c>
      <c r="EZ8" s="12">
        <v>30</v>
      </c>
      <c r="FA8" s="12">
        <v>1</v>
      </c>
      <c r="FB8" s="12">
        <v>1</v>
      </c>
      <c r="FC8" s="12">
        <v>65</v>
      </c>
      <c r="FD8" s="12">
        <v>38</v>
      </c>
      <c r="FE8" s="12">
        <v>50</v>
      </c>
      <c r="FF8" s="12">
        <v>70</v>
      </c>
      <c r="FG8" s="12">
        <v>1</v>
      </c>
      <c r="FH8" s="12">
        <v>93</v>
      </c>
      <c r="FI8" s="12">
        <v>81</v>
      </c>
      <c r="FJ8" s="15" t="s">
        <v>5</v>
      </c>
      <c r="FK8" s="24">
        <f>AVERAGE(DL8:FI8)</f>
        <v>46.7</v>
      </c>
      <c r="FL8" s="25">
        <f>STDEV(DL8:FI8)</f>
        <v>39.534665749420057</v>
      </c>
      <c r="FM8" s="15" t="s">
        <v>5</v>
      </c>
      <c r="FN8" s="24">
        <f>AVERAGE(C8:BF8,BJ8:DH8,DL8:FI8)</f>
        <v>45.178343949044589</v>
      </c>
      <c r="FO8" s="25">
        <f>STDEV(C8:BF8,BJ8:DH8,DL8:FI8)</f>
        <v>39.009121744679113</v>
      </c>
    </row>
    <row r="9" spans="1:171" x14ac:dyDescent="0.2">
      <c r="A9" s="15" t="s">
        <v>200</v>
      </c>
      <c r="B9" s="16" t="s">
        <v>201</v>
      </c>
      <c r="C9" s="12">
        <v>1</v>
      </c>
      <c r="D9" s="12">
        <v>76</v>
      </c>
      <c r="E9" s="12">
        <v>60</v>
      </c>
      <c r="F9" s="12">
        <v>1</v>
      </c>
      <c r="G9" s="12">
        <v>71</v>
      </c>
      <c r="H9" s="12">
        <v>66</v>
      </c>
      <c r="I9" s="12">
        <v>1</v>
      </c>
      <c r="J9" s="12">
        <v>1</v>
      </c>
      <c r="K9" s="12">
        <v>1</v>
      </c>
      <c r="L9" s="12">
        <v>1</v>
      </c>
      <c r="M9" s="12">
        <v>64</v>
      </c>
      <c r="N9" s="12">
        <v>73</v>
      </c>
      <c r="O9" s="12">
        <v>65</v>
      </c>
      <c r="P9" s="12">
        <v>1</v>
      </c>
      <c r="Q9" s="12">
        <v>10</v>
      </c>
      <c r="R9" s="12">
        <v>54</v>
      </c>
      <c r="S9" s="12">
        <v>68</v>
      </c>
      <c r="T9" s="12">
        <v>1</v>
      </c>
      <c r="U9" s="12">
        <v>1</v>
      </c>
      <c r="V9" s="12">
        <v>69</v>
      </c>
      <c r="W9" s="12">
        <v>7</v>
      </c>
      <c r="X9" s="12">
        <v>70</v>
      </c>
      <c r="Y9" s="12">
        <v>78</v>
      </c>
      <c r="Z9" s="12">
        <v>1</v>
      </c>
      <c r="AA9" s="12">
        <v>100</v>
      </c>
      <c r="AB9" s="12">
        <v>66</v>
      </c>
      <c r="AC9" s="12">
        <v>1</v>
      </c>
      <c r="AD9" s="12">
        <v>1</v>
      </c>
      <c r="AE9" s="12">
        <v>1</v>
      </c>
      <c r="AF9" s="12">
        <v>1</v>
      </c>
      <c r="AG9" s="12">
        <v>13</v>
      </c>
      <c r="AH9" s="12">
        <v>84</v>
      </c>
      <c r="AI9" s="12">
        <v>30</v>
      </c>
      <c r="AJ9" s="12">
        <v>15</v>
      </c>
      <c r="AK9" s="12">
        <v>77</v>
      </c>
      <c r="AL9" s="12">
        <v>69</v>
      </c>
      <c r="AM9" s="12">
        <v>1</v>
      </c>
      <c r="AN9" s="12">
        <v>52</v>
      </c>
      <c r="AO9" s="12">
        <v>1</v>
      </c>
      <c r="AP9" s="12">
        <v>1</v>
      </c>
      <c r="AQ9" s="12">
        <v>27</v>
      </c>
      <c r="AR9" s="12">
        <v>1</v>
      </c>
      <c r="AS9" s="12">
        <v>14</v>
      </c>
      <c r="AT9" s="12">
        <v>1</v>
      </c>
      <c r="AU9" s="12">
        <v>1</v>
      </c>
      <c r="AV9" s="12">
        <v>56</v>
      </c>
      <c r="AW9" s="12">
        <v>63</v>
      </c>
      <c r="AX9" s="12">
        <v>15</v>
      </c>
      <c r="AY9" s="12">
        <v>55</v>
      </c>
      <c r="AZ9" s="12">
        <v>1</v>
      </c>
      <c r="BA9" s="12">
        <v>1</v>
      </c>
      <c r="BB9" s="12">
        <v>45</v>
      </c>
      <c r="BC9" s="12">
        <v>1</v>
      </c>
      <c r="BD9" s="12">
        <v>68</v>
      </c>
      <c r="BE9" s="12">
        <v>76</v>
      </c>
      <c r="BF9" s="12">
        <v>77</v>
      </c>
      <c r="BG9" s="15" t="s">
        <v>5</v>
      </c>
      <c r="BH9" s="22">
        <f>AVERAGE(C9:BF9)</f>
        <v>33.142857142857146</v>
      </c>
      <c r="BI9" s="23">
        <f>STDEV(C9:BF9)</f>
        <v>33.056661312704541</v>
      </c>
      <c r="BJ9" s="12">
        <v>78</v>
      </c>
      <c r="BK9" s="12">
        <v>44</v>
      </c>
      <c r="BL9" s="12">
        <v>1</v>
      </c>
      <c r="BM9" s="12">
        <v>74</v>
      </c>
      <c r="BN9" s="12">
        <v>1</v>
      </c>
      <c r="BO9" s="12">
        <v>1</v>
      </c>
      <c r="BP9" s="12">
        <v>74</v>
      </c>
      <c r="BQ9" s="12">
        <v>41</v>
      </c>
      <c r="BR9" s="12">
        <v>57</v>
      </c>
      <c r="BS9" s="12">
        <v>1</v>
      </c>
      <c r="BT9" s="12">
        <v>67</v>
      </c>
      <c r="BU9" s="12">
        <v>76</v>
      </c>
      <c r="BV9" s="12">
        <v>57</v>
      </c>
      <c r="BW9" s="12">
        <v>84</v>
      </c>
      <c r="BX9" s="12">
        <v>1</v>
      </c>
      <c r="BY9" s="12">
        <v>14</v>
      </c>
      <c r="BZ9" s="12">
        <v>79</v>
      </c>
      <c r="CA9" s="12">
        <v>42</v>
      </c>
      <c r="CB9" s="12">
        <v>1</v>
      </c>
      <c r="CC9" s="12">
        <v>1</v>
      </c>
      <c r="CD9" s="12">
        <v>7</v>
      </c>
      <c r="CE9" s="12">
        <v>27</v>
      </c>
      <c r="CF9" s="12">
        <v>1</v>
      </c>
      <c r="CG9" s="12">
        <v>1</v>
      </c>
      <c r="CH9" s="12">
        <v>1</v>
      </c>
      <c r="CI9" s="12">
        <v>79</v>
      </c>
      <c r="CJ9" s="12">
        <v>1</v>
      </c>
      <c r="CK9" s="12">
        <v>1</v>
      </c>
      <c r="CL9" s="12">
        <v>1</v>
      </c>
      <c r="CM9" s="12">
        <v>70</v>
      </c>
      <c r="CN9" s="12">
        <v>92</v>
      </c>
      <c r="CO9" s="12">
        <v>1</v>
      </c>
      <c r="CP9" s="12">
        <v>89</v>
      </c>
      <c r="CQ9" s="12">
        <v>77</v>
      </c>
      <c r="CR9" s="12">
        <v>66</v>
      </c>
      <c r="CS9" s="12">
        <v>1</v>
      </c>
      <c r="CT9" s="12">
        <v>1</v>
      </c>
      <c r="CU9" s="12">
        <v>1</v>
      </c>
      <c r="CV9" s="12">
        <v>7</v>
      </c>
      <c r="CW9" s="12">
        <v>1</v>
      </c>
      <c r="CX9" s="12">
        <v>21</v>
      </c>
      <c r="CY9" s="12">
        <v>76</v>
      </c>
      <c r="CZ9" s="12">
        <v>1</v>
      </c>
      <c r="DA9" s="12">
        <v>10</v>
      </c>
      <c r="DB9" s="12">
        <v>25</v>
      </c>
      <c r="DC9" s="12">
        <v>63</v>
      </c>
      <c r="DD9" s="12">
        <v>1</v>
      </c>
      <c r="DE9" s="12">
        <v>76</v>
      </c>
      <c r="DF9" s="12">
        <v>1</v>
      </c>
      <c r="DG9" s="12">
        <v>1</v>
      </c>
      <c r="DH9" s="12">
        <v>86</v>
      </c>
      <c r="DI9" s="15" t="s">
        <v>5</v>
      </c>
      <c r="DJ9" s="24">
        <f>AVERAGE(BJ9:DH9)</f>
        <v>32.941176470588232</v>
      </c>
      <c r="DK9" s="25">
        <f>STDEV(BJ9:DH9)</f>
        <v>34.662609113975179</v>
      </c>
      <c r="DL9" s="12">
        <v>1</v>
      </c>
      <c r="DM9" s="12">
        <v>68</v>
      </c>
      <c r="DN9" s="12">
        <v>1</v>
      </c>
      <c r="DO9" s="12">
        <v>66</v>
      </c>
      <c r="DP9" s="12">
        <v>1</v>
      </c>
      <c r="DQ9" s="12">
        <v>82</v>
      </c>
      <c r="DR9" s="12">
        <v>96</v>
      </c>
      <c r="DS9" s="12">
        <v>1</v>
      </c>
      <c r="DT9" s="12">
        <v>22</v>
      </c>
      <c r="DU9" s="12">
        <v>1</v>
      </c>
      <c r="DV9" s="12">
        <v>1</v>
      </c>
      <c r="DW9" s="12">
        <v>1</v>
      </c>
      <c r="DX9" s="12">
        <v>1</v>
      </c>
      <c r="DY9" s="12">
        <v>10</v>
      </c>
      <c r="DZ9" s="12">
        <v>1</v>
      </c>
      <c r="EA9" s="12">
        <v>1</v>
      </c>
      <c r="EB9" s="12">
        <v>1</v>
      </c>
      <c r="EC9" s="12">
        <v>1</v>
      </c>
      <c r="ED9" s="12">
        <v>1</v>
      </c>
      <c r="EE9" s="12">
        <v>92</v>
      </c>
      <c r="EF9" s="12">
        <v>80</v>
      </c>
      <c r="EG9" s="12">
        <v>1</v>
      </c>
      <c r="EH9" s="12">
        <v>73</v>
      </c>
      <c r="EI9" s="12">
        <v>76</v>
      </c>
      <c r="EJ9" s="12">
        <v>91</v>
      </c>
      <c r="EK9" s="12">
        <v>84</v>
      </c>
      <c r="EL9" s="12">
        <v>20</v>
      </c>
      <c r="EM9" s="12">
        <v>63</v>
      </c>
      <c r="EN9" s="12">
        <v>10</v>
      </c>
      <c r="EO9" s="12">
        <v>60</v>
      </c>
      <c r="EP9" s="12">
        <v>1</v>
      </c>
      <c r="EQ9" s="12">
        <v>1</v>
      </c>
      <c r="ER9" s="12">
        <v>1</v>
      </c>
      <c r="ES9" s="12">
        <v>1</v>
      </c>
      <c r="ET9" s="12">
        <v>95</v>
      </c>
      <c r="EU9" s="12">
        <v>1</v>
      </c>
      <c r="EV9" s="12">
        <v>1</v>
      </c>
      <c r="EW9" s="12">
        <v>29</v>
      </c>
      <c r="EX9" s="12">
        <v>1</v>
      </c>
      <c r="EY9" s="12">
        <v>67</v>
      </c>
      <c r="EZ9" s="12">
        <v>1</v>
      </c>
      <c r="FA9" s="12">
        <v>1</v>
      </c>
      <c r="FB9" s="12">
        <v>1</v>
      </c>
      <c r="FC9" s="12">
        <v>47</v>
      </c>
      <c r="FD9" s="12">
        <v>84</v>
      </c>
      <c r="FE9" s="12">
        <v>1</v>
      </c>
      <c r="FF9" s="12">
        <v>79</v>
      </c>
      <c r="FG9" s="12">
        <v>1</v>
      </c>
      <c r="FH9" s="12">
        <v>2</v>
      </c>
      <c r="FI9" s="12">
        <v>92</v>
      </c>
      <c r="FJ9" s="15" t="s">
        <v>5</v>
      </c>
      <c r="FK9" s="24">
        <f>AVERAGE(DL9:FI9)</f>
        <v>30.28</v>
      </c>
      <c r="FL9" s="25">
        <f>STDEV(DL9:FI9)</f>
        <v>37.085141972251378</v>
      </c>
      <c r="FM9" s="15" t="s">
        <v>5</v>
      </c>
      <c r="FN9" s="24">
        <f>AVERAGE(C9:BF9,BJ9:DH9,DL9:FI9)</f>
        <v>32.165605095541402</v>
      </c>
      <c r="FO9" s="25">
        <f>STDEV(C9:BF9,BJ9:DH9,DL9:FI9)</f>
        <v>34.699044384565191</v>
      </c>
    </row>
    <row r="10" spans="1:171" x14ac:dyDescent="0.2">
      <c r="A10" s="15" t="s">
        <v>202</v>
      </c>
      <c r="B10" s="16" t="s">
        <v>203</v>
      </c>
      <c r="C10" s="12">
        <v>100</v>
      </c>
      <c r="D10" s="12">
        <v>57</v>
      </c>
      <c r="E10" s="12">
        <v>84</v>
      </c>
      <c r="F10" s="12">
        <v>100</v>
      </c>
      <c r="G10" s="12">
        <v>73</v>
      </c>
      <c r="H10" s="12">
        <v>79</v>
      </c>
      <c r="I10" s="12">
        <v>100</v>
      </c>
      <c r="J10" s="12">
        <v>100</v>
      </c>
      <c r="K10" s="12">
        <v>100</v>
      </c>
      <c r="L10" s="12">
        <v>100</v>
      </c>
      <c r="M10" s="12">
        <v>30</v>
      </c>
      <c r="N10" s="12">
        <v>76</v>
      </c>
      <c r="O10" s="12">
        <v>68</v>
      </c>
      <c r="P10" s="12">
        <v>19</v>
      </c>
      <c r="Q10" s="12">
        <v>13</v>
      </c>
      <c r="R10" s="12">
        <v>46</v>
      </c>
      <c r="S10" s="12">
        <v>34</v>
      </c>
      <c r="T10" s="12">
        <v>100</v>
      </c>
      <c r="U10" s="12">
        <v>1</v>
      </c>
      <c r="V10" s="12">
        <v>89</v>
      </c>
      <c r="W10" s="12">
        <v>87</v>
      </c>
      <c r="X10" s="12">
        <v>63</v>
      </c>
      <c r="Y10" s="12">
        <v>61</v>
      </c>
      <c r="Z10" s="12">
        <v>1</v>
      </c>
      <c r="AA10" s="12">
        <v>96</v>
      </c>
      <c r="AB10" s="12">
        <v>33</v>
      </c>
      <c r="AC10" s="12">
        <v>100</v>
      </c>
      <c r="AD10" s="12">
        <v>1</v>
      </c>
      <c r="AE10" s="12">
        <v>100</v>
      </c>
      <c r="AF10" s="12">
        <v>100</v>
      </c>
      <c r="AG10" s="12">
        <v>93</v>
      </c>
      <c r="AH10" s="12">
        <v>86</v>
      </c>
      <c r="AI10" s="12">
        <v>79</v>
      </c>
      <c r="AJ10" s="12">
        <v>15</v>
      </c>
      <c r="AK10" s="12">
        <v>93</v>
      </c>
      <c r="AL10" s="12">
        <v>67</v>
      </c>
      <c r="AM10" s="12">
        <v>1</v>
      </c>
      <c r="AN10" s="12">
        <v>39</v>
      </c>
      <c r="AO10" s="12">
        <v>100</v>
      </c>
      <c r="AP10" s="12">
        <v>100</v>
      </c>
      <c r="AQ10" s="12">
        <v>23</v>
      </c>
      <c r="AR10" s="12">
        <v>100</v>
      </c>
      <c r="AS10" s="12">
        <v>81</v>
      </c>
      <c r="AT10" s="12">
        <v>100</v>
      </c>
      <c r="AU10" s="12">
        <v>100</v>
      </c>
      <c r="AV10" s="12">
        <v>94</v>
      </c>
      <c r="AW10" s="12">
        <v>58</v>
      </c>
      <c r="AX10" s="12">
        <v>100</v>
      </c>
      <c r="AY10" s="12">
        <v>55</v>
      </c>
      <c r="AZ10" s="12">
        <v>1</v>
      </c>
      <c r="BA10" s="12">
        <v>100</v>
      </c>
      <c r="BB10" s="12">
        <v>40</v>
      </c>
      <c r="BC10" s="12">
        <v>100</v>
      </c>
      <c r="BD10" s="12">
        <v>35</v>
      </c>
      <c r="BE10" s="12">
        <v>37</v>
      </c>
      <c r="BF10" s="12">
        <v>71</v>
      </c>
      <c r="BG10" s="15" t="s">
        <v>6</v>
      </c>
      <c r="BH10" s="22">
        <f>AVERAGE(C10:AF10,AG7:BF7)</f>
        <v>74.517857142857139</v>
      </c>
      <c r="BI10" s="23">
        <f>STDEV(C10:AF10,AG7:BF7)</f>
        <v>30.321304284388788</v>
      </c>
      <c r="BJ10" s="12">
        <v>87</v>
      </c>
      <c r="BK10" s="12">
        <v>60</v>
      </c>
      <c r="BL10" s="12">
        <v>16</v>
      </c>
      <c r="BM10" s="12">
        <v>87</v>
      </c>
      <c r="BN10" s="12">
        <v>100</v>
      </c>
      <c r="BO10" s="12">
        <v>100</v>
      </c>
      <c r="BP10" s="12">
        <v>71</v>
      </c>
      <c r="BQ10" s="12">
        <v>43</v>
      </c>
      <c r="BR10" s="12">
        <v>31</v>
      </c>
      <c r="BS10" s="12">
        <v>100</v>
      </c>
      <c r="BT10" s="12">
        <v>66</v>
      </c>
      <c r="BU10" s="12">
        <v>68</v>
      </c>
      <c r="BV10" s="12">
        <v>81</v>
      </c>
      <c r="BW10" s="12">
        <v>98</v>
      </c>
      <c r="BX10" s="12">
        <v>100</v>
      </c>
      <c r="BY10" s="12">
        <v>10</v>
      </c>
      <c r="BZ10" s="12">
        <v>90</v>
      </c>
      <c r="CA10" s="12">
        <v>38</v>
      </c>
      <c r="CB10" s="12">
        <v>82</v>
      </c>
      <c r="CC10" s="12">
        <v>100</v>
      </c>
      <c r="CD10" s="12">
        <v>10</v>
      </c>
      <c r="CE10" s="12">
        <v>88</v>
      </c>
      <c r="CF10" s="12">
        <v>100</v>
      </c>
      <c r="CG10" s="12">
        <v>1</v>
      </c>
      <c r="CH10" s="12">
        <v>100</v>
      </c>
      <c r="CI10" s="12">
        <v>78</v>
      </c>
      <c r="CJ10" s="12">
        <v>100</v>
      </c>
      <c r="CK10" s="12">
        <v>100</v>
      </c>
      <c r="CL10" s="12">
        <v>100</v>
      </c>
      <c r="CM10" s="12">
        <v>80</v>
      </c>
      <c r="CN10" s="12">
        <v>71</v>
      </c>
      <c r="CO10" s="12">
        <v>100</v>
      </c>
      <c r="CP10" s="12">
        <v>87</v>
      </c>
      <c r="CQ10" s="12">
        <v>92</v>
      </c>
      <c r="CR10" s="12">
        <v>58</v>
      </c>
      <c r="CS10" s="12">
        <v>100</v>
      </c>
      <c r="CT10" s="12">
        <v>100</v>
      </c>
      <c r="CU10" s="12">
        <v>1</v>
      </c>
      <c r="CV10" s="12">
        <v>73</v>
      </c>
      <c r="CW10" s="12">
        <v>1</v>
      </c>
      <c r="CX10" s="12">
        <v>20</v>
      </c>
      <c r="CY10" s="12">
        <v>60</v>
      </c>
      <c r="CZ10" s="12">
        <v>100</v>
      </c>
      <c r="DA10" s="12">
        <v>40</v>
      </c>
      <c r="DB10" s="12">
        <v>12</v>
      </c>
      <c r="DC10" s="12">
        <v>38</v>
      </c>
      <c r="DD10" s="12">
        <v>100</v>
      </c>
      <c r="DE10" s="12">
        <v>64</v>
      </c>
      <c r="DF10" s="12">
        <v>100</v>
      </c>
      <c r="DG10" s="12">
        <v>100</v>
      </c>
      <c r="DH10" s="12">
        <v>71</v>
      </c>
      <c r="DI10" s="15" t="s">
        <v>6</v>
      </c>
      <c r="DJ10" s="24">
        <f>AVERAGE(BJ10:CF10,CG7:DH7)</f>
        <v>78.627450980392155</v>
      </c>
      <c r="DK10" s="23">
        <f>STDEV(BJ10:CF10,CG7:DH7)</f>
        <v>25.773599503611237</v>
      </c>
      <c r="DL10" s="12">
        <v>1</v>
      </c>
      <c r="DM10" s="12">
        <v>94</v>
      </c>
      <c r="DN10" s="12">
        <v>94</v>
      </c>
      <c r="DO10" s="12">
        <v>76</v>
      </c>
      <c r="DP10" s="12">
        <v>10</v>
      </c>
      <c r="DQ10" s="12">
        <v>96</v>
      </c>
      <c r="DR10" s="12">
        <v>97</v>
      </c>
      <c r="DS10" s="12">
        <v>100</v>
      </c>
      <c r="DT10" s="12">
        <v>18</v>
      </c>
      <c r="DU10" s="12">
        <v>1</v>
      </c>
      <c r="DV10" s="12">
        <v>100</v>
      </c>
      <c r="DW10" s="12">
        <v>100</v>
      </c>
      <c r="DX10" s="12">
        <v>99</v>
      </c>
      <c r="DY10" s="12">
        <v>100</v>
      </c>
      <c r="DZ10" s="12">
        <v>100</v>
      </c>
      <c r="EA10" s="12">
        <v>1</v>
      </c>
      <c r="EB10" s="12">
        <v>100</v>
      </c>
      <c r="EC10" s="12">
        <v>1</v>
      </c>
      <c r="ED10" s="12">
        <v>100</v>
      </c>
      <c r="EE10" s="12">
        <v>78</v>
      </c>
      <c r="EF10" s="12">
        <v>54</v>
      </c>
      <c r="EG10" s="12">
        <v>1</v>
      </c>
      <c r="EH10" s="12">
        <v>39</v>
      </c>
      <c r="EI10" s="12">
        <v>59</v>
      </c>
      <c r="EJ10" s="12">
        <v>96</v>
      </c>
      <c r="EK10" s="12">
        <v>90</v>
      </c>
      <c r="EL10" s="12">
        <v>31</v>
      </c>
      <c r="EM10" s="12">
        <v>100</v>
      </c>
      <c r="EN10" s="12">
        <v>25</v>
      </c>
      <c r="EO10" s="12">
        <v>42</v>
      </c>
      <c r="EP10" s="12">
        <v>100</v>
      </c>
      <c r="EQ10" s="12">
        <v>100</v>
      </c>
      <c r="ER10" s="12">
        <v>100</v>
      </c>
      <c r="ES10" s="12">
        <v>79</v>
      </c>
      <c r="ET10" s="12">
        <v>69</v>
      </c>
      <c r="EU10" s="12">
        <v>100</v>
      </c>
      <c r="EV10" s="12">
        <v>1</v>
      </c>
      <c r="EW10" s="12">
        <v>51</v>
      </c>
      <c r="EX10" s="12">
        <v>100</v>
      </c>
      <c r="EY10" s="12">
        <v>68</v>
      </c>
      <c r="EZ10" s="12">
        <v>1</v>
      </c>
      <c r="FA10" s="12">
        <v>100</v>
      </c>
      <c r="FB10" s="12">
        <v>100</v>
      </c>
      <c r="FC10" s="12">
        <v>61</v>
      </c>
      <c r="FD10" s="12">
        <v>33</v>
      </c>
      <c r="FE10" s="12">
        <v>50</v>
      </c>
      <c r="FF10" s="12">
        <v>78</v>
      </c>
      <c r="FG10" s="12">
        <v>100</v>
      </c>
      <c r="FH10" s="12">
        <v>9</v>
      </c>
      <c r="FI10" s="12">
        <v>70</v>
      </c>
      <c r="FJ10" s="15" t="s">
        <v>6</v>
      </c>
      <c r="FK10" s="24">
        <f>AVERAGE(DL10:EK10,EL7:FI7)</f>
        <v>72.459999999999994</v>
      </c>
      <c r="FL10" s="25">
        <f>STDEV(DL10:EK10,EL7:FI7)</f>
        <v>33.991721681273262</v>
      </c>
      <c r="FM10" s="15" t="s">
        <v>6</v>
      </c>
      <c r="FN10" s="24">
        <f>AVERAGE(C15:AF15,AG12:BF12,BJ15:CF15,CG12:DH12,DL15:EK15,EL12:FI12)</f>
        <v>63.445859872611464</v>
      </c>
      <c r="FO10" s="25">
        <f>STDEV(C15:AF15,AG12:BF12,BJ15:CF15,CG12:DH12,DL15:EK15,EL12:FI12)</f>
        <v>34.08104874252691</v>
      </c>
    </row>
    <row r="11" spans="1:171" x14ac:dyDescent="0.2">
      <c r="A11" s="15"/>
      <c r="B11" s="16" t="s">
        <v>204</v>
      </c>
      <c r="BG11" s="15" t="s">
        <v>7</v>
      </c>
      <c r="BH11" s="17" t="s">
        <v>195</v>
      </c>
      <c r="BI11" s="18" t="s">
        <v>3</v>
      </c>
      <c r="DI11" s="15" t="s">
        <v>7</v>
      </c>
      <c r="DJ11" s="19" t="s">
        <v>2</v>
      </c>
      <c r="DK11" s="18" t="s">
        <v>3</v>
      </c>
      <c r="FJ11" s="15" t="s">
        <v>7</v>
      </c>
      <c r="FK11" s="19" t="s">
        <v>2</v>
      </c>
      <c r="FL11" s="20" t="s">
        <v>3</v>
      </c>
      <c r="FM11" s="15" t="s">
        <v>7</v>
      </c>
      <c r="FN11" s="19" t="s">
        <v>2</v>
      </c>
      <c r="FO11" s="20" t="s">
        <v>3</v>
      </c>
    </row>
    <row r="12" spans="1:171" x14ac:dyDescent="0.2">
      <c r="A12" s="15" t="s">
        <v>205</v>
      </c>
      <c r="B12" s="16" t="s">
        <v>197</v>
      </c>
      <c r="C12" s="12">
        <v>87</v>
      </c>
      <c r="D12" s="12">
        <v>45</v>
      </c>
      <c r="E12" s="12">
        <v>54</v>
      </c>
      <c r="F12" s="12">
        <v>100</v>
      </c>
      <c r="G12" s="12">
        <v>85</v>
      </c>
      <c r="H12" s="12">
        <v>22</v>
      </c>
      <c r="I12" s="12">
        <v>39</v>
      </c>
      <c r="J12" s="12">
        <v>100</v>
      </c>
      <c r="K12" s="12">
        <v>100</v>
      </c>
      <c r="L12" s="12">
        <v>10</v>
      </c>
      <c r="M12" s="12">
        <v>22</v>
      </c>
      <c r="N12" s="12">
        <v>68</v>
      </c>
      <c r="O12" s="12">
        <v>64</v>
      </c>
      <c r="P12" s="12">
        <v>10</v>
      </c>
      <c r="Q12" s="12">
        <v>87</v>
      </c>
      <c r="R12" s="12">
        <v>53</v>
      </c>
      <c r="S12" s="12">
        <v>69</v>
      </c>
      <c r="T12" s="12">
        <v>71</v>
      </c>
      <c r="U12" s="12">
        <v>33</v>
      </c>
      <c r="V12" s="12">
        <v>67</v>
      </c>
      <c r="W12" s="12">
        <v>17</v>
      </c>
      <c r="X12" s="12">
        <v>80</v>
      </c>
      <c r="Y12" s="12">
        <v>62</v>
      </c>
      <c r="Z12" s="12">
        <v>84</v>
      </c>
      <c r="AA12" s="12">
        <v>25</v>
      </c>
      <c r="AB12" s="12">
        <v>72</v>
      </c>
      <c r="AC12" s="12">
        <v>100</v>
      </c>
      <c r="AD12" s="12">
        <v>100</v>
      </c>
      <c r="AE12" s="12">
        <v>95</v>
      </c>
      <c r="AF12" s="12">
        <v>100</v>
      </c>
      <c r="AG12" s="12">
        <v>88</v>
      </c>
      <c r="AH12" s="12">
        <v>70</v>
      </c>
      <c r="AI12" s="12">
        <v>62</v>
      </c>
      <c r="AJ12" s="12">
        <v>32</v>
      </c>
      <c r="AK12" s="12">
        <v>92</v>
      </c>
      <c r="AL12" s="12">
        <v>66</v>
      </c>
      <c r="AM12" s="12">
        <v>70</v>
      </c>
      <c r="AN12" s="12">
        <v>85</v>
      </c>
      <c r="AO12" s="12">
        <v>79</v>
      </c>
      <c r="AP12" s="12">
        <v>100</v>
      </c>
      <c r="AQ12" s="12">
        <v>91</v>
      </c>
      <c r="AR12" s="12">
        <v>100</v>
      </c>
      <c r="AS12" s="12">
        <v>85</v>
      </c>
      <c r="AT12" s="12">
        <v>100</v>
      </c>
      <c r="AU12" s="12">
        <v>82</v>
      </c>
      <c r="AV12" s="12">
        <v>59</v>
      </c>
      <c r="AW12" s="12">
        <v>57</v>
      </c>
      <c r="AX12" s="12">
        <v>100</v>
      </c>
      <c r="AY12" s="12">
        <v>100</v>
      </c>
      <c r="AZ12" s="12">
        <v>42</v>
      </c>
      <c r="BA12" s="12">
        <v>57</v>
      </c>
      <c r="BB12" s="12">
        <v>90</v>
      </c>
      <c r="BC12" s="12">
        <v>100</v>
      </c>
      <c r="BD12" s="12">
        <v>71</v>
      </c>
      <c r="BE12" s="12">
        <v>75</v>
      </c>
      <c r="BF12" s="12">
        <v>78</v>
      </c>
      <c r="BG12" s="15" t="s">
        <v>4</v>
      </c>
      <c r="BH12" s="22">
        <f>AVERAGE(C12:AF12,AG15:BF15)</f>
        <v>65.285714285714292</v>
      </c>
      <c r="BI12" s="23">
        <f>STDEV(C12:AF12,AG15:BF15)</f>
        <v>30.016791837366505</v>
      </c>
      <c r="BJ12" s="12">
        <v>96</v>
      </c>
      <c r="BK12" s="12">
        <v>74</v>
      </c>
      <c r="BL12" s="12">
        <v>79</v>
      </c>
      <c r="BM12" s="12">
        <v>89</v>
      </c>
      <c r="BN12" s="12">
        <v>89</v>
      </c>
      <c r="BO12" s="12">
        <v>100</v>
      </c>
      <c r="BP12" s="12">
        <v>80</v>
      </c>
      <c r="BQ12" s="12">
        <v>62</v>
      </c>
      <c r="BR12" s="12">
        <v>64</v>
      </c>
      <c r="BS12" s="12">
        <v>100</v>
      </c>
      <c r="BT12" s="12">
        <v>71</v>
      </c>
      <c r="BU12" s="12">
        <v>81</v>
      </c>
      <c r="BV12" s="12">
        <v>83</v>
      </c>
      <c r="BW12" s="12">
        <v>90</v>
      </c>
      <c r="BX12" s="12">
        <v>82</v>
      </c>
      <c r="BY12" s="12">
        <v>74</v>
      </c>
      <c r="BZ12" s="12">
        <v>74</v>
      </c>
      <c r="CA12" s="12">
        <v>44</v>
      </c>
      <c r="CB12" s="12">
        <v>14</v>
      </c>
      <c r="CC12" s="12">
        <v>100</v>
      </c>
      <c r="CD12" s="12">
        <v>77</v>
      </c>
      <c r="CE12" s="12">
        <v>29</v>
      </c>
      <c r="CF12" s="12">
        <v>12</v>
      </c>
      <c r="CG12" s="12">
        <v>100</v>
      </c>
      <c r="CH12" s="12">
        <v>51</v>
      </c>
      <c r="CI12" s="12">
        <v>41</v>
      </c>
      <c r="CJ12" s="12">
        <v>100</v>
      </c>
      <c r="CK12" s="12">
        <v>90</v>
      </c>
      <c r="CL12" s="12">
        <v>81</v>
      </c>
      <c r="CM12" s="12">
        <v>90</v>
      </c>
      <c r="CN12" s="12">
        <v>97</v>
      </c>
      <c r="CO12" s="12">
        <v>35</v>
      </c>
      <c r="CP12" s="12">
        <v>80</v>
      </c>
      <c r="CQ12" s="12">
        <v>94</v>
      </c>
      <c r="CR12" s="12">
        <v>66</v>
      </c>
      <c r="CS12" s="12">
        <v>91</v>
      </c>
      <c r="CT12" s="12">
        <v>30</v>
      </c>
      <c r="CU12" s="12">
        <v>57</v>
      </c>
      <c r="CV12" s="12">
        <v>82</v>
      </c>
      <c r="CW12" s="12">
        <v>85</v>
      </c>
      <c r="CX12" s="12">
        <v>84</v>
      </c>
      <c r="CY12" s="12">
        <v>83</v>
      </c>
      <c r="CZ12" s="12">
        <v>75</v>
      </c>
      <c r="DA12" s="12">
        <v>70</v>
      </c>
      <c r="DB12" s="12">
        <v>100</v>
      </c>
      <c r="DC12" s="12">
        <v>62</v>
      </c>
      <c r="DD12" s="12">
        <v>21</v>
      </c>
      <c r="DE12" s="12">
        <v>66</v>
      </c>
      <c r="DF12" s="12">
        <v>30</v>
      </c>
      <c r="DG12" s="12">
        <v>100</v>
      </c>
      <c r="DH12" s="12">
        <v>91</v>
      </c>
      <c r="DI12" s="15" t="s">
        <v>4</v>
      </c>
      <c r="DJ12" s="24">
        <f>AVERAGE(BJ12:CF12,CG15:DH15)</f>
        <v>64.019607843137251</v>
      </c>
      <c r="DK12" s="23">
        <f>STDEV(BJ12:CF12,CG15:DH15)</f>
        <v>29.958965400079112</v>
      </c>
      <c r="DL12" s="12">
        <v>100</v>
      </c>
      <c r="DM12" s="12">
        <v>78</v>
      </c>
      <c r="DN12" s="12">
        <v>100</v>
      </c>
      <c r="DO12" s="12">
        <v>67</v>
      </c>
      <c r="DP12" s="12">
        <v>100</v>
      </c>
      <c r="DQ12" s="12">
        <v>93</v>
      </c>
      <c r="DR12" s="12">
        <v>95</v>
      </c>
      <c r="DS12" s="12">
        <v>80</v>
      </c>
      <c r="DT12" s="12">
        <v>68</v>
      </c>
      <c r="DU12" s="12">
        <v>54</v>
      </c>
      <c r="DV12" s="12">
        <v>95</v>
      </c>
      <c r="DW12" s="12">
        <v>100</v>
      </c>
      <c r="DX12" s="12">
        <v>95</v>
      </c>
      <c r="DY12" s="12">
        <v>3</v>
      </c>
      <c r="DZ12" s="12">
        <v>1</v>
      </c>
      <c r="EA12" s="12">
        <v>100</v>
      </c>
      <c r="EB12" s="12">
        <v>45</v>
      </c>
      <c r="EC12" s="12">
        <v>1</v>
      </c>
      <c r="ED12" s="12">
        <v>100</v>
      </c>
      <c r="EE12" s="12">
        <v>85</v>
      </c>
      <c r="EF12" s="12">
        <v>66</v>
      </c>
      <c r="EG12" s="12">
        <v>100</v>
      </c>
      <c r="EH12" s="12">
        <v>79</v>
      </c>
      <c r="EI12" s="12">
        <v>77</v>
      </c>
      <c r="EJ12" s="12">
        <v>96</v>
      </c>
      <c r="EK12" s="12">
        <v>66</v>
      </c>
      <c r="EL12" s="12">
        <v>85</v>
      </c>
      <c r="EM12" s="12">
        <v>69</v>
      </c>
      <c r="EN12" s="12">
        <v>95</v>
      </c>
      <c r="EO12" s="12">
        <v>64</v>
      </c>
      <c r="EP12" s="12">
        <v>58</v>
      </c>
      <c r="EQ12" s="12">
        <v>100</v>
      </c>
      <c r="ER12" s="12">
        <v>1</v>
      </c>
      <c r="ES12" s="12">
        <v>80</v>
      </c>
      <c r="ET12" s="12">
        <v>90</v>
      </c>
      <c r="EU12" s="12">
        <v>1</v>
      </c>
      <c r="EV12" s="12">
        <v>100</v>
      </c>
      <c r="EW12" s="12">
        <v>56</v>
      </c>
      <c r="EX12" s="12">
        <v>1</v>
      </c>
      <c r="EY12" s="12">
        <v>63</v>
      </c>
      <c r="EZ12" s="12">
        <v>70</v>
      </c>
      <c r="FA12" s="12">
        <v>1</v>
      </c>
      <c r="FB12" s="12">
        <v>60</v>
      </c>
      <c r="FC12" s="12">
        <v>73</v>
      </c>
      <c r="FD12" s="12">
        <v>91</v>
      </c>
      <c r="FE12" s="12">
        <v>1</v>
      </c>
      <c r="FF12" s="12">
        <v>92</v>
      </c>
      <c r="FG12" s="12">
        <v>1</v>
      </c>
      <c r="FH12" s="12">
        <v>87</v>
      </c>
      <c r="FI12" s="12">
        <v>78</v>
      </c>
      <c r="FJ12" s="15" t="s">
        <v>4</v>
      </c>
      <c r="FK12" s="24">
        <f>AVERAGE(DL12:EK12,EL15:FI15)</f>
        <v>67.44</v>
      </c>
      <c r="FL12" s="25">
        <f>STDEV(DL12:EK12,EL15:FI15)</f>
        <v>33.591276807394813</v>
      </c>
      <c r="FM12" s="15" t="s">
        <v>4</v>
      </c>
      <c r="FN12" s="24">
        <f>AVERAGE(C12:AF12,AG15:BF15,BJ12:CF12,CG15:DH15,DL12:EK12,EL15:FI15)</f>
        <v>65.560509554140125</v>
      </c>
      <c r="FO12" s="25">
        <f>STDEV(C12:AF12,AG15:BF15,BJ12:CF12,CG15:DH15,DL12:EK12,EL15:FI15)</f>
        <v>31.011234023110504</v>
      </c>
    </row>
    <row r="13" spans="1:171" x14ac:dyDescent="0.2">
      <c r="A13" s="15" t="s">
        <v>206</v>
      </c>
      <c r="B13" s="16" t="s">
        <v>199</v>
      </c>
      <c r="C13" s="12">
        <v>1</v>
      </c>
      <c r="D13" s="12">
        <v>58</v>
      </c>
      <c r="E13" s="12">
        <v>83</v>
      </c>
      <c r="F13" s="12">
        <v>1</v>
      </c>
      <c r="G13" s="12">
        <v>64</v>
      </c>
      <c r="H13" s="12">
        <v>70</v>
      </c>
      <c r="I13" s="12">
        <v>1</v>
      </c>
      <c r="J13" s="12">
        <v>1</v>
      </c>
      <c r="K13" s="12">
        <v>1</v>
      </c>
      <c r="L13" s="12">
        <v>1</v>
      </c>
      <c r="M13" s="12">
        <v>67</v>
      </c>
      <c r="N13" s="12">
        <v>73</v>
      </c>
      <c r="O13" s="12">
        <v>76</v>
      </c>
      <c r="P13" s="12">
        <v>1</v>
      </c>
      <c r="Q13" s="12">
        <v>68</v>
      </c>
      <c r="R13" s="12">
        <v>46</v>
      </c>
      <c r="S13" s="12">
        <v>76</v>
      </c>
      <c r="T13" s="12">
        <v>1</v>
      </c>
      <c r="U13" s="12">
        <v>77</v>
      </c>
      <c r="V13" s="12">
        <v>86</v>
      </c>
      <c r="W13" s="12">
        <v>23</v>
      </c>
      <c r="X13" s="12">
        <v>83</v>
      </c>
      <c r="Y13" s="12">
        <v>53</v>
      </c>
      <c r="Z13" s="12">
        <v>1</v>
      </c>
      <c r="AA13" s="12">
        <v>93</v>
      </c>
      <c r="AB13" s="12">
        <v>67</v>
      </c>
      <c r="AC13" s="12">
        <v>1</v>
      </c>
      <c r="AD13" s="12">
        <v>100</v>
      </c>
      <c r="AE13" s="12">
        <v>1</v>
      </c>
      <c r="AF13" s="12">
        <v>1</v>
      </c>
      <c r="AG13" s="12">
        <v>10</v>
      </c>
      <c r="AH13" s="12">
        <v>99</v>
      </c>
      <c r="AI13" s="12">
        <v>74</v>
      </c>
      <c r="AJ13" s="12">
        <v>63</v>
      </c>
      <c r="AK13" s="12">
        <v>92</v>
      </c>
      <c r="AL13" s="12">
        <v>70</v>
      </c>
      <c r="AM13" s="12">
        <v>86</v>
      </c>
      <c r="AN13" s="12">
        <v>90</v>
      </c>
      <c r="AO13" s="12">
        <v>1</v>
      </c>
      <c r="AP13" s="12">
        <v>1</v>
      </c>
      <c r="AQ13" s="12">
        <v>35</v>
      </c>
      <c r="AR13" s="12">
        <v>20</v>
      </c>
      <c r="AS13" s="12">
        <v>11</v>
      </c>
      <c r="AT13" s="12">
        <v>1</v>
      </c>
      <c r="AU13" s="12">
        <v>1</v>
      </c>
      <c r="AV13" s="12">
        <v>41</v>
      </c>
      <c r="AW13" s="12">
        <v>84</v>
      </c>
      <c r="AX13" s="12">
        <v>1</v>
      </c>
      <c r="AY13" s="12">
        <v>49</v>
      </c>
      <c r="AZ13" s="12">
        <v>87</v>
      </c>
      <c r="BA13" s="12">
        <v>1</v>
      </c>
      <c r="BB13" s="12">
        <v>75</v>
      </c>
      <c r="BC13" s="12">
        <v>1</v>
      </c>
      <c r="BD13" s="12">
        <v>34</v>
      </c>
      <c r="BE13" s="12">
        <v>79</v>
      </c>
      <c r="BF13" s="12">
        <v>78</v>
      </c>
      <c r="BG13" s="15" t="s">
        <v>5</v>
      </c>
      <c r="BH13" s="22">
        <f>AVERAGE(C13:BF13)</f>
        <v>43.910714285714285</v>
      </c>
      <c r="BI13" s="23">
        <f>STDEV(C13:BF13)</f>
        <v>36.644869062004148</v>
      </c>
      <c r="BJ13" s="12">
        <v>79</v>
      </c>
      <c r="BK13" s="12">
        <v>30</v>
      </c>
      <c r="BL13" s="12">
        <v>78</v>
      </c>
      <c r="BM13" s="12">
        <v>83</v>
      </c>
      <c r="BN13" s="12">
        <v>61</v>
      </c>
      <c r="BO13" s="12">
        <v>1</v>
      </c>
      <c r="BP13" s="12">
        <v>7</v>
      </c>
      <c r="BQ13" s="12">
        <v>59</v>
      </c>
      <c r="BR13" s="12">
        <v>60</v>
      </c>
      <c r="BS13" s="12">
        <v>1</v>
      </c>
      <c r="BT13" s="12">
        <v>73</v>
      </c>
      <c r="BU13" s="12">
        <v>83</v>
      </c>
      <c r="BV13" s="12">
        <v>56</v>
      </c>
      <c r="BW13" s="12">
        <v>97</v>
      </c>
      <c r="BX13" s="12">
        <v>1</v>
      </c>
      <c r="BY13" s="12">
        <v>79</v>
      </c>
      <c r="BZ13" s="12">
        <v>91</v>
      </c>
      <c r="CA13" s="12">
        <v>68</v>
      </c>
      <c r="CB13" s="12">
        <v>16</v>
      </c>
      <c r="CC13" s="12">
        <v>1</v>
      </c>
      <c r="CD13" s="12">
        <v>77</v>
      </c>
      <c r="CE13" s="12">
        <v>31</v>
      </c>
      <c r="CF13" s="12">
        <v>1</v>
      </c>
      <c r="CG13" s="12">
        <v>100</v>
      </c>
      <c r="CH13" s="12">
        <v>1</v>
      </c>
      <c r="CI13" s="12">
        <v>73</v>
      </c>
      <c r="CJ13" s="12">
        <v>100</v>
      </c>
      <c r="CK13" s="12">
        <v>1</v>
      </c>
      <c r="CL13" s="12">
        <v>1</v>
      </c>
      <c r="CM13" s="12">
        <v>70</v>
      </c>
      <c r="CN13" s="12">
        <v>78</v>
      </c>
      <c r="CO13" s="12">
        <v>1</v>
      </c>
      <c r="CP13" s="12">
        <v>92</v>
      </c>
      <c r="CQ13" s="12">
        <v>87</v>
      </c>
      <c r="CR13" s="12">
        <v>39</v>
      </c>
      <c r="CS13" s="12">
        <v>1</v>
      </c>
      <c r="CT13" s="12">
        <v>1</v>
      </c>
      <c r="CU13" s="12">
        <v>63</v>
      </c>
      <c r="CV13" s="12">
        <v>23</v>
      </c>
      <c r="CW13" s="12">
        <v>66</v>
      </c>
      <c r="CX13" s="12">
        <v>82</v>
      </c>
      <c r="CY13" s="12">
        <v>75</v>
      </c>
      <c r="CZ13" s="12">
        <v>1</v>
      </c>
      <c r="DA13" s="12">
        <v>10</v>
      </c>
      <c r="DB13" s="12">
        <v>100</v>
      </c>
      <c r="DC13" s="12">
        <v>67</v>
      </c>
      <c r="DD13" s="12">
        <v>1</v>
      </c>
      <c r="DE13" s="12">
        <v>44</v>
      </c>
      <c r="DF13" s="12">
        <v>1</v>
      </c>
      <c r="DG13" s="12">
        <v>1</v>
      </c>
      <c r="DH13" s="12">
        <v>85</v>
      </c>
      <c r="DI13" s="15" t="s">
        <v>5</v>
      </c>
      <c r="DJ13" s="24">
        <f>AVERAGE(BJ13:DH13)</f>
        <v>47</v>
      </c>
      <c r="DK13" s="23">
        <f>STDEV(BJ13:DH13)</f>
        <v>36.93128754863551</v>
      </c>
      <c r="DL13" s="12">
        <v>100</v>
      </c>
      <c r="DM13" s="12">
        <v>70</v>
      </c>
      <c r="DN13" s="12">
        <v>1</v>
      </c>
      <c r="DO13" s="12">
        <v>33</v>
      </c>
      <c r="DP13" s="12">
        <v>20</v>
      </c>
      <c r="DQ13" s="12">
        <v>80</v>
      </c>
      <c r="DR13" s="12">
        <v>91</v>
      </c>
      <c r="DS13" s="12">
        <v>1</v>
      </c>
      <c r="DT13" s="12">
        <v>76</v>
      </c>
      <c r="DU13" s="12">
        <v>1</v>
      </c>
      <c r="DV13" s="12">
        <v>1</v>
      </c>
      <c r="DW13" s="12">
        <v>1</v>
      </c>
      <c r="DX13" s="12">
        <v>1</v>
      </c>
      <c r="DY13" s="12">
        <v>1</v>
      </c>
      <c r="DZ13" s="12">
        <v>100</v>
      </c>
      <c r="EA13" s="12">
        <v>100</v>
      </c>
      <c r="EB13" s="12">
        <v>1</v>
      </c>
      <c r="EC13" s="12">
        <v>92</v>
      </c>
      <c r="ED13" s="12">
        <v>1</v>
      </c>
      <c r="EE13" s="12">
        <v>99</v>
      </c>
      <c r="EF13" s="12">
        <v>60</v>
      </c>
      <c r="EG13" s="12">
        <v>1</v>
      </c>
      <c r="EH13" s="12">
        <v>86</v>
      </c>
      <c r="EI13" s="12">
        <v>62</v>
      </c>
      <c r="EJ13" s="12">
        <v>87</v>
      </c>
      <c r="EK13" s="12">
        <v>76</v>
      </c>
      <c r="EL13" s="12">
        <v>59</v>
      </c>
      <c r="EM13" s="12">
        <v>94</v>
      </c>
      <c r="EN13" s="12">
        <v>17</v>
      </c>
      <c r="EO13" s="12">
        <v>32</v>
      </c>
      <c r="EP13" s="12">
        <v>1</v>
      </c>
      <c r="EQ13" s="12">
        <v>1</v>
      </c>
      <c r="ER13" s="12">
        <v>1</v>
      </c>
      <c r="ES13" s="12">
        <v>50</v>
      </c>
      <c r="ET13" s="12">
        <v>80</v>
      </c>
      <c r="EU13" s="12">
        <v>1</v>
      </c>
      <c r="EV13" s="12">
        <v>1</v>
      </c>
      <c r="EW13" s="12">
        <v>60</v>
      </c>
      <c r="EX13" s="12">
        <v>1</v>
      </c>
      <c r="EY13" s="12">
        <v>63</v>
      </c>
      <c r="EZ13" s="12">
        <v>30</v>
      </c>
      <c r="FA13" s="12">
        <v>1</v>
      </c>
      <c r="FB13" s="12">
        <v>1</v>
      </c>
      <c r="FC13" s="12">
        <v>66</v>
      </c>
      <c r="FD13" s="12">
        <v>26</v>
      </c>
      <c r="FE13" s="12">
        <v>100</v>
      </c>
      <c r="FF13" s="12">
        <v>96</v>
      </c>
      <c r="FG13" s="12">
        <v>1</v>
      </c>
      <c r="FH13" s="12">
        <v>10</v>
      </c>
      <c r="FI13" s="12">
        <v>91</v>
      </c>
      <c r="FJ13" s="15" t="s">
        <v>5</v>
      </c>
      <c r="FK13" s="24">
        <f>AVERAGE(DL13:FI13)</f>
        <v>42.5</v>
      </c>
      <c r="FL13" s="25">
        <f>STDEV(DL13:FI13)</f>
        <v>39.546020723987397</v>
      </c>
      <c r="FM13" s="15" t="s">
        <v>5</v>
      </c>
      <c r="FN13" s="24">
        <f>AVERAGE(C13:BF13,BJ13:DH13,DL13:FI13)</f>
        <v>44.464968152866241</v>
      </c>
      <c r="FO13" s="25">
        <f>STDEV(C13:BF13,BJ13:DH13,DL13:FI13)</f>
        <v>37.486840197324561</v>
      </c>
    </row>
    <row r="14" spans="1:171" x14ac:dyDescent="0.2">
      <c r="A14" s="15" t="s">
        <v>207</v>
      </c>
      <c r="B14" s="16" t="s">
        <v>201</v>
      </c>
      <c r="C14" s="12">
        <v>1</v>
      </c>
      <c r="D14" s="12">
        <v>60</v>
      </c>
      <c r="E14" s="12">
        <v>65</v>
      </c>
      <c r="F14" s="12">
        <v>1</v>
      </c>
      <c r="G14" s="12">
        <v>100</v>
      </c>
      <c r="H14" s="12">
        <v>72</v>
      </c>
      <c r="I14" s="12">
        <v>1</v>
      </c>
      <c r="J14" s="12">
        <v>1</v>
      </c>
      <c r="K14" s="12">
        <v>1</v>
      </c>
      <c r="L14" s="12">
        <v>1</v>
      </c>
      <c r="M14" s="12">
        <v>66</v>
      </c>
      <c r="N14" s="12">
        <v>91</v>
      </c>
      <c r="O14" s="12">
        <v>86</v>
      </c>
      <c r="P14" s="12">
        <v>1</v>
      </c>
      <c r="Q14" s="12">
        <v>23</v>
      </c>
      <c r="R14" s="12">
        <v>52</v>
      </c>
      <c r="S14" s="12">
        <v>72</v>
      </c>
      <c r="T14" s="12">
        <v>1</v>
      </c>
      <c r="U14" s="12">
        <v>1</v>
      </c>
      <c r="V14" s="12">
        <v>65</v>
      </c>
      <c r="W14" s="12">
        <v>20</v>
      </c>
      <c r="X14" s="12">
        <v>73</v>
      </c>
      <c r="Y14" s="12">
        <v>68</v>
      </c>
      <c r="Z14" s="12">
        <v>1</v>
      </c>
      <c r="AA14" s="12">
        <v>19</v>
      </c>
      <c r="AB14" s="12">
        <v>39</v>
      </c>
      <c r="AC14" s="12">
        <v>1</v>
      </c>
      <c r="AD14" s="12">
        <v>1</v>
      </c>
      <c r="AE14" s="12">
        <v>1</v>
      </c>
      <c r="AF14" s="12">
        <v>1</v>
      </c>
      <c r="AG14" s="12">
        <v>6</v>
      </c>
      <c r="AH14" s="12">
        <v>71</v>
      </c>
      <c r="AI14" s="12">
        <v>65</v>
      </c>
      <c r="AJ14" s="12">
        <v>11</v>
      </c>
      <c r="AK14" s="12">
        <v>91</v>
      </c>
      <c r="AL14" s="12">
        <v>68</v>
      </c>
      <c r="AM14" s="12">
        <v>1</v>
      </c>
      <c r="AN14" s="12">
        <v>28</v>
      </c>
      <c r="AO14" s="12">
        <v>1</v>
      </c>
      <c r="AP14" s="12">
        <v>1</v>
      </c>
      <c r="AQ14" s="12">
        <v>26</v>
      </c>
      <c r="AR14" s="12">
        <v>1</v>
      </c>
      <c r="AS14" s="12">
        <v>11</v>
      </c>
      <c r="AT14" s="12">
        <v>1</v>
      </c>
      <c r="AU14" s="12">
        <v>1</v>
      </c>
      <c r="AV14" s="12">
        <v>74</v>
      </c>
      <c r="AW14" s="12">
        <v>55</v>
      </c>
      <c r="AX14" s="12">
        <v>1</v>
      </c>
      <c r="AY14" s="12">
        <v>51</v>
      </c>
      <c r="AZ14" s="12">
        <v>1</v>
      </c>
      <c r="BA14" s="12">
        <v>2</v>
      </c>
      <c r="BB14" s="12">
        <v>70</v>
      </c>
      <c r="BC14" s="12">
        <v>1</v>
      </c>
      <c r="BD14" s="12">
        <v>72</v>
      </c>
      <c r="BE14" s="12">
        <v>78</v>
      </c>
      <c r="BF14" s="12">
        <v>92</v>
      </c>
      <c r="BG14" s="15" t="s">
        <v>5</v>
      </c>
      <c r="BH14" s="22">
        <f>AVERAGE(C14:BF14)</f>
        <v>33.303571428571431</v>
      </c>
      <c r="BI14" s="23">
        <f>STDEV(C14:BF14)</f>
        <v>34.503712392019047</v>
      </c>
      <c r="BJ14" s="12">
        <v>90</v>
      </c>
      <c r="BK14" s="12">
        <v>57</v>
      </c>
      <c r="BL14" s="12">
        <v>1</v>
      </c>
      <c r="BM14" s="12">
        <v>69</v>
      </c>
      <c r="BN14" s="12">
        <v>74</v>
      </c>
      <c r="BO14" s="12">
        <v>1</v>
      </c>
      <c r="BP14" s="12">
        <v>1</v>
      </c>
      <c r="BQ14" s="12">
        <v>62</v>
      </c>
      <c r="BR14" s="12">
        <v>62</v>
      </c>
      <c r="BS14" s="12">
        <v>1</v>
      </c>
      <c r="BT14" s="12">
        <v>63</v>
      </c>
      <c r="BU14" s="12">
        <v>71</v>
      </c>
      <c r="BV14" s="12">
        <v>68</v>
      </c>
      <c r="BW14" s="12">
        <v>100</v>
      </c>
      <c r="BX14" s="12">
        <v>1</v>
      </c>
      <c r="BY14" s="12">
        <v>6</v>
      </c>
      <c r="BZ14" s="12">
        <v>84</v>
      </c>
      <c r="CA14" s="12">
        <v>37</v>
      </c>
      <c r="CB14" s="12">
        <v>1</v>
      </c>
      <c r="CC14" s="12">
        <v>1</v>
      </c>
      <c r="CD14" s="12">
        <v>8</v>
      </c>
      <c r="CE14" s="12">
        <v>31</v>
      </c>
      <c r="CF14" s="12">
        <v>95</v>
      </c>
      <c r="CG14" s="12">
        <v>1</v>
      </c>
      <c r="CH14" s="12">
        <v>1</v>
      </c>
      <c r="CI14" s="12">
        <v>42</v>
      </c>
      <c r="CJ14" s="12">
        <v>1</v>
      </c>
      <c r="CK14" s="12">
        <v>1</v>
      </c>
      <c r="CL14" s="12">
        <v>1</v>
      </c>
      <c r="CM14" s="12">
        <v>75</v>
      </c>
      <c r="CN14" s="12">
        <v>90</v>
      </c>
      <c r="CO14" s="12">
        <v>1</v>
      </c>
      <c r="CP14" s="12">
        <v>85</v>
      </c>
      <c r="CQ14" s="12">
        <v>91</v>
      </c>
      <c r="CR14" s="12">
        <v>68</v>
      </c>
      <c r="CS14" s="12">
        <v>1</v>
      </c>
      <c r="CT14" s="12">
        <v>1</v>
      </c>
      <c r="CU14" s="12">
        <v>1</v>
      </c>
      <c r="CV14" s="12">
        <v>25</v>
      </c>
      <c r="CW14" s="12">
        <v>1</v>
      </c>
      <c r="CX14" s="12">
        <v>28</v>
      </c>
      <c r="CY14" s="12">
        <v>67</v>
      </c>
      <c r="CZ14" s="12">
        <v>1</v>
      </c>
      <c r="DA14" s="12">
        <v>10</v>
      </c>
      <c r="DB14" s="12">
        <v>1</v>
      </c>
      <c r="DC14" s="12">
        <v>62</v>
      </c>
      <c r="DD14" s="12">
        <v>1</v>
      </c>
      <c r="DE14" s="12">
        <v>58</v>
      </c>
      <c r="DF14" s="12">
        <v>1</v>
      </c>
      <c r="DG14" s="12">
        <v>1</v>
      </c>
      <c r="DH14" s="12">
        <v>64</v>
      </c>
      <c r="DI14" s="15" t="s">
        <v>5</v>
      </c>
      <c r="DJ14" s="24">
        <f>AVERAGE(BJ14:DH14)</f>
        <v>34.588235294117645</v>
      </c>
      <c r="DK14" s="23">
        <f>STDEV(BJ14:DH14)</f>
        <v>35.594480735410784</v>
      </c>
      <c r="DL14" s="12">
        <v>1</v>
      </c>
      <c r="DM14" s="12">
        <v>94</v>
      </c>
      <c r="DN14" s="12">
        <v>1</v>
      </c>
      <c r="DO14" s="12">
        <v>60</v>
      </c>
      <c r="DP14" s="12">
        <v>1</v>
      </c>
      <c r="DQ14" s="12">
        <v>94</v>
      </c>
      <c r="DR14" s="12">
        <v>92</v>
      </c>
      <c r="DS14" s="12">
        <v>1</v>
      </c>
      <c r="DT14" s="12">
        <v>2</v>
      </c>
      <c r="DU14" s="12">
        <v>1</v>
      </c>
      <c r="DV14" s="12">
        <v>1</v>
      </c>
      <c r="DW14" s="12">
        <v>1</v>
      </c>
      <c r="DX14" s="12">
        <v>1</v>
      </c>
      <c r="DY14" s="12">
        <v>1</v>
      </c>
      <c r="DZ14" s="12">
        <v>1</v>
      </c>
      <c r="EA14" s="12">
        <v>1</v>
      </c>
      <c r="EB14" s="12">
        <v>1</v>
      </c>
      <c r="EC14" s="12">
        <v>1</v>
      </c>
      <c r="ED14" s="12">
        <v>1</v>
      </c>
      <c r="EE14" s="12">
        <v>73</v>
      </c>
      <c r="EF14" s="12">
        <v>40</v>
      </c>
      <c r="EG14" s="12">
        <v>1</v>
      </c>
      <c r="EH14" s="12">
        <v>68</v>
      </c>
      <c r="EI14" s="12">
        <v>81</v>
      </c>
      <c r="EJ14" s="12">
        <v>99</v>
      </c>
      <c r="EK14" s="12">
        <v>38</v>
      </c>
      <c r="EL14" s="12">
        <v>58</v>
      </c>
      <c r="EM14" s="12">
        <v>74</v>
      </c>
      <c r="EN14" s="12">
        <v>30</v>
      </c>
      <c r="EO14" s="12">
        <v>32</v>
      </c>
      <c r="EP14" s="12">
        <v>1</v>
      </c>
      <c r="EQ14" s="12">
        <v>1</v>
      </c>
      <c r="ER14" s="12">
        <v>1</v>
      </c>
      <c r="ES14" s="12">
        <v>1</v>
      </c>
      <c r="ET14" s="12">
        <v>87</v>
      </c>
      <c r="EU14" s="12">
        <v>1</v>
      </c>
      <c r="EV14" s="12">
        <v>1</v>
      </c>
      <c r="EW14" s="12">
        <v>37</v>
      </c>
      <c r="EX14" s="12">
        <v>1</v>
      </c>
      <c r="EY14" s="12">
        <v>62</v>
      </c>
      <c r="EZ14" s="12">
        <v>1</v>
      </c>
      <c r="FA14" s="12">
        <v>1</v>
      </c>
      <c r="FB14" s="12">
        <v>1</v>
      </c>
      <c r="FC14" s="12">
        <v>73</v>
      </c>
      <c r="FD14" s="12">
        <v>81</v>
      </c>
      <c r="FE14" s="12">
        <v>1</v>
      </c>
      <c r="FF14" s="12">
        <v>87</v>
      </c>
      <c r="FG14" s="12">
        <v>1</v>
      </c>
      <c r="FH14" s="12">
        <v>12</v>
      </c>
      <c r="FI14" s="12">
        <v>82</v>
      </c>
      <c r="FJ14" s="15" t="s">
        <v>5</v>
      </c>
      <c r="FK14" s="24">
        <f>AVERAGE(DL14:FI14)</f>
        <v>29.66</v>
      </c>
      <c r="FL14" s="25">
        <f>STDEV(DL14:FI14)</f>
        <v>36.425271559224718</v>
      </c>
      <c r="FM14" s="15" t="s">
        <v>5</v>
      </c>
      <c r="FN14" s="24">
        <f>AVERAGE(C14:BF14,BJ14:DH14,DL14:FI14)</f>
        <v>32.560509554140125</v>
      </c>
      <c r="FO14" s="25">
        <f>STDEV(C14:BF14,BJ14:DH14,DL14:FI14)</f>
        <v>35.310043893185551</v>
      </c>
    </row>
    <row r="15" spans="1:171" x14ac:dyDescent="0.2">
      <c r="A15" s="15" t="s">
        <v>208</v>
      </c>
      <c r="B15" s="16" t="s">
        <v>203</v>
      </c>
      <c r="C15" s="12">
        <v>68</v>
      </c>
      <c r="D15" s="12">
        <v>41</v>
      </c>
      <c r="E15" s="12">
        <v>73</v>
      </c>
      <c r="F15" s="12">
        <v>73</v>
      </c>
      <c r="G15" s="12">
        <v>78</v>
      </c>
      <c r="H15" s="12">
        <v>39</v>
      </c>
      <c r="I15" s="12">
        <v>90</v>
      </c>
      <c r="J15" s="12">
        <v>100</v>
      </c>
      <c r="K15" s="12">
        <v>100</v>
      </c>
      <c r="L15" s="12">
        <v>10</v>
      </c>
      <c r="M15" s="12">
        <v>6</v>
      </c>
      <c r="N15" s="12">
        <v>82</v>
      </c>
      <c r="O15" s="12">
        <v>59</v>
      </c>
      <c r="P15" s="12">
        <v>82</v>
      </c>
      <c r="Q15" s="12">
        <v>54</v>
      </c>
      <c r="R15" s="12">
        <v>56</v>
      </c>
      <c r="S15" s="12">
        <v>82</v>
      </c>
      <c r="T15" s="12">
        <v>90</v>
      </c>
      <c r="U15" s="12">
        <v>1</v>
      </c>
      <c r="V15" s="12">
        <v>85</v>
      </c>
      <c r="W15" s="12">
        <v>88</v>
      </c>
      <c r="X15" s="12">
        <v>91</v>
      </c>
      <c r="Y15" s="12">
        <v>67</v>
      </c>
      <c r="Z15" s="12">
        <v>1</v>
      </c>
      <c r="AA15" s="12">
        <v>93</v>
      </c>
      <c r="AB15" s="12">
        <v>65</v>
      </c>
      <c r="AC15" s="12">
        <v>100</v>
      </c>
      <c r="AD15" s="12">
        <v>1</v>
      </c>
      <c r="AE15" s="12">
        <v>100</v>
      </c>
      <c r="AF15" s="12">
        <v>100</v>
      </c>
      <c r="AG15" s="12">
        <v>81</v>
      </c>
      <c r="AH15" s="12">
        <v>87</v>
      </c>
      <c r="AI15" s="12">
        <v>75</v>
      </c>
      <c r="AJ15" s="12">
        <v>21</v>
      </c>
      <c r="AK15" s="12">
        <v>100</v>
      </c>
      <c r="AL15" s="12">
        <v>68</v>
      </c>
      <c r="AM15" s="12">
        <v>1</v>
      </c>
      <c r="AN15" s="12">
        <v>12</v>
      </c>
      <c r="AO15" s="12">
        <v>67</v>
      </c>
      <c r="AP15" s="12">
        <v>100</v>
      </c>
      <c r="AQ15" s="12">
        <v>36</v>
      </c>
      <c r="AR15" s="12">
        <v>86</v>
      </c>
      <c r="AS15" s="12">
        <v>89</v>
      </c>
      <c r="AT15" s="12">
        <v>65</v>
      </c>
      <c r="AU15" s="12">
        <v>66</v>
      </c>
      <c r="AV15" s="12">
        <v>90</v>
      </c>
      <c r="AW15" s="12">
        <v>71</v>
      </c>
      <c r="AX15" s="12">
        <v>100</v>
      </c>
      <c r="AY15" s="12">
        <v>53</v>
      </c>
      <c r="AZ15" s="12">
        <v>1</v>
      </c>
      <c r="BA15" s="12">
        <v>84</v>
      </c>
      <c r="BB15" s="12">
        <v>75</v>
      </c>
      <c r="BC15" s="12">
        <v>100</v>
      </c>
      <c r="BD15" s="12">
        <v>39</v>
      </c>
      <c r="BE15" s="12">
        <v>83</v>
      </c>
      <c r="BF15" s="12">
        <v>85</v>
      </c>
      <c r="BG15" s="15" t="s">
        <v>6</v>
      </c>
      <c r="BH15" s="22">
        <f>AVERAGE(C15:AF15,AG12:BF12)</f>
        <v>71.535714285714292</v>
      </c>
      <c r="BI15" s="23">
        <f>STDEV(C15:AF15,AG12:BF12)</f>
        <v>27.691130372353914</v>
      </c>
      <c r="BJ15" s="12">
        <v>94</v>
      </c>
      <c r="BK15" s="12">
        <v>40</v>
      </c>
      <c r="BL15" s="12">
        <v>1</v>
      </c>
      <c r="BM15" s="12">
        <v>84</v>
      </c>
      <c r="BN15" s="12">
        <v>71</v>
      </c>
      <c r="BO15" s="12">
        <v>100</v>
      </c>
      <c r="BP15" s="12">
        <v>79</v>
      </c>
      <c r="BQ15" s="12">
        <v>68</v>
      </c>
      <c r="BR15" s="12">
        <v>61</v>
      </c>
      <c r="BS15" s="12">
        <v>100</v>
      </c>
      <c r="BT15" s="12">
        <v>70</v>
      </c>
      <c r="BU15" s="12">
        <v>86</v>
      </c>
      <c r="BV15" s="12">
        <v>75</v>
      </c>
      <c r="BW15" s="12">
        <v>100</v>
      </c>
      <c r="BX15" s="12">
        <v>56</v>
      </c>
      <c r="BY15" s="12">
        <v>10</v>
      </c>
      <c r="BZ15" s="12">
        <v>81</v>
      </c>
      <c r="CA15" s="12">
        <v>33</v>
      </c>
      <c r="CB15" s="12">
        <v>1</v>
      </c>
      <c r="CC15" s="12">
        <v>100</v>
      </c>
      <c r="CD15" s="12">
        <v>11</v>
      </c>
      <c r="CE15" s="12">
        <v>32</v>
      </c>
      <c r="CF15" s="12">
        <v>95</v>
      </c>
      <c r="CG15" s="12">
        <v>1</v>
      </c>
      <c r="CH15" s="12">
        <v>51</v>
      </c>
      <c r="CI15" s="12">
        <v>71</v>
      </c>
      <c r="CJ15" s="12">
        <v>1</v>
      </c>
      <c r="CK15" s="12">
        <v>90</v>
      </c>
      <c r="CL15" s="12">
        <v>68</v>
      </c>
      <c r="CM15" s="12">
        <v>70</v>
      </c>
      <c r="CN15" s="12">
        <v>77</v>
      </c>
      <c r="CO15" s="12">
        <v>37</v>
      </c>
      <c r="CP15" s="12">
        <v>90</v>
      </c>
      <c r="CQ15" s="12">
        <v>95</v>
      </c>
      <c r="CR15" s="12">
        <v>64</v>
      </c>
      <c r="CS15" s="12">
        <v>92</v>
      </c>
      <c r="CT15" s="12">
        <v>65</v>
      </c>
      <c r="CU15" s="12">
        <v>1</v>
      </c>
      <c r="CV15" s="12">
        <v>82</v>
      </c>
      <c r="CW15" s="12">
        <v>1</v>
      </c>
      <c r="CX15" s="12">
        <v>29</v>
      </c>
      <c r="CY15" s="12">
        <v>71</v>
      </c>
      <c r="CZ15" s="12">
        <v>65</v>
      </c>
      <c r="DA15" s="12">
        <v>40</v>
      </c>
      <c r="DB15" s="12">
        <v>1</v>
      </c>
      <c r="DC15" s="12">
        <v>43</v>
      </c>
      <c r="DD15" s="12">
        <v>71</v>
      </c>
      <c r="DE15" s="12">
        <v>58</v>
      </c>
      <c r="DF15" s="12">
        <v>70</v>
      </c>
      <c r="DG15" s="12">
        <v>100</v>
      </c>
      <c r="DH15" s="12">
        <v>97</v>
      </c>
      <c r="DI15" s="15" t="s">
        <v>6</v>
      </c>
      <c r="DJ15" s="24">
        <f>AVERAGE(BJ15:CF15,CG12:DH12)</f>
        <v>68.627450980392155</v>
      </c>
      <c r="DK15" s="23">
        <f>STDEV(BJ15:CF15,CG12:DH12)</f>
        <v>28.928159833846134</v>
      </c>
      <c r="DL15" s="12">
        <v>1</v>
      </c>
      <c r="DM15" s="12">
        <v>82</v>
      </c>
      <c r="DN15" s="12">
        <v>1</v>
      </c>
      <c r="DO15" s="12">
        <v>82</v>
      </c>
      <c r="DP15" s="12">
        <v>1</v>
      </c>
      <c r="DQ15" s="12">
        <v>92</v>
      </c>
      <c r="DR15" s="12">
        <v>100</v>
      </c>
      <c r="DS15" s="12">
        <v>1</v>
      </c>
      <c r="DT15" s="12">
        <v>4</v>
      </c>
      <c r="DU15" s="12">
        <v>1</v>
      </c>
      <c r="DV15" s="12">
        <v>1</v>
      </c>
      <c r="DW15" s="12">
        <v>5</v>
      </c>
      <c r="DX15" s="12">
        <v>95</v>
      </c>
      <c r="DY15" s="12">
        <v>100</v>
      </c>
      <c r="DZ15" s="12">
        <v>1</v>
      </c>
      <c r="EA15" s="12">
        <v>1</v>
      </c>
      <c r="EB15" s="12">
        <v>2</v>
      </c>
      <c r="EC15" s="12">
        <v>1</v>
      </c>
      <c r="ED15" s="12">
        <v>1</v>
      </c>
      <c r="EE15" s="12">
        <v>91</v>
      </c>
      <c r="EF15" s="12">
        <v>64</v>
      </c>
      <c r="EG15" s="12">
        <v>1</v>
      </c>
      <c r="EH15" s="12">
        <v>89</v>
      </c>
      <c r="EI15" s="12">
        <v>67</v>
      </c>
      <c r="EJ15" s="12">
        <v>92</v>
      </c>
      <c r="EK15" s="12">
        <v>62</v>
      </c>
      <c r="EL15" s="12">
        <v>39</v>
      </c>
      <c r="EM15" s="12">
        <v>100</v>
      </c>
      <c r="EN15" s="12">
        <v>12</v>
      </c>
      <c r="EO15" s="12">
        <v>38</v>
      </c>
      <c r="EP15" s="12">
        <v>29</v>
      </c>
      <c r="EQ15" s="12">
        <v>75</v>
      </c>
      <c r="ER15" s="12">
        <v>100</v>
      </c>
      <c r="ES15" s="12">
        <v>1</v>
      </c>
      <c r="ET15" s="12">
        <v>96</v>
      </c>
      <c r="EU15" s="12">
        <v>100</v>
      </c>
      <c r="EV15" s="12">
        <v>1</v>
      </c>
      <c r="EW15" s="12">
        <v>58</v>
      </c>
      <c r="EX15" s="12">
        <v>87</v>
      </c>
      <c r="EY15" s="12">
        <v>64</v>
      </c>
      <c r="EZ15" s="12">
        <v>1</v>
      </c>
      <c r="FA15" s="12">
        <v>40</v>
      </c>
      <c r="FB15" s="12">
        <v>60</v>
      </c>
      <c r="FC15" s="12">
        <v>58</v>
      </c>
      <c r="FD15" s="12">
        <v>24</v>
      </c>
      <c r="FE15" s="12">
        <v>100</v>
      </c>
      <c r="FF15" s="12">
        <v>73</v>
      </c>
      <c r="FG15" s="12">
        <v>100</v>
      </c>
      <c r="FH15" s="12">
        <v>89</v>
      </c>
      <c r="FI15" s="12">
        <v>83</v>
      </c>
      <c r="FJ15" s="15" t="s">
        <v>6</v>
      </c>
      <c r="FK15" s="24">
        <f>AVERAGE(DL15:EK15,EL12:FI12)</f>
        <v>49.1</v>
      </c>
      <c r="FL15" s="25">
        <f>STDEV(DL15:EK15,EL12:FI12)</f>
        <v>40.872249954296997</v>
      </c>
      <c r="FM15" s="15" t="s">
        <v>6</v>
      </c>
      <c r="FN15" s="24">
        <f>AVERAGE(C15:AF15,AG12:BF12,BJ15:CF15,CG12:DH12,DL15:EK15,EL12:FI12)</f>
        <v>63.445859872611464</v>
      </c>
      <c r="FO15" s="25">
        <f>STDEV(C15:AF15,AG12:BF12,BJ15:CF15,CG12:DH12,DL15:EK15,EL12:FI12)</f>
        <v>34.08104874252691</v>
      </c>
    </row>
    <row r="16" spans="1:171" x14ac:dyDescent="0.2">
      <c r="A16" s="15" t="s">
        <v>209</v>
      </c>
      <c r="B16" s="16" t="s">
        <v>210</v>
      </c>
      <c r="C16" s="12" t="s">
        <v>211</v>
      </c>
      <c r="D16" s="12" t="s">
        <v>212</v>
      </c>
      <c r="E16" s="12" t="s">
        <v>213</v>
      </c>
      <c r="F16" s="12" t="s">
        <v>214</v>
      </c>
      <c r="G16" s="12" t="s">
        <v>213</v>
      </c>
      <c r="H16" s="12" t="s">
        <v>215</v>
      </c>
      <c r="I16" s="12" t="s">
        <v>216</v>
      </c>
      <c r="J16" s="12" t="s">
        <v>217</v>
      </c>
      <c r="K16" s="12" t="s">
        <v>218</v>
      </c>
      <c r="L16" s="12" t="s">
        <v>219</v>
      </c>
      <c r="M16" s="12" t="s">
        <v>220</v>
      </c>
      <c r="N16" s="12" t="s">
        <v>221</v>
      </c>
      <c r="O16" s="12" t="s">
        <v>212</v>
      </c>
      <c r="P16" s="12" t="s">
        <v>212</v>
      </c>
      <c r="Q16" s="12" t="s">
        <v>222</v>
      </c>
      <c r="R16" s="12" t="s">
        <v>213</v>
      </c>
      <c r="S16" s="12" t="s">
        <v>223</v>
      </c>
      <c r="T16" s="12" t="s">
        <v>213</v>
      </c>
      <c r="U16" s="12" t="s">
        <v>224</v>
      </c>
      <c r="V16" s="12" t="s">
        <v>225</v>
      </c>
      <c r="W16" s="12" t="s">
        <v>212</v>
      </c>
      <c r="X16" s="12" t="s">
        <v>226</v>
      </c>
      <c r="Y16" s="12" t="s">
        <v>213</v>
      </c>
      <c r="Z16" s="12" t="s">
        <v>227</v>
      </c>
      <c r="AA16" s="12" t="s">
        <v>228</v>
      </c>
      <c r="AB16" s="12" t="s">
        <v>213</v>
      </c>
      <c r="AC16" s="12" t="s">
        <v>212</v>
      </c>
      <c r="AD16" s="12" t="s">
        <v>229</v>
      </c>
      <c r="AE16" s="12" t="s">
        <v>211</v>
      </c>
      <c r="AF16" s="12" t="s">
        <v>230</v>
      </c>
      <c r="AG16" s="12" t="s">
        <v>211</v>
      </c>
      <c r="AH16" s="12" t="s">
        <v>211</v>
      </c>
      <c r="AI16" s="12" t="s">
        <v>213</v>
      </c>
      <c r="AJ16" s="12" t="s">
        <v>231</v>
      </c>
      <c r="AK16" s="12" t="s">
        <v>213</v>
      </c>
      <c r="AL16" s="12" t="s">
        <v>232</v>
      </c>
      <c r="AM16" s="12" t="s">
        <v>211</v>
      </c>
      <c r="AN16" s="12" t="s">
        <v>212</v>
      </c>
      <c r="AO16" s="12" t="s">
        <v>213</v>
      </c>
      <c r="AP16" s="12" t="s">
        <v>233</v>
      </c>
      <c r="AQ16" s="12" t="s">
        <v>213</v>
      </c>
      <c r="AR16" s="12" t="s">
        <v>234</v>
      </c>
      <c r="AS16" s="12" t="s">
        <v>235</v>
      </c>
      <c r="AT16" s="12" t="s">
        <v>236</v>
      </c>
      <c r="AU16" s="12" t="s">
        <v>237</v>
      </c>
      <c r="AV16" s="12" t="s">
        <v>238</v>
      </c>
      <c r="AW16" s="12" t="s">
        <v>239</v>
      </c>
      <c r="AX16" s="12" t="s">
        <v>240</v>
      </c>
      <c r="AY16" s="12" t="s">
        <v>211</v>
      </c>
      <c r="AZ16" s="12" t="s">
        <v>212</v>
      </c>
      <c r="BA16" s="12" t="s">
        <v>212</v>
      </c>
      <c r="BB16" s="12" t="s">
        <v>213</v>
      </c>
      <c r="BC16" s="12" t="s">
        <v>241</v>
      </c>
      <c r="BD16" s="12" t="s">
        <v>242</v>
      </c>
      <c r="BE16" s="12" t="s">
        <v>243</v>
      </c>
      <c r="BF16" s="12" t="s">
        <v>213</v>
      </c>
      <c r="BG16" s="26"/>
      <c r="BH16" s="17" t="s">
        <v>8</v>
      </c>
      <c r="BI16" s="18" t="s">
        <v>9</v>
      </c>
      <c r="BJ16" s="12" t="s">
        <v>224</v>
      </c>
      <c r="BK16" s="12" t="s">
        <v>213</v>
      </c>
      <c r="BL16" s="12" t="s">
        <v>213</v>
      </c>
      <c r="BM16" s="12" t="s">
        <v>244</v>
      </c>
      <c r="BN16" s="12" t="s">
        <v>245</v>
      </c>
      <c r="BO16" s="12" t="s">
        <v>246</v>
      </c>
      <c r="BP16" s="12" t="s">
        <v>247</v>
      </c>
      <c r="BQ16" s="12" t="s">
        <v>247</v>
      </c>
      <c r="BR16" s="12" t="s">
        <v>213</v>
      </c>
      <c r="BS16" s="12" t="s">
        <v>248</v>
      </c>
      <c r="BT16" s="12" t="s">
        <v>224</v>
      </c>
      <c r="BU16" s="12" t="s">
        <v>249</v>
      </c>
      <c r="BV16" s="12" t="s">
        <v>250</v>
      </c>
      <c r="BW16" s="12" t="s">
        <v>251</v>
      </c>
      <c r="BX16" s="12" t="s">
        <v>252</v>
      </c>
      <c r="BY16" s="12" t="s">
        <v>213</v>
      </c>
      <c r="BZ16" s="12" t="s">
        <v>251</v>
      </c>
      <c r="CA16" s="12" t="s">
        <v>213</v>
      </c>
      <c r="CB16" s="12" t="s">
        <v>253</v>
      </c>
      <c r="CC16" s="12" t="s">
        <v>224</v>
      </c>
      <c r="CD16" s="12" t="s">
        <v>211</v>
      </c>
      <c r="CE16" s="12" t="s">
        <v>211</v>
      </c>
      <c r="CF16" s="12" t="s">
        <v>254</v>
      </c>
      <c r="CG16" s="12" t="s">
        <v>211</v>
      </c>
      <c r="CH16" s="12" t="s">
        <v>211</v>
      </c>
      <c r="CI16" s="12" t="s">
        <v>255</v>
      </c>
      <c r="CJ16" s="12" t="s">
        <v>256</v>
      </c>
      <c r="CK16" s="12" t="s">
        <v>211</v>
      </c>
      <c r="CL16" s="12" t="s">
        <v>212</v>
      </c>
      <c r="CM16" s="12" t="s">
        <v>213</v>
      </c>
      <c r="CN16" s="12" t="s">
        <v>213</v>
      </c>
      <c r="CO16" s="12" t="s">
        <v>219</v>
      </c>
      <c r="CP16" s="12" t="s">
        <v>213</v>
      </c>
      <c r="CQ16" s="12" t="s">
        <v>213</v>
      </c>
      <c r="CR16" s="12" t="s">
        <v>213</v>
      </c>
      <c r="CS16" s="12" t="s">
        <v>213</v>
      </c>
      <c r="CT16" s="12" t="s">
        <v>257</v>
      </c>
      <c r="CU16" s="12" t="s">
        <v>258</v>
      </c>
      <c r="CV16" s="12" t="s">
        <v>259</v>
      </c>
      <c r="CW16" s="12" t="s">
        <v>260</v>
      </c>
      <c r="CX16" s="12" t="s">
        <v>261</v>
      </c>
      <c r="CY16" s="12" t="s">
        <v>262</v>
      </c>
      <c r="CZ16" s="12" t="s">
        <v>224</v>
      </c>
      <c r="DA16" s="12" t="s">
        <v>263</v>
      </c>
      <c r="DB16" s="12" t="s">
        <v>264</v>
      </c>
      <c r="DC16" s="12" t="s">
        <v>265</v>
      </c>
      <c r="DD16" s="12" t="s">
        <v>213</v>
      </c>
      <c r="DE16" s="12" t="s">
        <v>213</v>
      </c>
      <c r="DF16" s="12" t="s">
        <v>211</v>
      </c>
      <c r="DG16" s="12" t="s">
        <v>213</v>
      </c>
      <c r="DH16" s="12" t="s">
        <v>213</v>
      </c>
      <c r="DI16" s="26"/>
      <c r="DJ16" s="27" t="s">
        <v>8</v>
      </c>
      <c r="DK16" s="18" t="s">
        <v>9</v>
      </c>
      <c r="DL16" s="12" t="s">
        <v>266</v>
      </c>
      <c r="DM16" s="12" t="s">
        <v>213</v>
      </c>
      <c r="DN16" s="12" t="s">
        <v>267</v>
      </c>
      <c r="DO16" s="12" t="s">
        <v>213</v>
      </c>
      <c r="DP16" s="12" t="s">
        <v>268</v>
      </c>
      <c r="DQ16" s="12" t="s">
        <v>213</v>
      </c>
      <c r="DR16" s="12" t="s">
        <v>269</v>
      </c>
      <c r="DS16" s="12" t="s">
        <v>219</v>
      </c>
      <c r="DT16" s="12" t="s">
        <v>270</v>
      </c>
      <c r="DU16" s="12" t="s">
        <v>271</v>
      </c>
      <c r="DV16" s="12" t="s">
        <v>272</v>
      </c>
      <c r="DW16" s="12" t="s">
        <v>273</v>
      </c>
      <c r="DX16" s="12" t="s">
        <v>274</v>
      </c>
      <c r="DY16" s="12" t="s">
        <v>275</v>
      </c>
      <c r="DZ16" s="12" t="s">
        <v>276</v>
      </c>
      <c r="EA16" s="12" t="s">
        <v>213</v>
      </c>
      <c r="EB16" s="12" t="s">
        <v>277</v>
      </c>
      <c r="EC16" s="12" t="s">
        <v>213</v>
      </c>
      <c r="ED16" s="12" t="s">
        <v>212</v>
      </c>
      <c r="EE16" s="12" t="s">
        <v>278</v>
      </c>
      <c r="EF16" s="12" t="s">
        <v>213</v>
      </c>
      <c r="EG16" s="12" t="s">
        <v>279</v>
      </c>
      <c r="EH16" s="12" t="s">
        <v>213</v>
      </c>
      <c r="EI16" s="12" t="s">
        <v>280</v>
      </c>
      <c r="EJ16" s="12" t="s">
        <v>213</v>
      </c>
      <c r="EK16" s="12" t="s">
        <v>281</v>
      </c>
      <c r="EL16" s="12" t="s">
        <v>282</v>
      </c>
      <c r="EM16" s="12" t="s">
        <v>213</v>
      </c>
      <c r="EN16" s="12" t="s">
        <v>213</v>
      </c>
      <c r="EO16" s="12" t="s">
        <v>283</v>
      </c>
      <c r="EP16" s="12" t="s">
        <v>284</v>
      </c>
      <c r="EQ16" s="12" t="s">
        <v>285</v>
      </c>
      <c r="ER16" s="12" t="s">
        <v>211</v>
      </c>
      <c r="ES16" s="12" t="s">
        <v>286</v>
      </c>
      <c r="ET16" s="12" t="s">
        <v>287</v>
      </c>
      <c r="EU16" s="12" t="s">
        <v>288</v>
      </c>
      <c r="EV16" s="12" t="s">
        <v>224</v>
      </c>
      <c r="EW16" s="12" t="s">
        <v>213</v>
      </c>
      <c r="EX16" s="12" t="s">
        <v>289</v>
      </c>
      <c r="EY16" s="12" t="s">
        <v>212</v>
      </c>
      <c r="EZ16" s="12" t="s">
        <v>212</v>
      </c>
      <c r="FA16" s="12" t="s">
        <v>290</v>
      </c>
      <c r="FB16" s="12" t="s">
        <v>291</v>
      </c>
      <c r="FC16" s="12" t="s">
        <v>292</v>
      </c>
      <c r="FD16" s="12" t="s">
        <v>213</v>
      </c>
      <c r="FE16" s="12" t="s">
        <v>293</v>
      </c>
      <c r="FF16" s="12" t="s">
        <v>294</v>
      </c>
      <c r="FG16" s="12" t="s">
        <v>219</v>
      </c>
      <c r="FH16" s="12" t="s">
        <v>295</v>
      </c>
      <c r="FI16" s="12" t="s">
        <v>296</v>
      </c>
      <c r="FJ16" s="26"/>
      <c r="FK16" s="19" t="s">
        <v>8</v>
      </c>
      <c r="FL16" s="19" t="s">
        <v>9</v>
      </c>
      <c r="FM16" s="26"/>
      <c r="FN16" s="19" t="s">
        <v>8</v>
      </c>
      <c r="FO16" s="20" t="s">
        <v>9</v>
      </c>
    </row>
    <row r="17" spans="1:171" x14ac:dyDescent="0.2">
      <c r="A17" s="15"/>
      <c r="B17" s="16" t="s">
        <v>297</v>
      </c>
      <c r="C17" s="12" t="s">
        <v>298</v>
      </c>
      <c r="D17" s="12" t="s">
        <v>298</v>
      </c>
      <c r="E17" s="12" t="s">
        <v>298</v>
      </c>
      <c r="G17" s="12" t="s">
        <v>298</v>
      </c>
      <c r="H17" s="12" t="s">
        <v>298</v>
      </c>
      <c r="L17" s="12" t="s">
        <v>298</v>
      </c>
      <c r="M17" s="12" t="s">
        <v>298</v>
      </c>
      <c r="N17" s="12" t="s">
        <v>298</v>
      </c>
      <c r="O17" s="12" t="s">
        <v>298</v>
      </c>
      <c r="P17" s="12" t="s">
        <v>298</v>
      </c>
      <c r="R17" s="12" t="s">
        <v>298</v>
      </c>
      <c r="S17" s="12" t="s">
        <v>298</v>
      </c>
      <c r="T17" s="12" t="s">
        <v>298</v>
      </c>
      <c r="U17" s="12" t="s">
        <v>298</v>
      </c>
      <c r="V17" s="12" t="s">
        <v>298</v>
      </c>
      <c r="W17" s="12" t="s">
        <v>298</v>
      </c>
      <c r="Y17" s="12" t="s">
        <v>298</v>
      </c>
      <c r="AA17" s="12" t="s">
        <v>298</v>
      </c>
      <c r="AB17" s="12" t="s">
        <v>298</v>
      </c>
      <c r="AC17" s="12" t="s">
        <v>298</v>
      </c>
      <c r="AE17" s="12" t="s">
        <v>298</v>
      </c>
      <c r="AF17" s="12" t="s">
        <v>298</v>
      </c>
      <c r="AG17" s="12" t="s">
        <v>298</v>
      </c>
      <c r="AH17" s="12" t="s">
        <v>298</v>
      </c>
      <c r="AI17" s="12" t="s">
        <v>298</v>
      </c>
      <c r="AK17" s="12" t="s">
        <v>298</v>
      </c>
      <c r="AL17" s="12" t="s">
        <v>298</v>
      </c>
      <c r="AM17" s="12" t="s">
        <v>298</v>
      </c>
      <c r="AN17" s="12" t="s">
        <v>298</v>
      </c>
      <c r="AO17" s="12" t="s">
        <v>298</v>
      </c>
      <c r="AQ17" s="12" t="s">
        <v>298</v>
      </c>
      <c r="AT17" s="12" t="s">
        <v>298</v>
      </c>
      <c r="AU17" s="12" t="s">
        <v>298</v>
      </c>
      <c r="AV17" s="12" t="s">
        <v>298</v>
      </c>
      <c r="AW17" s="12" t="s">
        <v>298</v>
      </c>
      <c r="AY17" s="12" t="s">
        <v>298</v>
      </c>
      <c r="AZ17" s="12" t="s">
        <v>298</v>
      </c>
      <c r="BA17" s="12" t="s">
        <v>298</v>
      </c>
      <c r="BB17" s="12" t="s">
        <v>298</v>
      </c>
      <c r="BC17" s="12" t="s">
        <v>298</v>
      </c>
      <c r="BF17" s="12" t="s">
        <v>298</v>
      </c>
      <c r="BG17" s="15" t="s">
        <v>10</v>
      </c>
      <c r="BH17" s="28">
        <f>56-COUNTIF(C17:BF17,"I don't know/no response/other comment")</f>
        <v>15</v>
      </c>
      <c r="BI17" s="23">
        <f>100-(COUNTIF(D17:BG17,"I don't know/no response/other comment")/56*100)</f>
        <v>28.571428571428569</v>
      </c>
      <c r="BJ17" s="29" t="s">
        <v>298</v>
      </c>
      <c r="BK17" s="29" t="s">
        <v>298</v>
      </c>
      <c r="BL17" s="29" t="s">
        <v>298</v>
      </c>
      <c r="BM17" s="29" t="s">
        <v>298</v>
      </c>
      <c r="BP17" s="29" t="s">
        <v>298</v>
      </c>
      <c r="BQ17" s="29" t="s">
        <v>298</v>
      </c>
      <c r="BR17" s="29" t="s">
        <v>298</v>
      </c>
      <c r="BT17" s="29" t="s">
        <v>298</v>
      </c>
      <c r="BV17" s="29" t="s">
        <v>298</v>
      </c>
      <c r="BW17" s="29" t="s">
        <v>298</v>
      </c>
      <c r="BY17" s="29" t="s">
        <v>298</v>
      </c>
      <c r="BZ17" s="29" t="s">
        <v>298</v>
      </c>
      <c r="CA17" s="29" t="s">
        <v>298</v>
      </c>
      <c r="CC17" s="29" t="s">
        <v>298</v>
      </c>
      <c r="CD17" s="29" t="s">
        <v>298</v>
      </c>
      <c r="CE17" s="29" t="s">
        <v>298</v>
      </c>
      <c r="CG17" s="29" t="s">
        <v>298</v>
      </c>
      <c r="CH17" s="29" t="s">
        <v>298</v>
      </c>
      <c r="CJ17" s="29" t="s">
        <v>298</v>
      </c>
      <c r="CK17" s="29" t="s">
        <v>298</v>
      </c>
      <c r="CL17" s="29" t="s">
        <v>298</v>
      </c>
      <c r="CM17" s="29" t="s">
        <v>298</v>
      </c>
      <c r="CN17" s="29" t="s">
        <v>298</v>
      </c>
      <c r="CO17" s="29" t="s">
        <v>298</v>
      </c>
      <c r="CP17" s="29" t="s">
        <v>298</v>
      </c>
      <c r="CQ17" s="29" t="s">
        <v>298</v>
      </c>
      <c r="CR17" s="29" t="s">
        <v>298</v>
      </c>
      <c r="CS17" s="29" t="s">
        <v>298</v>
      </c>
      <c r="CV17" s="29" t="s">
        <v>298</v>
      </c>
      <c r="CY17" s="29" t="s">
        <v>298</v>
      </c>
      <c r="CZ17" s="29" t="s">
        <v>298</v>
      </c>
      <c r="DB17" s="29" t="s">
        <v>298</v>
      </c>
      <c r="DD17" s="29" t="s">
        <v>298</v>
      </c>
      <c r="DE17" s="29" t="s">
        <v>298</v>
      </c>
      <c r="DF17" s="29" t="s">
        <v>298</v>
      </c>
      <c r="DG17" s="29" t="s">
        <v>298</v>
      </c>
      <c r="DH17" s="12" t="s">
        <v>298</v>
      </c>
      <c r="DI17" s="15" t="s">
        <v>10</v>
      </c>
      <c r="DJ17" s="30">
        <f>51-COUNTIF(BJ17:DH17,"I don't know/no response/other comment")</f>
        <v>14</v>
      </c>
      <c r="DK17" s="23">
        <f>100-(COUNTIF(BJ17:DH17,"I don't know/no response/other comment")/51*100)</f>
        <v>27.450980392156865</v>
      </c>
      <c r="DL17" s="29" t="s">
        <v>298</v>
      </c>
      <c r="DM17" s="30" t="s">
        <v>298</v>
      </c>
      <c r="DO17" s="31" t="s">
        <v>298</v>
      </c>
      <c r="DQ17" s="31" t="s">
        <v>298</v>
      </c>
      <c r="DR17" s="31" t="s">
        <v>298</v>
      </c>
      <c r="DS17" s="31" t="s">
        <v>298</v>
      </c>
      <c r="DT17" s="31" t="s">
        <v>298</v>
      </c>
      <c r="EA17" s="31" t="s">
        <v>298</v>
      </c>
      <c r="EC17" s="31" t="s">
        <v>298</v>
      </c>
      <c r="ED17" s="31" t="s">
        <v>298</v>
      </c>
      <c r="EF17" s="31" t="s">
        <v>298</v>
      </c>
      <c r="EG17" s="31" t="s">
        <v>298</v>
      </c>
      <c r="EH17" s="31" t="s">
        <v>298</v>
      </c>
      <c r="EI17" s="31" t="s">
        <v>298</v>
      </c>
      <c r="EJ17" s="31" t="s">
        <v>298</v>
      </c>
      <c r="EK17" s="31"/>
      <c r="EL17" s="31"/>
      <c r="EM17" s="31" t="s">
        <v>298</v>
      </c>
      <c r="EN17" s="31" t="s">
        <v>298</v>
      </c>
      <c r="EO17" s="31" t="s">
        <v>298</v>
      </c>
      <c r="EP17" s="31" t="s">
        <v>298</v>
      </c>
      <c r="ER17" s="31" t="s">
        <v>298</v>
      </c>
      <c r="ET17" s="31" t="s">
        <v>298</v>
      </c>
      <c r="EV17" s="31" t="s">
        <v>298</v>
      </c>
      <c r="EW17" s="31" t="s">
        <v>298</v>
      </c>
      <c r="EY17" s="31" t="s">
        <v>298</v>
      </c>
      <c r="EZ17" s="31" t="s">
        <v>298</v>
      </c>
      <c r="FD17" s="31" t="s">
        <v>298</v>
      </c>
      <c r="FG17" s="31" t="s">
        <v>298</v>
      </c>
      <c r="FI17" s="13" t="s">
        <v>298</v>
      </c>
      <c r="FJ17" s="15" t="s">
        <v>10</v>
      </c>
      <c r="FK17" s="32">
        <f>50-COUNTIF(DL17:FI17,"I don't know/no response/other comment")</f>
        <v>22</v>
      </c>
      <c r="FL17" s="33">
        <f>COUNTIF(DM17:FJ17,"I don't know/no response/other comment")/50*100</f>
        <v>54</v>
      </c>
      <c r="FM17" s="15" t="s">
        <v>10</v>
      </c>
      <c r="FN17" s="34">
        <f>BH17+DJ17+FK17</f>
        <v>51</v>
      </c>
      <c r="FO17" s="23">
        <f>FN17/157*100</f>
        <v>32.484076433121018</v>
      </c>
    </row>
    <row r="18" spans="1:171" x14ac:dyDescent="0.2">
      <c r="A18" s="15" t="s">
        <v>299</v>
      </c>
      <c r="B18" s="16" t="s">
        <v>300</v>
      </c>
      <c r="C18" s="12" t="s">
        <v>249</v>
      </c>
      <c r="D18" s="12" t="s">
        <v>301</v>
      </c>
      <c r="E18" s="12" t="s">
        <v>301</v>
      </c>
      <c r="F18" s="12" t="s">
        <v>301</v>
      </c>
      <c r="G18" s="12" t="s">
        <v>301</v>
      </c>
      <c r="H18" s="12" t="s">
        <v>249</v>
      </c>
      <c r="I18" s="12" t="s">
        <v>301</v>
      </c>
      <c r="J18" s="12" t="s">
        <v>301</v>
      </c>
      <c r="K18" s="12" t="s">
        <v>301</v>
      </c>
      <c r="L18" s="12" t="s">
        <v>249</v>
      </c>
      <c r="M18" s="12" t="s">
        <v>301</v>
      </c>
      <c r="N18" s="12" t="s">
        <v>301</v>
      </c>
      <c r="O18" s="12" t="s">
        <v>249</v>
      </c>
      <c r="P18" s="12" t="s">
        <v>301</v>
      </c>
      <c r="Q18" s="12" t="s">
        <v>301</v>
      </c>
      <c r="R18" s="12" t="s">
        <v>249</v>
      </c>
      <c r="S18" s="12" t="s">
        <v>249</v>
      </c>
      <c r="T18" s="12" t="s">
        <v>249</v>
      </c>
      <c r="U18" s="12" t="s">
        <v>249</v>
      </c>
      <c r="V18" s="12" t="s">
        <v>301</v>
      </c>
      <c r="W18" s="12" t="s">
        <v>249</v>
      </c>
      <c r="X18" s="12" t="s">
        <v>301</v>
      </c>
      <c r="Y18" s="12" t="s">
        <v>301</v>
      </c>
      <c r="Z18" s="12" t="s">
        <v>301</v>
      </c>
      <c r="AA18" s="12" t="s">
        <v>301</v>
      </c>
      <c r="AB18" s="12" t="s">
        <v>301</v>
      </c>
      <c r="AC18" s="12" t="s">
        <v>249</v>
      </c>
      <c r="AD18" s="12" t="s">
        <v>301</v>
      </c>
      <c r="AE18" s="12" t="s">
        <v>249</v>
      </c>
      <c r="AF18" s="12" t="s">
        <v>249</v>
      </c>
      <c r="AG18" s="12" t="s">
        <v>249</v>
      </c>
      <c r="AH18" s="12" t="s">
        <v>302</v>
      </c>
      <c r="AI18" s="12" t="s">
        <v>249</v>
      </c>
      <c r="AJ18" s="12" t="s">
        <v>249</v>
      </c>
      <c r="AK18" s="12" t="s">
        <v>301</v>
      </c>
      <c r="AL18" s="12" t="s">
        <v>302</v>
      </c>
      <c r="AM18" s="12" t="s">
        <v>249</v>
      </c>
      <c r="AN18" s="12" t="s">
        <v>303</v>
      </c>
      <c r="AO18" s="12" t="s">
        <v>249</v>
      </c>
      <c r="AP18" s="12" t="s">
        <v>301</v>
      </c>
      <c r="AQ18" s="12" t="s">
        <v>303</v>
      </c>
      <c r="AR18" s="12" t="s">
        <v>301</v>
      </c>
      <c r="AS18" s="12" t="s">
        <v>301</v>
      </c>
      <c r="AT18" s="12" t="s">
        <v>249</v>
      </c>
      <c r="AU18" s="12" t="s">
        <v>249</v>
      </c>
      <c r="AV18" s="12" t="s">
        <v>301</v>
      </c>
      <c r="AW18" s="12" t="s">
        <v>249</v>
      </c>
      <c r="AX18" s="12" t="s">
        <v>249</v>
      </c>
      <c r="AY18" s="12" t="s">
        <v>249</v>
      </c>
      <c r="AZ18" s="12" t="s">
        <v>249</v>
      </c>
      <c r="BA18" s="12" t="s">
        <v>301</v>
      </c>
      <c r="BB18" s="12" t="s">
        <v>303</v>
      </c>
      <c r="BC18" s="12" t="s">
        <v>249</v>
      </c>
      <c r="BD18" s="12" t="s">
        <v>301</v>
      </c>
      <c r="BE18" s="12" t="s">
        <v>301</v>
      </c>
      <c r="BF18" s="12" t="s">
        <v>301</v>
      </c>
      <c r="BG18" s="15" t="s">
        <v>11</v>
      </c>
      <c r="BH18" s="28">
        <f>COUNTIF(C18:BF18," yes")</f>
        <v>27</v>
      </c>
      <c r="BI18" s="23">
        <f>COUNTIF(D18:BG18," yes")/56*100</f>
        <v>48.214285714285715</v>
      </c>
      <c r="BJ18" s="12" t="s">
        <v>249</v>
      </c>
      <c r="BK18" s="12" t="s">
        <v>249</v>
      </c>
      <c r="BL18" s="12" t="s">
        <v>301</v>
      </c>
      <c r="BM18" s="12" t="s">
        <v>302</v>
      </c>
      <c r="BN18" s="12" t="s">
        <v>249</v>
      </c>
      <c r="BO18" s="12" t="s">
        <v>249</v>
      </c>
      <c r="BP18" s="12" t="s">
        <v>249</v>
      </c>
      <c r="BQ18" s="12" t="s">
        <v>249</v>
      </c>
      <c r="BR18" s="12" t="s">
        <v>249</v>
      </c>
      <c r="BS18" s="12" t="s">
        <v>301</v>
      </c>
      <c r="BT18" s="12" t="s">
        <v>249</v>
      </c>
      <c r="BU18" s="12" t="s">
        <v>301</v>
      </c>
      <c r="BV18" s="12" t="s">
        <v>301</v>
      </c>
      <c r="BW18" s="12" t="s">
        <v>301</v>
      </c>
      <c r="BX18" s="12" t="s">
        <v>249</v>
      </c>
      <c r="BY18" s="12" t="s">
        <v>301</v>
      </c>
      <c r="BZ18" s="12" t="s">
        <v>301</v>
      </c>
      <c r="CA18" s="12" t="s">
        <v>249</v>
      </c>
      <c r="CB18" s="12" t="s">
        <v>249</v>
      </c>
      <c r="CC18" s="12" t="s">
        <v>249</v>
      </c>
      <c r="CD18" s="12" t="s">
        <v>301</v>
      </c>
      <c r="CE18" s="12" t="s">
        <v>249</v>
      </c>
      <c r="CF18" s="12" t="s">
        <v>301</v>
      </c>
      <c r="CG18" s="12" t="s">
        <v>249</v>
      </c>
      <c r="CH18" s="12" t="s">
        <v>249</v>
      </c>
      <c r="CI18" s="12" t="s">
        <v>249</v>
      </c>
      <c r="CJ18" s="12" t="s">
        <v>249</v>
      </c>
      <c r="CK18" s="12" t="s">
        <v>301</v>
      </c>
      <c r="CL18" s="12" t="s">
        <v>249</v>
      </c>
      <c r="CM18" s="12" t="s">
        <v>303</v>
      </c>
      <c r="CN18" s="12" t="s">
        <v>301</v>
      </c>
      <c r="CO18" s="12" t="s">
        <v>249</v>
      </c>
      <c r="CP18" s="12" t="s">
        <v>249</v>
      </c>
      <c r="CQ18" s="12" t="s">
        <v>301</v>
      </c>
      <c r="CR18" s="12" t="s">
        <v>303</v>
      </c>
      <c r="CS18" s="12" t="s">
        <v>301</v>
      </c>
      <c r="CT18" s="12" t="s">
        <v>249</v>
      </c>
      <c r="CU18" s="12" t="s">
        <v>301</v>
      </c>
      <c r="CV18" s="12" t="s">
        <v>301</v>
      </c>
      <c r="CW18" s="12" t="s">
        <v>301</v>
      </c>
      <c r="CX18" s="12" t="s">
        <v>301</v>
      </c>
      <c r="CY18" s="12" t="s">
        <v>249</v>
      </c>
      <c r="CZ18" s="12" t="s">
        <v>301</v>
      </c>
      <c r="DA18" s="12" t="s">
        <v>249</v>
      </c>
      <c r="DB18" s="12" t="s">
        <v>303</v>
      </c>
      <c r="DC18" s="12" t="s">
        <v>303</v>
      </c>
      <c r="DD18" s="12" t="s">
        <v>249</v>
      </c>
      <c r="DE18" s="12" t="s">
        <v>301</v>
      </c>
      <c r="DF18" s="12" t="s">
        <v>249</v>
      </c>
      <c r="DG18" s="12" t="s">
        <v>301</v>
      </c>
      <c r="DH18" s="12" t="s">
        <v>249</v>
      </c>
      <c r="DI18" s="15" t="s">
        <v>11</v>
      </c>
      <c r="DJ18" s="30">
        <f>COUNTIF(BJ18:DH18," yes")</f>
        <v>20</v>
      </c>
      <c r="DK18" s="23">
        <f>COUNTIF(BJ18:DH18," yes")/51*100</f>
        <v>39.215686274509807</v>
      </c>
      <c r="DL18" s="12" t="s">
        <v>249</v>
      </c>
      <c r="DM18" s="12" t="s">
        <v>249</v>
      </c>
      <c r="DN18" s="12" t="s">
        <v>301</v>
      </c>
      <c r="DO18" s="12" t="s">
        <v>249</v>
      </c>
      <c r="DP18" s="12" t="s">
        <v>301</v>
      </c>
      <c r="DQ18" s="12" t="s">
        <v>301</v>
      </c>
      <c r="DR18" s="12" t="s">
        <v>301</v>
      </c>
      <c r="DS18" s="12" t="s">
        <v>249</v>
      </c>
      <c r="DT18" s="12" t="s">
        <v>249</v>
      </c>
      <c r="DU18" s="12" t="s">
        <v>249</v>
      </c>
      <c r="DV18" s="12" t="s">
        <v>301</v>
      </c>
      <c r="DW18" s="12" t="s">
        <v>301</v>
      </c>
      <c r="DX18" s="12" t="s">
        <v>301</v>
      </c>
      <c r="DY18" s="12" t="s">
        <v>301</v>
      </c>
      <c r="DZ18" s="12" t="s">
        <v>303</v>
      </c>
      <c r="EA18" s="12" t="s">
        <v>249</v>
      </c>
      <c r="EB18" s="12" t="s">
        <v>249</v>
      </c>
      <c r="EC18" s="12" t="s">
        <v>249</v>
      </c>
      <c r="ED18" s="12" t="s">
        <v>301</v>
      </c>
      <c r="EE18" s="12" t="s">
        <v>249</v>
      </c>
      <c r="EF18" s="12" t="s">
        <v>303</v>
      </c>
      <c r="EG18" s="12" t="s">
        <v>301</v>
      </c>
      <c r="EH18" s="12" t="s">
        <v>301</v>
      </c>
      <c r="EI18" s="12" t="s">
        <v>301</v>
      </c>
      <c r="EJ18" s="12" t="s">
        <v>301</v>
      </c>
      <c r="EK18" s="12" t="s">
        <v>301</v>
      </c>
      <c r="EL18" s="12" t="s">
        <v>303</v>
      </c>
      <c r="EM18" s="12" t="s">
        <v>249</v>
      </c>
      <c r="EN18" s="12" t="s">
        <v>249</v>
      </c>
      <c r="EO18" s="12" t="s">
        <v>249</v>
      </c>
      <c r="EP18" s="12" t="s">
        <v>249</v>
      </c>
      <c r="EQ18" s="12" t="s">
        <v>301</v>
      </c>
      <c r="ER18" s="12" t="s">
        <v>301</v>
      </c>
      <c r="ES18" s="12" t="s">
        <v>301</v>
      </c>
      <c r="ET18" s="12" t="s">
        <v>301</v>
      </c>
      <c r="EU18" s="12" t="s">
        <v>301</v>
      </c>
      <c r="EV18" s="12" t="s">
        <v>249</v>
      </c>
      <c r="EW18" s="12" t="s">
        <v>249</v>
      </c>
      <c r="EX18" s="12" t="s">
        <v>301</v>
      </c>
      <c r="EY18" s="12" t="s">
        <v>249</v>
      </c>
      <c r="EZ18" s="12" t="s">
        <v>302</v>
      </c>
      <c r="FA18" s="12" t="s">
        <v>249</v>
      </c>
      <c r="FB18" s="12" t="s">
        <v>301</v>
      </c>
      <c r="FC18" s="12" t="s">
        <v>301</v>
      </c>
      <c r="FD18" s="12" t="s">
        <v>301</v>
      </c>
      <c r="FE18" s="12" t="s">
        <v>249</v>
      </c>
      <c r="FF18" s="12" t="s">
        <v>249</v>
      </c>
      <c r="FG18" s="12" t="s">
        <v>249</v>
      </c>
      <c r="FH18" s="12" t="s">
        <v>301</v>
      </c>
      <c r="FI18" s="12" t="s">
        <v>301</v>
      </c>
      <c r="FJ18" s="15" t="s">
        <v>11</v>
      </c>
      <c r="FK18" s="34">
        <f>COUNTIF(DL18:FI18," yes")</f>
        <v>25</v>
      </c>
      <c r="FL18" s="24">
        <f>COUNTIF(DM18:FJ18," yes")/50*100</f>
        <v>50</v>
      </c>
      <c r="FM18" s="15" t="s">
        <v>11</v>
      </c>
      <c r="FN18" s="34">
        <f>BH18+DJ18+FK18</f>
        <v>72</v>
      </c>
      <c r="FO18" s="23">
        <f>FN18/157*100</f>
        <v>45.859872611464972</v>
      </c>
    </row>
    <row r="19" spans="1:171" x14ac:dyDescent="0.2">
      <c r="A19" s="15" t="s">
        <v>304</v>
      </c>
      <c r="B19" s="16" t="s">
        <v>305</v>
      </c>
      <c r="C19" s="12" t="s">
        <v>306</v>
      </c>
      <c r="D19" s="12" t="s">
        <v>306</v>
      </c>
      <c r="E19" s="12" t="s">
        <v>213</v>
      </c>
      <c r="F19" s="12" t="s">
        <v>307</v>
      </c>
      <c r="G19" s="12" t="s">
        <v>308</v>
      </c>
      <c r="H19" s="12" t="s">
        <v>309</v>
      </c>
      <c r="I19" s="12" t="s">
        <v>310</v>
      </c>
      <c r="J19" s="12" t="s">
        <v>311</v>
      </c>
      <c r="K19" s="12" t="s">
        <v>312</v>
      </c>
      <c r="L19" s="12" t="s">
        <v>313</v>
      </c>
      <c r="M19" s="12" t="s">
        <v>314</v>
      </c>
      <c r="N19" s="12" t="s">
        <v>239</v>
      </c>
      <c r="O19" s="12" t="s">
        <v>309</v>
      </c>
      <c r="P19" s="12" t="s">
        <v>315</v>
      </c>
      <c r="Q19" s="12" t="s">
        <v>316</v>
      </c>
      <c r="R19" s="12" t="s">
        <v>213</v>
      </c>
      <c r="S19" s="12" t="s">
        <v>317</v>
      </c>
      <c r="T19" s="12" t="s">
        <v>213</v>
      </c>
      <c r="U19" s="12" t="s">
        <v>309</v>
      </c>
      <c r="V19" s="12" t="s">
        <v>249</v>
      </c>
      <c r="W19" s="12" t="s">
        <v>306</v>
      </c>
      <c r="X19" s="12" t="s">
        <v>318</v>
      </c>
      <c r="Y19" s="12" t="s">
        <v>213</v>
      </c>
      <c r="Z19" s="12" t="s">
        <v>319</v>
      </c>
      <c r="AA19" s="12" t="s">
        <v>320</v>
      </c>
      <c r="AB19" s="12" t="s">
        <v>213</v>
      </c>
      <c r="AC19" s="12" t="s">
        <v>306</v>
      </c>
      <c r="AD19" s="12" t="s">
        <v>321</v>
      </c>
      <c r="AE19" s="12" t="s">
        <v>322</v>
      </c>
      <c r="AF19" s="12" t="s">
        <v>323</v>
      </c>
      <c r="AG19" s="12" t="s">
        <v>213</v>
      </c>
      <c r="AH19" s="12" t="s">
        <v>306</v>
      </c>
      <c r="AI19" s="12" t="s">
        <v>213</v>
      </c>
      <c r="AJ19" s="12" t="s">
        <v>324</v>
      </c>
      <c r="AK19" s="12" t="s">
        <v>213</v>
      </c>
      <c r="AL19" s="12" t="s">
        <v>325</v>
      </c>
      <c r="AM19" s="12" t="s">
        <v>306</v>
      </c>
      <c r="AN19" s="12" t="s">
        <v>213</v>
      </c>
      <c r="AO19" s="12" t="s">
        <v>213</v>
      </c>
      <c r="AP19" s="12" t="s">
        <v>326</v>
      </c>
      <c r="AQ19" s="12" t="s">
        <v>213</v>
      </c>
      <c r="AR19" s="12" t="s">
        <v>327</v>
      </c>
      <c r="AS19" s="12" t="s">
        <v>328</v>
      </c>
      <c r="AT19" s="12" t="s">
        <v>329</v>
      </c>
      <c r="AU19" s="12" t="s">
        <v>306</v>
      </c>
      <c r="AV19" s="12" t="s">
        <v>330</v>
      </c>
      <c r="AW19" s="12" t="s">
        <v>213</v>
      </c>
      <c r="AX19" s="12" t="s">
        <v>306</v>
      </c>
      <c r="AY19" s="12" t="s">
        <v>306</v>
      </c>
      <c r="AZ19" s="12" t="s">
        <v>306</v>
      </c>
      <c r="BA19" s="12" t="s">
        <v>331</v>
      </c>
      <c r="BB19" s="12" t="s">
        <v>213</v>
      </c>
      <c r="BC19" s="12" t="s">
        <v>309</v>
      </c>
      <c r="BD19" s="12" t="s">
        <v>213</v>
      </c>
      <c r="BE19" s="12" t="s">
        <v>332</v>
      </c>
      <c r="BF19" s="12" t="s">
        <v>213</v>
      </c>
      <c r="BG19" s="26"/>
      <c r="BH19" s="35" t="s">
        <v>8</v>
      </c>
      <c r="BI19" s="18" t="s">
        <v>9</v>
      </c>
      <c r="BJ19" s="12" t="s">
        <v>309</v>
      </c>
      <c r="BK19" s="12" t="s">
        <v>213</v>
      </c>
      <c r="BL19" s="12" t="s">
        <v>333</v>
      </c>
      <c r="BM19" s="12" t="s">
        <v>306</v>
      </c>
      <c r="BN19" s="12" t="s">
        <v>213</v>
      </c>
      <c r="BO19" s="12" t="s">
        <v>334</v>
      </c>
      <c r="BP19" s="12" t="s">
        <v>335</v>
      </c>
      <c r="BQ19" s="12" t="s">
        <v>336</v>
      </c>
      <c r="BR19" s="12" t="s">
        <v>213</v>
      </c>
      <c r="BS19" s="12" t="s">
        <v>337</v>
      </c>
      <c r="BT19" s="12" t="s">
        <v>306</v>
      </c>
      <c r="BU19" s="12" t="s">
        <v>225</v>
      </c>
      <c r="BV19" s="12" t="s">
        <v>338</v>
      </c>
      <c r="BW19" s="12" t="s">
        <v>251</v>
      </c>
      <c r="BX19" s="12" t="s">
        <v>213</v>
      </c>
      <c r="BY19" s="12" t="s">
        <v>213</v>
      </c>
      <c r="BZ19" s="12" t="s">
        <v>251</v>
      </c>
      <c r="CA19" s="12" t="s">
        <v>213</v>
      </c>
      <c r="CB19" s="12" t="s">
        <v>309</v>
      </c>
      <c r="CC19" s="12" t="s">
        <v>309</v>
      </c>
      <c r="CD19" s="12" t="s">
        <v>339</v>
      </c>
      <c r="CE19" s="12" t="s">
        <v>340</v>
      </c>
      <c r="CF19" s="12" t="s">
        <v>341</v>
      </c>
      <c r="CG19" s="12" t="s">
        <v>306</v>
      </c>
      <c r="CH19" s="12" t="s">
        <v>342</v>
      </c>
      <c r="CI19" s="12" t="s">
        <v>255</v>
      </c>
      <c r="CJ19" s="12" t="s">
        <v>343</v>
      </c>
      <c r="CK19" s="12" t="s">
        <v>344</v>
      </c>
      <c r="CL19" s="12" t="s">
        <v>306</v>
      </c>
      <c r="CM19" s="12" t="s">
        <v>213</v>
      </c>
      <c r="CN19" s="12" t="s">
        <v>213</v>
      </c>
      <c r="CO19" s="12" t="s">
        <v>309</v>
      </c>
      <c r="CP19" s="12" t="s">
        <v>213</v>
      </c>
      <c r="CQ19" s="12" t="s">
        <v>213</v>
      </c>
      <c r="CR19" s="12" t="s">
        <v>213</v>
      </c>
      <c r="CS19" s="12" t="s">
        <v>345</v>
      </c>
      <c r="CT19" s="12" t="s">
        <v>343</v>
      </c>
      <c r="CU19" s="12" t="s">
        <v>346</v>
      </c>
      <c r="CV19" s="12" t="s">
        <v>347</v>
      </c>
      <c r="CW19" s="12" t="s">
        <v>348</v>
      </c>
      <c r="CX19" s="12" t="s">
        <v>349</v>
      </c>
      <c r="CY19" s="12" t="s">
        <v>350</v>
      </c>
      <c r="CZ19" s="12" t="s">
        <v>351</v>
      </c>
      <c r="DA19" s="12" t="s">
        <v>309</v>
      </c>
      <c r="DB19" s="12" t="s">
        <v>306</v>
      </c>
      <c r="DC19" s="12" t="s">
        <v>306</v>
      </c>
      <c r="DD19" s="12" t="s">
        <v>213</v>
      </c>
      <c r="DE19" s="12" t="s">
        <v>213</v>
      </c>
      <c r="DF19" s="12" t="s">
        <v>306</v>
      </c>
      <c r="DG19" s="12" t="s">
        <v>352</v>
      </c>
      <c r="DH19" s="12" t="s">
        <v>213</v>
      </c>
      <c r="DI19" s="26"/>
      <c r="DJ19" s="27" t="s">
        <v>8</v>
      </c>
      <c r="DK19" s="18" t="s">
        <v>9</v>
      </c>
      <c r="DL19" s="12" t="s">
        <v>213</v>
      </c>
      <c r="DM19" s="12" t="s">
        <v>213</v>
      </c>
      <c r="DN19" s="12" t="s">
        <v>353</v>
      </c>
      <c r="DO19" s="12" t="s">
        <v>213</v>
      </c>
      <c r="DP19" s="12" t="s">
        <v>354</v>
      </c>
      <c r="DQ19" s="12" t="s">
        <v>213</v>
      </c>
      <c r="DR19" s="12" t="s">
        <v>355</v>
      </c>
      <c r="DS19" s="12" t="s">
        <v>309</v>
      </c>
      <c r="DT19" s="12" t="s">
        <v>306</v>
      </c>
      <c r="DU19" s="12" t="s">
        <v>213</v>
      </c>
      <c r="DV19" s="12" t="s">
        <v>356</v>
      </c>
      <c r="DW19" s="12" t="s">
        <v>357</v>
      </c>
      <c r="DX19" s="12" t="s">
        <v>358</v>
      </c>
      <c r="DY19" s="12" t="s">
        <v>359</v>
      </c>
      <c r="DZ19" s="12" t="s">
        <v>360</v>
      </c>
      <c r="EA19" s="12" t="s">
        <v>213</v>
      </c>
      <c r="EB19" s="12" t="s">
        <v>361</v>
      </c>
      <c r="EC19" s="12" t="s">
        <v>213</v>
      </c>
      <c r="ED19" s="12" t="s">
        <v>362</v>
      </c>
      <c r="EE19" s="12" t="s">
        <v>363</v>
      </c>
      <c r="EF19" s="12" t="s">
        <v>213</v>
      </c>
      <c r="EG19" s="12" t="s">
        <v>364</v>
      </c>
      <c r="EH19" s="12" t="s">
        <v>213</v>
      </c>
      <c r="EI19" s="12" t="s">
        <v>365</v>
      </c>
      <c r="EJ19" s="12" t="s">
        <v>366</v>
      </c>
      <c r="EK19" s="12" t="s">
        <v>367</v>
      </c>
      <c r="EL19" s="12" t="s">
        <v>213</v>
      </c>
      <c r="EM19" s="12" t="s">
        <v>213</v>
      </c>
      <c r="EN19" s="12" t="s">
        <v>213</v>
      </c>
      <c r="EO19" s="12" t="s">
        <v>368</v>
      </c>
      <c r="EP19" s="12" t="s">
        <v>369</v>
      </c>
      <c r="EQ19" s="12" t="s">
        <v>370</v>
      </c>
      <c r="ER19" s="12" t="s">
        <v>371</v>
      </c>
      <c r="ES19" s="12" t="s">
        <v>372</v>
      </c>
      <c r="ET19" s="12" t="s">
        <v>301</v>
      </c>
      <c r="EU19" s="12" t="s">
        <v>373</v>
      </c>
      <c r="EV19" s="12" t="s">
        <v>309</v>
      </c>
      <c r="EW19" s="12" t="s">
        <v>213</v>
      </c>
      <c r="EX19" s="12" t="s">
        <v>374</v>
      </c>
      <c r="EY19" s="12" t="s">
        <v>306</v>
      </c>
      <c r="EZ19" s="12" t="s">
        <v>306</v>
      </c>
      <c r="FA19" s="12" t="s">
        <v>375</v>
      </c>
      <c r="FB19" s="12" t="s">
        <v>376</v>
      </c>
      <c r="FC19" s="12" t="s">
        <v>377</v>
      </c>
      <c r="FD19" s="12" t="s">
        <v>213</v>
      </c>
      <c r="FE19" s="12" t="s">
        <v>306</v>
      </c>
      <c r="FF19" s="12" t="s">
        <v>213</v>
      </c>
      <c r="FG19" s="12" t="s">
        <v>213</v>
      </c>
      <c r="FH19" s="12" t="s">
        <v>378</v>
      </c>
      <c r="FI19" s="12" t="s">
        <v>379</v>
      </c>
      <c r="FJ19" s="26"/>
      <c r="FK19" s="19" t="s">
        <v>8</v>
      </c>
      <c r="FL19" s="19" t="s">
        <v>9</v>
      </c>
      <c r="FM19" s="26"/>
      <c r="FN19" s="19" t="s">
        <v>8</v>
      </c>
      <c r="FO19" s="20" t="s">
        <v>9</v>
      </c>
    </row>
    <row r="20" spans="1:171" x14ac:dyDescent="0.2">
      <c r="A20" s="15" t="s">
        <v>380</v>
      </c>
      <c r="B20" s="16" t="s">
        <v>381</v>
      </c>
      <c r="C20" s="12" t="s">
        <v>306</v>
      </c>
      <c r="D20" s="12" t="s">
        <v>382</v>
      </c>
      <c r="E20" s="12" t="s">
        <v>382</v>
      </c>
      <c r="F20" s="12" t="s">
        <v>383</v>
      </c>
      <c r="G20" s="12" t="s">
        <v>384</v>
      </c>
      <c r="H20" s="12" t="s">
        <v>306</v>
      </c>
      <c r="I20" s="12" t="s">
        <v>383</v>
      </c>
      <c r="J20" s="12" t="s">
        <v>384</v>
      </c>
      <c r="K20" s="12" t="s">
        <v>383</v>
      </c>
      <c r="L20" s="12" t="s">
        <v>383</v>
      </c>
      <c r="M20" s="12" t="s">
        <v>384</v>
      </c>
      <c r="N20" s="12" t="s">
        <v>384</v>
      </c>
      <c r="O20" s="12" t="s">
        <v>306</v>
      </c>
      <c r="P20" s="12" t="s">
        <v>383</v>
      </c>
      <c r="Q20" s="12" t="s">
        <v>384</v>
      </c>
      <c r="R20" s="12" t="s">
        <v>384</v>
      </c>
      <c r="S20" s="12" t="s">
        <v>306</v>
      </c>
      <c r="T20" s="12" t="s">
        <v>382</v>
      </c>
      <c r="U20" s="12" t="s">
        <v>306</v>
      </c>
      <c r="V20" s="12" t="s">
        <v>382</v>
      </c>
      <c r="W20" s="12" t="s">
        <v>306</v>
      </c>
      <c r="X20" s="12" t="s">
        <v>382</v>
      </c>
      <c r="Y20" s="12" t="s">
        <v>382</v>
      </c>
      <c r="Z20" s="12" t="s">
        <v>384</v>
      </c>
      <c r="AA20" s="12" t="s">
        <v>383</v>
      </c>
      <c r="AB20" s="12" t="s">
        <v>384</v>
      </c>
      <c r="AC20" s="12" t="s">
        <v>306</v>
      </c>
      <c r="AD20" s="12" t="s">
        <v>384</v>
      </c>
      <c r="AE20" s="12" t="s">
        <v>383</v>
      </c>
      <c r="AF20" s="12" t="s">
        <v>306</v>
      </c>
      <c r="AG20" s="12" t="s">
        <v>306</v>
      </c>
      <c r="AH20" s="12" t="s">
        <v>384</v>
      </c>
      <c r="AI20" s="12" t="s">
        <v>306</v>
      </c>
      <c r="AJ20" s="12" t="s">
        <v>384</v>
      </c>
      <c r="AK20" s="12" t="s">
        <v>383</v>
      </c>
      <c r="AL20" s="12" t="s">
        <v>306</v>
      </c>
      <c r="AM20" s="12" t="s">
        <v>306</v>
      </c>
      <c r="AN20" s="12" t="s">
        <v>384</v>
      </c>
      <c r="AO20" s="12" t="s">
        <v>306</v>
      </c>
      <c r="AP20" s="12" t="s">
        <v>383</v>
      </c>
      <c r="AQ20" s="12" t="s">
        <v>384</v>
      </c>
      <c r="AR20" s="12" t="s">
        <v>383</v>
      </c>
      <c r="AS20" s="12" t="s">
        <v>383</v>
      </c>
      <c r="AT20" s="12" t="s">
        <v>383</v>
      </c>
      <c r="AU20" s="12" t="s">
        <v>306</v>
      </c>
      <c r="AV20" s="12" t="s">
        <v>384</v>
      </c>
      <c r="AW20" s="12" t="s">
        <v>306</v>
      </c>
      <c r="AX20" s="12" t="s">
        <v>306</v>
      </c>
      <c r="AY20" s="12" t="s">
        <v>306</v>
      </c>
      <c r="AZ20" s="12" t="s">
        <v>384</v>
      </c>
      <c r="BA20" s="12" t="s">
        <v>383</v>
      </c>
      <c r="BB20" s="12" t="s">
        <v>384</v>
      </c>
      <c r="BC20" s="12" t="s">
        <v>306</v>
      </c>
      <c r="BD20" s="12" t="s">
        <v>306</v>
      </c>
      <c r="BE20" s="12" t="s">
        <v>306</v>
      </c>
      <c r="BF20" s="12" t="s">
        <v>384</v>
      </c>
      <c r="BG20" s="15" t="s">
        <v>12</v>
      </c>
      <c r="BH20" s="12">
        <f>COUNTIF(C20:BF20," My strategy did change")</f>
        <v>13</v>
      </c>
      <c r="BI20" s="23">
        <f>COUNTIF(C20:BF20," My strategy did change")/56*100</f>
        <v>23.214285714285715</v>
      </c>
      <c r="BJ20" s="12" t="s">
        <v>306</v>
      </c>
      <c r="BK20" s="12" t="s">
        <v>306</v>
      </c>
      <c r="BL20" s="12" t="s">
        <v>384</v>
      </c>
      <c r="BM20" s="12" t="s">
        <v>306</v>
      </c>
      <c r="BN20" s="12" t="s">
        <v>306</v>
      </c>
      <c r="BO20" s="12" t="s">
        <v>306</v>
      </c>
      <c r="BP20" s="12" t="s">
        <v>383</v>
      </c>
      <c r="BQ20" s="12" t="s">
        <v>306</v>
      </c>
      <c r="BR20" s="12" t="s">
        <v>384</v>
      </c>
      <c r="BS20" s="12" t="s">
        <v>384</v>
      </c>
      <c r="BT20" s="12" t="s">
        <v>306</v>
      </c>
      <c r="BU20" s="12" t="s">
        <v>306</v>
      </c>
      <c r="BV20" s="12" t="s">
        <v>382</v>
      </c>
      <c r="BW20" s="12" t="s">
        <v>306</v>
      </c>
      <c r="BX20" s="12" t="s">
        <v>306</v>
      </c>
      <c r="BY20" s="12" t="s">
        <v>384</v>
      </c>
      <c r="BZ20" s="12" t="s">
        <v>382</v>
      </c>
      <c r="CA20" s="12" t="s">
        <v>382</v>
      </c>
      <c r="CB20" s="12" t="s">
        <v>306</v>
      </c>
      <c r="CC20" s="12" t="s">
        <v>306</v>
      </c>
      <c r="CD20" s="12" t="s">
        <v>383</v>
      </c>
      <c r="CE20" s="12" t="s">
        <v>383</v>
      </c>
      <c r="CF20" s="12" t="s">
        <v>383</v>
      </c>
      <c r="CG20" s="12" t="s">
        <v>306</v>
      </c>
      <c r="CH20" s="12" t="s">
        <v>306</v>
      </c>
      <c r="CI20" s="12" t="s">
        <v>382</v>
      </c>
      <c r="CJ20" s="12" t="s">
        <v>306</v>
      </c>
      <c r="CK20" s="12" t="s">
        <v>383</v>
      </c>
      <c r="CL20" s="12" t="s">
        <v>306</v>
      </c>
      <c r="CM20" s="12" t="s">
        <v>382</v>
      </c>
      <c r="CN20" s="12" t="s">
        <v>382</v>
      </c>
      <c r="CO20" s="12" t="s">
        <v>306</v>
      </c>
      <c r="CP20" s="12" t="s">
        <v>306</v>
      </c>
      <c r="CQ20" s="12" t="s">
        <v>382</v>
      </c>
      <c r="CR20" s="12" t="s">
        <v>382</v>
      </c>
      <c r="CS20" s="12" t="s">
        <v>384</v>
      </c>
      <c r="CT20" s="12" t="s">
        <v>306</v>
      </c>
      <c r="CU20" s="12" t="s">
        <v>383</v>
      </c>
      <c r="CV20" s="12" t="s">
        <v>384</v>
      </c>
      <c r="CW20" s="12" t="s">
        <v>383</v>
      </c>
      <c r="CX20" s="12" t="s">
        <v>384</v>
      </c>
      <c r="CY20" s="12" t="s">
        <v>382</v>
      </c>
      <c r="CZ20" s="12" t="s">
        <v>383</v>
      </c>
      <c r="DA20" s="12" t="s">
        <v>306</v>
      </c>
      <c r="DB20" s="12" t="s">
        <v>384</v>
      </c>
      <c r="DC20" s="12" t="s">
        <v>382</v>
      </c>
      <c r="DD20" s="12" t="s">
        <v>306</v>
      </c>
      <c r="DE20" s="12" t="s">
        <v>384</v>
      </c>
      <c r="DF20" s="12" t="s">
        <v>306</v>
      </c>
      <c r="DG20" s="12" t="s">
        <v>383</v>
      </c>
      <c r="DH20" s="12" t="s">
        <v>306</v>
      </c>
      <c r="DI20" s="15" t="s">
        <v>12</v>
      </c>
      <c r="DJ20" s="30">
        <f>COUNTIF(BJ20:DH20," My strategy did change")</f>
        <v>9</v>
      </c>
      <c r="DK20" s="23">
        <f>COUNTIF(BJ20:DH20," My strategy did change")/51*100</f>
        <v>17.647058823529413</v>
      </c>
      <c r="DL20" s="12" t="s">
        <v>306</v>
      </c>
      <c r="DM20" s="12" t="s">
        <v>306</v>
      </c>
      <c r="DN20" s="12" t="s">
        <v>383</v>
      </c>
      <c r="DO20" s="12" t="s">
        <v>384</v>
      </c>
      <c r="DP20" s="12" t="s">
        <v>383</v>
      </c>
      <c r="DQ20" s="12" t="s">
        <v>382</v>
      </c>
      <c r="DR20" s="12" t="s">
        <v>306</v>
      </c>
      <c r="DS20" s="12" t="s">
        <v>384</v>
      </c>
      <c r="DT20" s="12" t="s">
        <v>306</v>
      </c>
      <c r="DU20" s="12" t="s">
        <v>383</v>
      </c>
      <c r="DV20" s="12" t="s">
        <v>383</v>
      </c>
      <c r="DW20" s="12" t="s">
        <v>384</v>
      </c>
      <c r="DX20" s="12" t="s">
        <v>383</v>
      </c>
      <c r="DY20" s="12" t="s">
        <v>383</v>
      </c>
      <c r="DZ20" s="12" t="s">
        <v>384</v>
      </c>
      <c r="EA20" s="12" t="s">
        <v>306</v>
      </c>
      <c r="EB20" s="12" t="s">
        <v>383</v>
      </c>
      <c r="EC20" s="12" t="s">
        <v>306</v>
      </c>
      <c r="ED20" s="12" t="s">
        <v>383</v>
      </c>
      <c r="EE20" s="12" t="s">
        <v>384</v>
      </c>
      <c r="EF20" s="12" t="s">
        <v>384</v>
      </c>
      <c r="EG20" s="12" t="s">
        <v>384</v>
      </c>
      <c r="EH20" s="12" t="s">
        <v>306</v>
      </c>
      <c r="EI20" s="12" t="s">
        <v>306</v>
      </c>
      <c r="EJ20" s="12" t="s">
        <v>384</v>
      </c>
      <c r="EK20" s="12" t="s">
        <v>384</v>
      </c>
      <c r="EL20" s="12" t="s">
        <v>382</v>
      </c>
      <c r="EM20" s="12" t="s">
        <v>306</v>
      </c>
      <c r="EN20" s="12" t="s">
        <v>384</v>
      </c>
      <c r="EO20" s="12" t="s">
        <v>306</v>
      </c>
      <c r="EP20" s="12" t="s">
        <v>383</v>
      </c>
      <c r="EQ20" s="12" t="s">
        <v>384</v>
      </c>
      <c r="ER20" s="12" t="s">
        <v>383</v>
      </c>
      <c r="ES20" s="12" t="s">
        <v>383</v>
      </c>
      <c r="ET20" s="12" t="s">
        <v>306</v>
      </c>
      <c r="EU20" s="12" t="s">
        <v>383</v>
      </c>
      <c r="EV20" s="12" t="s">
        <v>306</v>
      </c>
      <c r="EW20" s="12" t="s">
        <v>306</v>
      </c>
      <c r="EX20" s="12" t="s">
        <v>383</v>
      </c>
      <c r="EY20" s="12" t="s">
        <v>306</v>
      </c>
      <c r="EZ20" s="12" t="s">
        <v>306</v>
      </c>
      <c r="FA20" s="12" t="s">
        <v>306</v>
      </c>
      <c r="FB20" s="12" t="s">
        <v>383</v>
      </c>
      <c r="FC20" s="12" t="s">
        <v>384</v>
      </c>
      <c r="FD20" s="12" t="s">
        <v>382</v>
      </c>
      <c r="FE20" s="12" t="s">
        <v>306</v>
      </c>
      <c r="FF20" s="12" t="s">
        <v>384</v>
      </c>
      <c r="FG20" s="12" t="s">
        <v>383</v>
      </c>
      <c r="FH20" s="12" t="s">
        <v>384</v>
      </c>
      <c r="FI20" s="12" t="s">
        <v>382</v>
      </c>
      <c r="FJ20" s="15" t="s">
        <v>12</v>
      </c>
      <c r="FK20" s="34">
        <f>COUNTIF(DL20:FI20," My strategy did change")</f>
        <v>15</v>
      </c>
      <c r="FL20" s="24">
        <f>COUNTIF(DM20:FJ20," My strategy did change")/50*100</f>
        <v>30</v>
      </c>
      <c r="FM20" s="15" t="s">
        <v>12</v>
      </c>
      <c r="FN20" s="34">
        <f>COUNTIF(DO20:FL20," My strategy did change")/50*100</f>
        <v>28.000000000000004</v>
      </c>
      <c r="FO20" s="23">
        <f>FN20/157*100</f>
        <v>17.834394904458602</v>
      </c>
    </row>
    <row r="21" spans="1:171" x14ac:dyDescent="0.2">
      <c r="A21" s="15" t="s">
        <v>385</v>
      </c>
      <c r="B21" s="16" t="s">
        <v>386</v>
      </c>
      <c r="C21" s="12" t="s">
        <v>213</v>
      </c>
      <c r="D21" s="12" t="s">
        <v>213</v>
      </c>
      <c r="E21" s="12" t="s">
        <v>213</v>
      </c>
      <c r="F21" s="12" t="s">
        <v>387</v>
      </c>
      <c r="G21" s="12" t="s">
        <v>388</v>
      </c>
      <c r="H21" s="12" t="s">
        <v>213</v>
      </c>
      <c r="I21" s="12" t="s">
        <v>389</v>
      </c>
      <c r="J21" s="12" t="s">
        <v>213</v>
      </c>
      <c r="K21" s="12" t="s">
        <v>390</v>
      </c>
      <c r="L21" s="12" t="s">
        <v>391</v>
      </c>
      <c r="M21" s="12" t="s">
        <v>392</v>
      </c>
      <c r="N21" s="12" t="s">
        <v>213</v>
      </c>
      <c r="O21" s="12" t="s">
        <v>213</v>
      </c>
      <c r="P21" s="12" t="s">
        <v>393</v>
      </c>
      <c r="Q21" s="12" t="s">
        <v>394</v>
      </c>
      <c r="R21" s="12" t="s">
        <v>213</v>
      </c>
      <c r="S21" s="12" t="s">
        <v>213</v>
      </c>
      <c r="T21" s="12" t="s">
        <v>213</v>
      </c>
      <c r="U21" s="12" t="s">
        <v>213</v>
      </c>
      <c r="V21" s="12" t="s">
        <v>213</v>
      </c>
      <c r="W21" s="12" t="s">
        <v>213</v>
      </c>
      <c r="X21" s="12" t="s">
        <v>213</v>
      </c>
      <c r="Y21" s="12" t="s">
        <v>213</v>
      </c>
      <c r="Z21" s="12" t="s">
        <v>213</v>
      </c>
      <c r="AA21" s="12" t="s">
        <v>395</v>
      </c>
      <c r="AB21" s="12" t="s">
        <v>213</v>
      </c>
      <c r="AC21" s="12" t="s">
        <v>213</v>
      </c>
      <c r="AD21" s="12" t="s">
        <v>213</v>
      </c>
      <c r="AE21" s="12" t="s">
        <v>396</v>
      </c>
      <c r="AF21" s="12" t="s">
        <v>213</v>
      </c>
      <c r="AG21" s="12" t="s">
        <v>213</v>
      </c>
      <c r="AH21" s="12" t="s">
        <v>213</v>
      </c>
      <c r="AI21" s="12" t="s">
        <v>213</v>
      </c>
      <c r="AJ21" s="12" t="s">
        <v>213</v>
      </c>
      <c r="AK21" s="12" t="s">
        <v>251</v>
      </c>
      <c r="AL21" s="12" t="s">
        <v>213</v>
      </c>
      <c r="AM21" s="12" t="s">
        <v>213</v>
      </c>
      <c r="AN21" s="12" t="s">
        <v>213</v>
      </c>
      <c r="AO21" s="12" t="s">
        <v>213</v>
      </c>
      <c r="AP21" s="12" t="s">
        <v>397</v>
      </c>
      <c r="AQ21" s="12" t="s">
        <v>213</v>
      </c>
      <c r="AR21" s="12" t="s">
        <v>398</v>
      </c>
      <c r="AS21" s="12" t="s">
        <v>399</v>
      </c>
      <c r="AT21" s="12" t="s">
        <v>400</v>
      </c>
      <c r="AU21" s="12" t="s">
        <v>213</v>
      </c>
      <c r="AV21" s="12" t="s">
        <v>213</v>
      </c>
      <c r="AW21" s="12" t="s">
        <v>213</v>
      </c>
      <c r="AX21" s="12" t="s">
        <v>213</v>
      </c>
      <c r="AY21" s="12" t="s">
        <v>213</v>
      </c>
      <c r="AZ21" s="12" t="s">
        <v>213</v>
      </c>
      <c r="BA21" s="12" t="s">
        <v>401</v>
      </c>
      <c r="BB21" s="12" t="s">
        <v>213</v>
      </c>
      <c r="BC21" s="12" t="s">
        <v>213</v>
      </c>
      <c r="BD21" s="12" t="s">
        <v>213</v>
      </c>
      <c r="BE21" s="12" t="s">
        <v>402</v>
      </c>
      <c r="BF21" s="12" t="s">
        <v>213</v>
      </c>
      <c r="BG21" s="26"/>
      <c r="BH21" s="22"/>
      <c r="BI21" s="36"/>
      <c r="BJ21" s="12" t="s">
        <v>403</v>
      </c>
      <c r="BK21" s="12" t="s">
        <v>213</v>
      </c>
      <c r="BL21" s="12" t="s">
        <v>213</v>
      </c>
      <c r="BM21" s="12" t="s">
        <v>249</v>
      </c>
      <c r="BN21" s="12" t="s">
        <v>213</v>
      </c>
      <c r="BO21" s="12" t="s">
        <v>213</v>
      </c>
      <c r="BP21" s="12" t="s">
        <v>404</v>
      </c>
      <c r="BQ21" s="12" t="s">
        <v>213</v>
      </c>
      <c r="BR21" s="12" t="s">
        <v>213</v>
      </c>
      <c r="BS21" s="12" t="s">
        <v>213</v>
      </c>
      <c r="BT21" s="12" t="s">
        <v>213</v>
      </c>
      <c r="BU21" s="12" t="s">
        <v>213</v>
      </c>
      <c r="BV21" s="12" t="s">
        <v>338</v>
      </c>
      <c r="BW21" s="12" t="s">
        <v>213</v>
      </c>
      <c r="BX21" s="12" t="s">
        <v>213</v>
      </c>
      <c r="BY21" s="12" t="s">
        <v>213</v>
      </c>
      <c r="BZ21" s="12" t="s">
        <v>213</v>
      </c>
      <c r="CA21" s="12" t="s">
        <v>213</v>
      </c>
      <c r="CB21" s="12" t="s">
        <v>213</v>
      </c>
      <c r="CC21" s="12" t="s">
        <v>213</v>
      </c>
      <c r="CD21" s="12" t="s">
        <v>405</v>
      </c>
      <c r="CE21" s="12" t="s">
        <v>406</v>
      </c>
      <c r="CF21" s="12" t="s">
        <v>407</v>
      </c>
      <c r="CG21" s="12" t="s">
        <v>213</v>
      </c>
      <c r="CH21" s="12" t="s">
        <v>213</v>
      </c>
      <c r="CI21" s="12" t="s">
        <v>213</v>
      </c>
      <c r="CJ21" s="12" t="s">
        <v>213</v>
      </c>
      <c r="CK21" s="12" t="s">
        <v>408</v>
      </c>
      <c r="CL21" s="12" t="s">
        <v>213</v>
      </c>
      <c r="CM21" s="12" t="s">
        <v>213</v>
      </c>
      <c r="CN21" s="12" t="s">
        <v>213</v>
      </c>
      <c r="CO21" s="12" t="s">
        <v>213</v>
      </c>
      <c r="CP21" s="12" t="s">
        <v>213</v>
      </c>
      <c r="CQ21" s="12" t="s">
        <v>213</v>
      </c>
      <c r="CR21" s="12" t="s">
        <v>213</v>
      </c>
      <c r="CS21" s="12" t="s">
        <v>213</v>
      </c>
      <c r="CT21" s="12" t="s">
        <v>213</v>
      </c>
      <c r="CU21" s="12" t="s">
        <v>409</v>
      </c>
      <c r="CV21" s="12" t="s">
        <v>213</v>
      </c>
      <c r="CW21" s="12" t="s">
        <v>410</v>
      </c>
      <c r="CX21" s="12" t="s">
        <v>213</v>
      </c>
      <c r="CY21" s="12" t="s">
        <v>213</v>
      </c>
      <c r="CZ21" s="12" t="s">
        <v>411</v>
      </c>
      <c r="DA21" s="12" t="s">
        <v>213</v>
      </c>
      <c r="DB21" s="12" t="s">
        <v>213</v>
      </c>
      <c r="DC21" s="12" t="s">
        <v>213</v>
      </c>
      <c r="DD21" s="12" t="s">
        <v>213</v>
      </c>
      <c r="DE21" s="12" t="s">
        <v>213</v>
      </c>
      <c r="DF21" s="12" t="s">
        <v>213</v>
      </c>
      <c r="DG21" s="12" t="s">
        <v>352</v>
      </c>
      <c r="DH21" s="12" t="s">
        <v>213</v>
      </c>
      <c r="DI21" s="26"/>
      <c r="DJ21" s="30"/>
      <c r="DK21" s="23"/>
      <c r="DL21" s="12" t="s">
        <v>213</v>
      </c>
      <c r="DM21" s="12" t="s">
        <v>213</v>
      </c>
      <c r="DN21" s="12" t="s">
        <v>412</v>
      </c>
      <c r="DO21" s="12" t="s">
        <v>213</v>
      </c>
      <c r="DP21" s="12" t="s">
        <v>413</v>
      </c>
      <c r="DQ21" s="12" t="s">
        <v>213</v>
      </c>
      <c r="DR21" s="12" t="s">
        <v>213</v>
      </c>
      <c r="DS21" s="12" t="s">
        <v>213</v>
      </c>
      <c r="DT21" s="12" t="s">
        <v>213</v>
      </c>
      <c r="DU21" s="12" t="s">
        <v>414</v>
      </c>
      <c r="DV21" s="12" t="s">
        <v>415</v>
      </c>
      <c r="DW21" s="12" t="s">
        <v>416</v>
      </c>
      <c r="DX21" s="12" t="s">
        <v>417</v>
      </c>
      <c r="DY21" s="12" t="s">
        <v>418</v>
      </c>
      <c r="DZ21" s="12" t="s">
        <v>213</v>
      </c>
      <c r="EA21" s="12" t="s">
        <v>213</v>
      </c>
      <c r="EB21" s="12" t="s">
        <v>419</v>
      </c>
      <c r="EC21" s="12" t="s">
        <v>213</v>
      </c>
      <c r="ED21" s="12" t="s">
        <v>420</v>
      </c>
      <c r="EE21" s="12" t="s">
        <v>421</v>
      </c>
      <c r="EF21" s="12" t="s">
        <v>213</v>
      </c>
      <c r="EG21" s="12" t="s">
        <v>213</v>
      </c>
      <c r="EH21" s="12" t="s">
        <v>213</v>
      </c>
      <c r="EI21" s="12" t="s">
        <v>213</v>
      </c>
      <c r="EJ21" s="12" t="s">
        <v>213</v>
      </c>
      <c r="EK21" s="12" t="s">
        <v>213</v>
      </c>
      <c r="EL21" s="12" t="s">
        <v>213</v>
      </c>
      <c r="EM21" s="12" t="s">
        <v>213</v>
      </c>
      <c r="EN21" s="12" t="s">
        <v>213</v>
      </c>
      <c r="EO21" s="12" t="s">
        <v>213</v>
      </c>
      <c r="EP21" s="12" t="s">
        <v>422</v>
      </c>
      <c r="EQ21" s="12" t="s">
        <v>213</v>
      </c>
      <c r="ER21" s="12" t="s">
        <v>423</v>
      </c>
      <c r="ES21" s="12" t="s">
        <v>424</v>
      </c>
      <c r="ET21" s="12" t="s">
        <v>213</v>
      </c>
      <c r="EU21" s="12" t="s">
        <v>425</v>
      </c>
      <c r="EV21" s="12" t="s">
        <v>213</v>
      </c>
      <c r="EW21" s="12" t="s">
        <v>213</v>
      </c>
      <c r="EX21" s="12" t="s">
        <v>426</v>
      </c>
      <c r="EY21" s="12" t="s">
        <v>213</v>
      </c>
      <c r="EZ21" s="12" t="s">
        <v>213</v>
      </c>
      <c r="FA21" s="12" t="s">
        <v>213</v>
      </c>
      <c r="FB21" s="12" t="s">
        <v>427</v>
      </c>
      <c r="FC21" s="12" t="s">
        <v>213</v>
      </c>
      <c r="FD21" s="12" t="s">
        <v>213</v>
      </c>
      <c r="FE21" s="12" t="s">
        <v>213</v>
      </c>
      <c r="FF21" s="12" t="s">
        <v>213</v>
      </c>
      <c r="FG21" s="12" t="s">
        <v>428</v>
      </c>
      <c r="FH21" s="12" t="s">
        <v>213</v>
      </c>
      <c r="FI21" s="12" t="s">
        <v>213</v>
      </c>
      <c r="FJ21" s="26"/>
      <c r="FK21" s="24"/>
      <c r="FL21" s="24"/>
      <c r="FM21" s="26"/>
      <c r="FN21" s="24"/>
      <c r="FO21" s="25"/>
    </row>
    <row r="22" spans="1:171" x14ac:dyDescent="0.2">
      <c r="A22" s="15" t="s">
        <v>429</v>
      </c>
      <c r="B22" s="16" t="s">
        <v>430</v>
      </c>
      <c r="C22" s="12" t="s">
        <v>213</v>
      </c>
      <c r="D22" s="12" t="s">
        <v>431</v>
      </c>
      <c r="E22" s="12" t="s">
        <v>432</v>
      </c>
      <c r="F22" s="12" t="s">
        <v>433</v>
      </c>
      <c r="G22" s="12" t="s">
        <v>308</v>
      </c>
      <c r="H22" s="12" t="s">
        <v>434</v>
      </c>
      <c r="I22" s="12" t="s">
        <v>435</v>
      </c>
      <c r="J22" s="12" t="s">
        <v>436</v>
      </c>
      <c r="K22" s="12" t="s">
        <v>437</v>
      </c>
      <c r="L22" s="12" t="s">
        <v>437</v>
      </c>
      <c r="M22" s="12" t="s">
        <v>438</v>
      </c>
      <c r="N22" s="12" t="s">
        <v>439</v>
      </c>
      <c r="O22" s="12" t="s">
        <v>213</v>
      </c>
      <c r="P22" s="12" t="s">
        <v>249</v>
      </c>
      <c r="Q22" s="12" t="s">
        <v>440</v>
      </c>
      <c r="R22" s="12" t="s">
        <v>213</v>
      </c>
      <c r="S22" s="12" t="s">
        <v>441</v>
      </c>
      <c r="T22" s="12" t="s">
        <v>213</v>
      </c>
      <c r="U22" s="12" t="s">
        <v>442</v>
      </c>
      <c r="V22" s="12" t="s">
        <v>443</v>
      </c>
      <c r="W22" s="12" t="s">
        <v>437</v>
      </c>
      <c r="X22" s="12" t="s">
        <v>213</v>
      </c>
      <c r="Y22" s="12" t="s">
        <v>213</v>
      </c>
      <c r="Z22" s="12" t="s">
        <v>444</v>
      </c>
      <c r="AA22" s="12" t="s">
        <v>445</v>
      </c>
      <c r="AB22" s="12" t="s">
        <v>251</v>
      </c>
      <c r="AC22" s="12" t="s">
        <v>213</v>
      </c>
      <c r="AD22" s="12" t="s">
        <v>213</v>
      </c>
      <c r="AE22" s="12" t="s">
        <v>213</v>
      </c>
      <c r="AF22" s="12" t="s">
        <v>213</v>
      </c>
      <c r="AG22" s="12" t="s">
        <v>446</v>
      </c>
      <c r="AH22" s="12" t="s">
        <v>447</v>
      </c>
      <c r="AI22" s="12" t="s">
        <v>249</v>
      </c>
      <c r="AJ22" s="12" t="s">
        <v>448</v>
      </c>
      <c r="AK22" s="12" t="s">
        <v>251</v>
      </c>
      <c r="AL22" s="12" t="s">
        <v>213</v>
      </c>
      <c r="AM22" s="12" t="s">
        <v>436</v>
      </c>
      <c r="AN22" s="12" t="s">
        <v>449</v>
      </c>
      <c r="AO22" s="12" t="s">
        <v>213</v>
      </c>
      <c r="AP22" s="12" t="s">
        <v>450</v>
      </c>
      <c r="AQ22" s="12" t="s">
        <v>213</v>
      </c>
      <c r="AR22" s="12" t="s">
        <v>213</v>
      </c>
      <c r="AS22" s="12" t="s">
        <v>451</v>
      </c>
      <c r="AT22" s="12" t="s">
        <v>213</v>
      </c>
      <c r="AU22" s="12" t="s">
        <v>213</v>
      </c>
      <c r="AV22" s="12" t="s">
        <v>363</v>
      </c>
      <c r="AW22" s="12" t="s">
        <v>213</v>
      </c>
      <c r="AX22" s="12" t="s">
        <v>213</v>
      </c>
      <c r="AY22" s="12" t="s">
        <v>452</v>
      </c>
      <c r="AZ22" s="12" t="s">
        <v>213</v>
      </c>
      <c r="BA22" s="12" t="s">
        <v>453</v>
      </c>
      <c r="BB22" s="12" t="s">
        <v>213</v>
      </c>
      <c r="BC22" s="12" t="s">
        <v>213</v>
      </c>
      <c r="BD22" s="12" t="s">
        <v>454</v>
      </c>
      <c r="BE22" s="12" t="s">
        <v>455</v>
      </c>
      <c r="BF22" s="12" t="s">
        <v>456</v>
      </c>
      <c r="BG22" s="26"/>
      <c r="BH22" s="22"/>
      <c r="BI22" s="36"/>
      <c r="BJ22" s="12" t="s">
        <v>403</v>
      </c>
      <c r="BK22" s="12" t="s">
        <v>249</v>
      </c>
      <c r="BL22" s="12" t="s">
        <v>249</v>
      </c>
      <c r="BM22" s="12" t="s">
        <v>249</v>
      </c>
      <c r="BN22" s="12" t="s">
        <v>278</v>
      </c>
      <c r="BO22" s="12" t="s">
        <v>213</v>
      </c>
      <c r="BP22" s="12" t="s">
        <v>457</v>
      </c>
      <c r="BQ22" s="12" t="s">
        <v>278</v>
      </c>
      <c r="BR22" s="12" t="s">
        <v>458</v>
      </c>
      <c r="BS22" s="12" t="s">
        <v>213</v>
      </c>
      <c r="BT22" s="12" t="s">
        <v>459</v>
      </c>
      <c r="BU22" s="12" t="s">
        <v>443</v>
      </c>
      <c r="BV22" s="12" t="s">
        <v>460</v>
      </c>
      <c r="BW22" s="12" t="s">
        <v>251</v>
      </c>
      <c r="BX22" s="12" t="s">
        <v>213</v>
      </c>
      <c r="BY22" s="12" t="s">
        <v>213</v>
      </c>
      <c r="BZ22" s="12" t="s">
        <v>461</v>
      </c>
      <c r="CA22" s="12" t="s">
        <v>213</v>
      </c>
      <c r="CB22" s="12" t="s">
        <v>462</v>
      </c>
      <c r="CC22" s="12" t="s">
        <v>213</v>
      </c>
      <c r="CD22" s="12" t="s">
        <v>213</v>
      </c>
      <c r="CE22" s="12" t="s">
        <v>463</v>
      </c>
      <c r="CF22" s="12" t="s">
        <v>213</v>
      </c>
      <c r="CG22" s="12" t="s">
        <v>278</v>
      </c>
      <c r="CH22" s="12" t="s">
        <v>437</v>
      </c>
      <c r="CI22" s="12" t="s">
        <v>255</v>
      </c>
      <c r="CJ22" s="12" t="s">
        <v>213</v>
      </c>
      <c r="CK22" s="12" t="s">
        <v>464</v>
      </c>
      <c r="CL22" s="12" t="s">
        <v>213</v>
      </c>
      <c r="CM22" s="12" t="s">
        <v>465</v>
      </c>
      <c r="CN22" s="12" t="s">
        <v>466</v>
      </c>
      <c r="CO22" s="12" t="s">
        <v>213</v>
      </c>
      <c r="CP22" s="12" t="s">
        <v>421</v>
      </c>
      <c r="CQ22" s="12" t="s">
        <v>213</v>
      </c>
      <c r="CR22" s="12" t="s">
        <v>213</v>
      </c>
      <c r="CS22" s="12" t="s">
        <v>467</v>
      </c>
      <c r="CT22" s="12" t="s">
        <v>468</v>
      </c>
      <c r="CU22" s="12" t="s">
        <v>469</v>
      </c>
      <c r="CV22" s="12" t="s">
        <v>470</v>
      </c>
      <c r="CW22" s="12" t="s">
        <v>437</v>
      </c>
      <c r="CX22" s="12" t="s">
        <v>471</v>
      </c>
      <c r="CY22" s="12" t="s">
        <v>472</v>
      </c>
      <c r="CZ22" s="12" t="s">
        <v>213</v>
      </c>
      <c r="DA22" s="12" t="s">
        <v>473</v>
      </c>
      <c r="DB22" s="12" t="s">
        <v>474</v>
      </c>
      <c r="DC22" s="12" t="s">
        <v>436</v>
      </c>
      <c r="DD22" s="12" t="s">
        <v>213</v>
      </c>
      <c r="DE22" s="12" t="s">
        <v>278</v>
      </c>
      <c r="DF22" s="12" t="s">
        <v>436</v>
      </c>
      <c r="DG22" s="12" t="s">
        <v>475</v>
      </c>
      <c r="DH22" s="12" t="s">
        <v>476</v>
      </c>
      <c r="DI22" s="26"/>
      <c r="DJ22" s="30"/>
      <c r="DK22" s="23"/>
      <c r="DL22" s="12" t="s">
        <v>477</v>
      </c>
      <c r="DM22" s="12" t="s">
        <v>213</v>
      </c>
      <c r="DN22" s="12" t="s">
        <v>278</v>
      </c>
      <c r="DO22" s="12" t="s">
        <v>472</v>
      </c>
      <c r="DP22" s="12" t="s">
        <v>478</v>
      </c>
      <c r="DQ22" s="12" t="s">
        <v>479</v>
      </c>
      <c r="DR22" s="12" t="s">
        <v>480</v>
      </c>
      <c r="DS22" s="12" t="s">
        <v>481</v>
      </c>
      <c r="DT22" s="12" t="s">
        <v>213</v>
      </c>
      <c r="DU22" s="12" t="s">
        <v>249</v>
      </c>
      <c r="DV22" s="12" t="s">
        <v>213</v>
      </c>
      <c r="DW22" s="12" t="s">
        <v>213</v>
      </c>
      <c r="DX22" s="12" t="s">
        <v>482</v>
      </c>
      <c r="DY22" s="12" t="s">
        <v>213</v>
      </c>
      <c r="DZ22" s="12" t="s">
        <v>483</v>
      </c>
      <c r="EA22" s="12" t="s">
        <v>213</v>
      </c>
      <c r="EB22" s="12" t="s">
        <v>213</v>
      </c>
      <c r="EC22" s="12" t="s">
        <v>213</v>
      </c>
      <c r="ED22" s="12" t="s">
        <v>475</v>
      </c>
      <c r="EE22" s="12" t="s">
        <v>251</v>
      </c>
      <c r="EF22" s="12" t="s">
        <v>213</v>
      </c>
      <c r="EG22" s="12" t="s">
        <v>484</v>
      </c>
      <c r="EH22" s="12" t="s">
        <v>485</v>
      </c>
      <c r="EI22" s="12" t="s">
        <v>388</v>
      </c>
      <c r="EJ22" s="12" t="s">
        <v>486</v>
      </c>
      <c r="EK22" s="12" t="s">
        <v>487</v>
      </c>
      <c r="EL22" s="12" t="s">
        <v>488</v>
      </c>
      <c r="EM22" s="12" t="s">
        <v>475</v>
      </c>
      <c r="EN22" s="12" t="s">
        <v>475</v>
      </c>
      <c r="EO22" s="12" t="s">
        <v>213</v>
      </c>
      <c r="EP22" s="12" t="s">
        <v>213</v>
      </c>
      <c r="EQ22" s="12" t="s">
        <v>489</v>
      </c>
      <c r="ER22" s="12" t="s">
        <v>278</v>
      </c>
      <c r="ES22" s="12" t="s">
        <v>490</v>
      </c>
      <c r="ET22" s="12" t="s">
        <v>249</v>
      </c>
      <c r="EU22" s="12" t="s">
        <v>213</v>
      </c>
      <c r="EV22" s="12" t="s">
        <v>213</v>
      </c>
      <c r="EW22" s="12" t="s">
        <v>421</v>
      </c>
      <c r="EX22" s="12" t="s">
        <v>491</v>
      </c>
      <c r="EY22" s="12" t="s">
        <v>213</v>
      </c>
      <c r="EZ22" s="12" t="s">
        <v>213</v>
      </c>
      <c r="FA22" s="12" t="s">
        <v>213</v>
      </c>
      <c r="FB22" s="12" t="s">
        <v>492</v>
      </c>
      <c r="FC22" s="12" t="s">
        <v>493</v>
      </c>
      <c r="FD22" s="12" t="s">
        <v>239</v>
      </c>
      <c r="FE22" s="12" t="s">
        <v>213</v>
      </c>
      <c r="FF22" s="12" t="s">
        <v>213</v>
      </c>
      <c r="FG22" s="12" t="s">
        <v>213</v>
      </c>
      <c r="FH22" s="12" t="s">
        <v>494</v>
      </c>
      <c r="FI22" s="12" t="s">
        <v>388</v>
      </c>
      <c r="FJ22" s="26"/>
      <c r="FK22" s="24"/>
      <c r="FL22" s="24"/>
      <c r="FM22" s="26"/>
      <c r="FN22" s="24"/>
      <c r="FO22" s="25"/>
    </row>
    <row r="23" spans="1:171" x14ac:dyDescent="0.2">
      <c r="A23" s="15" t="s">
        <v>495</v>
      </c>
      <c r="B23" s="16" t="s">
        <v>496</v>
      </c>
      <c r="C23" s="12">
        <v>38</v>
      </c>
      <c r="D23" s="12">
        <v>30</v>
      </c>
      <c r="E23" s="12">
        <v>38</v>
      </c>
      <c r="F23" s="12">
        <v>28</v>
      </c>
      <c r="G23" s="12">
        <v>33</v>
      </c>
      <c r="H23" s="12">
        <v>34</v>
      </c>
      <c r="I23" s="12">
        <v>39</v>
      </c>
      <c r="J23" s="12">
        <v>44</v>
      </c>
      <c r="K23" s="12">
        <v>24</v>
      </c>
      <c r="L23" s="12">
        <v>41</v>
      </c>
      <c r="M23" s="12">
        <v>34</v>
      </c>
      <c r="N23" s="12">
        <v>34</v>
      </c>
      <c r="O23" s="12">
        <v>64</v>
      </c>
      <c r="P23" s="12">
        <v>42</v>
      </c>
      <c r="Q23" s="12">
        <v>23</v>
      </c>
      <c r="R23" s="12">
        <v>28</v>
      </c>
      <c r="S23" s="12">
        <v>23</v>
      </c>
      <c r="T23" s="12">
        <v>51</v>
      </c>
      <c r="U23" s="12">
        <v>36</v>
      </c>
      <c r="V23" s="12">
        <v>45</v>
      </c>
      <c r="W23" s="12">
        <v>49</v>
      </c>
      <c r="X23" s="12">
        <v>46</v>
      </c>
      <c r="Y23" s="12">
        <v>26</v>
      </c>
      <c r="Z23" s="12">
        <v>29</v>
      </c>
      <c r="AA23" s="12">
        <v>48</v>
      </c>
      <c r="AB23" s="12">
        <v>25</v>
      </c>
      <c r="AC23" s="12">
        <v>28</v>
      </c>
      <c r="AD23" s="12">
        <v>35</v>
      </c>
      <c r="AE23" s="12">
        <v>38</v>
      </c>
      <c r="AF23" s="12">
        <v>50</v>
      </c>
      <c r="AG23" s="12">
        <v>54</v>
      </c>
      <c r="AH23" s="12">
        <v>40</v>
      </c>
      <c r="AI23" s="12">
        <v>56</v>
      </c>
      <c r="AJ23" s="12">
        <v>28</v>
      </c>
      <c r="AK23" s="12">
        <v>34</v>
      </c>
      <c r="AL23" s="12">
        <v>28</v>
      </c>
      <c r="AM23" s="12">
        <v>31</v>
      </c>
      <c r="AN23" s="12">
        <v>54</v>
      </c>
      <c r="AO23" s="12">
        <v>28</v>
      </c>
      <c r="AP23" s="12">
        <v>23</v>
      </c>
      <c r="AQ23" s="12">
        <v>40</v>
      </c>
      <c r="AR23" s="12">
        <v>31</v>
      </c>
      <c r="AS23" s="12">
        <v>29</v>
      </c>
      <c r="AT23" s="12">
        <v>35</v>
      </c>
      <c r="AU23" s="12">
        <v>26</v>
      </c>
      <c r="AV23" s="12">
        <v>26</v>
      </c>
      <c r="AW23" s="12">
        <v>35</v>
      </c>
      <c r="AX23" s="12">
        <v>30</v>
      </c>
      <c r="AY23" s="12">
        <v>62</v>
      </c>
      <c r="AZ23" s="12">
        <v>29</v>
      </c>
      <c r="BA23" s="12">
        <v>39</v>
      </c>
      <c r="BB23" s="12">
        <v>33</v>
      </c>
      <c r="BC23" s="12">
        <v>39</v>
      </c>
      <c r="BD23" s="12">
        <v>40</v>
      </c>
      <c r="BE23" s="12">
        <v>26</v>
      </c>
      <c r="BF23" s="12">
        <v>34</v>
      </c>
      <c r="BG23" s="15" t="s">
        <v>13</v>
      </c>
      <c r="BH23" s="35" t="s">
        <v>8</v>
      </c>
      <c r="BI23" s="18" t="s">
        <v>9</v>
      </c>
      <c r="BJ23" s="12">
        <v>33</v>
      </c>
      <c r="BK23" s="12">
        <v>25</v>
      </c>
      <c r="BL23" s="12">
        <v>63</v>
      </c>
      <c r="BM23" s="12">
        <v>38</v>
      </c>
      <c r="BN23" s="12">
        <v>34</v>
      </c>
      <c r="BO23" s="12">
        <v>26</v>
      </c>
      <c r="BP23" s="12">
        <v>27</v>
      </c>
      <c r="BQ23" s="12">
        <v>53</v>
      </c>
      <c r="BR23" s="12">
        <v>39</v>
      </c>
      <c r="BS23" s="12">
        <v>25</v>
      </c>
      <c r="BT23" s="12">
        <v>35</v>
      </c>
      <c r="BU23" s="12">
        <v>35</v>
      </c>
      <c r="BV23" s="12">
        <v>35</v>
      </c>
      <c r="BW23" s="12">
        <v>26</v>
      </c>
      <c r="BX23" s="12">
        <v>33</v>
      </c>
      <c r="BY23" s="12">
        <v>33</v>
      </c>
      <c r="BZ23" s="12">
        <v>29</v>
      </c>
      <c r="CA23" s="12">
        <v>30</v>
      </c>
      <c r="CB23" s="12">
        <v>28</v>
      </c>
      <c r="CC23" s="12">
        <v>34</v>
      </c>
      <c r="CD23" s="12">
        <v>34</v>
      </c>
      <c r="CE23" s="12">
        <v>50</v>
      </c>
      <c r="CF23" s="12">
        <v>29</v>
      </c>
      <c r="CG23" s="12">
        <v>55</v>
      </c>
      <c r="CH23" s="12">
        <v>22</v>
      </c>
      <c r="CI23" s="12">
        <v>30</v>
      </c>
      <c r="CJ23" s="12">
        <v>31</v>
      </c>
      <c r="CK23" s="12">
        <v>30</v>
      </c>
      <c r="CL23" s="12">
        <v>31</v>
      </c>
      <c r="CM23" s="12">
        <v>47</v>
      </c>
      <c r="CN23" s="12">
        <v>35</v>
      </c>
      <c r="CO23" s="12">
        <v>37</v>
      </c>
      <c r="CP23" s="12">
        <v>33</v>
      </c>
      <c r="CQ23" s="12">
        <v>67</v>
      </c>
      <c r="CR23" s="12">
        <v>44</v>
      </c>
      <c r="CS23" s="12">
        <v>43</v>
      </c>
      <c r="CT23" s="12">
        <v>40</v>
      </c>
      <c r="CU23" s="12">
        <v>23</v>
      </c>
      <c r="CV23" s="12">
        <v>39</v>
      </c>
      <c r="CW23" s="12">
        <v>27</v>
      </c>
      <c r="CX23" s="12">
        <v>38</v>
      </c>
      <c r="CY23" s="12">
        <v>30</v>
      </c>
      <c r="CZ23" s="12">
        <v>37</v>
      </c>
      <c r="DA23" s="12">
        <v>35</v>
      </c>
      <c r="DB23" s="12">
        <v>39</v>
      </c>
      <c r="DC23" s="12">
        <v>53</v>
      </c>
      <c r="DD23" s="12">
        <v>19</v>
      </c>
      <c r="DE23" s="12">
        <v>25</v>
      </c>
      <c r="DF23" s="12">
        <v>36</v>
      </c>
      <c r="DG23" s="12">
        <v>29</v>
      </c>
      <c r="DH23" s="12">
        <v>30</v>
      </c>
      <c r="DI23" s="15" t="s">
        <v>13</v>
      </c>
      <c r="DJ23" s="27" t="s">
        <v>8</v>
      </c>
      <c r="DK23" s="18" t="s">
        <v>9</v>
      </c>
      <c r="DL23" s="12">
        <v>51</v>
      </c>
      <c r="DM23" s="12">
        <v>26</v>
      </c>
      <c r="DN23" s="12">
        <v>51</v>
      </c>
      <c r="DO23" s="12">
        <v>27</v>
      </c>
      <c r="DP23" s="12">
        <v>60</v>
      </c>
      <c r="DQ23" s="12">
        <v>33</v>
      </c>
      <c r="DR23" s="12">
        <v>45</v>
      </c>
      <c r="DS23" s="12">
        <v>53</v>
      </c>
      <c r="DT23" s="12">
        <v>62</v>
      </c>
      <c r="DU23" s="12">
        <v>23</v>
      </c>
      <c r="DV23" s="12">
        <v>43</v>
      </c>
      <c r="DW23" s="12">
        <v>31</v>
      </c>
      <c r="DX23" s="12">
        <v>32</v>
      </c>
      <c r="DY23" s="12">
        <v>27</v>
      </c>
      <c r="DZ23" s="12">
        <v>62</v>
      </c>
      <c r="EA23" s="12">
        <v>34</v>
      </c>
      <c r="EB23" s="12">
        <v>26</v>
      </c>
      <c r="EC23" s="12">
        <v>37</v>
      </c>
      <c r="ED23" s="12">
        <v>38</v>
      </c>
      <c r="EE23" s="12">
        <v>30</v>
      </c>
      <c r="EF23" s="12">
        <v>35</v>
      </c>
      <c r="EG23" s="12">
        <v>70</v>
      </c>
      <c r="EH23" s="12">
        <v>49</v>
      </c>
      <c r="EI23" s="12">
        <v>29</v>
      </c>
      <c r="EJ23" s="12">
        <v>36</v>
      </c>
      <c r="EK23" s="12">
        <v>44</v>
      </c>
      <c r="EL23" s="12">
        <v>36</v>
      </c>
      <c r="EM23" s="12">
        <v>35</v>
      </c>
      <c r="EN23" s="12">
        <v>32</v>
      </c>
      <c r="EO23" s="12">
        <v>40</v>
      </c>
      <c r="EP23" s="12">
        <v>41</v>
      </c>
      <c r="EQ23" s="12">
        <v>32</v>
      </c>
      <c r="ER23" s="12">
        <v>36</v>
      </c>
      <c r="ES23" s="12">
        <v>38</v>
      </c>
      <c r="ET23" s="12">
        <v>45</v>
      </c>
      <c r="EU23" s="12">
        <v>30</v>
      </c>
      <c r="EV23" s="12">
        <v>40</v>
      </c>
      <c r="EW23" s="12">
        <v>53</v>
      </c>
      <c r="EX23" s="12">
        <v>47</v>
      </c>
      <c r="EY23" s="12">
        <v>33</v>
      </c>
      <c r="EZ23" s="12">
        <v>34</v>
      </c>
      <c r="FA23" s="12">
        <v>37</v>
      </c>
      <c r="FB23" s="12">
        <v>39</v>
      </c>
      <c r="FC23" s="12">
        <v>32</v>
      </c>
      <c r="FD23" s="12">
        <v>30</v>
      </c>
      <c r="FE23" s="12">
        <v>40</v>
      </c>
      <c r="FF23" s="12">
        <v>32</v>
      </c>
      <c r="FG23" s="12">
        <v>36</v>
      </c>
      <c r="FH23" s="12">
        <v>38</v>
      </c>
      <c r="FI23" s="12">
        <v>61</v>
      </c>
      <c r="FJ23" s="15" t="s">
        <v>13</v>
      </c>
      <c r="FK23" s="19" t="s">
        <v>8</v>
      </c>
      <c r="FL23" s="19" t="s">
        <v>9</v>
      </c>
      <c r="FM23" s="15" t="s">
        <v>13</v>
      </c>
      <c r="FN23" s="19" t="s">
        <v>8</v>
      </c>
      <c r="FO23" s="20" t="s">
        <v>9</v>
      </c>
    </row>
    <row r="24" spans="1:171" x14ac:dyDescent="0.2">
      <c r="A24" s="15" t="s">
        <v>497</v>
      </c>
      <c r="B24" s="16" t="s">
        <v>498</v>
      </c>
      <c r="C24" s="12" t="s">
        <v>499</v>
      </c>
      <c r="D24" s="12" t="s">
        <v>500</v>
      </c>
      <c r="E24" s="12" t="s">
        <v>500</v>
      </c>
      <c r="F24" s="12" t="s">
        <v>500</v>
      </c>
      <c r="G24" s="12" t="s">
        <v>500</v>
      </c>
      <c r="H24" s="12" t="s">
        <v>500</v>
      </c>
      <c r="I24" s="12" t="s">
        <v>499</v>
      </c>
      <c r="J24" s="12" t="s">
        <v>500</v>
      </c>
      <c r="K24" s="12" t="s">
        <v>499</v>
      </c>
      <c r="L24" s="12" t="s">
        <v>500</v>
      </c>
      <c r="M24" s="12" t="s">
        <v>500</v>
      </c>
      <c r="N24" s="12" t="s">
        <v>499</v>
      </c>
      <c r="O24" s="12" t="s">
        <v>499</v>
      </c>
      <c r="P24" s="12" t="s">
        <v>500</v>
      </c>
      <c r="Q24" s="12" t="s">
        <v>500</v>
      </c>
      <c r="R24" s="12" t="s">
        <v>499</v>
      </c>
      <c r="S24" s="12" t="s">
        <v>500</v>
      </c>
      <c r="T24" s="12" t="s">
        <v>500</v>
      </c>
      <c r="U24" s="12" t="s">
        <v>500</v>
      </c>
      <c r="V24" s="12" t="s">
        <v>500</v>
      </c>
      <c r="W24" s="12" t="s">
        <v>500</v>
      </c>
      <c r="X24" s="12" t="s">
        <v>499</v>
      </c>
      <c r="Y24" s="12" t="s">
        <v>500</v>
      </c>
      <c r="Z24" s="12" t="s">
        <v>499</v>
      </c>
      <c r="AA24" s="12" t="s">
        <v>500</v>
      </c>
      <c r="AB24" s="12" t="s">
        <v>499</v>
      </c>
      <c r="AC24" s="12" t="s">
        <v>499</v>
      </c>
      <c r="AD24" s="12" t="s">
        <v>499</v>
      </c>
      <c r="AE24" s="12" t="s">
        <v>500</v>
      </c>
      <c r="AF24" s="12" t="s">
        <v>499</v>
      </c>
      <c r="AG24" s="12" t="s">
        <v>500</v>
      </c>
      <c r="AH24" s="12" t="s">
        <v>499</v>
      </c>
      <c r="AI24" s="12" t="s">
        <v>500</v>
      </c>
      <c r="AJ24" s="12" t="s">
        <v>500</v>
      </c>
      <c r="AK24" s="12" t="s">
        <v>500</v>
      </c>
      <c r="AL24" s="12" t="s">
        <v>500</v>
      </c>
      <c r="AM24" s="12" t="s">
        <v>499</v>
      </c>
      <c r="AN24" s="12" t="s">
        <v>499</v>
      </c>
      <c r="AO24" s="12" t="s">
        <v>500</v>
      </c>
      <c r="AP24" s="12" t="s">
        <v>500</v>
      </c>
      <c r="AQ24" s="12" t="s">
        <v>500</v>
      </c>
      <c r="AR24" s="12" t="s">
        <v>500</v>
      </c>
      <c r="AS24" s="12" t="s">
        <v>499</v>
      </c>
      <c r="AT24" s="12" t="s">
        <v>500</v>
      </c>
      <c r="AU24" s="12" t="s">
        <v>500</v>
      </c>
      <c r="AV24" s="12" t="s">
        <v>500</v>
      </c>
      <c r="AW24" s="12" t="s">
        <v>499</v>
      </c>
      <c r="AX24" s="12" t="s">
        <v>499</v>
      </c>
      <c r="AY24" s="12" t="s">
        <v>500</v>
      </c>
      <c r="AZ24" s="12" t="s">
        <v>499</v>
      </c>
      <c r="BA24" s="12" t="s">
        <v>499</v>
      </c>
      <c r="BB24" s="12" t="s">
        <v>500</v>
      </c>
      <c r="BC24" s="12" t="s">
        <v>499</v>
      </c>
      <c r="BD24" s="12" t="s">
        <v>500</v>
      </c>
      <c r="BE24" s="12" t="s">
        <v>500</v>
      </c>
      <c r="BF24" s="12" t="s">
        <v>500</v>
      </c>
      <c r="BG24" s="15" t="s">
        <v>14</v>
      </c>
      <c r="BH24" s="12">
        <f>COUNTIF(C24:BF24," Male")</f>
        <v>35</v>
      </c>
      <c r="BI24" s="23">
        <f>COUNTIF(C24:BF24," Male")/56*100</f>
        <v>62.5</v>
      </c>
      <c r="BJ24" s="12" t="s">
        <v>500</v>
      </c>
      <c r="BK24" s="12" t="s">
        <v>500</v>
      </c>
      <c r="BL24" s="12" t="s">
        <v>500</v>
      </c>
      <c r="BM24" s="12" t="s">
        <v>500</v>
      </c>
      <c r="BN24" s="12" t="s">
        <v>500</v>
      </c>
      <c r="BO24" s="12" t="s">
        <v>500</v>
      </c>
      <c r="BP24" s="12" t="s">
        <v>500</v>
      </c>
      <c r="BQ24" s="12" t="s">
        <v>500</v>
      </c>
      <c r="BR24" s="12" t="s">
        <v>500</v>
      </c>
      <c r="BS24" s="12" t="s">
        <v>500</v>
      </c>
      <c r="BT24" s="12" t="s">
        <v>499</v>
      </c>
      <c r="BU24" s="12" t="s">
        <v>500</v>
      </c>
      <c r="BV24" s="12" t="s">
        <v>500</v>
      </c>
      <c r="BW24" s="12" t="s">
        <v>499</v>
      </c>
      <c r="BX24" s="12" t="s">
        <v>500</v>
      </c>
      <c r="BY24" s="12" t="s">
        <v>499</v>
      </c>
      <c r="BZ24" s="12" t="s">
        <v>500</v>
      </c>
      <c r="CA24" s="12" t="s">
        <v>499</v>
      </c>
      <c r="CB24" s="12" t="s">
        <v>499</v>
      </c>
      <c r="CC24" s="12" t="s">
        <v>499</v>
      </c>
      <c r="CD24" s="12" t="s">
        <v>500</v>
      </c>
      <c r="CE24" s="12" t="s">
        <v>499</v>
      </c>
      <c r="CF24" s="12" t="s">
        <v>499</v>
      </c>
      <c r="CG24" s="12" t="s">
        <v>499</v>
      </c>
      <c r="CH24" s="12" t="s">
        <v>500</v>
      </c>
      <c r="CI24" s="12" t="s">
        <v>500</v>
      </c>
      <c r="CJ24" s="12" t="s">
        <v>500</v>
      </c>
      <c r="CK24" s="12" t="s">
        <v>500</v>
      </c>
      <c r="CL24" s="12" t="s">
        <v>500</v>
      </c>
      <c r="CM24" s="12" t="s">
        <v>500</v>
      </c>
      <c r="CN24" s="12" t="s">
        <v>500</v>
      </c>
      <c r="CO24" s="12" t="s">
        <v>500</v>
      </c>
      <c r="CP24" s="12" t="s">
        <v>500</v>
      </c>
      <c r="CQ24" s="12" t="s">
        <v>499</v>
      </c>
      <c r="CR24" s="12" t="s">
        <v>500</v>
      </c>
      <c r="CS24" s="12" t="s">
        <v>500</v>
      </c>
      <c r="CT24" s="12" t="s">
        <v>499</v>
      </c>
      <c r="CU24" s="12" t="s">
        <v>500</v>
      </c>
      <c r="CV24" s="12" t="s">
        <v>500</v>
      </c>
      <c r="CW24" s="12" t="s">
        <v>499</v>
      </c>
      <c r="CX24" s="12" t="s">
        <v>500</v>
      </c>
      <c r="CY24" s="12" t="s">
        <v>499</v>
      </c>
      <c r="CZ24" s="12" t="s">
        <v>500</v>
      </c>
      <c r="DA24" s="12" t="s">
        <v>499</v>
      </c>
      <c r="DB24" s="12" t="s">
        <v>500</v>
      </c>
      <c r="DC24" s="12" t="s">
        <v>500</v>
      </c>
      <c r="DD24" s="12" t="s">
        <v>499</v>
      </c>
      <c r="DE24" s="12" t="s">
        <v>500</v>
      </c>
      <c r="DF24" s="12" t="s">
        <v>500</v>
      </c>
      <c r="DG24" s="12" t="s">
        <v>499</v>
      </c>
      <c r="DH24" s="12" t="s">
        <v>500</v>
      </c>
      <c r="DI24" s="15" t="s">
        <v>14</v>
      </c>
      <c r="DJ24" s="30">
        <f>COUNTIF(BJ24:DH24," Male")</f>
        <v>35</v>
      </c>
      <c r="DK24" s="23">
        <f>COUNTIF(BJ24:DH24," Male")/51*100</f>
        <v>68.627450980392155</v>
      </c>
      <c r="DL24" s="12" t="s">
        <v>499</v>
      </c>
      <c r="DM24" s="12" t="s">
        <v>499</v>
      </c>
      <c r="DN24" s="12" t="s">
        <v>499</v>
      </c>
      <c r="DO24" s="12" t="s">
        <v>499</v>
      </c>
      <c r="DP24" s="12" t="s">
        <v>499</v>
      </c>
      <c r="DQ24" s="12" t="s">
        <v>499</v>
      </c>
      <c r="DR24" s="12" t="s">
        <v>500</v>
      </c>
      <c r="DS24" s="12" t="s">
        <v>500</v>
      </c>
      <c r="DT24" s="12" t="s">
        <v>499</v>
      </c>
      <c r="DU24" s="12" t="s">
        <v>500</v>
      </c>
      <c r="DV24" s="12" t="s">
        <v>500</v>
      </c>
      <c r="DW24" s="12" t="s">
        <v>500</v>
      </c>
      <c r="DX24" s="12" t="s">
        <v>499</v>
      </c>
      <c r="DY24" s="12" t="s">
        <v>500</v>
      </c>
      <c r="DZ24" s="12" t="s">
        <v>499</v>
      </c>
      <c r="EA24" s="12" t="s">
        <v>500</v>
      </c>
      <c r="EB24" s="12" t="s">
        <v>499</v>
      </c>
      <c r="EC24" s="12" t="s">
        <v>499</v>
      </c>
      <c r="ED24" s="12" t="s">
        <v>500</v>
      </c>
      <c r="EE24" s="12" t="s">
        <v>500</v>
      </c>
      <c r="EF24" s="12" t="s">
        <v>499</v>
      </c>
      <c r="EG24" s="12" t="s">
        <v>500</v>
      </c>
      <c r="EH24" s="12" t="s">
        <v>500</v>
      </c>
      <c r="EI24" s="12" t="s">
        <v>500</v>
      </c>
      <c r="EJ24" s="12" t="s">
        <v>500</v>
      </c>
      <c r="EK24" s="12" t="s">
        <v>500</v>
      </c>
      <c r="EL24" s="12" t="s">
        <v>500</v>
      </c>
      <c r="EM24" s="12" t="s">
        <v>500</v>
      </c>
      <c r="EN24" s="12" t="s">
        <v>500</v>
      </c>
      <c r="EO24" s="12" t="s">
        <v>500</v>
      </c>
      <c r="EP24" s="12" t="s">
        <v>500</v>
      </c>
      <c r="EQ24" s="12" t="s">
        <v>499</v>
      </c>
      <c r="ER24" s="12" t="s">
        <v>499</v>
      </c>
      <c r="ES24" s="12" t="s">
        <v>499</v>
      </c>
      <c r="ET24" s="12" t="s">
        <v>500</v>
      </c>
      <c r="EU24" s="12" t="s">
        <v>500</v>
      </c>
      <c r="EV24" s="12" t="s">
        <v>500</v>
      </c>
      <c r="EW24" s="12" t="s">
        <v>500</v>
      </c>
      <c r="EX24" s="12" t="s">
        <v>499</v>
      </c>
      <c r="EY24" s="12" t="s">
        <v>500</v>
      </c>
      <c r="EZ24" s="12" t="s">
        <v>500</v>
      </c>
      <c r="FA24" s="12" t="s">
        <v>499</v>
      </c>
      <c r="FB24" s="12" t="s">
        <v>500</v>
      </c>
      <c r="FC24" s="12" t="s">
        <v>500</v>
      </c>
      <c r="FD24" s="12" t="s">
        <v>499</v>
      </c>
      <c r="FE24" s="12" t="s">
        <v>500</v>
      </c>
      <c r="FF24" s="12" t="s">
        <v>499</v>
      </c>
      <c r="FG24" s="12" t="s">
        <v>500</v>
      </c>
      <c r="FH24" s="12" t="s">
        <v>500</v>
      </c>
      <c r="FI24" s="12" t="s">
        <v>500</v>
      </c>
      <c r="FJ24" s="15" t="s">
        <v>14</v>
      </c>
      <c r="FK24" s="34">
        <f>COUNTIF(DL24:FI24," Male")</f>
        <v>31</v>
      </c>
      <c r="FL24" s="24">
        <f>COUNTIF(DM24:FJ24," Male")/50*100</f>
        <v>62</v>
      </c>
      <c r="FM24" s="15" t="s">
        <v>14</v>
      </c>
      <c r="FN24" s="34">
        <f>BH24+DJ24+FK24</f>
        <v>101</v>
      </c>
      <c r="FO24" s="23">
        <f>FN24/157*100</f>
        <v>64.331210191082803</v>
      </c>
    </row>
    <row r="25" spans="1:171" x14ac:dyDescent="0.2">
      <c r="A25" s="15" t="s">
        <v>501</v>
      </c>
      <c r="B25" s="16" t="s">
        <v>502</v>
      </c>
      <c r="C25" s="12" t="s">
        <v>503</v>
      </c>
      <c r="D25" s="12" t="s">
        <v>504</v>
      </c>
      <c r="E25" s="12" t="s">
        <v>505</v>
      </c>
      <c r="F25" s="12" t="s">
        <v>506</v>
      </c>
      <c r="G25" s="12" t="s">
        <v>505</v>
      </c>
      <c r="H25" s="12" t="s">
        <v>507</v>
      </c>
      <c r="I25" s="12" t="s">
        <v>508</v>
      </c>
      <c r="J25" s="12" t="s">
        <v>505</v>
      </c>
      <c r="K25" s="12" t="s">
        <v>506</v>
      </c>
      <c r="L25" s="12" t="s">
        <v>509</v>
      </c>
      <c r="M25" s="12" t="s">
        <v>510</v>
      </c>
      <c r="N25" s="12" t="s">
        <v>511</v>
      </c>
      <c r="O25" s="12" t="s">
        <v>512</v>
      </c>
      <c r="P25" s="12" t="s">
        <v>513</v>
      </c>
      <c r="Q25" s="12" t="s">
        <v>508</v>
      </c>
      <c r="R25" s="12" t="s">
        <v>508</v>
      </c>
      <c r="S25" s="12" t="s">
        <v>508</v>
      </c>
      <c r="T25" s="12" t="s">
        <v>507</v>
      </c>
      <c r="U25" s="12" t="s">
        <v>514</v>
      </c>
      <c r="V25" s="12">
        <v>1</v>
      </c>
      <c r="W25" s="12" t="s">
        <v>508</v>
      </c>
      <c r="X25" s="12" t="s">
        <v>507</v>
      </c>
      <c r="Y25" s="12" t="s">
        <v>510</v>
      </c>
      <c r="Z25" s="12" t="s">
        <v>507</v>
      </c>
      <c r="AA25" s="12" t="s">
        <v>513</v>
      </c>
      <c r="AB25" s="12" t="s">
        <v>515</v>
      </c>
      <c r="AC25" s="12" t="s">
        <v>508</v>
      </c>
      <c r="AD25" s="12" t="s">
        <v>516</v>
      </c>
      <c r="AE25" s="12" t="s">
        <v>507</v>
      </c>
      <c r="AF25" s="12" t="s">
        <v>507</v>
      </c>
      <c r="AG25" s="12" t="s">
        <v>505</v>
      </c>
      <c r="AH25" s="12" t="s">
        <v>517</v>
      </c>
      <c r="AI25" s="12" t="s">
        <v>518</v>
      </c>
      <c r="AJ25" s="12" t="s">
        <v>519</v>
      </c>
      <c r="AK25" s="12" t="s">
        <v>512</v>
      </c>
      <c r="AL25" s="12" t="s">
        <v>520</v>
      </c>
      <c r="AM25" s="12" t="s">
        <v>507</v>
      </c>
      <c r="AN25" s="12" t="s">
        <v>503</v>
      </c>
      <c r="AO25" s="12" t="s">
        <v>507</v>
      </c>
      <c r="AP25" s="12" t="s">
        <v>507</v>
      </c>
      <c r="AQ25" s="12" t="s">
        <v>513</v>
      </c>
      <c r="AR25" s="12" t="s">
        <v>507</v>
      </c>
      <c r="AS25" s="12" t="s">
        <v>507</v>
      </c>
      <c r="AT25" s="12" t="s">
        <v>507</v>
      </c>
      <c r="AU25" s="12" t="s">
        <v>521</v>
      </c>
      <c r="AV25" s="12" t="s">
        <v>522</v>
      </c>
      <c r="AW25" s="12" t="s">
        <v>523</v>
      </c>
      <c r="AX25" s="12" t="s">
        <v>524</v>
      </c>
      <c r="AY25" s="12" t="s">
        <v>508</v>
      </c>
      <c r="AZ25" s="12" t="s">
        <v>520</v>
      </c>
      <c r="BA25" s="12" t="s">
        <v>508</v>
      </c>
      <c r="BB25" s="12" t="s">
        <v>508</v>
      </c>
      <c r="BC25" s="12" t="s">
        <v>510</v>
      </c>
      <c r="BD25" s="12" t="s">
        <v>513</v>
      </c>
      <c r="BE25" s="12" t="s">
        <v>521</v>
      </c>
      <c r="BF25" s="12" t="s">
        <v>513</v>
      </c>
      <c r="BG25" s="15" t="s">
        <v>15</v>
      </c>
      <c r="BH25" s="12">
        <f>COUNTIF(C26:BF26,"American")</f>
        <v>30</v>
      </c>
      <c r="BI25" s="23">
        <f>COUNTIF(C26:BF26,"American")/56*100</f>
        <v>53.571428571428569</v>
      </c>
      <c r="BJ25" s="12" t="s">
        <v>523</v>
      </c>
      <c r="BK25" s="12" t="s">
        <v>512</v>
      </c>
      <c r="BL25" s="12" t="s">
        <v>505</v>
      </c>
      <c r="BM25" s="12" t="s">
        <v>525</v>
      </c>
      <c r="BN25" s="12" t="s">
        <v>526</v>
      </c>
      <c r="BO25" s="12" t="s">
        <v>527</v>
      </c>
      <c r="BP25" s="12" t="s">
        <v>507</v>
      </c>
      <c r="BQ25" s="12" t="s">
        <v>512</v>
      </c>
      <c r="BR25" s="12" t="s">
        <v>507</v>
      </c>
      <c r="BS25" s="12" t="s">
        <v>507</v>
      </c>
      <c r="BT25" s="12" t="s">
        <v>513</v>
      </c>
      <c r="BU25" s="12">
        <v>1</v>
      </c>
      <c r="BV25" s="12" t="s">
        <v>505</v>
      </c>
      <c r="BW25" s="12" t="s">
        <v>507</v>
      </c>
      <c r="BX25" s="12" t="s">
        <v>508</v>
      </c>
      <c r="BY25" s="12" t="s">
        <v>513</v>
      </c>
      <c r="BZ25" s="12" t="s">
        <v>520</v>
      </c>
      <c r="CA25" s="12" t="s">
        <v>513</v>
      </c>
      <c r="CB25" s="12" t="s">
        <v>507</v>
      </c>
      <c r="CC25" s="12" t="s">
        <v>528</v>
      </c>
      <c r="CD25" s="12" t="s">
        <v>507</v>
      </c>
      <c r="CE25" s="12" t="s">
        <v>507</v>
      </c>
      <c r="CF25" s="12" t="s">
        <v>507</v>
      </c>
      <c r="CG25" s="12" t="s">
        <v>507</v>
      </c>
      <c r="CH25" s="12" t="s">
        <v>506</v>
      </c>
      <c r="CI25" s="12" t="s">
        <v>505</v>
      </c>
      <c r="CJ25" s="12" t="s">
        <v>507</v>
      </c>
      <c r="CK25" s="12" t="s">
        <v>529</v>
      </c>
      <c r="CL25" s="12" t="s">
        <v>506</v>
      </c>
      <c r="CM25" s="12" t="s">
        <v>508</v>
      </c>
      <c r="CN25" s="12" t="s">
        <v>520</v>
      </c>
      <c r="CO25" s="12" t="s">
        <v>510</v>
      </c>
      <c r="CP25" s="12" t="s">
        <v>530</v>
      </c>
      <c r="CQ25" s="12" t="s">
        <v>511</v>
      </c>
      <c r="CR25" s="12" t="s">
        <v>508</v>
      </c>
      <c r="CS25" s="12" t="s">
        <v>505</v>
      </c>
      <c r="CT25" s="12" t="s">
        <v>524</v>
      </c>
      <c r="CU25" s="12" t="s">
        <v>531</v>
      </c>
      <c r="CV25" s="12" t="s">
        <v>508</v>
      </c>
      <c r="CW25" s="12" t="s">
        <v>507</v>
      </c>
      <c r="CX25" s="12" t="s">
        <v>521</v>
      </c>
      <c r="CY25" s="12" t="s">
        <v>521</v>
      </c>
      <c r="CZ25" s="12" t="s">
        <v>508</v>
      </c>
      <c r="DA25" s="12" t="s">
        <v>508</v>
      </c>
      <c r="DB25" s="12" t="s">
        <v>508</v>
      </c>
      <c r="DC25" s="12" t="s">
        <v>505</v>
      </c>
      <c r="DD25" s="12" t="s">
        <v>524</v>
      </c>
      <c r="DE25" s="12" t="s">
        <v>513</v>
      </c>
      <c r="DF25" s="12" t="s">
        <v>507</v>
      </c>
      <c r="DG25" s="12" t="s">
        <v>508</v>
      </c>
      <c r="DH25" s="12" t="s">
        <v>508</v>
      </c>
      <c r="DI25" s="15" t="s">
        <v>15</v>
      </c>
      <c r="DJ25" s="30">
        <f>COUNTIF(BJ26:DH26,"American")</f>
        <v>26</v>
      </c>
      <c r="DK25" s="23">
        <f>COUNTIF(BJ26:DH26,"American")/51*100</f>
        <v>50.980392156862742</v>
      </c>
      <c r="DL25" s="12" t="s">
        <v>523</v>
      </c>
      <c r="DM25" s="12" t="s">
        <v>523</v>
      </c>
      <c r="DN25" s="12" t="s">
        <v>524</v>
      </c>
      <c r="DO25" s="12" t="s">
        <v>511</v>
      </c>
      <c r="DP25" s="12" t="s">
        <v>505</v>
      </c>
      <c r="DQ25" s="12" t="s">
        <v>511</v>
      </c>
      <c r="DR25" s="12" t="s">
        <v>505</v>
      </c>
      <c r="DS25" s="12" t="s">
        <v>532</v>
      </c>
      <c r="DT25" s="12" t="s">
        <v>507</v>
      </c>
      <c r="DU25" s="12" t="s">
        <v>533</v>
      </c>
      <c r="DV25" s="12" t="s">
        <v>506</v>
      </c>
      <c r="DW25" s="12" t="s">
        <v>534</v>
      </c>
      <c r="DX25" s="12" t="s">
        <v>508</v>
      </c>
      <c r="DY25" s="12" t="s">
        <v>507</v>
      </c>
      <c r="DZ25" s="12" t="s">
        <v>535</v>
      </c>
      <c r="EA25" s="12" t="s">
        <v>513</v>
      </c>
      <c r="EB25" s="12" t="s">
        <v>507</v>
      </c>
      <c r="EC25" s="12" t="s">
        <v>508</v>
      </c>
      <c r="ED25" s="12" t="s">
        <v>508</v>
      </c>
      <c r="EE25" s="12" t="s">
        <v>505</v>
      </c>
      <c r="EF25" s="12" t="s">
        <v>508</v>
      </c>
      <c r="EG25" s="12" t="s">
        <v>536</v>
      </c>
      <c r="EH25" s="12" t="s">
        <v>537</v>
      </c>
      <c r="EI25" s="12" t="s">
        <v>538</v>
      </c>
      <c r="EJ25" s="12" t="s">
        <v>505</v>
      </c>
      <c r="EK25" s="12" t="s">
        <v>507</v>
      </c>
      <c r="EL25" s="12" t="s">
        <v>507</v>
      </c>
      <c r="EM25" s="12" t="s">
        <v>505</v>
      </c>
      <c r="EN25" s="12" t="s">
        <v>505</v>
      </c>
      <c r="EO25" s="12" t="s">
        <v>505</v>
      </c>
      <c r="EP25" s="12" t="s">
        <v>539</v>
      </c>
      <c r="EQ25" s="12" t="s">
        <v>508</v>
      </c>
      <c r="ER25" s="12" t="s">
        <v>540</v>
      </c>
      <c r="ES25" s="12" t="s">
        <v>510</v>
      </c>
      <c r="ET25" s="12" t="s">
        <v>507</v>
      </c>
      <c r="EU25" s="12" t="s">
        <v>541</v>
      </c>
      <c r="EV25" s="12" t="s">
        <v>508</v>
      </c>
      <c r="EW25" s="12" t="s">
        <v>508</v>
      </c>
      <c r="EX25" s="12" t="s">
        <v>542</v>
      </c>
      <c r="EY25" s="12" t="s">
        <v>543</v>
      </c>
      <c r="EZ25" s="12" t="s">
        <v>521</v>
      </c>
      <c r="FA25" s="12" t="s">
        <v>507</v>
      </c>
      <c r="FB25" s="12" t="s">
        <v>508</v>
      </c>
      <c r="FC25" s="12" t="s">
        <v>508</v>
      </c>
      <c r="FD25" s="12" t="s">
        <v>511</v>
      </c>
      <c r="FE25" s="12" t="s">
        <v>544</v>
      </c>
      <c r="FF25" s="12" t="s">
        <v>508</v>
      </c>
      <c r="FG25" s="12" t="s">
        <v>507</v>
      </c>
      <c r="FH25" s="12" t="s">
        <v>505</v>
      </c>
      <c r="FI25" s="12" t="s">
        <v>505</v>
      </c>
      <c r="FJ25" s="15" t="s">
        <v>15</v>
      </c>
      <c r="FK25" s="34">
        <f>COUNTIF(DL26:FI26,"American")</f>
        <v>25</v>
      </c>
      <c r="FL25" s="24">
        <f>COUNTIF(DM26:FJ26,"American")/50*100</f>
        <v>48</v>
      </c>
      <c r="FM25" s="15" t="s">
        <v>15</v>
      </c>
      <c r="FN25" s="34">
        <f t="shared" ref="FN25:FN28" si="0">BH25+DJ25+FK25</f>
        <v>81</v>
      </c>
      <c r="FO25" s="23">
        <f t="shared" ref="FO25:FO28" si="1">FN25/157*100</f>
        <v>51.592356687898089</v>
      </c>
    </row>
    <row r="26" spans="1:171" x14ac:dyDescent="0.2">
      <c r="A26" s="15"/>
      <c r="B26" s="16" t="s">
        <v>545</v>
      </c>
      <c r="C26" s="12" t="s">
        <v>546</v>
      </c>
      <c r="D26" s="12" t="s">
        <v>547</v>
      </c>
      <c r="E26" s="12" t="s">
        <v>546</v>
      </c>
      <c r="F26" s="12" t="s">
        <v>548</v>
      </c>
      <c r="G26" s="12" t="s">
        <v>546</v>
      </c>
      <c r="H26" s="12" t="s">
        <v>546</v>
      </c>
      <c r="I26" s="12" t="s">
        <v>547</v>
      </c>
      <c r="J26" s="12" t="s">
        <v>546</v>
      </c>
      <c r="K26" s="12" t="s">
        <v>548</v>
      </c>
      <c r="L26" s="12" t="s">
        <v>546</v>
      </c>
      <c r="M26" s="12" t="s">
        <v>546</v>
      </c>
      <c r="N26" s="12" t="s">
        <v>547</v>
      </c>
      <c r="O26" s="12" t="s">
        <v>546</v>
      </c>
      <c r="P26" s="12" t="s">
        <v>547</v>
      </c>
      <c r="Q26" s="12" t="s">
        <v>547</v>
      </c>
      <c r="R26" s="12" t="s">
        <v>547</v>
      </c>
      <c r="S26" s="12" t="s">
        <v>547</v>
      </c>
      <c r="T26" s="12" t="s">
        <v>546</v>
      </c>
      <c r="U26" s="12" t="s">
        <v>546</v>
      </c>
      <c r="V26" s="12" t="s">
        <v>548</v>
      </c>
      <c r="W26" s="12" t="s">
        <v>547</v>
      </c>
      <c r="X26" s="12" t="s">
        <v>546</v>
      </c>
      <c r="Y26" s="12" t="s">
        <v>546</v>
      </c>
      <c r="Z26" s="12" t="s">
        <v>546</v>
      </c>
      <c r="AA26" s="12" t="s">
        <v>547</v>
      </c>
      <c r="AB26" s="12" t="s">
        <v>546</v>
      </c>
      <c r="AC26" s="12" t="s">
        <v>547</v>
      </c>
      <c r="AD26" s="12" t="s">
        <v>548</v>
      </c>
      <c r="AE26" s="12" t="s">
        <v>546</v>
      </c>
      <c r="AF26" s="13" t="s">
        <v>546</v>
      </c>
      <c r="AG26" s="13" t="s">
        <v>546</v>
      </c>
      <c r="AH26" s="13" t="s">
        <v>546</v>
      </c>
      <c r="AI26" s="13" t="s">
        <v>546</v>
      </c>
      <c r="AJ26" s="12" t="s">
        <v>548</v>
      </c>
      <c r="AK26" s="12" t="s">
        <v>546</v>
      </c>
      <c r="AL26" s="12" t="s">
        <v>547</v>
      </c>
      <c r="AM26" s="12" t="s">
        <v>546</v>
      </c>
      <c r="AN26" s="12" t="s">
        <v>546</v>
      </c>
      <c r="AO26" s="12" t="s">
        <v>546</v>
      </c>
      <c r="AP26" s="12" t="s">
        <v>546</v>
      </c>
      <c r="AQ26" s="12" t="s">
        <v>547</v>
      </c>
      <c r="AR26" s="12" t="s">
        <v>546</v>
      </c>
      <c r="AS26" s="12" t="s">
        <v>546</v>
      </c>
      <c r="AT26" s="12" t="s">
        <v>546</v>
      </c>
      <c r="AU26" s="12" t="s">
        <v>547</v>
      </c>
      <c r="AV26" s="12" t="s">
        <v>547</v>
      </c>
      <c r="AW26" s="12" t="s">
        <v>546</v>
      </c>
      <c r="AX26" s="12" t="s">
        <v>546</v>
      </c>
      <c r="AY26" s="12" t="s">
        <v>547</v>
      </c>
      <c r="AZ26" s="12" t="s">
        <v>547</v>
      </c>
      <c r="BA26" s="12" t="s">
        <v>547</v>
      </c>
      <c r="BB26" s="12" t="s">
        <v>547</v>
      </c>
      <c r="BC26" s="12" t="s">
        <v>546</v>
      </c>
      <c r="BD26" s="12" t="s">
        <v>547</v>
      </c>
      <c r="BE26" s="12" t="s">
        <v>547</v>
      </c>
      <c r="BF26" s="12" t="s">
        <v>547</v>
      </c>
      <c r="BG26" s="15" t="s">
        <v>16</v>
      </c>
      <c r="BH26" s="12">
        <f>COUNTIF(C26:BF26,"Indian")</f>
        <v>21</v>
      </c>
      <c r="BI26" s="23">
        <f>COUNTIF(C26:BF26,"Indian")/56*100</f>
        <v>37.5</v>
      </c>
      <c r="BJ26" s="12" t="s">
        <v>546</v>
      </c>
      <c r="BK26" s="12" t="s">
        <v>546</v>
      </c>
      <c r="BL26" s="12" t="s">
        <v>546</v>
      </c>
      <c r="BM26" s="12" t="s">
        <v>546</v>
      </c>
      <c r="BN26" s="12" t="s">
        <v>546</v>
      </c>
      <c r="BO26" s="12" t="s">
        <v>548</v>
      </c>
      <c r="BP26" s="12" t="s">
        <v>546</v>
      </c>
      <c r="BQ26" s="12" t="s">
        <v>546</v>
      </c>
      <c r="BR26" s="12" t="s">
        <v>546</v>
      </c>
      <c r="BS26" s="12" t="s">
        <v>546</v>
      </c>
      <c r="BT26" s="12" t="s">
        <v>547</v>
      </c>
      <c r="BU26" s="12" t="s">
        <v>548</v>
      </c>
      <c r="BV26" s="12" t="s">
        <v>546</v>
      </c>
      <c r="BW26" s="12" t="s">
        <v>546</v>
      </c>
      <c r="BX26" s="12" t="s">
        <v>547</v>
      </c>
      <c r="BY26" s="12" t="s">
        <v>547</v>
      </c>
      <c r="BZ26" s="12" t="s">
        <v>547</v>
      </c>
      <c r="CA26" s="12" t="s">
        <v>547</v>
      </c>
      <c r="CB26" s="12" t="s">
        <v>546</v>
      </c>
      <c r="CC26" s="12" t="s">
        <v>548</v>
      </c>
      <c r="CD26" s="12" t="s">
        <v>546</v>
      </c>
      <c r="CE26" s="12" t="s">
        <v>546</v>
      </c>
      <c r="CF26" s="12" t="s">
        <v>546</v>
      </c>
      <c r="CG26" s="12" t="s">
        <v>546</v>
      </c>
      <c r="CH26" s="12" t="s">
        <v>548</v>
      </c>
      <c r="CI26" s="12" t="s">
        <v>546</v>
      </c>
      <c r="CJ26" s="12" t="s">
        <v>546</v>
      </c>
      <c r="CK26" s="12" t="s">
        <v>548</v>
      </c>
      <c r="CL26" s="12" t="s">
        <v>548</v>
      </c>
      <c r="CM26" s="12" t="s">
        <v>547</v>
      </c>
      <c r="CN26" s="12" t="s">
        <v>547</v>
      </c>
      <c r="CO26" s="12" t="s">
        <v>546</v>
      </c>
      <c r="CP26" s="12" t="s">
        <v>546</v>
      </c>
      <c r="CQ26" s="12" t="s">
        <v>547</v>
      </c>
      <c r="CR26" s="12" t="s">
        <v>547</v>
      </c>
      <c r="CS26" s="12" t="s">
        <v>546</v>
      </c>
      <c r="CT26" s="12" t="s">
        <v>546</v>
      </c>
      <c r="CU26" s="12" t="s">
        <v>548</v>
      </c>
      <c r="CV26" s="12" t="s">
        <v>547</v>
      </c>
      <c r="CW26" s="12" t="s">
        <v>546</v>
      </c>
      <c r="CX26" s="12" t="s">
        <v>547</v>
      </c>
      <c r="CY26" s="12" t="s">
        <v>547</v>
      </c>
      <c r="CZ26" s="12" t="s">
        <v>547</v>
      </c>
      <c r="DA26" s="12" t="s">
        <v>547</v>
      </c>
      <c r="DB26" s="12" t="s">
        <v>547</v>
      </c>
      <c r="DC26" s="12" t="s">
        <v>546</v>
      </c>
      <c r="DD26" s="12" t="s">
        <v>546</v>
      </c>
      <c r="DE26" s="12" t="s">
        <v>547</v>
      </c>
      <c r="DF26" s="12" t="s">
        <v>546</v>
      </c>
      <c r="DG26" s="12" t="s">
        <v>547</v>
      </c>
      <c r="DH26" s="12" t="s">
        <v>547</v>
      </c>
      <c r="DI26" s="15" t="s">
        <v>16</v>
      </c>
      <c r="DJ26" s="30">
        <f>COUNTIF(BJ26:DH26,"Indian")</f>
        <v>18</v>
      </c>
      <c r="DK26" s="23">
        <f>COUNTIF(BJ26:DH26,"Indian")/51*100</f>
        <v>35.294117647058826</v>
      </c>
      <c r="DL26" s="12" t="s">
        <v>546</v>
      </c>
      <c r="DM26" s="12" t="s">
        <v>546</v>
      </c>
      <c r="DN26" s="12" t="s">
        <v>546</v>
      </c>
      <c r="DO26" s="13" t="s">
        <v>547</v>
      </c>
      <c r="DP26" s="12" t="s">
        <v>546</v>
      </c>
      <c r="DQ26" s="13" t="s">
        <v>547</v>
      </c>
      <c r="DR26" s="12" t="s">
        <v>546</v>
      </c>
      <c r="DS26" s="13" t="s">
        <v>547</v>
      </c>
      <c r="DT26" s="12" t="s">
        <v>546</v>
      </c>
      <c r="DU26" s="12" t="s">
        <v>548</v>
      </c>
      <c r="DV26" s="12" t="s">
        <v>548</v>
      </c>
      <c r="DW26" s="12" t="s">
        <v>546</v>
      </c>
      <c r="DX26" s="13" t="s">
        <v>547</v>
      </c>
      <c r="DY26" s="12" t="s">
        <v>546</v>
      </c>
      <c r="DZ26" s="12" t="s">
        <v>546</v>
      </c>
      <c r="EA26" s="13" t="s">
        <v>547</v>
      </c>
      <c r="EB26" s="12" t="s">
        <v>546</v>
      </c>
      <c r="EC26" s="13" t="s">
        <v>547</v>
      </c>
      <c r="ED26" s="13" t="s">
        <v>547</v>
      </c>
      <c r="EE26" s="12" t="s">
        <v>546</v>
      </c>
      <c r="EF26" s="13" t="s">
        <v>547</v>
      </c>
      <c r="EG26" s="13" t="s">
        <v>547</v>
      </c>
      <c r="EH26" s="12" t="s">
        <v>548</v>
      </c>
      <c r="EI26" s="13" t="s">
        <v>547</v>
      </c>
      <c r="EJ26" s="12" t="s">
        <v>546</v>
      </c>
      <c r="EK26" s="12" t="s">
        <v>546</v>
      </c>
      <c r="EL26" s="12" t="s">
        <v>546</v>
      </c>
      <c r="EM26" s="12" t="s">
        <v>546</v>
      </c>
      <c r="EN26" s="12" t="s">
        <v>546</v>
      </c>
      <c r="EO26" s="12" t="s">
        <v>546</v>
      </c>
      <c r="EP26" s="12" t="s">
        <v>548</v>
      </c>
      <c r="EQ26" s="13" t="s">
        <v>547</v>
      </c>
      <c r="ER26" s="12" t="s">
        <v>546</v>
      </c>
      <c r="ES26" s="12" t="s">
        <v>546</v>
      </c>
      <c r="ET26" s="12" t="s">
        <v>546</v>
      </c>
      <c r="EU26" s="12" t="s">
        <v>548</v>
      </c>
      <c r="EV26" s="13" t="s">
        <v>547</v>
      </c>
      <c r="EW26" s="13" t="s">
        <v>547</v>
      </c>
      <c r="EX26" s="12" t="s">
        <v>548</v>
      </c>
      <c r="EY26" s="12" t="s">
        <v>546</v>
      </c>
      <c r="EZ26" s="12" t="s">
        <v>547</v>
      </c>
      <c r="FA26" s="12" t="s">
        <v>546</v>
      </c>
      <c r="FB26" s="12" t="s">
        <v>547</v>
      </c>
      <c r="FC26" s="12" t="s">
        <v>547</v>
      </c>
      <c r="FD26" s="12" t="s">
        <v>547</v>
      </c>
      <c r="FE26" s="12" t="s">
        <v>548</v>
      </c>
      <c r="FF26" s="12" t="s">
        <v>547</v>
      </c>
      <c r="FG26" s="12" t="s">
        <v>546</v>
      </c>
      <c r="FH26" s="12" t="s">
        <v>546</v>
      </c>
      <c r="FI26" s="12" t="s">
        <v>546</v>
      </c>
      <c r="FJ26" s="15" t="s">
        <v>16</v>
      </c>
      <c r="FK26" s="34">
        <f>COUNTIF(DL26:FI26,"Indian")</f>
        <v>18</v>
      </c>
      <c r="FL26" s="24">
        <f>COUNTIF(DM26:FJ26,"Indian")/50*100</f>
        <v>36</v>
      </c>
      <c r="FM26" s="15" t="s">
        <v>16</v>
      </c>
      <c r="FN26" s="34">
        <f t="shared" si="0"/>
        <v>57</v>
      </c>
      <c r="FO26" s="23">
        <f t="shared" si="1"/>
        <v>36.30573248407643</v>
      </c>
    </row>
    <row r="27" spans="1:171" x14ac:dyDescent="0.2">
      <c r="A27" s="15" t="s">
        <v>549</v>
      </c>
      <c r="B27" s="16" t="s">
        <v>550</v>
      </c>
      <c r="C27" s="12" t="s">
        <v>509</v>
      </c>
      <c r="D27" s="12" t="s">
        <v>520</v>
      </c>
      <c r="E27" s="12" t="s">
        <v>505</v>
      </c>
      <c r="F27" s="12" t="s">
        <v>551</v>
      </c>
      <c r="G27" s="12" t="s">
        <v>552</v>
      </c>
      <c r="H27" s="12" t="s">
        <v>505</v>
      </c>
      <c r="I27" s="12" t="s">
        <v>532</v>
      </c>
      <c r="J27" s="12" t="s">
        <v>505</v>
      </c>
      <c r="K27" s="12" t="s">
        <v>553</v>
      </c>
      <c r="L27" s="12" t="s">
        <v>509</v>
      </c>
      <c r="M27" s="12" t="s">
        <v>510</v>
      </c>
      <c r="N27" s="12" t="s">
        <v>554</v>
      </c>
      <c r="O27" s="12" t="s">
        <v>510</v>
      </c>
      <c r="P27" s="12" t="s">
        <v>513</v>
      </c>
      <c r="Q27" s="12" t="s">
        <v>532</v>
      </c>
      <c r="R27" s="12" t="s">
        <v>555</v>
      </c>
      <c r="S27" s="12" t="s">
        <v>532</v>
      </c>
      <c r="T27" s="12" t="s">
        <v>510</v>
      </c>
      <c r="U27" s="12" t="s">
        <v>510</v>
      </c>
      <c r="V27" s="12">
        <v>2</v>
      </c>
      <c r="W27" s="12" t="s">
        <v>532</v>
      </c>
      <c r="X27" s="12" t="s">
        <v>505</v>
      </c>
      <c r="Y27" s="12" t="s">
        <v>510</v>
      </c>
      <c r="Z27" s="12" t="s">
        <v>510</v>
      </c>
      <c r="AA27" s="12" t="s">
        <v>532</v>
      </c>
      <c r="AB27" s="12" t="s">
        <v>556</v>
      </c>
      <c r="AC27" s="12" t="s">
        <v>532</v>
      </c>
      <c r="AD27" s="12" t="s">
        <v>510</v>
      </c>
      <c r="AE27" s="12" t="s">
        <v>505</v>
      </c>
      <c r="AF27" s="12" t="s">
        <v>505</v>
      </c>
      <c r="AG27" s="12" t="s">
        <v>505</v>
      </c>
      <c r="AH27" s="12" t="s">
        <v>557</v>
      </c>
      <c r="AI27" s="12" t="s">
        <v>530</v>
      </c>
      <c r="AJ27" s="12" t="s">
        <v>531</v>
      </c>
      <c r="AK27" s="12" t="s">
        <v>530</v>
      </c>
      <c r="AL27" s="12" t="s">
        <v>520</v>
      </c>
      <c r="AM27" s="12" t="s">
        <v>505</v>
      </c>
      <c r="AN27" s="12" t="s">
        <v>505</v>
      </c>
      <c r="AO27" s="12" t="s">
        <v>505</v>
      </c>
      <c r="AP27" s="12" t="s">
        <v>510</v>
      </c>
      <c r="AQ27" s="12" t="s">
        <v>520</v>
      </c>
      <c r="AR27" s="12" t="s">
        <v>505</v>
      </c>
      <c r="AS27" s="12" t="s">
        <v>505</v>
      </c>
      <c r="AT27" s="12" t="s">
        <v>505</v>
      </c>
      <c r="AU27" s="12" t="s">
        <v>532</v>
      </c>
      <c r="AV27" s="12" t="s">
        <v>520</v>
      </c>
      <c r="AW27" s="12" t="s">
        <v>558</v>
      </c>
      <c r="AX27" s="12" t="s">
        <v>505</v>
      </c>
      <c r="AY27" s="12" t="s">
        <v>532</v>
      </c>
      <c r="AZ27" s="12" t="s">
        <v>532</v>
      </c>
      <c r="BA27" s="12" t="s">
        <v>532</v>
      </c>
      <c r="BB27" s="12" t="s">
        <v>532</v>
      </c>
      <c r="BC27" s="12" t="s">
        <v>510</v>
      </c>
      <c r="BD27" s="12" t="s">
        <v>520</v>
      </c>
      <c r="BE27" s="12" t="s">
        <v>511</v>
      </c>
      <c r="BF27" s="12" t="s">
        <v>520</v>
      </c>
      <c r="BG27" s="15" t="s">
        <v>17</v>
      </c>
      <c r="BH27" s="12">
        <f>COUNTIF(C28:BF28,"US")</f>
        <v>31</v>
      </c>
      <c r="BI27" s="23">
        <f>COUNTIF(C28:BF28,"US")/56*100</f>
        <v>55.357142857142861</v>
      </c>
      <c r="BJ27" s="12" t="s">
        <v>505</v>
      </c>
      <c r="BK27" s="12" t="s">
        <v>530</v>
      </c>
      <c r="BL27" s="12" t="s">
        <v>510</v>
      </c>
      <c r="BM27" s="12" t="s">
        <v>559</v>
      </c>
      <c r="BN27" s="12" t="s">
        <v>530</v>
      </c>
      <c r="BO27" s="12" t="s">
        <v>560</v>
      </c>
      <c r="BP27" s="12" t="s">
        <v>505</v>
      </c>
      <c r="BQ27" s="12" t="s">
        <v>530</v>
      </c>
      <c r="BR27" s="12" t="s">
        <v>561</v>
      </c>
      <c r="BS27" s="12" t="s">
        <v>505</v>
      </c>
      <c r="BT27" s="12" t="s">
        <v>520</v>
      </c>
      <c r="BU27" s="12">
        <v>2</v>
      </c>
      <c r="BV27" s="12" t="s">
        <v>562</v>
      </c>
      <c r="BW27" s="12" t="s">
        <v>505</v>
      </c>
      <c r="BX27" s="12" t="s">
        <v>532</v>
      </c>
      <c r="BY27" s="12" t="s">
        <v>520</v>
      </c>
      <c r="BZ27" s="12" t="s">
        <v>520</v>
      </c>
      <c r="CA27" s="12" t="s">
        <v>520</v>
      </c>
      <c r="CB27" s="12" t="s">
        <v>510</v>
      </c>
      <c r="CC27" s="12" t="s">
        <v>563</v>
      </c>
      <c r="CD27" s="12" t="s">
        <v>505</v>
      </c>
      <c r="CE27" s="12" t="s">
        <v>564</v>
      </c>
      <c r="CF27" s="12" t="s">
        <v>510</v>
      </c>
      <c r="CG27" s="12" t="s">
        <v>505</v>
      </c>
      <c r="CH27" s="12" t="s">
        <v>553</v>
      </c>
      <c r="CI27" s="12" t="s">
        <v>565</v>
      </c>
      <c r="CJ27" s="12" t="s">
        <v>505</v>
      </c>
      <c r="CK27" s="12" t="s">
        <v>566</v>
      </c>
      <c r="CL27" s="12" t="s">
        <v>553</v>
      </c>
      <c r="CM27" s="12" t="s">
        <v>555</v>
      </c>
      <c r="CN27" s="12" t="s">
        <v>520</v>
      </c>
      <c r="CO27" s="12" t="s">
        <v>510</v>
      </c>
      <c r="CP27" s="12" t="s">
        <v>530</v>
      </c>
      <c r="CQ27" s="12" t="s">
        <v>511</v>
      </c>
      <c r="CR27" s="12" t="s">
        <v>532</v>
      </c>
      <c r="CS27" s="12" t="s">
        <v>505</v>
      </c>
      <c r="CT27" s="12" t="s">
        <v>510</v>
      </c>
      <c r="CU27" s="12" t="s">
        <v>531</v>
      </c>
      <c r="CV27" s="12" t="s">
        <v>532</v>
      </c>
      <c r="CW27" s="12" t="s">
        <v>505</v>
      </c>
      <c r="CX27" s="12" t="s">
        <v>511</v>
      </c>
      <c r="CY27" s="12" t="s">
        <v>511</v>
      </c>
      <c r="CZ27" s="12" t="s">
        <v>532</v>
      </c>
      <c r="DA27" s="12" t="s">
        <v>555</v>
      </c>
      <c r="DB27" s="12" t="s">
        <v>532</v>
      </c>
      <c r="DC27" s="12" t="s">
        <v>505</v>
      </c>
      <c r="DD27" s="12" t="s">
        <v>510</v>
      </c>
      <c r="DE27" s="12" t="s">
        <v>532</v>
      </c>
      <c r="DF27" s="12" t="s">
        <v>510</v>
      </c>
      <c r="DG27" s="12" t="s">
        <v>532</v>
      </c>
      <c r="DH27" s="12" t="s">
        <v>532</v>
      </c>
      <c r="DI27" s="15" t="s">
        <v>17</v>
      </c>
      <c r="DJ27" s="30">
        <f>COUNTIF(BJ28:DH28,"US")</f>
        <v>25</v>
      </c>
      <c r="DK27" s="23">
        <f>COUNTIF(BJ28:DH28,"US")/51*100</f>
        <v>49.019607843137251</v>
      </c>
      <c r="DL27" s="12" t="s">
        <v>567</v>
      </c>
      <c r="DM27" s="12" t="s">
        <v>568</v>
      </c>
      <c r="DN27" s="12" t="s">
        <v>569</v>
      </c>
      <c r="DO27" s="12" t="s">
        <v>570</v>
      </c>
      <c r="DP27" s="12" t="s">
        <v>505</v>
      </c>
      <c r="DQ27" s="12" t="s">
        <v>511</v>
      </c>
      <c r="DR27" s="12" t="s">
        <v>571</v>
      </c>
      <c r="DS27" s="12" t="s">
        <v>532</v>
      </c>
      <c r="DT27" s="12" t="s">
        <v>505</v>
      </c>
      <c r="DU27" s="12" t="s">
        <v>572</v>
      </c>
      <c r="DV27" s="12" t="s">
        <v>553</v>
      </c>
      <c r="DW27" s="12" t="s">
        <v>505</v>
      </c>
      <c r="DX27" s="12" t="s">
        <v>532</v>
      </c>
      <c r="DY27" s="12" t="s">
        <v>510</v>
      </c>
      <c r="DZ27" s="12" t="s">
        <v>505</v>
      </c>
      <c r="EA27" s="12" t="s">
        <v>520</v>
      </c>
      <c r="EB27" s="12" t="s">
        <v>505</v>
      </c>
      <c r="EC27" s="12" t="s">
        <v>532</v>
      </c>
      <c r="ED27" s="12" t="s">
        <v>532</v>
      </c>
      <c r="EE27" s="12" t="s">
        <v>505</v>
      </c>
      <c r="EF27" s="12" t="s">
        <v>532</v>
      </c>
      <c r="EG27" s="12" t="s">
        <v>532</v>
      </c>
      <c r="EH27" s="12" t="s">
        <v>573</v>
      </c>
      <c r="EI27" s="12" t="s">
        <v>532</v>
      </c>
      <c r="EJ27" s="12" t="s">
        <v>505</v>
      </c>
      <c r="EK27" s="12" t="s">
        <v>505</v>
      </c>
      <c r="EL27" s="12" t="s">
        <v>510</v>
      </c>
      <c r="EM27" s="12" t="s">
        <v>574</v>
      </c>
      <c r="EN27" s="12" t="s">
        <v>505</v>
      </c>
      <c r="EO27" s="12" t="s">
        <v>505</v>
      </c>
      <c r="EP27" s="12" t="s">
        <v>575</v>
      </c>
      <c r="EQ27" s="12" t="s">
        <v>532</v>
      </c>
      <c r="ER27" s="12" t="s">
        <v>510</v>
      </c>
      <c r="ES27" s="12" t="s">
        <v>510</v>
      </c>
      <c r="ET27" s="12" t="s">
        <v>576</v>
      </c>
      <c r="EU27" s="12" t="s">
        <v>577</v>
      </c>
      <c r="EV27" s="12" t="s">
        <v>532</v>
      </c>
      <c r="EW27" s="12" t="s">
        <v>578</v>
      </c>
      <c r="EX27" s="12" t="s">
        <v>579</v>
      </c>
      <c r="EY27" s="12" t="s">
        <v>543</v>
      </c>
      <c r="EZ27" s="12" t="s">
        <v>511</v>
      </c>
      <c r="FA27" s="12" t="s">
        <v>510</v>
      </c>
      <c r="FB27" s="12" t="s">
        <v>532</v>
      </c>
      <c r="FC27" s="12" t="s">
        <v>532</v>
      </c>
      <c r="FD27" s="12" t="s">
        <v>511</v>
      </c>
      <c r="FE27" s="12" t="s">
        <v>580</v>
      </c>
      <c r="FF27" s="12" t="s">
        <v>532</v>
      </c>
      <c r="FG27" s="12" t="s">
        <v>510</v>
      </c>
      <c r="FH27" s="12" t="s">
        <v>581</v>
      </c>
      <c r="FI27" s="12" t="s">
        <v>505</v>
      </c>
      <c r="FJ27" s="15" t="s">
        <v>17</v>
      </c>
      <c r="FK27" s="34">
        <f>COUNTIF(DL28:FI28,"US")</f>
        <v>24</v>
      </c>
      <c r="FL27" s="24">
        <f>COUNTIF(DM28:FJ28,"US")/50*100</f>
        <v>46</v>
      </c>
      <c r="FM27" s="15" t="s">
        <v>17</v>
      </c>
      <c r="FN27" s="34">
        <f t="shared" si="0"/>
        <v>80</v>
      </c>
      <c r="FO27" s="23">
        <f t="shared" si="1"/>
        <v>50.955414012738856</v>
      </c>
    </row>
    <row r="28" spans="1:171" x14ac:dyDescent="0.2">
      <c r="A28" s="15"/>
      <c r="B28" s="16" t="s">
        <v>582</v>
      </c>
      <c r="C28" s="12" t="s">
        <v>583</v>
      </c>
      <c r="D28" s="12" t="s">
        <v>584</v>
      </c>
      <c r="E28" s="12" t="s">
        <v>583</v>
      </c>
      <c r="F28" s="12" t="s">
        <v>548</v>
      </c>
      <c r="G28" s="12" t="s">
        <v>583</v>
      </c>
      <c r="H28" s="12" t="s">
        <v>583</v>
      </c>
      <c r="I28" s="12" t="s">
        <v>584</v>
      </c>
      <c r="J28" s="12" t="s">
        <v>583</v>
      </c>
      <c r="K28" s="12" t="s">
        <v>548</v>
      </c>
      <c r="L28" s="12" t="s">
        <v>583</v>
      </c>
      <c r="M28" s="12" t="s">
        <v>583</v>
      </c>
      <c r="N28" s="12" t="s">
        <v>584</v>
      </c>
      <c r="O28" s="12" t="s">
        <v>583</v>
      </c>
      <c r="P28" s="12" t="s">
        <v>584</v>
      </c>
      <c r="Q28" s="12" t="s">
        <v>584</v>
      </c>
      <c r="R28" s="12" t="s">
        <v>584</v>
      </c>
      <c r="S28" s="12" t="s">
        <v>584</v>
      </c>
      <c r="T28" s="12" t="s">
        <v>583</v>
      </c>
      <c r="U28" s="12" t="s">
        <v>583</v>
      </c>
      <c r="V28" s="12" t="s">
        <v>548</v>
      </c>
      <c r="W28" s="12" t="s">
        <v>584</v>
      </c>
      <c r="X28" s="12" t="s">
        <v>583</v>
      </c>
      <c r="Y28" s="12" t="s">
        <v>583</v>
      </c>
      <c r="Z28" s="12" t="s">
        <v>583</v>
      </c>
      <c r="AA28" s="12" t="s">
        <v>584</v>
      </c>
      <c r="AB28" s="12" t="s">
        <v>583</v>
      </c>
      <c r="AC28" s="12" t="s">
        <v>584</v>
      </c>
      <c r="AD28" s="12" t="s">
        <v>583</v>
      </c>
      <c r="AE28" s="12" t="s">
        <v>583</v>
      </c>
      <c r="AF28" s="13" t="s">
        <v>583</v>
      </c>
      <c r="AG28" s="13" t="s">
        <v>583</v>
      </c>
      <c r="AH28" s="13" t="s">
        <v>583</v>
      </c>
      <c r="AI28" s="13" t="s">
        <v>583</v>
      </c>
      <c r="AJ28" s="12" t="s">
        <v>548</v>
      </c>
      <c r="AK28" s="12" t="s">
        <v>583</v>
      </c>
      <c r="AL28" s="12" t="s">
        <v>584</v>
      </c>
      <c r="AM28" s="12" t="s">
        <v>583</v>
      </c>
      <c r="AN28" s="12" t="s">
        <v>583</v>
      </c>
      <c r="AO28" s="12" t="s">
        <v>583</v>
      </c>
      <c r="AP28" s="12" t="s">
        <v>583</v>
      </c>
      <c r="AQ28" s="12" t="s">
        <v>584</v>
      </c>
      <c r="AR28" s="12" t="s">
        <v>583</v>
      </c>
      <c r="AS28" s="12" t="s">
        <v>583</v>
      </c>
      <c r="AT28" s="12" t="s">
        <v>583</v>
      </c>
      <c r="AU28" s="12" t="s">
        <v>584</v>
      </c>
      <c r="AV28" s="12" t="s">
        <v>584</v>
      </c>
      <c r="AW28" s="12" t="s">
        <v>583</v>
      </c>
      <c r="AX28" s="12" t="s">
        <v>583</v>
      </c>
      <c r="AY28" s="12" t="s">
        <v>584</v>
      </c>
      <c r="AZ28" s="12" t="s">
        <v>584</v>
      </c>
      <c r="BA28" s="12" t="s">
        <v>584</v>
      </c>
      <c r="BB28" s="12" t="s">
        <v>584</v>
      </c>
      <c r="BC28" s="12" t="s">
        <v>583</v>
      </c>
      <c r="BD28" s="12" t="s">
        <v>584</v>
      </c>
      <c r="BE28" s="12" t="s">
        <v>584</v>
      </c>
      <c r="BF28" s="12" t="s">
        <v>584</v>
      </c>
      <c r="BG28" s="15" t="s">
        <v>18</v>
      </c>
      <c r="BH28" s="12">
        <f>COUNTIF(C28:BF28,"India")</f>
        <v>21</v>
      </c>
      <c r="BI28" s="23">
        <f>COUNTIF(C28:BF28,"India")/56*100</f>
        <v>37.5</v>
      </c>
      <c r="BJ28" s="12" t="s">
        <v>583</v>
      </c>
      <c r="BK28" s="12" t="s">
        <v>583</v>
      </c>
      <c r="BL28" s="12" t="s">
        <v>583</v>
      </c>
      <c r="BM28" s="12" t="s">
        <v>583</v>
      </c>
      <c r="BN28" s="12" t="s">
        <v>583</v>
      </c>
      <c r="BO28" s="12" t="s">
        <v>548</v>
      </c>
      <c r="BP28" s="12" t="s">
        <v>583</v>
      </c>
      <c r="BQ28" s="13" t="s">
        <v>583</v>
      </c>
      <c r="BR28" s="13" t="s">
        <v>583</v>
      </c>
      <c r="BS28" s="13" t="s">
        <v>583</v>
      </c>
      <c r="BT28" s="12" t="s">
        <v>584</v>
      </c>
      <c r="BU28" s="13" t="s">
        <v>548</v>
      </c>
      <c r="BV28" s="13" t="s">
        <v>583</v>
      </c>
      <c r="BW28" s="13" t="s">
        <v>583</v>
      </c>
      <c r="BX28" s="12" t="s">
        <v>584</v>
      </c>
      <c r="BY28" s="12" t="s">
        <v>584</v>
      </c>
      <c r="BZ28" s="12" t="s">
        <v>584</v>
      </c>
      <c r="CA28" s="12" t="s">
        <v>584</v>
      </c>
      <c r="CB28" s="13" t="s">
        <v>583</v>
      </c>
      <c r="CC28" s="12" t="s">
        <v>548</v>
      </c>
      <c r="CD28" s="13" t="s">
        <v>583</v>
      </c>
      <c r="CE28" s="13" t="s">
        <v>583</v>
      </c>
      <c r="CG28" s="13" t="s">
        <v>583</v>
      </c>
      <c r="CH28" s="13" t="s">
        <v>548</v>
      </c>
      <c r="CI28" s="13" t="s">
        <v>583</v>
      </c>
      <c r="CJ28" s="13" t="s">
        <v>583</v>
      </c>
      <c r="CK28" s="13" t="s">
        <v>548</v>
      </c>
      <c r="CL28" s="13" t="s">
        <v>548</v>
      </c>
      <c r="CM28" s="12" t="s">
        <v>584</v>
      </c>
      <c r="CN28" s="12" t="s">
        <v>584</v>
      </c>
      <c r="CO28" s="13" t="s">
        <v>583</v>
      </c>
      <c r="CP28" s="13" t="s">
        <v>583</v>
      </c>
      <c r="CQ28" s="12" t="s">
        <v>584</v>
      </c>
      <c r="CR28" s="12" t="s">
        <v>584</v>
      </c>
      <c r="CS28" s="13" t="s">
        <v>583</v>
      </c>
      <c r="CT28" s="13" t="s">
        <v>583</v>
      </c>
      <c r="CU28" s="13" t="s">
        <v>548</v>
      </c>
      <c r="CV28" s="12" t="s">
        <v>584</v>
      </c>
      <c r="CW28" s="13" t="s">
        <v>583</v>
      </c>
      <c r="CX28" s="12" t="s">
        <v>584</v>
      </c>
      <c r="CY28" s="12" t="s">
        <v>584</v>
      </c>
      <c r="CZ28" s="12" t="s">
        <v>584</v>
      </c>
      <c r="DA28" s="12" t="s">
        <v>584</v>
      </c>
      <c r="DB28" s="12" t="s">
        <v>584</v>
      </c>
      <c r="DC28" s="13" t="s">
        <v>583</v>
      </c>
      <c r="DD28" s="13" t="s">
        <v>583</v>
      </c>
      <c r="DE28" s="12" t="s">
        <v>584</v>
      </c>
      <c r="DF28" s="13" t="s">
        <v>583</v>
      </c>
      <c r="DG28" s="12" t="s">
        <v>584</v>
      </c>
      <c r="DH28" s="12" t="s">
        <v>584</v>
      </c>
      <c r="DI28" s="15" t="s">
        <v>18</v>
      </c>
      <c r="DJ28" s="30">
        <f>COUNTIF(BJ28:DH28,"India")</f>
        <v>18</v>
      </c>
      <c r="DK28" s="23">
        <f>COUNTIF(BJ28:DH28,"India")/51*100</f>
        <v>35.294117647058826</v>
      </c>
      <c r="DL28" s="12" t="s">
        <v>583</v>
      </c>
      <c r="DM28" s="12" t="s">
        <v>583</v>
      </c>
      <c r="DN28" s="12" t="s">
        <v>583</v>
      </c>
      <c r="DO28" s="12" t="s">
        <v>584</v>
      </c>
      <c r="DP28" s="13" t="s">
        <v>583</v>
      </c>
      <c r="DQ28" s="12" t="s">
        <v>584</v>
      </c>
      <c r="DR28" s="12" t="s">
        <v>548</v>
      </c>
      <c r="DS28" s="12" t="s">
        <v>547</v>
      </c>
      <c r="DT28" s="13" t="s">
        <v>583</v>
      </c>
      <c r="DU28" s="12" t="s">
        <v>548</v>
      </c>
      <c r="DV28" s="12" t="s">
        <v>548</v>
      </c>
      <c r="DW28" s="12" t="s">
        <v>583</v>
      </c>
      <c r="DX28" s="12" t="s">
        <v>584</v>
      </c>
      <c r="DY28" s="13" t="s">
        <v>583</v>
      </c>
      <c r="DZ28" s="13" t="s">
        <v>583</v>
      </c>
      <c r="EA28" s="12" t="s">
        <v>584</v>
      </c>
      <c r="EB28" s="13" t="s">
        <v>583</v>
      </c>
      <c r="EC28" s="13" t="s">
        <v>584</v>
      </c>
      <c r="ED28" s="13" t="s">
        <v>584</v>
      </c>
      <c r="EE28" s="13" t="s">
        <v>583</v>
      </c>
      <c r="EF28" s="13" t="s">
        <v>584</v>
      </c>
      <c r="EG28" s="13" t="s">
        <v>584</v>
      </c>
      <c r="EH28" s="13" t="s">
        <v>548</v>
      </c>
      <c r="EI28" s="13" t="s">
        <v>584</v>
      </c>
      <c r="EJ28" s="13" t="s">
        <v>583</v>
      </c>
      <c r="EK28" s="13" t="s">
        <v>583</v>
      </c>
      <c r="EL28" s="13" t="s">
        <v>583</v>
      </c>
      <c r="EM28" s="13" t="s">
        <v>583</v>
      </c>
      <c r="EN28" s="13" t="s">
        <v>583</v>
      </c>
      <c r="EO28" s="13" t="s">
        <v>583</v>
      </c>
      <c r="EP28" s="13" t="s">
        <v>548</v>
      </c>
      <c r="EQ28" s="13" t="s">
        <v>584</v>
      </c>
      <c r="ER28" s="13" t="s">
        <v>583</v>
      </c>
      <c r="ES28" s="13" t="s">
        <v>583</v>
      </c>
      <c r="ET28" s="13" t="s">
        <v>583</v>
      </c>
      <c r="EU28" s="13" t="s">
        <v>548</v>
      </c>
      <c r="EV28" s="13" t="s">
        <v>584</v>
      </c>
      <c r="EW28" s="13" t="s">
        <v>584</v>
      </c>
      <c r="EX28" s="13" t="s">
        <v>548</v>
      </c>
      <c r="EY28" s="13" t="s">
        <v>583</v>
      </c>
      <c r="EZ28" s="13" t="s">
        <v>584</v>
      </c>
      <c r="FA28" s="13" t="s">
        <v>583</v>
      </c>
      <c r="FB28" s="13" t="s">
        <v>584</v>
      </c>
      <c r="FC28" s="13" t="s">
        <v>584</v>
      </c>
      <c r="FD28" s="13" t="s">
        <v>584</v>
      </c>
      <c r="FE28" s="13" t="s">
        <v>548</v>
      </c>
      <c r="FF28" s="13" t="s">
        <v>584</v>
      </c>
      <c r="FG28" s="13" t="s">
        <v>583</v>
      </c>
      <c r="FH28" s="13" t="s">
        <v>583</v>
      </c>
      <c r="FI28" s="13" t="s">
        <v>583</v>
      </c>
      <c r="FJ28" s="15" t="s">
        <v>18</v>
      </c>
      <c r="FK28" s="34">
        <f>COUNTIF(DL28:FI28,"India")</f>
        <v>17</v>
      </c>
      <c r="FL28" s="24">
        <f>COUNTIF(DM28:FJ28,"India")/50*100</f>
        <v>34</v>
      </c>
      <c r="FM28" s="15" t="s">
        <v>18</v>
      </c>
      <c r="FN28" s="34">
        <f t="shared" si="0"/>
        <v>56</v>
      </c>
      <c r="FO28" s="23">
        <f t="shared" si="1"/>
        <v>35.668789808917197</v>
      </c>
    </row>
    <row r="29" spans="1:171" x14ac:dyDescent="0.2">
      <c r="A29" s="15"/>
      <c r="B29" s="16"/>
      <c r="AF29" s="13"/>
      <c r="AG29" s="13"/>
      <c r="AH29" s="13"/>
      <c r="AI29" s="13"/>
      <c r="BG29" s="26"/>
      <c r="BH29" s="17" t="s">
        <v>2</v>
      </c>
      <c r="BI29" s="16" t="s">
        <v>3</v>
      </c>
      <c r="DI29" s="26"/>
      <c r="DJ29" s="19" t="s">
        <v>2</v>
      </c>
      <c r="DK29" s="16" t="s">
        <v>3</v>
      </c>
      <c r="FJ29" s="26"/>
      <c r="FK29" s="19" t="s">
        <v>2</v>
      </c>
      <c r="FL29" s="37" t="s">
        <v>3</v>
      </c>
      <c r="FM29" s="26"/>
      <c r="FN29" s="19" t="s">
        <v>2</v>
      </c>
      <c r="FO29" s="37" t="s">
        <v>3</v>
      </c>
    </row>
    <row r="30" spans="1:171" x14ac:dyDescent="0.2">
      <c r="A30" s="15" t="s">
        <v>585</v>
      </c>
      <c r="B30" s="16" t="s">
        <v>586</v>
      </c>
      <c r="C30" s="12">
        <v>1</v>
      </c>
      <c r="D30" s="12">
        <v>38</v>
      </c>
      <c r="E30" s="12">
        <v>56</v>
      </c>
      <c r="F30" s="12">
        <v>9</v>
      </c>
      <c r="G30" s="12">
        <v>63</v>
      </c>
      <c r="H30" s="12">
        <v>74</v>
      </c>
      <c r="I30" s="12">
        <v>5</v>
      </c>
      <c r="J30" s="12">
        <v>11</v>
      </c>
      <c r="K30" s="12">
        <v>100</v>
      </c>
      <c r="L30" s="12">
        <v>3</v>
      </c>
      <c r="M30" s="12">
        <v>5</v>
      </c>
      <c r="N30" s="12">
        <v>78</v>
      </c>
      <c r="O30" s="12">
        <v>1</v>
      </c>
      <c r="P30" s="12">
        <v>30</v>
      </c>
      <c r="Q30" s="12">
        <v>40</v>
      </c>
      <c r="R30" s="12">
        <v>37</v>
      </c>
      <c r="S30" s="12">
        <v>66</v>
      </c>
      <c r="T30" s="12">
        <v>1</v>
      </c>
      <c r="U30" s="12">
        <v>60</v>
      </c>
      <c r="V30" s="12">
        <v>79</v>
      </c>
      <c r="W30" s="12">
        <v>30</v>
      </c>
      <c r="X30" s="12">
        <v>63</v>
      </c>
      <c r="Y30" s="12">
        <v>11</v>
      </c>
      <c r="Z30" s="12">
        <v>1</v>
      </c>
      <c r="AA30" s="12">
        <v>1</v>
      </c>
      <c r="AB30" s="12">
        <v>1</v>
      </c>
      <c r="AC30" s="12">
        <v>21</v>
      </c>
      <c r="AD30" s="12">
        <v>65</v>
      </c>
      <c r="AE30" s="12">
        <v>75</v>
      </c>
      <c r="AF30" s="12">
        <v>86</v>
      </c>
      <c r="AG30" s="12">
        <v>57</v>
      </c>
      <c r="AH30" s="12">
        <v>75</v>
      </c>
      <c r="AI30" s="12">
        <v>73</v>
      </c>
      <c r="AJ30" s="12">
        <v>82</v>
      </c>
      <c r="AK30" s="12">
        <v>52</v>
      </c>
      <c r="AL30" s="12">
        <v>90</v>
      </c>
      <c r="AM30" s="12">
        <v>63</v>
      </c>
      <c r="AN30" s="12">
        <v>82</v>
      </c>
      <c r="AO30" s="12">
        <v>1</v>
      </c>
      <c r="AP30" s="12">
        <v>75</v>
      </c>
      <c r="AQ30" s="12">
        <v>20</v>
      </c>
      <c r="AR30" s="12">
        <v>5</v>
      </c>
      <c r="AS30" s="12">
        <v>85</v>
      </c>
      <c r="AT30" s="12">
        <v>80</v>
      </c>
      <c r="AU30" s="12">
        <v>6</v>
      </c>
      <c r="AV30" s="12">
        <v>1</v>
      </c>
      <c r="AW30" s="12">
        <v>66</v>
      </c>
      <c r="AX30" s="12">
        <v>75</v>
      </c>
      <c r="AY30" s="12">
        <v>40</v>
      </c>
      <c r="AZ30" s="12">
        <v>55</v>
      </c>
      <c r="BA30" s="12">
        <v>1</v>
      </c>
      <c r="BB30" s="12">
        <v>5</v>
      </c>
      <c r="BC30" s="12">
        <v>60</v>
      </c>
      <c r="BD30" s="12">
        <v>3</v>
      </c>
      <c r="BE30" s="12">
        <v>32</v>
      </c>
      <c r="BF30" s="12">
        <v>37</v>
      </c>
      <c r="BG30" s="15" t="s">
        <v>19</v>
      </c>
      <c r="BH30" s="22">
        <f>AVERAGE(C30:BF30)</f>
        <v>41.642857142857146</v>
      </c>
      <c r="BI30" s="23">
        <f>STDEV(C30:BF30)</f>
        <v>32.13009270361443</v>
      </c>
      <c r="BJ30" s="12">
        <v>4</v>
      </c>
      <c r="BK30" s="12">
        <v>37</v>
      </c>
      <c r="BL30" s="12">
        <v>68</v>
      </c>
      <c r="BM30" s="12">
        <v>82</v>
      </c>
      <c r="BN30" s="12">
        <v>1</v>
      </c>
      <c r="BO30" s="12">
        <v>40</v>
      </c>
      <c r="BP30" s="12">
        <v>39</v>
      </c>
      <c r="BQ30" s="12">
        <v>43</v>
      </c>
      <c r="BR30" s="12">
        <v>47</v>
      </c>
      <c r="BS30" s="12">
        <v>65</v>
      </c>
      <c r="BT30" s="12">
        <v>19</v>
      </c>
      <c r="BU30" s="12">
        <v>76</v>
      </c>
      <c r="BV30" s="12">
        <v>90</v>
      </c>
      <c r="BW30" s="12">
        <v>1</v>
      </c>
      <c r="BX30" s="12">
        <v>20</v>
      </c>
      <c r="BY30" s="12">
        <v>45</v>
      </c>
      <c r="BZ30" s="12">
        <v>77</v>
      </c>
      <c r="CA30" s="12">
        <v>54</v>
      </c>
      <c r="CB30" s="12">
        <v>57</v>
      </c>
      <c r="CC30" s="12">
        <v>7</v>
      </c>
      <c r="CD30" s="12">
        <v>68</v>
      </c>
      <c r="CE30" s="12">
        <v>73</v>
      </c>
      <c r="CF30" s="12">
        <v>6</v>
      </c>
      <c r="CG30" s="12">
        <v>34</v>
      </c>
      <c r="CH30" s="12">
        <v>1</v>
      </c>
      <c r="CI30" s="12">
        <v>67</v>
      </c>
      <c r="CJ30" s="12">
        <v>70</v>
      </c>
      <c r="CK30" s="12">
        <v>77</v>
      </c>
      <c r="CL30" s="12">
        <v>60</v>
      </c>
      <c r="CM30" s="12">
        <v>40</v>
      </c>
      <c r="CN30" s="12">
        <v>86</v>
      </c>
      <c r="CO30" s="12">
        <v>1</v>
      </c>
      <c r="CP30" s="12">
        <v>80</v>
      </c>
      <c r="CQ30" s="12">
        <v>92</v>
      </c>
      <c r="CR30" s="12">
        <v>22</v>
      </c>
      <c r="CS30" s="12">
        <v>1</v>
      </c>
      <c r="CT30" s="12">
        <v>1</v>
      </c>
      <c r="CU30" s="12">
        <v>91</v>
      </c>
      <c r="CV30" s="12">
        <v>9</v>
      </c>
      <c r="CW30" s="12">
        <v>60</v>
      </c>
      <c r="CX30" s="12">
        <v>1</v>
      </c>
      <c r="CY30" s="12">
        <v>86</v>
      </c>
      <c r="CZ30" s="12">
        <v>52</v>
      </c>
      <c r="DA30" s="12">
        <v>60</v>
      </c>
      <c r="DB30" s="12">
        <v>45</v>
      </c>
      <c r="DC30" s="12">
        <v>40</v>
      </c>
      <c r="DD30" s="12">
        <v>87</v>
      </c>
      <c r="DE30" s="12">
        <v>80</v>
      </c>
      <c r="DF30" s="12">
        <v>1</v>
      </c>
      <c r="DG30" s="12">
        <v>1</v>
      </c>
      <c r="DH30" s="12">
        <v>10</v>
      </c>
      <c r="DI30" s="15" t="s">
        <v>19</v>
      </c>
      <c r="DJ30" s="24">
        <f>AVERAGE(BJ30:DH30)</f>
        <v>44.588235294117645</v>
      </c>
      <c r="DK30" s="23">
        <f>STDEV(BJ30:DH30)</f>
        <v>31.407117964301175</v>
      </c>
      <c r="DL30" s="12">
        <v>1</v>
      </c>
      <c r="DM30" s="12">
        <v>86</v>
      </c>
      <c r="DN30" s="12">
        <v>10</v>
      </c>
      <c r="DO30" s="12">
        <v>66</v>
      </c>
      <c r="DP30" s="12">
        <v>85</v>
      </c>
      <c r="DQ30" s="12">
        <v>78</v>
      </c>
      <c r="DR30" s="12">
        <v>94</v>
      </c>
      <c r="DS30" s="12">
        <v>14</v>
      </c>
      <c r="DT30" s="12">
        <v>12</v>
      </c>
      <c r="DU30" s="12">
        <v>100</v>
      </c>
      <c r="DV30" s="12">
        <v>7</v>
      </c>
      <c r="DW30" s="12">
        <v>40</v>
      </c>
      <c r="DX30" s="12">
        <v>65</v>
      </c>
      <c r="DY30" s="12">
        <v>37</v>
      </c>
      <c r="DZ30" s="12">
        <v>100</v>
      </c>
      <c r="EA30" s="12">
        <v>100</v>
      </c>
      <c r="EB30" s="12">
        <v>70</v>
      </c>
      <c r="EC30" s="12">
        <v>99</v>
      </c>
      <c r="ED30" s="12">
        <v>11</v>
      </c>
      <c r="EE30" s="12">
        <v>100</v>
      </c>
      <c r="EF30" s="12">
        <v>76</v>
      </c>
      <c r="EG30" s="12">
        <v>1</v>
      </c>
      <c r="EH30" s="12">
        <v>49</v>
      </c>
      <c r="EI30" s="12">
        <v>13</v>
      </c>
      <c r="EJ30" s="12">
        <v>1</v>
      </c>
      <c r="EK30" s="12">
        <v>67</v>
      </c>
      <c r="EL30" s="12">
        <v>39</v>
      </c>
      <c r="EM30" s="12">
        <v>88</v>
      </c>
      <c r="EN30" s="12">
        <v>69</v>
      </c>
      <c r="EO30" s="12">
        <v>82</v>
      </c>
      <c r="EP30" s="12">
        <v>12</v>
      </c>
      <c r="EQ30" s="12">
        <v>1</v>
      </c>
      <c r="ER30" s="12">
        <v>1</v>
      </c>
      <c r="ES30" s="12">
        <v>1</v>
      </c>
      <c r="ET30" s="12">
        <v>71</v>
      </c>
      <c r="EU30" s="12">
        <v>10</v>
      </c>
      <c r="EV30" s="12">
        <v>23</v>
      </c>
      <c r="EW30" s="12">
        <v>24</v>
      </c>
      <c r="EX30" s="12">
        <v>82</v>
      </c>
      <c r="EY30" s="12">
        <v>58</v>
      </c>
      <c r="EZ30" s="12">
        <v>100</v>
      </c>
      <c r="FA30" s="12">
        <v>63</v>
      </c>
      <c r="FB30" s="12">
        <v>20</v>
      </c>
      <c r="FC30" s="12">
        <v>20</v>
      </c>
      <c r="FD30" s="12">
        <v>53</v>
      </c>
      <c r="FE30" s="12">
        <v>20</v>
      </c>
      <c r="FF30" s="12">
        <v>66</v>
      </c>
      <c r="FG30" s="12">
        <v>78</v>
      </c>
      <c r="FH30" s="12">
        <v>57</v>
      </c>
      <c r="FI30" s="12">
        <v>70</v>
      </c>
      <c r="FJ30" s="15" t="s">
        <v>19</v>
      </c>
      <c r="FK30" s="24">
        <f>AVERAGE(DL30:FI30)</f>
        <v>49.8</v>
      </c>
      <c r="FL30" s="25">
        <f>STDEV(DL30:FI30)</f>
        <v>34.710464222343845</v>
      </c>
      <c r="FM30" s="15" t="s">
        <v>19</v>
      </c>
      <c r="FN30" s="24">
        <f>AVERAGE(DO30:FL30)</f>
        <v>50.56143804535396</v>
      </c>
      <c r="FO30" s="25">
        <f>STDEV(DO30:FL30)</f>
        <v>33.528397318242426</v>
      </c>
    </row>
    <row r="31" spans="1:171" x14ac:dyDescent="0.2">
      <c r="A31" s="15"/>
      <c r="B31" s="16"/>
      <c r="BG31" s="15"/>
      <c r="BH31" s="17" t="s">
        <v>8</v>
      </c>
      <c r="BI31" s="18" t="s">
        <v>9</v>
      </c>
      <c r="DI31" s="15"/>
      <c r="DJ31" s="19" t="s">
        <v>8</v>
      </c>
      <c r="DK31" s="20" t="s">
        <v>9</v>
      </c>
      <c r="FJ31" s="15"/>
      <c r="FK31" s="19" t="s">
        <v>8</v>
      </c>
      <c r="FL31" s="19" t="s">
        <v>9</v>
      </c>
      <c r="FM31" s="15"/>
      <c r="FN31" s="19" t="s">
        <v>8</v>
      </c>
      <c r="FO31" s="20" t="s">
        <v>9</v>
      </c>
    </row>
    <row r="32" spans="1:171" ht="16" thickBot="1" x14ac:dyDescent="0.25">
      <c r="A32" s="38" t="s">
        <v>587</v>
      </c>
      <c r="B32" s="39" t="s">
        <v>588</v>
      </c>
      <c r="C32" s="40" t="s">
        <v>437</v>
      </c>
      <c r="D32" s="41" t="s">
        <v>589</v>
      </c>
      <c r="E32" s="41" t="s">
        <v>437</v>
      </c>
      <c r="F32" s="41" t="s">
        <v>437</v>
      </c>
      <c r="G32" s="41" t="s">
        <v>589</v>
      </c>
      <c r="H32" s="41" t="s">
        <v>437</v>
      </c>
      <c r="I32" s="41" t="s">
        <v>437</v>
      </c>
      <c r="J32" s="41" t="s">
        <v>437</v>
      </c>
      <c r="K32" s="41" t="s">
        <v>437</v>
      </c>
      <c r="L32" s="41" t="s">
        <v>437</v>
      </c>
      <c r="M32" s="41" t="s">
        <v>437</v>
      </c>
      <c r="N32" s="41" t="s">
        <v>437</v>
      </c>
      <c r="O32" s="41" t="s">
        <v>437</v>
      </c>
      <c r="P32" s="41" t="s">
        <v>437</v>
      </c>
      <c r="Q32" s="41" t="s">
        <v>437</v>
      </c>
      <c r="R32" s="41" t="s">
        <v>437</v>
      </c>
      <c r="S32" s="41" t="s">
        <v>437</v>
      </c>
      <c r="T32" s="41" t="s">
        <v>437</v>
      </c>
      <c r="U32" s="41" t="s">
        <v>437</v>
      </c>
      <c r="V32" s="41" t="s">
        <v>589</v>
      </c>
      <c r="W32" s="41" t="s">
        <v>437</v>
      </c>
      <c r="X32" s="41" t="s">
        <v>437</v>
      </c>
      <c r="Y32" s="41" t="s">
        <v>437</v>
      </c>
      <c r="Z32" s="41" t="s">
        <v>437</v>
      </c>
      <c r="AA32" s="41" t="s">
        <v>437</v>
      </c>
      <c r="AB32" s="41" t="s">
        <v>437</v>
      </c>
      <c r="AC32" s="41" t="s">
        <v>437</v>
      </c>
      <c r="AD32" s="41" t="s">
        <v>437</v>
      </c>
      <c r="AE32" s="41" t="s">
        <v>437</v>
      </c>
      <c r="AF32" s="41" t="s">
        <v>437</v>
      </c>
      <c r="AG32" s="41" t="s">
        <v>437</v>
      </c>
      <c r="AH32" s="41" t="s">
        <v>589</v>
      </c>
      <c r="AI32" s="41" t="s">
        <v>437</v>
      </c>
      <c r="AJ32" s="41" t="s">
        <v>437</v>
      </c>
      <c r="AK32" s="41" t="s">
        <v>437</v>
      </c>
      <c r="AL32" s="41" t="s">
        <v>437</v>
      </c>
      <c r="AM32" s="41" t="s">
        <v>437</v>
      </c>
      <c r="AN32" s="41" t="s">
        <v>437</v>
      </c>
      <c r="AO32" s="41" t="s">
        <v>437</v>
      </c>
      <c r="AP32" s="41" t="s">
        <v>437</v>
      </c>
      <c r="AQ32" s="41" t="s">
        <v>437</v>
      </c>
      <c r="AR32" s="41" t="s">
        <v>437</v>
      </c>
      <c r="AS32" s="41" t="s">
        <v>437</v>
      </c>
      <c r="AT32" s="41" t="s">
        <v>437</v>
      </c>
      <c r="AU32" s="41" t="s">
        <v>437</v>
      </c>
      <c r="AV32" s="41" t="s">
        <v>437</v>
      </c>
      <c r="AW32" s="41" t="s">
        <v>437</v>
      </c>
      <c r="AX32" s="41" t="s">
        <v>437</v>
      </c>
      <c r="AY32" s="41" t="s">
        <v>437</v>
      </c>
      <c r="AZ32" s="41" t="s">
        <v>437</v>
      </c>
      <c r="BA32" s="41" t="s">
        <v>437</v>
      </c>
      <c r="BB32" s="41" t="s">
        <v>437</v>
      </c>
      <c r="BC32" s="41" t="s">
        <v>437</v>
      </c>
      <c r="BD32" s="41" t="s">
        <v>437</v>
      </c>
      <c r="BE32" s="41" t="s">
        <v>437</v>
      </c>
      <c r="BF32" s="41" t="s">
        <v>437</v>
      </c>
      <c r="BG32" s="38" t="s">
        <v>20</v>
      </c>
      <c r="BH32" s="42">
        <f>(56-(COUNTIF(C32:BF32," No")))</f>
        <v>4</v>
      </c>
      <c r="BI32" s="43">
        <f>(56-(COUNTIF(D32:BG32," No")))/56*100</f>
        <v>8.9285714285714288</v>
      </c>
      <c r="BJ32" s="41" t="s">
        <v>437</v>
      </c>
      <c r="BK32" s="41" t="s">
        <v>437</v>
      </c>
      <c r="BL32" s="41" t="s">
        <v>437</v>
      </c>
      <c r="BM32" s="41" t="s">
        <v>437</v>
      </c>
      <c r="BN32" s="41" t="s">
        <v>437</v>
      </c>
      <c r="BO32" s="41" t="s">
        <v>437</v>
      </c>
      <c r="BP32" s="41" t="s">
        <v>437</v>
      </c>
      <c r="BQ32" s="41" t="s">
        <v>437</v>
      </c>
      <c r="BR32" s="41" t="s">
        <v>437</v>
      </c>
      <c r="BS32" s="41" t="s">
        <v>437</v>
      </c>
      <c r="BT32" s="41" t="s">
        <v>437</v>
      </c>
      <c r="BU32" s="41" t="s">
        <v>589</v>
      </c>
      <c r="BV32" s="41" t="s">
        <v>437</v>
      </c>
      <c r="BW32" s="41" t="s">
        <v>437</v>
      </c>
      <c r="BX32" s="41" t="s">
        <v>437</v>
      </c>
      <c r="BY32" s="41" t="s">
        <v>437</v>
      </c>
      <c r="BZ32" s="41" t="s">
        <v>589</v>
      </c>
      <c r="CA32" s="41" t="s">
        <v>437</v>
      </c>
      <c r="CB32" s="41" t="s">
        <v>437</v>
      </c>
      <c r="CC32" s="41" t="s">
        <v>437</v>
      </c>
      <c r="CD32" s="41" t="s">
        <v>437</v>
      </c>
      <c r="CE32" s="41" t="s">
        <v>437</v>
      </c>
      <c r="CF32" s="41" t="s">
        <v>437</v>
      </c>
      <c r="CG32" s="41" t="s">
        <v>437</v>
      </c>
      <c r="CH32" s="41" t="s">
        <v>437</v>
      </c>
      <c r="CI32" s="41" t="s">
        <v>437</v>
      </c>
      <c r="CJ32" s="41" t="s">
        <v>437</v>
      </c>
      <c r="CK32" s="41" t="s">
        <v>437</v>
      </c>
      <c r="CL32" s="41" t="s">
        <v>437</v>
      </c>
      <c r="CM32" s="41" t="s">
        <v>437</v>
      </c>
      <c r="CN32" s="41" t="s">
        <v>437</v>
      </c>
      <c r="CO32" s="41" t="s">
        <v>437</v>
      </c>
      <c r="CP32" s="41" t="s">
        <v>437</v>
      </c>
      <c r="CQ32" s="41" t="s">
        <v>437</v>
      </c>
      <c r="CR32" s="41" t="s">
        <v>437</v>
      </c>
      <c r="CS32" s="41" t="s">
        <v>437</v>
      </c>
      <c r="CT32" s="41" t="s">
        <v>437</v>
      </c>
      <c r="CU32" s="41" t="s">
        <v>437</v>
      </c>
      <c r="CV32" s="41" t="s">
        <v>437</v>
      </c>
      <c r="CW32" s="41" t="s">
        <v>437</v>
      </c>
      <c r="CX32" s="41" t="s">
        <v>437</v>
      </c>
      <c r="CY32" s="41" t="s">
        <v>437</v>
      </c>
      <c r="CZ32" s="41" t="s">
        <v>437</v>
      </c>
      <c r="DA32" s="41" t="s">
        <v>437</v>
      </c>
      <c r="DB32" s="41" t="s">
        <v>437</v>
      </c>
      <c r="DC32" s="41" t="s">
        <v>437</v>
      </c>
      <c r="DD32" s="41" t="s">
        <v>590</v>
      </c>
      <c r="DE32" s="41" t="s">
        <v>437</v>
      </c>
      <c r="DF32" s="41" t="s">
        <v>437</v>
      </c>
      <c r="DG32" s="41" t="s">
        <v>437</v>
      </c>
      <c r="DH32" s="41" t="s">
        <v>437</v>
      </c>
      <c r="DI32" s="38" t="s">
        <v>20</v>
      </c>
      <c r="DJ32" s="44">
        <f>51-COUNTIF(BJ32:DH32," No")</f>
        <v>3</v>
      </c>
      <c r="DK32" s="45">
        <f>100-((COUNTIF(BK32:DI32," No"))/51*100)</f>
        <v>7.8431372549019613</v>
      </c>
      <c r="DL32" s="41" t="s">
        <v>437</v>
      </c>
      <c r="DM32" s="41" t="s">
        <v>437</v>
      </c>
      <c r="DN32" s="41" t="s">
        <v>437</v>
      </c>
      <c r="DO32" s="41" t="s">
        <v>437</v>
      </c>
      <c r="DP32" s="41" t="s">
        <v>437</v>
      </c>
      <c r="DQ32" s="41" t="s">
        <v>437</v>
      </c>
      <c r="DR32" s="41" t="s">
        <v>589</v>
      </c>
      <c r="DS32" s="41" t="s">
        <v>437</v>
      </c>
      <c r="DT32" s="41" t="s">
        <v>437</v>
      </c>
      <c r="DU32" s="41" t="s">
        <v>437</v>
      </c>
      <c r="DV32" s="41" t="s">
        <v>437</v>
      </c>
      <c r="DW32" s="41" t="s">
        <v>437</v>
      </c>
      <c r="DX32" s="41" t="s">
        <v>437</v>
      </c>
      <c r="DY32" s="41" t="s">
        <v>437</v>
      </c>
      <c r="DZ32" s="41" t="s">
        <v>437</v>
      </c>
      <c r="EA32" s="41" t="s">
        <v>437</v>
      </c>
      <c r="EB32" s="41" t="s">
        <v>437</v>
      </c>
      <c r="EC32" s="41" t="s">
        <v>437</v>
      </c>
      <c r="ED32" s="41" t="s">
        <v>437</v>
      </c>
      <c r="EE32" s="41" t="s">
        <v>437</v>
      </c>
      <c r="EF32" s="41" t="s">
        <v>437</v>
      </c>
      <c r="EG32" s="41" t="s">
        <v>437</v>
      </c>
      <c r="EH32" s="41" t="s">
        <v>437</v>
      </c>
      <c r="EI32" s="41" t="s">
        <v>437</v>
      </c>
      <c r="EJ32" s="41" t="s">
        <v>437</v>
      </c>
      <c r="EK32" s="41" t="s">
        <v>437</v>
      </c>
      <c r="EL32" s="41" t="s">
        <v>437</v>
      </c>
      <c r="EM32" s="41" t="s">
        <v>437</v>
      </c>
      <c r="EN32" s="41" t="s">
        <v>437</v>
      </c>
      <c r="EO32" s="41" t="s">
        <v>437</v>
      </c>
      <c r="EP32" s="41" t="s">
        <v>437</v>
      </c>
      <c r="EQ32" s="41" t="s">
        <v>437</v>
      </c>
      <c r="ER32" s="41" t="s">
        <v>437</v>
      </c>
      <c r="ES32" s="41" t="s">
        <v>437</v>
      </c>
      <c r="ET32" s="41" t="s">
        <v>437</v>
      </c>
      <c r="EU32" s="41" t="s">
        <v>437</v>
      </c>
      <c r="EV32" s="41" t="s">
        <v>437</v>
      </c>
      <c r="EW32" s="41" t="s">
        <v>437</v>
      </c>
      <c r="EX32" s="41" t="s">
        <v>437</v>
      </c>
      <c r="EY32" s="41" t="s">
        <v>437</v>
      </c>
      <c r="EZ32" s="41" t="s">
        <v>437</v>
      </c>
      <c r="FA32" s="41" t="s">
        <v>437</v>
      </c>
      <c r="FB32" s="41" t="s">
        <v>437</v>
      </c>
      <c r="FC32" s="41" t="s">
        <v>437</v>
      </c>
      <c r="FD32" s="41" t="s">
        <v>437</v>
      </c>
      <c r="FE32" s="41" t="s">
        <v>437</v>
      </c>
      <c r="FF32" s="41" t="s">
        <v>437</v>
      </c>
      <c r="FG32" s="41" t="s">
        <v>437</v>
      </c>
      <c r="FH32" s="41" t="s">
        <v>437</v>
      </c>
      <c r="FI32" s="41" t="s">
        <v>589</v>
      </c>
      <c r="FJ32" s="38" t="s">
        <v>20</v>
      </c>
      <c r="FK32" s="44">
        <f>50-COUNTIF(DL32:FI32," No")</f>
        <v>2</v>
      </c>
      <c r="FL32" s="46">
        <f>100-((COUNTIF(DM32:FJ32," No"))/50*100)</f>
        <v>6</v>
      </c>
      <c r="FM32" s="38" t="s">
        <v>20</v>
      </c>
      <c r="FN32" s="44">
        <f>BH32+DJ32+FK32</f>
        <v>9</v>
      </c>
      <c r="FO32" s="43">
        <f t="shared" ref="FO32" si="2">FN32/157*100</f>
        <v>5.7324840764331215</v>
      </c>
    </row>
    <row r="46" spans="3:3" x14ac:dyDescent="0.2">
      <c r="C46" s="35"/>
    </row>
  </sheetData>
  <mergeCells count="9">
    <mergeCell ref="A1:B1"/>
    <mergeCell ref="BG1:BI5"/>
    <mergeCell ref="DI1:DK5"/>
    <mergeCell ref="FJ1:FL5"/>
    <mergeCell ref="FM1:FO5"/>
    <mergeCell ref="A2:B2"/>
    <mergeCell ref="A3:B3"/>
    <mergeCell ref="A4:B4"/>
    <mergeCell ref="A5:B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DA398-E3E2-D847-A80B-54E20193F634}">
  <dimension ref="A1:FF32"/>
  <sheetViews>
    <sheetView topLeftCell="A12" zoomScale="117" workbookViewId="0">
      <pane xSplit="2" topLeftCell="FD1" activePane="topRight" state="frozen"/>
      <selection pane="topRight" activeCell="FD1" sqref="FD1:FF32"/>
    </sheetView>
  </sheetViews>
  <sheetFormatPr baseColWidth="10" defaultColWidth="8.83203125" defaultRowHeight="15" x14ac:dyDescent="0.2"/>
  <cols>
    <col min="1" max="1" width="15" style="12" bestFit="1" customWidth="1"/>
    <col min="2" max="2" width="91" style="12" bestFit="1" customWidth="1"/>
    <col min="3" max="52" width="20.83203125" style="12" customWidth="1"/>
    <col min="53" max="53" width="26.5" style="12" bestFit="1" customWidth="1"/>
    <col min="54" max="85" width="20.83203125" style="12" customWidth="1"/>
    <col min="86" max="86" width="20.1640625" style="12" bestFit="1" customWidth="1"/>
    <col min="87" max="104" width="20.83203125" style="12" customWidth="1"/>
    <col min="105" max="105" width="26.5" style="12" bestFit="1" customWidth="1"/>
    <col min="106" max="156" width="20.83203125" style="12" customWidth="1"/>
    <col min="157" max="157" width="26.5" style="12" bestFit="1" customWidth="1"/>
    <col min="158" max="159" width="20.83203125" style="12" customWidth="1"/>
    <col min="160" max="160" width="26.5" style="12" bestFit="1" customWidth="1"/>
    <col min="161" max="162" width="20.83203125" style="12" customWidth="1"/>
    <col min="163" max="16384" width="8.83203125" style="12"/>
  </cols>
  <sheetData>
    <row r="1" spans="1:162" x14ac:dyDescent="0.2">
      <c r="A1" s="55" t="s">
        <v>22</v>
      </c>
      <c r="B1" s="56"/>
      <c r="C1" s="12" t="s">
        <v>591</v>
      </c>
      <c r="D1" s="12" t="s">
        <v>592</v>
      </c>
      <c r="E1" s="12" t="s">
        <v>593</v>
      </c>
      <c r="F1" s="12" t="s">
        <v>594</v>
      </c>
      <c r="G1" s="12" t="s">
        <v>595</v>
      </c>
      <c r="H1" s="12" t="s">
        <v>169</v>
      </c>
      <c r="I1" s="12" t="s">
        <v>596</v>
      </c>
      <c r="J1" s="12" t="s">
        <v>597</v>
      </c>
      <c r="K1" s="12" t="s">
        <v>140</v>
      </c>
      <c r="L1" s="12" t="s">
        <v>598</v>
      </c>
      <c r="M1" s="12" t="s">
        <v>599</v>
      </c>
      <c r="N1" s="12" t="s">
        <v>600</v>
      </c>
      <c r="O1" s="12" t="s">
        <v>601</v>
      </c>
      <c r="P1" s="12" t="s">
        <v>602</v>
      </c>
      <c r="Q1" s="12" t="s">
        <v>603</v>
      </c>
      <c r="R1" s="12" t="s">
        <v>604</v>
      </c>
      <c r="S1" s="12" t="s">
        <v>605</v>
      </c>
      <c r="T1" s="12" t="s">
        <v>606</v>
      </c>
      <c r="U1" s="12" t="s">
        <v>607</v>
      </c>
      <c r="V1" s="13" t="s">
        <v>608</v>
      </c>
      <c r="W1" s="12" t="s">
        <v>609</v>
      </c>
      <c r="X1" s="12" t="s">
        <v>610</v>
      </c>
      <c r="Y1" s="12" t="s">
        <v>611</v>
      </c>
      <c r="Z1" s="12" t="s">
        <v>612</v>
      </c>
      <c r="AA1" s="12" t="s">
        <v>613</v>
      </c>
      <c r="AB1" s="12" t="s">
        <v>160</v>
      </c>
      <c r="AC1" s="12" t="s">
        <v>614</v>
      </c>
      <c r="AD1" s="12" t="s">
        <v>615</v>
      </c>
      <c r="AE1" s="12" t="s">
        <v>162</v>
      </c>
      <c r="AF1" s="12" t="s">
        <v>616</v>
      </c>
      <c r="AG1" s="12" t="s">
        <v>617</v>
      </c>
      <c r="AH1" s="12" t="s">
        <v>618</v>
      </c>
      <c r="AI1" s="12" t="s">
        <v>619</v>
      </c>
      <c r="AJ1" s="12" t="s">
        <v>620</v>
      </c>
      <c r="AK1" s="12" t="s">
        <v>621</v>
      </c>
      <c r="AL1" s="12" t="s">
        <v>622</v>
      </c>
      <c r="AM1" s="12" t="s">
        <v>623</v>
      </c>
      <c r="AN1" s="12" t="s">
        <v>624</v>
      </c>
      <c r="AO1" s="12" t="s">
        <v>141</v>
      </c>
      <c r="AP1" s="12" t="s">
        <v>625</v>
      </c>
      <c r="AQ1" s="12" t="s">
        <v>626</v>
      </c>
      <c r="AR1" s="12" t="s">
        <v>627</v>
      </c>
      <c r="AS1" s="12" t="s">
        <v>628</v>
      </c>
      <c r="AT1" s="12" t="s">
        <v>629</v>
      </c>
      <c r="AU1" s="12" t="s">
        <v>630</v>
      </c>
      <c r="AV1" s="12" t="s">
        <v>631</v>
      </c>
      <c r="AW1" s="12" t="s">
        <v>632</v>
      </c>
      <c r="AX1" s="12" t="s">
        <v>151</v>
      </c>
      <c r="AY1" s="12" t="s">
        <v>633</v>
      </c>
      <c r="AZ1" s="12" t="s">
        <v>634</v>
      </c>
      <c r="BA1" s="57" t="s">
        <v>635</v>
      </c>
      <c r="BB1" s="58"/>
      <c r="BC1" s="59"/>
      <c r="BD1" s="12" t="s">
        <v>636</v>
      </c>
      <c r="BE1" s="12" t="s">
        <v>637</v>
      </c>
      <c r="BF1" s="12" t="s">
        <v>638</v>
      </c>
      <c r="BG1" s="12" t="s">
        <v>639</v>
      </c>
      <c r="BH1" s="12" t="s">
        <v>640</v>
      </c>
      <c r="BI1" s="12" t="s">
        <v>641</v>
      </c>
      <c r="BJ1" s="12" t="s">
        <v>642</v>
      </c>
      <c r="BK1" s="12" t="s">
        <v>643</v>
      </c>
      <c r="BL1" s="12" t="s">
        <v>644</v>
      </c>
      <c r="BM1" s="12" t="s">
        <v>645</v>
      </c>
      <c r="BN1" s="12" t="s">
        <v>646</v>
      </c>
      <c r="BO1" s="12" t="s">
        <v>647</v>
      </c>
      <c r="BP1" s="12" t="s">
        <v>648</v>
      </c>
      <c r="BQ1" s="12" t="s">
        <v>649</v>
      </c>
      <c r="BR1" s="12" t="s">
        <v>650</v>
      </c>
      <c r="BS1" s="12" t="s">
        <v>651</v>
      </c>
      <c r="BT1" s="12" t="s">
        <v>652</v>
      </c>
      <c r="BU1" s="12" t="s">
        <v>653</v>
      </c>
      <c r="BV1" s="12" t="s">
        <v>654</v>
      </c>
      <c r="BW1" s="12" t="s">
        <v>655</v>
      </c>
      <c r="BX1" s="12" t="s">
        <v>656</v>
      </c>
      <c r="BY1" s="12" t="s">
        <v>657</v>
      </c>
      <c r="BZ1" s="12" t="s">
        <v>658</v>
      </c>
      <c r="CA1" s="12" t="s">
        <v>659</v>
      </c>
      <c r="CB1" s="12" t="s">
        <v>660</v>
      </c>
      <c r="CC1" s="12" t="s">
        <v>661</v>
      </c>
      <c r="CD1" s="12" t="s">
        <v>662</v>
      </c>
      <c r="CE1" s="12" t="s">
        <v>663</v>
      </c>
      <c r="CF1" s="12" t="s">
        <v>664</v>
      </c>
      <c r="CG1" s="12" t="s">
        <v>665</v>
      </c>
      <c r="CH1" s="12" t="s">
        <v>666</v>
      </c>
      <c r="CI1" s="12" t="s">
        <v>667</v>
      </c>
      <c r="CJ1" s="12" t="s">
        <v>668</v>
      </c>
      <c r="CK1" s="12" t="s">
        <v>669</v>
      </c>
      <c r="CL1" s="12" t="s">
        <v>670</v>
      </c>
      <c r="CM1" s="12" t="s">
        <v>671</v>
      </c>
      <c r="CN1" s="12" t="s">
        <v>672</v>
      </c>
      <c r="CO1" s="12" t="s">
        <v>673</v>
      </c>
      <c r="CP1" s="12" t="s">
        <v>674</v>
      </c>
      <c r="CQ1" s="12" t="s">
        <v>675</v>
      </c>
      <c r="CR1" s="12" t="s">
        <v>676</v>
      </c>
      <c r="CS1" s="12" t="s">
        <v>677</v>
      </c>
      <c r="CT1" s="12" t="s">
        <v>678</v>
      </c>
      <c r="CU1" s="12" t="s">
        <v>679</v>
      </c>
      <c r="CV1" s="12" t="s">
        <v>680</v>
      </c>
      <c r="CW1" s="12" t="s">
        <v>681</v>
      </c>
      <c r="CX1" s="12" t="s">
        <v>682</v>
      </c>
      <c r="CY1" s="12" t="s">
        <v>683</v>
      </c>
      <c r="CZ1" s="12" t="s">
        <v>684</v>
      </c>
      <c r="DA1" s="57" t="s">
        <v>685</v>
      </c>
      <c r="DB1" s="58"/>
      <c r="DC1" s="59"/>
      <c r="DD1" s="12" t="s">
        <v>686</v>
      </c>
      <c r="DE1" s="12" t="s">
        <v>687</v>
      </c>
      <c r="DF1" s="12" t="s">
        <v>688</v>
      </c>
      <c r="DG1" s="12" t="s">
        <v>689</v>
      </c>
      <c r="DH1" s="12" t="s">
        <v>690</v>
      </c>
      <c r="DI1" s="12" t="s">
        <v>691</v>
      </c>
      <c r="DJ1" s="12" t="s">
        <v>692</v>
      </c>
      <c r="DK1" s="12" t="s">
        <v>693</v>
      </c>
      <c r="DL1" s="12" t="s">
        <v>36</v>
      </c>
      <c r="DM1" s="12" t="s">
        <v>694</v>
      </c>
      <c r="DN1" s="12" t="s">
        <v>695</v>
      </c>
      <c r="DO1" s="12" t="s">
        <v>696</v>
      </c>
      <c r="DP1" s="12" t="s">
        <v>697</v>
      </c>
      <c r="DQ1" s="12" t="s">
        <v>698</v>
      </c>
      <c r="DR1" s="12" t="s">
        <v>48</v>
      </c>
      <c r="DS1" s="12" t="s">
        <v>51</v>
      </c>
      <c r="DT1" s="12" t="s">
        <v>699</v>
      </c>
      <c r="DU1" s="12" t="s">
        <v>700</v>
      </c>
      <c r="DV1" s="12" t="s">
        <v>701</v>
      </c>
      <c r="DW1" s="12" t="s">
        <v>702</v>
      </c>
      <c r="DX1" s="12" t="s">
        <v>703</v>
      </c>
      <c r="DY1" s="12" t="s">
        <v>704</v>
      </c>
      <c r="DZ1" s="12" t="s">
        <v>705</v>
      </c>
      <c r="EA1" s="12" t="s">
        <v>706</v>
      </c>
      <c r="EB1" s="12" t="s">
        <v>707</v>
      </c>
      <c r="EC1" s="12" t="s">
        <v>708</v>
      </c>
      <c r="ED1" s="12" t="s">
        <v>709</v>
      </c>
      <c r="EE1" s="12" t="s">
        <v>26</v>
      </c>
      <c r="EF1" s="12" t="s">
        <v>710</v>
      </c>
      <c r="EG1" s="12" t="s">
        <v>711</v>
      </c>
      <c r="EH1" s="12" t="s">
        <v>712</v>
      </c>
      <c r="EI1" s="12" t="s">
        <v>713</v>
      </c>
      <c r="EJ1" s="12" t="s">
        <v>714</v>
      </c>
      <c r="EK1" s="12" t="s">
        <v>41</v>
      </c>
      <c r="EL1" s="12" t="s">
        <v>715</v>
      </c>
      <c r="EM1" s="12" t="s">
        <v>67</v>
      </c>
      <c r="EN1" s="12" t="s">
        <v>716</v>
      </c>
      <c r="EO1" s="12" t="s">
        <v>717</v>
      </c>
      <c r="EP1" s="12" t="s">
        <v>718</v>
      </c>
      <c r="EQ1" s="12" t="s">
        <v>719</v>
      </c>
      <c r="ER1" s="12" t="s">
        <v>720</v>
      </c>
      <c r="ES1" s="12" t="s">
        <v>721</v>
      </c>
      <c r="ET1" s="12" t="s">
        <v>722</v>
      </c>
      <c r="EU1" s="12" t="s">
        <v>723</v>
      </c>
      <c r="EV1" s="12" t="s">
        <v>724</v>
      </c>
      <c r="EW1" s="12" t="s">
        <v>725</v>
      </c>
      <c r="EX1" s="12" t="s">
        <v>726</v>
      </c>
      <c r="EY1" s="12" t="s">
        <v>727</v>
      </c>
      <c r="EZ1" s="12" t="s">
        <v>728</v>
      </c>
      <c r="FA1" s="57" t="s">
        <v>685</v>
      </c>
      <c r="FB1" s="58"/>
      <c r="FC1" s="59"/>
      <c r="FD1" s="57" t="s">
        <v>0</v>
      </c>
      <c r="FE1" s="58"/>
      <c r="FF1" s="59"/>
    </row>
    <row r="2" spans="1:162" x14ac:dyDescent="0.2">
      <c r="A2" s="55" t="s">
        <v>183</v>
      </c>
      <c r="B2" s="56"/>
      <c r="C2" s="12" t="s">
        <v>729</v>
      </c>
      <c r="D2" s="12" t="s">
        <v>729</v>
      </c>
      <c r="E2" s="12" t="s">
        <v>729</v>
      </c>
      <c r="F2" s="12" t="s">
        <v>729</v>
      </c>
      <c r="G2" s="12" t="s">
        <v>729</v>
      </c>
      <c r="H2" s="12" t="s">
        <v>729</v>
      </c>
      <c r="I2" s="12" t="s">
        <v>729</v>
      </c>
      <c r="J2" s="12" t="s">
        <v>729</v>
      </c>
      <c r="K2" s="12" t="s">
        <v>729</v>
      </c>
      <c r="L2" s="12" t="s">
        <v>729</v>
      </c>
      <c r="M2" s="12" t="s">
        <v>729</v>
      </c>
      <c r="N2" s="12" t="s">
        <v>729</v>
      </c>
      <c r="O2" s="12" t="s">
        <v>729</v>
      </c>
      <c r="P2" s="12" t="s">
        <v>729</v>
      </c>
      <c r="Q2" s="12" t="s">
        <v>729</v>
      </c>
      <c r="R2" s="12" t="s">
        <v>729</v>
      </c>
      <c r="S2" s="12" t="s">
        <v>729</v>
      </c>
      <c r="T2" s="12" t="s">
        <v>729</v>
      </c>
      <c r="U2" s="12" t="s">
        <v>729</v>
      </c>
      <c r="V2" s="12" t="s">
        <v>729</v>
      </c>
      <c r="W2" s="12" t="s">
        <v>729</v>
      </c>
      <c r="X2" s="12" t="s">
        <v>729</v>
      </c>
      <c r="Y2" s="12" t="s">
        <v>729</v>
      </c>
      <c r="Z2" s="12" t="s">
        <v>729</v>
      </c>
      <c r="AA2" s="12" t="s">
        <v>729</v>
      </c>
      <c r="AB2" s="12" t="s">
        <v>729</v>
      </c>
      <c r="AC2" s="12" t="s">
        <v>729</v>
      </c>
      <c r="AD2" s="12" t="s">
        <v>729</v>
      </c>
      <c r="AE2" s="12" t="s">
        <v>729</v>
      </c>
      <c r="AF2" s="12" t="s">
        <v>729</v>
      </c>
      <c r="AG2" s="12" t="s">
        <v>729</v>
      </c>
      <c r="AH2" s="12" t="s">
        <v>729</v>
      </c>
      <c r="AI2" s="12" t="s">
        <v>729</v>
      </c>
      <c r="AJ2" s="12" t="s">
        <v>729</v>
      </c>
      <c r="AK2" s="12" t="s">
        <v>729</v>
      </c>
      <c r="AL2" s="12" t="s">
        <v>729</v>
      </c>
      <c r="AM2" s="12" t="s">
        <v>729</v>
      </c>
      <c r="AN2" s="12" t="s">
        <v>729</v>
      </c>
      <c r="AO2" s="12" t="s">
        <v>729</v>
      </c>
      <c r="AP2" s="12" t="s">
        <v>729</v>
      </c>
      <c r="AQ2" s="12" t="s">
        <v>729</v>
      </c>
      <c r="AR2" s="12" t="s">
        <v>729</v>
      </c>
      <c r="AS2" s="12" t="s">
        <v>729</v>
      </c>
      <c r="AT2" s="12" t="s">
        <v>729</v>
      </c>
      <c r="AU2" s="12" t="s">
        <v>729</v>
      </c>
      <c r="AV2" s="12" t="s">
        <v>729</v>
      </c>
      <c r="AW2" s="12" t="s">
        <v>729</v>
      </c>
      <c r="AX2" s="12" t="s">
        <v>729</v>
      </c>
      <c r="AY2" s="12" t="s">
        <v>729</v>
      </c>
      <c r="AZ2" s="12" t="s">
        <v>729</v>
      </c>
      <c r="BA2" s="60"/>
      <c r="BB2" s="61"/>
      <c r="BC2" s="62"/>
      <c r="BD2" s="12" t="s">
        <v>730</v>
      </c>
      <c r="BE2" s="12" t="s">
        <v>730</v>
      </c>
      <c r="BF2" s="12" t="s">
        <v>730</v>
      </c>
      <c r="BG2" s="12" t="s">
        <v>730</v>
      </c>
      <c r="BH2" s="12" t="s">
        <v>730</v>
      </c>
      <c r="BI2" s="12" t="s">
        <v>730</v>
      </c>
      <c r="BJ2" s="12" t="s">
        <v>730</v>
      </c>
      <c r="BK2" s="12" t="s">
        <v>730</v>
      </c>
      <c r="BL2" s="12" t="s">
        <v>730</v>
      </c>
      <c r="BM2" s="12" t="s">
        <v>730</v>
      </c>
      <c r="BN2" s="12" t="s">
        <v>730</v>
      </c>
      <c r="BO2" s="12" t="s">
        <v>730</v>
      </c>
      <c r="BP2" s="12" t="s">
        <v>730</v>
      </c>
      <c r="BQ2" s="12" t="s">
        <v>730</v>
      </c>
      <c r="BR2" s="12" t="s">
        <v>730</v>
      </c>
      <c r="BS2" s="12" t="s">
        <v>730</v>
      </c>
      <c r="BT2" s="12" t="s">
        <v>730</v>
      </c>
      <c r="BU2" s="12" t="s">
        <v>730</v>
      </c>
      <c r="BV2" s="12" t="s">
        <v>730</v>
      </c>
      <c r="BW2" s="12" t="s">
        <v>730</v>
      </c>
      <c r="BX2" s="12" t="s">
        <v>730</v>
      </c>
      <c r="BY2" s="12" t="s">
        <v>730</v>
      </c>
      <c r="BZ2" s="12" t="s">
        <v>730</v>
      </c>
      <c r="CA2" s="12" t="s">
        <v>730</v>
      </c>
      <c r="CB2" s="12" t="s">
        <v>730</v>
      </c>
      <c r="CC2" s="12" t="s">
        <v>730</v>
      </c>
      <c r="CD2" s="12" t="s">
        <v>730</v>
      </c>
      <c r="CE2" s="12" t="s">
        <v>730</v>
      </c>
      <c r="CF2" s="12" t="s">
        <v>730</v>
      </c>
      <c r="CG2" s="12" t="s">
        <v>730</v>
      </c>
      <c r="CH2" s="12" t="s">
        <v>730</v>
      </c>
      <c r="CI2" s="12" t="s">
        <v>730</v>
      </c>
      <c r="CJ2" s="12" t="s">
        <v>730</v>
      </c>
      <c r="CK2" s="12" t="s">
        <v>730</v>
      </c>
      <c r="CL2" s="12" t="s">
        <v>730</v>
      </c>
      <c r="CM2" s="12" t="s">
        <v>730</v>
      </c>
      <c r="CN2" s="12" t="s">
        <v>730</v>
      </c>
      <c r="CO2" s="12" t="s">
        <v>730</v>
      </c>
      <c r="CP2" s="12" t="s">
        <v>730</v>
      </c>
      <c r="CQ2" s="12" t="s">
        <v>730</v>
      </c>
      <c r="CR2" s="12" t="s">
        <v>730</v>
      </c>
      <c r="CS2" s="12" t="s">
        <v>730</v>
      </c>
      <c r="CT2" s="12" t="s">
        <v>730</v>
      </c>
      <c r="CU2" s="12" t="s">
        <v>730</v>
      </c>
      <c r="CV2" s="12" t="s">
        <v>730</v>
      </c>
      <c r="CW2" s="12" t="s">
        <v>730</v>
      </c>
      <c r="CX2" s="12" t="s">
        <v>730</v>
      </c>
      <c r="CY2" s="12" t="s">
        <v>730</v>
      </c>
      <c r="CZ2" s="12" t="s">
        <v>730</v>
      </c>
      <c r="DA2" s="60"/>
      <c r="DB2" s="61"/>
      <c r="DC2" s="62"/>
      <c r="DD2" s="12" t="s">
        <v>186</v>
      </c>
      <c r="DE2" s="12" t="s">
        <v>186</v>
      </c>
      <c r="DF2" s="12" t="s">
        <v>186</v>
      </c>
      <c r="DG2" s="12" t="s">
        <v>186</v>
      </c>
      <c r="DH2" s="12" t="s">
        <v>186</v>
      </c>
      <c r="DI2" s="12" t="s">
        <v>186</v>
      </c>
      <c r="DJ2" s="12" t="s">
        <v>186</v>
      </c>
      <c r="DK2" s="12" t="s">
        <v>186</v>
      </c>
      <c r="DL2" s="12" t="s">
        <v>186</v>
      </c>
      <c r="DM2" s="12" t="s">
        <v>186</v>
      </c>
      <c r="DN2" s="12" t="s">
        <v>186</v>
      </c>
      <c r="DO2" s="12" t="s">
        <v>186</v>
      </c>
      <c r="DP2" s="12" t="s">
        <v>186</v>
      </c>
      <c r="DQ2" s="12" t="s">
        <v>186</v>
      </c>
      <c r="DR2" s="12" t="s">
        <v>186</v>
      </c>
      <c r="DS2" s="12" t="s">
        <v>186</v>
      </c>
      <c r="DT2" s="12" t="s">
        <v>186</v>
      </c>
      <c r="DU2" s="12" t="s">
        <v>186</v>
      </c>
      <c r="DV2" s="12" t="s">
        <v>186</v>
      </c>
      <c r="DW2" s="12" t="s">
        <v>186</v>
      </c>
      <c r="DX2" s="12" t="s">
        <v>186</v>
      </c>
      <c r="DY2" s="12" t="s">
        <v>186</v>
      </c>
      <c r="DZ2" s="12" t="s">
        <v>186</v>
      </c>
      <c r="EA2" s="12" t="s">
        <v>186</v>
      </c>
      <c r="EB2" s="12" t="s">
        <v>186</v>
      </c>
      <c r="EC2" s="12" t="s">
        <v>186</v>
      </c>
      <c r="ED2" s="12" t="s">
        <v>186</v>
      </c>
      <c r="EE2" s="12" t="s">
        <v>186</v>
      </c>
      <c r="EF2" s="12" t="s">
        <v>186</v>
      </c>
      <c r="EG2" s="12" t="s">
        <v>186</v>
      </c>
      <c r="EH2" s="12" t="s">
        <v>186</v>
      </c>
      <c r="EI2" s="12" t="s">
        <v>186</v>
      </c>
      <c r="EJ2" s="12" t="s">
        <v>186</v>
      </c>
      <c r="EK2" s="12" t="s">
        <v>186</v>
      </c>
      <c r="EL2" s="12" t="s">
        <v>186</v>
      </c>
      <c r="EM2" s="12" t="s">
        <v>186</v>
      </c>
      <c r="EN2" s="12" t="s">
        <v>186</v>
      </c>
      <c r="EO2" s="12" t="s">
        <v>186</v>
      </c>
      <c r="EP2" s="12" t="s">
        <v>186</v>
      </c>
      <c r="EQ2" s="12" t="s">
        <v>186</v>
      </c>
      <c r="ER2" s="12" t="s">
        <v>186</v>
      </c>
      <c r="ES2" s="12" t="s">
        <v>186</v>
      </c>
      <c r="ET2" s="12" t="s">
        <v>186</v>
      </c>
      <c r="EU2" s="12" t="s">
        <v>186</v>
      </c>
      <c r="EV2" s="12" t="s">
        <v>186</v>
      </c>
      <c r="EW2" s="12" t="s">
        <v>186</v>
      </c>
      <c r="EX2" s="12" t="s">
        <v>186</v>
      </c>
      <c r="EY2" s="12" t="s">
        <v>186</v>
      </c>
      <c r="EZ2" s="12" t="s">
        <v>186</v>
      </c>
      <c r="FA2" s="60"/>
      <c r="FB2" s="61"/>
      <c r="FC2" s="62"/>
      <c r="FD2" s="60"/>
      <c r="FE2" s="61"/>
      <c r="FF2" s="62"/>
    </row>
    <row r="3" spans="1:162" x14ac:dyDescent="0.2">
      <c r="A3" s="55" t="s">
        <v>187</v>
      </c>
      <c r="B3" s="56"/>
      <c r="C3" s="12" t="s">
        <v>189</v>
      </c>
      <c r="D3" s="12" t="s">
        <v>189</v>
      </c>
      <c r="E3" s="12" t="s">
        <v>189</v>
      </c>
      <c r="F3" s="12" t="s">
        <v>189</v>
      </c>
      <c r="G3" s="12" t="s">
        <v>188</v>
      </c>
      <c r="H3" s="12" t="s">
        <v>188</v>
      </c>
      <c r="I3" s="12" t="s">
        <v>188</v>
      </c>
      <c r="J3" s="12" t="s">
        <v>189</v>
      </c>
      <c r="K3" s="12" t="s">
        <v>188</v>
      </c>
      <c r="L3" s="12" t="s">
        <v>188</v>
      </c>
      <c r="M3" s="12" t="s">
        <v>189</v>
      </c>
      <c r="N3" s="12" t="s">
        <v>189</v>
      </c>
      <c r="O3" s="12" t="s">
        <v>189</v>
      </c>
      <c r="P3" s="12" t="s">
        <v>188</v>
      </c>
      <c r="Q3" s="12" t="s">
        <v>189</v>
      </c>
      <c r="R3" s="12" t="s">
        <v>189</v>
      </c>
      <c r="S3" s="12" t="s">
        <v>189</v>
      </c>
      <c r="T3" s="12" t="s">
        <v>188</v>
      </c>
      <c r="U3" s="12" t="s">
        <v>188</v>
      </c>
      <c r="V3" s="12" t="s">
        <v>188</v>
      </c>
      <c r="W3" s="12" t="s">
        <v>189</v>
      </c>
      <c r="X3" s="12" t="s">
        <v>188</v>
      </c>
      <c r="Y3" s="12" t="s">
        <v>188</v>
      </c>
      <c r="Z3" s="12" t="s">
        <v>189</v>
      </c>
      <c r="AA3" s="12" t="s">
        <v>188</v>
      </c>
      <c r="AB3" s="12" t="s">
        <v>189</v>
      </c>
      <c r="AC3" s="12" t="s">
        <v>189</v>
      </c>
      <c r="AD3" s="12" t="s">
        <v>189</v>
      </c>
      <c r="AE3" s="12" t="s">
        <v>189</v>
      </c>
      <c r="AF3" s="12" t="s">
        <v>188</v>
      </c>
      <c r="AG3" s="12" t="s">
        <v>189</v>
      </c>
      <c r="AH3" s="12" t="s">
        <v>188</v>
      </c>
      <c r="AI3" s="12" t="s">
        <v>188</v>
      </c>
      <c r="AJ3" s="12" t="s">
        <v>189</v>
      </c>
      <c r="AK3" s="12" t="s">
        <v>188</v>
      </c>
      <c r="AL3" s="12" t="s">
        <v>189</v>
      </c>
      <c r="AM3" s="12" t="s">
        <v>188</v>
      </c>
      <c r="AN3" s="12" t="s">
        <v>188</v>
      </c>
      <c r="AO3" s="12" t="s">
        <v>188</v>
      </c>
      <c r="AP3" s="12" t="s">
        <v>188</v>
      </c>
      <c r="AQ3" s="12" t="s">
        <v>189</v>
      </c>
      <c r="AR3" s="12" t="s">
        <v>188</v>
      </c>
      <c r="AS3" s="12" t="s">
        <v>188</v>
      </c>
      <c r="AT3" s="12" t="s">
        <v>189</v>
      </c>
      <c r="AU3" s="12" t="s">
        <v>188</v>
      </c>
      <c r="AV3" s="12" t="s">
        <v>188</v>
      </c>
      <c r="AW3" s="12" t="s">
        <v>188</v>
      </c>
      <c r="AX3" s="12" t="s">
        <v>188</v>
      </c>
      <c r="AY3" s="12" t="s">
        <v>189</v>
      </c>
      <c r="AZ3" s="12" t="s">
        <v>188</v>
      </c>
      <c r="BA3" s="60"/>
      <c r="BB3" s="61"/>
      <c r="BC3" s="62"/>
      <c r="BD3" s="12" t="s">
        <v>189</v>
      </c>
      <c r="BE3" s="12" t="s">
        <v>188</v>
      </c>
      <c r="BF3" s="12" t="s">
        <v>189</v>
      </c>
      <c r="BG3" s="12" t="s">
        <v>188</v>
      </c>
      <c r="BH3" s="12" t="s">
        <v>189</v>
      </c>
      <c r="BI3" s="12" t="s">
        <v>189</v>
      </c>
      <c r="BJ3" s="12" t="s">
        <v>188</v>
      </c>
      <c r="BK3" s="12" t="s">
        <v>189</v>
      </c>
      <c r="BL3" s="12" t="s">
        <v>188</v>
      </c>
      <c r="BM3" s="12" t="s">
        <v>189</v>
      </c>
      <c r="BN3" s="12" t="s">
        <v>189</v>
      </c>
      <c r="BO3" s="12" t="s">
        <v>188</v>
      </c>
      <c r="BP3" s="12" t="s">
        <v>189</v>
      </c>
      <c r="BQ3" s="12" t="s">
        <v>189</v>
      </c>
      <c r="BR3" s="12" t="s">
        <v>188</v>
      </c>
      <c r="BS3" s="12" t="s">
        <v>189</v>
      </c>
      <c r="BT3" s="12" t="s">
        <v>188</v>
      </c>
      <c r="BU3" s="12" t="s">
        <v>188</v>
      </c>
      <c r="BV3" s="12" t="s">
        <v>189</v>
      </c>
      <c r="BW3" s="12" t="s">
        <v>188</v>
      </c>
      <c r="BX3" s="12" t="s">
        <v>189</v>
      </c>
      <c r="BY3" s="12" t="s">
        <v>188</v>
      </c>
      <c r="BZ3" s="12" t="s">
        <v>189</v>
      </c>
      <c r="CA3" s="12" t="s">
        <v>188</v>
      </c>
      <c r="CB3" s="12" t="s">
        <v>188</v>
      </c>
      <c r="CC3" s="12" t="s">
        <v>189</v>
      </c>
      <c r="CD3" s="12" t="s">
        <v>188</v>
      </c>
      <c r="CE3" s="12" t="s">
        <v>189</v>
      </c>
      <c r="CF3" s="12" t="s">
        <v>189</v>
      </c>
      <c r="CG3" s="12" t="s">
        <v>189</v>
      </c>
      <c r="CH3" s="12" t="s">
        <v>189</v>
      </c>
      <c r="CI3" s="12" t="s">
        <v>188</v>
      </c>
      <c r="CJ3" s="12" t="s">
        <v>188</v>
      </c>
      <c r="CK3" s="12" t="s">
        <v>189</v>
      </c>
      <c r="CL3" s="12" t="s">
        <v>189</v>
      </c>
      <c r="CM3" s="12" t="s">
        <v>189</v>
      </c>
      <c r="CN3" s="12" t="s">
        <v>188</v>
      </c>
      <c r="CO3" s="12" t="s">
        <v>189</v>
      </c>
      <c r="CP3" s="12" t="s">
        <v>188</v>
      </c>
      <c r="CQ3" s="12" t="s">
        <v>189</v>
      </c>
      <c r="CR3" s="12" t="s">
        <v>188</v>
      </c>
      <c r="CS3" s="12" t="s">
        <v>188</v>
      </c>
      <c r="CT3" s="12" t="s">
        <v>189</v>
      </c>
      <c r="CU3" s="12" t="s">
        <v>188</v>
      </c>
      <c r="CV3" s="12" t="s">
        <v>188</v>
      </c>
      <c r="CW3" s="12" t="s">
        <v>189</v>
      </c>
      <c r="CX3" s="12" t="s">
        <v>188</v>
      </c>
      <c r="CY3" s="12" t="s">
        <v>189</v>
      </c>
      <c r="CZ3" s="12" t="s">
        <v>188</v>
      </c>
      <c r="DA3" s="60"/>
      <c r="DB3" s="61"/>
      <c r="DC3" s="62"/>
      <c r="DD3" s="12" t="s">
        <v>188</v>
      </c>
      <c r="DE3" s="12" t="s">
        <v>189</v>
      </c>
      <c r="DF3" s="12" t="s">
        <v>188</v>
      </c>
      <c r="DG3" s="12" t="s">
        <v>188</v>
      </c>
      <c r="DH3" s="12" t="s">
        <v>189</v>
      </c>
      <c r="DI3" s="12" t="s">
        <v>188</v>
      </c>
      <c r="DJ3" s="12" t="s">
        <v>188</v>
      </c>
      <c r="DK3" s="12" t="s">
        <v>189</v>
      </c>
      <c r="DL3" s="12" t="s">
        <v>188</v>
      </c>
      <c r="DM3" s="12" t="s">
        <v>189</v>
      </c>
      <c r="DN3" s="12" t="s">
        <v>188</v>
      </c>
      <c r="DO3" s="12" t="s">
        <v>189</v>
      </c>
      <c r="DP3" s="12" t="s">
        <v>188</v>
      </c>
      <c r="DQ3" s="12" t="s">
        <v>189</v>
      </c>
      <c r="DR3" s="12" t="s">
        <v>188</v>
      </c>
      <c r="DS3" s="12" t="s">
        <v>189</v>
      </c>
      <c r="DT3" s="12" t="s">
        <v>189</v>
      </c>
      <c r="DU3" s="12" t="s">
        <v>189</v>
      </c>
      <c r="DV3" s="12" t="s">
        <v>188</v>
      </c>
      <c r="DW3" s="12" t="s">
        <v>189</v>
      </c>
      <c r="DX3" s="12" t="s">
        <v>189</v>
      </c>
      <c r="DY3" s="12" t="s">
        <v>188</v>
      </c>
      <c r="DZ3" s="12" t="s">
        <v>188</v>
      </c>
      <c r="EA3" s="12" t="s">
        <v>188</v>
      </c>
      <c r="EB3" s="12" t="s">
        <v>189</v>
      </c>
      <c r="EC3" s="12" t="s">
        <v>189</v>
      </c>
      <c r="ED3" s="12" t="s">
        <v>189</v>
      </c>
      <c r="EE3" s="12" t="s">
        <v>188</v>
      </c>
      <c r="EF3" s="12" t="s">
        <v>188</v>
      </c>
      <c r="EG3" s="12" t="s">
        <v>188</v>
      </c>
      <c r="EH3" s="12" t="s">
        <v>189</v>
      </c>
      <c r="EI3" s="12" t="s">
        <v>188</v>
      </c>
      <c r="EJ3" s="12" t="s">
        <v>188</v>
      </c>
      <c r="EK3" s="12" t="s">
        <v>189</v>
      </c>
      <c r="EL3" s="12" t="s">
        <v>188</v>
      </c>
      <c r="EM3" s="12" t="s">
        <v>188</v>
      </c>
      <c r="EN3" s="12" t="s">
        <v>189</v>
      </c>
      <c r="EO3" s="12" t="s">
        <v>189</v>
      </c>
      <c r="EP3" s="12" t="s">
        <v>188</v>
      </c>
      <c r="EQ3" s="12" t="s">
        <v>189</v>
      </c>
      <c r="ER3" s="12" t="s">
        <v>188</v>
      </c>
      <c r="ES3" s="12" t="s">
        <v>189</v>
      </c>
      <c r="ET3" s="12" t="s">
        <v>188</v>
      </c>
      <c r="EU3" s="12" t="s">
        <v>188</v>
      </c>
      <c r="EV3" s="12" t="s">
        <v>188</v>
      </c>
      <c r="EW3" s="12" t="s">
        <v>189</v>
      </c>
      <c r="EX3" s="12" t="s">
        <v>189</v>
      </c>
      <c r="EY3" s="12" t="s">
        <v>188</v>
      </c>
      <c r="EZ3" s="12" t="s">
        <v>189</v>
      </c>
      <c r="FA3" s="60"/>
      <c r="FB3" s="61"/>
      <c r="FC3" s="62"/>
      <c r="FD3" s="60"/>
      <c r="FE3" s="61"/>
      <c r="FF3" s="62"/>
    </row>
    <row r="4" spans="1:162" x14ac:dyDescent="0.2">
      <c r="A4" s="47"/>
      <c r="B4" s="48" t="s">
        <v>190</v>
      </c>
      <c r="C4" s="12" t="s">
        <v>191</v>
      </c>
      <c r="D4" s="12" t="s">
        <v>191</v>
      </c>
      <c r="E4" s="12" t="s">
        <v>191</v>
      </c>
      <c r="F4" s="12" t="s">
        <v>191</v>
      </c>
      <c r="G4" s="12" t="s">
        <v>191</v>
      </c>
      <c r="H4" s="12" t="s">
        <v>191</v>
      </c>
      <c r="I4" s="12" t="s">
        <v>191</v>
      </c>
      <c r="J4" s="12" t="s">
        <v>191</v>
      </c>
      <c r="K4" s="12" t="s">
        <v>191</v>
      </c>
      <c r="L4" s="12" t="s">
        <v>191</v>
      </c>
      <c r="M4" s="12" t="s">
        <v>191</v>
      </c>
      <c r="N4" s="12" t="s">
        <v>191</v>
      </c>
      <c r="O4" s="12" t="s">
        <v>191</v>
      </c>
      <c r="P4" s="12" t="s">
        <v>191</v>
      </c>
      <c r="Q4" s="12" t="s">
        <v>191</v>
      </c>
      <c r="R4" s="12" t="s">
        <v>191</v>
      </c>
      <c r="S4" s="12" t="s">
        <v>191</v>
      </c>
      <c r="T4" s="12" t="s">
        <v>191</v>
      </c>
      <c r="U4" s="12" t="s">
        <v>191</v>
      </c>
      <c r="V4" s="12" t="s">
        <v>191</v>
      </c>
      <c r="W4" s="12" t="s">
        <v>191</v>
      </c>
      <c r="X4" s="12" t="s">
        <v>191</v>
      </c>
      <c r="Y4" s="12" t="s">
        <v>191</v>
      </c>
      <c r="Z4" s="12" t="s">
        <v>191</v>
      </c>
      <c r="AA4" s="12" t="s">
        <v>192</v>
      </c>
      <c r="AB4" s="12" t="s">
        <v>192</v>
      </c>
      <c r="AC4" s="12" t="s">
        <v>192</v>
      </c>
      <c r="AD4" s="12" t="s">
        <v>192</v>
      </c>
      <c r="AE4" s="12" t="s">
        <v>192</v>
      </c>
      <c r="AF4" s="12" t="s">
        <v>192</v>
      </c>
      <c r="AG4" s="12" t="s">
        <v>192</v>
      </c>
      <c r="AH4" s="12" t="s">
        <v>192</v>
      </c>
      <c r="AI4" s="12" t="s">
        <v>192</v>
      </c>
      <c r="AJ4" s="12" t="s">
        <v>192</v>
      </c>
      <c r="AK4" s="12" t="s">
        <v>192</v>
      </c>
      <c r="AL4" s="12" t="s">
        <v>192</v>
      </c>
      <c r="AM4" s="12" t="s">
        <v>192</v>
      </c>
      <c r="AN4" s="12" t="s">
        <v>192</v>
      </c>
      <c r="AO4" s="12" t="s">
        <v>192</v>
      </c>
      <c r="AP4" s="12" t="s">
        <v>192</v>
      </c>
      <c r="AQ4" s="12" t="s">
        <v>192</v>
      </c>
      <c r="AR4" s="12" t="s">
        <v>192</v>
      </c>
      <c r="AS4" s="12" t="s">
        <v>192</v>
      </c>
      <c r="AT4" s="12" t="s">
        <v>192</v>
      </c>
      <c r="AU4" s="12" t="s">
        <v>192</v>
      </c>
      <c r="AV4" s="12" t="s">
        <v>192</v>
      </c>
      <c r="AW4" s="12" t="s">
        <v>192</v>
      </c>
      <c r="AX4" s="12" t="s">
        <v>192</v>
      </c>
      <c r="AY4" s="12" t="s">
        <v>192</v>
      </c>
      <c r="AZ4" s="12" t="s">
        <v>192</v>
      </c>
      <c r="BA4" s="60"/>
      <c r="BB4" s="61"/>
      <c r="BC4" s="62"/>
      <c r="BD4" s="12" t="s">
        <v>191</v>
      </c>
      <c r="BE4" s="12" t="s">
        <v>191</v>
      </c>
      <c r="BF4" s="12" t="s">
        <v>191</v>
      </c>
      <c r="BG4" s="12" t="s">
        <v>191</v>
      </c>
      <c r="BH4" s="12" t="s">
        <v>191</v>
      </c>
      <c r="BI4" s="12" t="s">
        <v>191</v>
      </c>
      <c r="BJ4" s="12" t="s">
        <v>191</v>
      </c>
      <c r="BK4" s="12" t="s">
        <v>191</v>
      </c>
      <c r="BL4" s="12" t="s">
        <v>191</v>
      </c>
      <c r="BM4" s="12" t="s">
        <v>191</v>
      </c>
      <c r="BN4" s="12" t="s">
        <v>191</v>
      </c>
      <c r="BO4" s="12" t="s">
        <v>191</v>
      </c>
      <c r="BP4" s="12" t="s">
        <v>191</v>
      </c>
      <c r="BQ4" s="12" t="s">
        <v>191</v>
      </c>
      <c r="BR4" s="12" t="s">
        <v>191</v>
      </c>
      <c r="BS4" s="12" t="s">
        <v>191</v>
      </c>
      <c r="BT4" s="12" t="s">
        <v>191</v>
      </c>
      <c r="BU4" s="12" t="s">
        <v>191</v>
      </c>
      <c r="BV4" s="12" t="s">
        <v>191</v>
      </c>
      <c r="BW4" s="12" t="s">
        <v>191</v>
      </c>
      <c r="BX4" s="12" t="s">
        <v>191</v>
      </c>
      <c r="BY4" s="12" t="s">
        <v>191</v>
      </c>
      <c r="BZ4" s="12" t="s">
        <v>191</v>
      </c>
      <c r="CA4" s="12" t="s">
        <v>191</v>
      </c>
      <c r="CB4" s="12" t="s">
        <v>191</v>
      </c>
      <c r="CC4" s="12" t="s">
        <v>191</v>
      </c>
      <c r="CD4" s="12" t="s">
        <v>191</v>
      </c>
      <c r="CE4" s="12" t="s">
        <v>191</v>
      </c>
      <c r="CF4" s="12" t="s">
        <v>191</v>
      </c>
      <c r="CG4" s="12" t="s">
        <v>191</v>
      </c>
      <c r="CH4" s="12" t="s">
        <v>192</v>
      </c>
      <c r="CI4" s="12" t="s">
        <v>192</v>
      </c>
      <c r="CJ4" s="12" t="s">
        <v>192</v>
      </c>
      <c r="CK4" s="12" t="s">
        <v>192</v>
      </c>
      <c r="CL4" s="12" t="s">
        <v>192</v>
      </c>
      <c r="CM4" s="12" t="s">
        <v>192</v>
      </c>
      <c r="CN4" s="12" t="s">
        <v>192</v>
      </c>
      <c r="CO4" s="12" t="s">
        <v>192</v>
      </c>
      <c r="CP4" s="12" t="s">
        <v>192</v>
      </c>
      <c r="CQ4" s="12" t="s">
        <v>192</v>
      </c>
      <c r="CR4" s="12" t="s">
        <v>192</v>
      </c>
      <c r="CS4" s="12" t="s">
        <v>192</v>
      </c>
      <c r="CT4" s="12" t="s">
        <v>192</v>
      </c>
      <c r="CU4" s="12" t="s">
        <v>192</v>
      </c>
      <c r="CV4" s="12" t="s">
        <v>192</v>
      </c>
      <c r="CW4" s="12" t="s">
        <v>192</v>
      </c>
      <c r="CX4" s="12" t="s">
        <v>192</v>
      </c>
      <c r="CY4" s="12" t="s">
        <v>192</v>
      </c>
      <c r="CZ4" s="12" t="s">
        <v>192</v>
      </c>
      <c r="DA4" s="60"/>
      <c r="DB4" s="61"/>
      <c r="DC4" s="62"/>
      <c r="DD4" s="12" t="s">
        <v>191</v>
      </c>
      <c r="DE4" s="12" t="s">
        <v>191</v>
      </c>
      <c r="DF4" s="12" t="s">
        <v>191</v>
      </c>
      <c r="DG4" s="12" t="s">
        <v>191</v>
      </c>
      <c r="DH4" s="12" t="s">
        <v>191</v>
      </c>
      <c r="DI4" s="12" t="s">
        <v>191</v>
      </c>
      <c r="DJ4" s="12" t="s">
        <v>191</v>
      </c>
      <c r="DK4" s="12" t="s">
        <v>191</v>
      </c>
      <c r="DL4" s="12" t="s">
        <v>191</v>
      </c>
      <c r="DM4" s="12" t="s">
        <v>191</v>
      </c>
      <c r="DN4" s="12" t="s">
        <v>191</v>
      </c>
      <c r="DO4" s="12" t="s">
        <v>191</v>
      </c>
      <c r="DP4" s="12" t="s">
        <v>191</v>
      </c>
      <c r="DQ4" s="12" t="s">
        <v>191</v>
      </c>
      <c r="DR4" s="12" t="s">
        <v>191</v>
      </c>
      <c r="DS4" s="12" t="s">
        <v>191</v>
      </c>
      <c r="DT4" s="12" t="s">
        <v>191</v>
      </c>
      <c r="DU4" s="12" t="s">
        <v>191</v>
      </c>
      <c r="DV4" s="12" t="s">
        <v>191</v>
      </c>
      <c r="DW4" s="12" t="s">
        <v>191</v>
      </c>
      <c r="DX4" s="12" t="s">
        <v>191</v>
      </c>
      <c r="DY4" s="12" t="s">
        <v>191</v>
      </c>
      <c r="DZ4" s="12" t="s">
        <v>191</v>
      </c>
      <c r="EA4" s="12" t="s">
        <v>191</v>
      </c>
      <c r="EB4" s="12" t="s">
        <v>191</v>
      </c>
      <c r="EC4" s="12" t="s">
        <v>191</v>
      </c>
      <c r="ED4" s="12" t="s">
        <v>192</v>
      </c>
      <c r="EE4" s="12" t="s">
        <v>192</v>
      </c>
      <c r="EF4" s="12" t="s">
        <v>192</v>
      </c>
      <c r="EG4" s="12" t="s">
        <v>192</v>
      </c>
      <c r="EH4" s="12" t="s">
        <v>192</v>
      </c>
      <c r="EI4" s="12" t="s">
        <v>192</v>
      </c>
      <c r="EJ4" s="12" t="s">
        <v>192</v>
      </c>
      <c r="EK4" s="12" t="s">
        <v>192</v>
      </c>
      <c r="EL4" s="12" t="s">
        <v>192</v>
      </c>
      <c r="EM4" s="12" t="s">
        <v>192</v>
      </c>
      <c r="EN4" s="12" t="s">
        <v>192</v>
      </c>
      <c r="EO4" s="12" t="s">
        <v>192</v>
      </c>
      <c r="EP4" s="12" t="s">
        <v>192</v>
      </c>
      <c r="EQ4" s="12" t="s">
        <v>192</v>
      </c>
      <c r="ER4" s="12" t="s">
        <v>192</v>
      </c>
      <c r="ES4" s="12" t="s">
        <v>192</v>
      </c>
      <c r="ET4" s="12" t="s">
        <v>192</v>
      </c>
      <c r="EU4" s="12" t="s">
        <v>192</v>
      </c>
      <c r="EV4" s="12" t="s">
        <v>192</v>
      </c>
      <c r="EW4" s="12" t="s">
        <v>192</v>
      </c>
      <c r="EX4" s="12" t="s">
        <v>192</v>
      </c>
      <c r="EY4" s="12" t="s">
        <v>192</v>
      </c>
      <c r="EZ4" s="12" t="s">
        <v>192</v>
      </c>
      <c r="FA4" s="60"/>
      <c r="FB4" s="61"/>
      <c r="FC4" s="62"/>
      <c r="FD4" s="60"/>
      <c r="FE4" s="61"/>
      <c r="FF4" s="62"/>
    </row>
    <row r="5" spans="1:162" x14ac:dyDescent="0.2">
      <c r="A5" s="66" t="s">
        <v>193</v>
      </c>
      <c r="B5" s="67"/>
      <c r="C5" s="12">
        <v>0.54</v>
      </c>
      <c r="D5" s="12">
        <v>0.63</v>
      </c>
      <c r="E5" s="12">
        <v>0.85</v>
      </c>
      <c r="F5" s="12">
        <v>0.83</v>
      </c>
      <c r="G5" s="12">
        <v>0.9</v>
      </c>
      <c r="H5" s="12">
        <v>0.78</v>
      </c>
      <c r="I5" s="12">
        <v>0.92</v>
      </c>
      <c r="J5" s="12">
        <v>0.7</v>
      </c>
      <c r="K5" s="12">
        <v>0.72</v>
      </c>
      <c r="L5" s="12">
        <v>0.71</v>
      </c>
      <c r="M5" s="12">
        <v>0.84</v>
      </c>
      <c r="N5" s="12">
        <v>0.7</v>
      </c>
      <c r="O5" s="12">
        <v>0.83</v>
      </c>
      <c r="P5" s="12">
        <v>0.7</v>
      </c>
      <c r="Q5" s="12">
        <v>0.92</v>
      </c>
      <c r="R5" s="12">
        <v>0.88</v>
      </c>
      <c r="S5" s="12">
        <v>0.91</v>
      </c>
      <c r="T5" s="12">
        <v>0.9</v>
      </c>
      <c r="U5" s="12">
        <v>0.78</v>
      </c>
      <c r="V5" s="12">
        <v>0.83</v>
      </c>
      <c r="W5" s="12">
        <v>0.84</v>
      </c>
      <c r="X5" s="12">
        <v>0.89</v>
      </c>
      <c r="Y5" s="12">
        <v>0.92</v>
      </c>
      <c r="Z5" s="12">
        <v>0.89</v>
      </c>
      <c r="AA5" s="12">
        <v>0.81</v>
      </c>
      <c r="AB5" s="12">
        <v>0.65</v>
      </c>
      <c r="AC5" s="12">
        <v>0.6</v>
      </c>
      <c r="AD5" s="12">
        <v>0.89</v>
      </c>
      <c r="AE5" s="12">
        <v>0.75</v>
      </c>
      <c r="AF5" s="12">
        <v>0.75</v>
      </c>
      <c r="AG5" s="12">
        <v>0.88</v>
      </c>
      <c r="AH5" s="12">
        <v>0.74</v>
      </c>
      <c r="AI5" s="12">
        <v>0.61</v>
      </c>
      <c r="AJ5" s="12">
        <v>0.93</v>
      </c>
      <c r="AK5" s="12">
        <v>0.78</v>
      </c>
      <c r="AL5" s="12">
        <v>0.86</v>
      </c>
      <c r="AM5" s="12">
        <v>0.88</v>
      </c>
      <c r="AN5" s="12">
        <v>0.9</v>
      </c>
      <c r="AO5" s="12">
        <v>0.88</v>
      </c>
      <c r="AP5" s="12">
        <v>0.89</v>
      </c>
      <c r="AQ5" s="12">
        <v>0.92</v>
      </c>
      <c r="AR5" s="12">
        <v>0.75</v>
      </c>
      <c r="AS5" s="12">
        <v>0.85</v>
      </c>
      <c r="AT5" s="12">
        <v>0.86</v>
      </c>
      <c r="AU5" s="12">
        <v>0.73</v>
      </c>
      <c r="AV5" s="12">
        <v>0.86</v>
      </c>
      <c r="AW5" s="12">
        <v>0.92</v>
      </c>
      <c r="AX5" s="12">
        <v>0.85</v>
      </c>
      <c r="AY5" s="12">
        <v>0.92</v>
      </c>
      <c r="AZ5" s="12">
        <v>0.78</v>
      </c>
      <c r="BA5" s="63"/>
      <c r="BB5" s="64"/>
      <c r="BC5" s="65"/>
      <c r="BD5" s="12">
        <v>0.56000000000000005</v>
      </c>
      <c r="BE5" s="12">
        <v>0.61</v>
      </c>
      <c r="BF5" s="12">
        <v>0.6</v>
      </c>
      <c r="BG5" s="12">
        <v>0.59</v>
      </c>
      <c r="BH5" s="12">
        <v>0.55000000000000004</v>
      </c>
      <c r="BI5" s="12">
        <v>0.61</v>
      </c>
      <c r="BJ5" s="12">
        <v>0.6</v>
      </c>
      <c r="BK5" s="12">
        <v>0.57999999999999996</v>
      </c>
      <c r="BL5" s="12">
        <v>0.56000000000000005</v>
      </c>
      <c r="BM5" s="12">
        <v>0.57999999999999996</v>
      </c>
      <c r="BN5" s="12">
        <v>0.59</v>
      </c>
      <c r="BO5" s="12">
        <v>0.6</v>
      </c>
      <c r="BP5" s="12">
        <v>0.61</v>
      </c>
      <c r="BQ5" s="12">
        <v>0.6</v>
      </c>
      <c r="BR5" s="12">
        <v>0.61</v>
      </c>
      <c r="BS5" s="12">
        <v>0.56000000000000005</v>
      </c>
      <c r="BT5" s="12">
        <v>0.61</v>
      </c>
      <c r="BU5" s="12">
        <v>0.59</v>
      </c>
      <c r="BV5" s="12">
        <v>0.6</v>
      </c>
      <c r="BW5" s="12">
        <v>0.61</v>
      </c>
      <c r="BX5" s="12">
        <v>0.56999999999999995</v>
      </c>
      <c r="BY5" s="12">
        <v>0.59</v>
      </c>
      <c r="BZ5" s="12">
        <v>0.55000000000000004</v>
      </c>
      <c r="CA5" s="12">
        <v>0.56000000000000005</v>
      </c>
      <c r="CB5" s="12">
        <v>0.57999999999999996</v>
      </c>
      <c r="CC5" s="12">
        <v>0.6</v>
      </c>
      <c r="CD5" s="12">
        <v>0.6</v>
      </c>
      <c r="CE5" s="12">
        <v>0.61</v>
      </c>
      <c r="CF5" s="12">
        <v>0.57999999999999996</v>
      </c>
      <c r="CG5" s="12">
        <v>0.56999999999999995</v>
      </c>
      <c r="CH5" s="12">
        <v>0.6</v>
      </c>
      <c r="CI5" s="12">
        <v>0.6</v>
      </c>
      <c r="CJ5" s="12">
        <v>0.61</v>
      </c>
      <c r="CK5" s="12">
        <v>0.59</v>
      </c>
      <c r="CL5" s="12">
        <v>0.57999999999999996</v>
      </c>
      <c r="CM5" s="12">
        <v>0.56000000000000005</v>
      </c>
      <c r="CN5" s="12">
        <v>0.62</v>
      </c>
      <c r="CO5" s="12">
        <v>0.59</v>
      </c>
      <c r="CP5" s="12">
        <v>0.62</v>
      </c>
      <c r="CQ5" s="12">
        <v>0.52</v>
      </c>
      <c r="CR5" s="12">
        <v>0.55000000000000004</v>
      </c>
      <c r="CS5" s="12">
        <v>0.62</v>
      </c>
      <c r="CT5" s="12">
        <v>0.57999999999999996</v>
      </c>
      <c r="CU5" s="12">
        <v>0.56000000000000005</v>
      </c>
      <c r="CV5" s="12">
        <v>0.57999999999999996</v>
      </c>
      <c r="CW5" s="12">
        <v>0.57999999999999996</v>
      </c>
      <c r="CX5" s="12">
        <v>0.56000000000000005</v>
      </c>
      <c r="CY5" s="12">
        <v>0.6</v>
      </c>
      <c r="CZ5" s="12">
        <v>0.6</v>
      </c>
      <c r="DA5" s="63"/>
      <c r="DB5" s="64"/>
      <c r="DC5" s="65"/>
      <c r="DD5" s="12">
        <v>0.53</v>
      </c>
      <c r="DE5" s="12">
        <v>0.55000000000000004</v>
      </c>
      <c r="DF5" s="12">
        <v>0.54</v>
      </c>
      <c r="DG5" s="12">
        <v>0.52</v>
      </c>
      <c r="DH5" s="12">
        <v>0.54</v>
      </c>
      <c r="DI5" s="12">
        <v>0.55000000000000004</v>
      </c>
      <c r="DJ5" s="12">
        <v>0.54</v>
      </c>
      <c r="DK5" s="12">
        <v>0.54</v>
      </c>
      <c r="DL5" s="12">
        <v>0.53</v>
      </c>
      <c r="DM5" s="12">
        <v>0.54</v>
      </c>
      <c r="DN5" s="12">
        <v>0.55000000000000004</v>
      </c>
      <c r="DO5" s="12">
        <v>0.54</v>
      </c>
      <c r="DP5" s="12">
        <v>0.54</v>
      </c>
      <c r="DQ5" s="12">
        <v>0.54</v>
      </c>
      <c r="DR5" s="12">
        <v>0.53</v>
      </c>
      <c r="DS5" s="12">
        <v>0.55000000000000004</v>
      </c>
      <c r="DT5" s="12">
        <v>0.54</v>
      </c>
      <c r="DU5" s="12">
        <v>0.55000000000000004</v>
      </c>
      <c r="DV5" s="12">
        <v>0.56000000000000005</v>
      </c>
      <c r="DW5" s="12">
        <v>0.55000000000000004</v>
      </c>
      <c r="DX5" s="12">
        <v>0.54</v>
      </c>
      <c r="DY5" s="12">
        <v>0.54</v>
      </c>
      <c r="DZ5" s="12">
        <v>0.55000000000000004</v>
      </c>
      <c r="EA5" s="12">
        <v>0.55000000000000004</v>
      </c>
      <c r="EB5" s="12">
        <v>0.55000000000000004</v>
      </c>
      <c r="EC5" s="12">
        <v>0.55000000000000004</v>
      </c>
      <c r="ED5" s="12">
        <v>0.55000000000000004</v>
      </c>
      <c r="EE5" s="12">
        <v>0.55000000000000004</v>
      </c>
      <c r="EF5" s="12">
        <v>0.55000000000000004</v>
      </c>
      <c r="EG5" s="12">
        <v>0.53</v>
      </c>
      <c r="EH5" s="12">
        <v>0.55000000000000004</v>
      </c>
      <c r="EI5" s="12">
        <v>0.55000000000000004</v>
      </c>
      <c r="EJ5" s="12">
        <v>0.54</v>
      </c>
      <c r="EK5" s="12">
        <v>0.56000000000000005</v>
      </c>
      <c r="EL5" s="12">
        <v>0.55000000000000004</v>
      </c>
      <c r="EM5" s="12">
        <v>0.54</v>
      </c>
      <c r="EN5" s="12">
        <v>0.52</v>
      </c>
      <c r="EO5" s="12">
        <v>0.54</v>
      </c>
      <c r="EP5" s="12">
        <v>0.55000000000000004</v>
      </c>
      <c r="EQ5" s="12">
        <v>0.54</v>
      </c>
      <c r="ER5" s="12">
        <v>0.55000000000000004</v>
      </c>
      <c r="ES5" s="12">
        <v>0.56000000000000005</v>
      </c>
      <c r="ET5" s="12">
        <v>0.56000000000000005</v>
      </c>
      <c r="EU5" s="12">
        <v>0.53</v>
      </c>
      <c r="EV5" s="12">
        <v>0.56000000000000005</v>
      </c>
      <c r="EW5" s="12">
        <v>0.54</v>
      </c>
      <c r="EX5" s="12">
        <v>0.55000000000000004</v>
      </c>
      <c r="EY5" s="12">
        <v>0.52</v>
      </c>
      <c r="EZ5" s="12">
        <v>0.55000000000000004</v>
      </c>
      <c r="FA5" s="63"/>
      <c r="FB5" s="64"/>
      <c r="FC5" s="65"/>
      <c r="FD5" s="63"/>
      <c r="FE5" s="64"/>
      <c r="FF5" s="65"/>
    </row>
    <row r="6" spans="1:162" x14ac:dyDescent="0.2">
      <c r="A6" s="15" t="s">
        <v>194</v>
      </c>
      <c r="B6" s="16"/>
      <c r="BA6" s="15" t="s">
        <v>1</v>
      </c>
      <c r="BB6" s="19" t="s">
        <v>2</v>
      </c>
      <c r="BC6" s="20" t="s">
        <v>3</v>
      </c>
      <c r="DA6" s="15" t="s">
        <v>1</v>
      </c>
      <c r="DB6" s="19" t="s">
        <v>2</v>
      </c>
      <c r="DC6" s="20" t="s">
        <v>3</v>
      </c>
      <c r="FA6" s="15" t="s">
        <v>1</v>
      </c>
      <c r="FB6" s="19" t="s">
        <v>2</v>
      </c>
      <c r="FC6" s="20" t="s">
        <v>3</v>
      </c>
      <c r="FD6" s="15" t="s">
        <v>1</v>
      </c>
      <c r="FE6" s="21" t="s">
        <v>2</v>
      </c>
      <c r="FF6" s="20" t="s">
        <v>3</v>
      </c>
    </row>
    <row r="7" spans="1:162" x14ac:dyDescent="0.2">
      <c r="A7" s="15" t="s">
        <v>196</v>
      </c>
      <c r="B7" s="16" t="s">
        <v>197</v>
      </c>
      <c r="C7" s="12">
        <v>100</v>
      </c>
      <c r="D7" s="12">
        <v>70</v>
      </c>
      <c r="E7" s="12">
        <v>81</v>
      </c>
      <c r="F7" s="12">
        <v>50</v>
      </c>
      <c r="G7" s="12">
        <v>100</v>
      </c>
      <c r="H7" s="12">
        <v>73</v>
      </c>
      <c r="I7" s="12">
        <v>100</v>
      </c>
      <c r="J7" s="12">
        <v>27</v>
      </c>
      <c r="K7" s="12">
        <v>85</v>
      </c>
      <c r="L7" s="12">
        <v>68</v>
      </c>
      <c r="M7" s="12">
        <v>74</v>
      </c>
      <c r="N7" s="12">
        <v>61</v>
      </c>
      <c r="O7" s="12">
        <v>18</v>
      </c>
      <c r="P7" s="12">
        <v>92</v>
      </c>
      <c r="Q7" s="12">
        <v>100</v>
      </c>
      <c r="R7" s="12">
        <v>74</v>
      </c>
      <c r="S7" s="12">
        <v>100</v>
      </c>
      <c r="T7" s="12">
        <v>69</v>
      </c>
      <c r="U7" s="12">
        <v>42</v>
      </c>
      <c r="V7" s="12">
        <v>100</v>
      </c>
      <c r="W7" s="12">
        <v>70</v>
      </c>
      <c r="X7" s="12">
        <v>100</v>
      </c>
      <c r="Y7" s="12">
        <v>74</v>
      </c>
      <c r="Z7" s="12">
        <v>1</v>
      </c>
      <c r="AA7" s="12">
        <v>74</v>
      </c>
      <c r="AB7" s="12">
        <v>100</v>
      </c>
      <c r="AC7" s="12">
        <v>86</v>
      </c>
      <c r="AD7" s="12">
        <v>100</v>
      </c>
      <c r="AE7" s="12">
        <v>72</v>
      </c>
      <c r="AF7" s="12">
        <v>63</v>
      </c>
      <c r="AG7" s="12">
        <v>80</v>
      </c>
      <c r="AH7" s="12">
        <v>80</v>
      </c>
      <c r="AI7" s="12">
        <v>80</v>
      </c>
      <c r="AJ7" s="12">
        <v>90</v>
      </c>
      <c r="AK7" s="12">
        <v>100</v>
      </c>
      <c r="AL7" s="12">
        <v>100</v>
      </c>
      <c r="AM7" s="12">
        <v>72</v>
      </c>
      <c r="AN7" s="12">
        <v>85</v>
      </c>
      <c r="AO7" s="12">
        <v>93</v>
      </c>
      <c r="AP7" s="12">
        <v>100</v>
      </c>
      <c r="AQ7" s="12">
        <v>80</v>
      </c>
      <c r="AR7" s="12">
        <v>60</v>
      </c>
      <c r="AS7" s="12">
        <v>90</v>
      </c>
      <c r="AT7" s="12">
        <v>100</v>
      </c>
      <c r="AU7" s="12">
        <v>91</v>
      </c>
      <c r="AV7" s="12">
        <v>95</v>
      </c>
      <c r="AW7" s="12">
        <v>100</v>
      </c>
      <c r="AX7" s="12">
        <v>100</v>
      </c>
      <c r="AY7" s="12">
        <v>71</v>
      </c>
      <c r="AZ7" s="12">
        <v>84</v>
      </c>
      <c r="BA7" s="15" t="s">
        <v>4</v>
      </c>
      <c r="BB7" s="24">
        <f>AVERAGE(C7:Z7,AA10:AZ10)</f>
        <v>64.5</v>
      </c>
      <c r="BC7" s="25">
        <f>STDEV(C7:Z7,AA10:AZ10)</f>
        <v>31.703505246233565</v>
      </c>
      <c r="BD7" s="12">
        <v>79</v>
      </c>
      <c r="BE7" s="12">
        <v>100</v>
      </c>
      <c r="BF7" s="12">
        <v>61</v>
      </c>
      <c r="BG7" s="12">
        <v>74</v>
      </c>
      <c r="BH7" s="12">
        <v>82</v>
      </c>
      <c r="BI7" s="12">
        <v>68</v>
      </c>
      <c r="BJ7" s="12">
        <v>52</v>
      </c>
      <c r="BK7" s="12">
        <v>75</v>
      </c>
      <c r="BL7" s="12">
        <v>66</v>
      </c>
      <c r="BM7" s="12">
        <v>100</v>
      </c>
      <c r="BN7" s="12">
        <v>100</v>
      </c>
      <c r="BO7" s="12">
        <v>100</v>
      </c>
      <c r="BP7" s="12">
        <v>78</v>
      </c>
      <c r="BQ7" s="12">
        <v>98</v>
      </c>
      <c r="BR7" s="12">
        <v>100</v>
      </c>
      <c r="BS7" s="12">
        <v>69</v>
      </c>
      <c r="BT7" s="12">
        <v>100</v>
      </c>
      <c r="BU7" s="12">
        <v>73</v>
      </c>
      <c r="BV7" s="12">
        <v>70</v>
      </c>
      <c r="BW7" s="12">
        <v>78</v>
      </c>
      <c r="BX7" s="12">
        <v>40</v>
      </c>
      <c r="BY7" s="12">
        <v>64</v>
      </c>
      <c r="BZ7" s="12">
        <v>89</v>
      </c>
      <c r="CA7" s="12">
        <v>100</v>
      </c>
      <c r="CB7" s="12">
        <v>90</v>
      </c>
      <c r="CC7" s="12">
        <v>80</v>
      </c>
      <c r="CD7" s="12">
        <v>90</v>
      </c>
      <c r="CE7" s="12">
        <v>63</v>
      </c>
      <c r="CF7" s="12">
        <v>100</v>
      </c>
      <c r="CG7" s="12">
        <v>100</v>
      </c>
      <c r="CH7" s="12">
        <v>100</v>
      </c>
      <c r="CI7" s="12">
        <v>66</v>
      </c>
      <c r="CJ7" s="12">
        <v>100</v>
      </c>
      <c r="CK7" s="12">
        <v>64</v>
      </c>
      <c r="CL7" s="12">
        <v>100</v>
      </c>
      <c r="CM7" s="12">
        <v>87</v>
      </c>
      <c r="CN7" s="12">
        <v>71</v>
      </c>
      <c r="CO7" s="12">
        <v>100</v>
      </c>
      <c r="CP7" s="12">
        <v>79</v>
      </c>
      <c r="CQ7" s="12">
        <v>71</v>
      </c>
      <c r="CR7" s="12">
        <v>72</v>
      </c>
      <c r="CS7" s="12">
        <v>85</v>
      </c>
      <c r="CT7" s="12">
        <v>100</v>
      </c>
      <c r="CU7" s="12">
        <v>95</v>
      </c>
      <c r="CV7" s="12">
        <v>66</v>
      </c>
      <c r="CW7" s="12">
        <v>74</v>
      </c>
      <c r="CX7" s="12">
        <v>71</v>
      </c>
      <c r="CY7" s="12">
        <v>68</v>
      </c>
      <c r="CZ7" s="12">
        <v>5</v>
      </c>
      <c r="DA7" s="15" t="s">
        <v>4</v>
      </c>
      <c r="DB7" s="24">
        <f>AVERAGE(BD7:CG7,CH10:CZ10)</f>
        <v>77.163265306122454</v>
      </c>
      <c r="DC7" s="25">
        <f>STDEV(BD7:CG7,CH10:CZ10)</f>
        <v>23.608214441495697</v>
      </c>
      <c r="DD7" s="12">
        <v>88</v>
      </c>
      <c r="DE7" s="12">
        <v>69</v>
      </c>
      <c r="DF7" s="12">
        <v>100</v>
      </c>
      <c r="DG7" s="12">
        <v>86</v>
      </c>
      <c r="DH7" s="12">
        <v>100</v>
      </c>
      <c r="DI7" s="12">
        <v>97</v>
      </c>
      <c r="DJ7" s="12">
        <v>94</v>
      </c>
      <c r="DK7" s="12">
        <v>88</v>
      </c>
      <c r="DL7" s="12">
        <v>87</v>
      </c>
      <c r="DM7" s="12">
        <v>95</v>
      </c>
      <c r="DN7" s="12">
        <v>100</v>
      </c>
      <c r="DO7" s="12">
        <v>91</v>
      </c>
      <c r="DP7" s="12">
        <v>80</v>
      </c>
      <c r="DQ7" s="12">
        <v>77</v>
      </c>
      <c r="DR7" s="12">
        <v>87</v>
      </c>
      <c r="DS7" s="12">
        <v>87</v>
      </c>
      <c r="DT7" s="12">
        <v>100</v>
      </c>
      <c r="DU7" s="12">
        <v>68</v>
      </c>
      <c r="DV7" s="12">
        <v>100</v>
      </c>
      <c r="DW7" s="12">
        <v>65</v>
      </c>
      <c r="DX7" s="12">
        <v>73</v>
      </c>
      <c r="DY7" s="12">
        <v>100</v>
      </c>
      <c r="DZ7" s="12">
        <v>91</v>
      </c>
      <c r="EA7" s="12">
        <v>100</v>
      </c>
      <c r="EB7" s="12">
        <v>86</v>
      </c>
      <c r="EC7" s="12">
        <v>100</v>
      </c>
      <c r="ED7" s="12">
        <v>69</v>
      </c>
      <c r="EE7" s="12">
        <v>70</v>
      </c>
      <c r="EF7" s="12">
        <v>100</v>
      </c>
      <c r="EG7" s="12">
        <v>100</v>
      </c>
      <c r="EH7" s="12">
        <v>8</v>
      </c>
      <c r="EI7" s="12">
        <v>100</v>
      </c>
      <c r="EJ7" s="12">
        <v>11</v>
      </c>
      <c r="EK7" s="12">
        <v>100</v>
      </c>
      <c r="EL7" s="12">
        <v>85</v>
      </c>
      <c r="EM7" s="12">
        <v>25</v>
      </c>
      <c r="EN7" s="12">
        <v>92</v>
      </c>
      <c r="EO7" s="12">
        <v>92</v>
      </c>
      <c r="EP7" s="12">
        <v>76</v>
      </c>
      <c r="EQ7" s="12">
        <v>69</v>
      </c>
      <c r="ER7" s="12">
        <v>100</v>
      </c>
      <c r="ES7" s="12">
        <v>100</v>
      </c>
      <c r="ET7" s="12">
        <v>80</v>
      </c>
      <c r="EU7" s="12">
        <v>100</v>
      </c>
      <c r="EV7" s="12">
        <v>59</v>
      </c>
      <c r="EW7" s="12">
        <v>64</v>
      </c>
      <c r="EX7" s="12">
        <v>100</v>
      </c>
      <c r="EY7" s="12">
        <v>61</v>
      </c>
      <c r="EZ7" s="12">
        <v>35</v>
      </c>
      <c r="FA7" s="15" t="s">
        <v>4</v>
      </c>
      <c r="FB7" s="24">
        <f>AVERAGE(DD7:EC7,ED10:EZ10)</f>
        <v>83.34693877551021</v>
      </c>
      <c r="FC7" s="25">
        <f>STDEV(DD7:EC7,ED10:EZ10)</f>
        <v>18.000637743804344</v>
      </c>
      <c r="FD7" s="15" t="s">
        <v>4</v>
      </c>
      <c r="FE7" s="24">
        <f>AVERAGE(C7:Z7,AA10:AZ10,BD7:CG7,CH10:CZ10,DD7:EC7,ED10:EZ10)</f>
        <v>74.932432432432435</v>
      </c>
      <c r="FF7" s="25">
        <f>STDEV(C7:Z7,AA10:AZ10,BD7:CG7,CH10:CZ10,DD7:EC7,ED10:EZ10)</f>
        <v>26.17462606849114</v>
      </c>
    </row>
    <row r="8" spans="1:162" x14ac:dyDescent="0.2">
      <c r="A8" s="15" t="s">
        <v>198</v>
      </c>
      <c r="B8" s="16" t="s">
        <v>199</v>
      </c>
      <c r="C8" s="12">
        <v>1</v>
      </c>
      <c r="D8" s="12">
        <v>71</v>
      </c>
      <c r="E8" s="12">
        <v>81</v>
      </c>
      <c r="F8" s="12">
        <v>1</v>
      </c>
      <c r="G8" s="12">
        <v>20</v>
      </c>
      <c r="H8" s="12">
        <v>80</v>
      </c>
      <c r="I8" s="12">
        <v>1</v>
      </c>
      <c r="J8" s="12">
        <v>61</v>
      </c>
      <c r="K8" s="12">
        <v>85</v>
      </c>
      <c r="L8" s="12">
        <v>83</v>
      </c>
      <c r="M8" s="12">
        <v>26</v>
      </c>
      <c r="N8" s="12">
        <v>6</v>
      </c>
      <c r="O8" s="12">
        <v>80</v>
      </c>
      <c r="P8" s="12">
        <v>85</v>
      </c>
      <c r="Q8" s="12">
        <v>1</v>
      </c>
      <c r="R8" s="12">
        <v>1</v>
      </c>
      <c r="S8" s="12">
        <v>100</v>
      </c>
      <c r="T8" s="12">
        <v>77</v>
      </c>
      <c r="U8" s="12">
        <v>6</v>
      </c>
      <c r="V8" s="12">
        <v>100</v>
      </c>
      <c r="W8" s="12">
        <v>61</v>
      </c>
      <c r="X8" s="12">
        <v>15</v>
      </c>
      <c r="Y8" s="12">
        <v>95</v>
      </c>
      <c r="Z8" s="12">
        <v>1</v>
      </c>
      <c r="AA8" s="12">
        <v>59</v>
      </c>
      <c r="AB8" s="12">
        <v>100</v>
      </c>
      <c r="AC8" s="12">
        <v>84</v>
      </c>
      <c r="AD8" s="12">
        <v>100</v>
      </c>
      <c r="AE8" s="12">
        <v>90</v>
      </c>
      <c r="AF8" s="12">
        <v>89</v>
      </c>
      <c r="AG8" s="12">
        <v>80</v>
      </c>
      <c r="AH8" s="12">
        <v>61</v>
      </c>
      <c r="AI8" s="12">
        <v>28</v>
      </c>
      <c r="AJ8" s="12">
        <v>25</v>
      </c>
      <c r="AK8" s="12">
        <v>100</v>
      </c>
      <c r="AL8" s="12">
        <v>100</v>
      </c>
      <c r="AM8" s="12">
        <v>84</v>
      </c>
      <c r="AN8" s="12">
        <v>85</v>
      </c>
      <c r="AO8" s="12">
        <v>70</v>
      </c>
      <c r="AP8" s="12">
        <v>100</v>
      </c>
      <c r="AQ8" s="12">
        <v>90</v>
      </c>
      <c r="AR8" s="12">
        <v>62</v>
      </c>
      <c r="AS8" s="12">
        <v>88</v>
      </c>
      <c r="AT8" s="12">
        <v>100</v>
      </c>
      <c r="AU8" s="12">
        <v>10</v>
      </c>
      <c r="AV8" s="12">
        <v>100</v>
      </c>
      <c r="AW8" s="12">
        <v>1</v>
      </c>
      <c r="AX8" s="12">
        <v>1</v>
      </c>
      <c r="AY8" s="12">
        <v>61</v>
      </c>
      <c r="AZ8" s="12">
        <v>90</v>
      </c>
      <c r="BA8" s="15" t="s">
        <v>5</v>
      </c>
      <c r="BB8" s="24">
        <f>AVERAGE(C8:AZ8)</f>
        <v>59.92</v>
      </c>
      <c r="BC8" s="25">
        <f>STDEV(C8:AZ8)</f>
        <v>37.491680709845213</v>
      </c>
      <c r="BD8" s="12">
        <v>64</v>
      </c>
      <c r="BE8" s="12">
        <v>100</v>
      </c>
      <c r="BF8" s="12">
        <v>1</v>
      </c>
      <c r="BG8" s="12">
        <v>69</v>
      </c>
      <c r="BH8" s="12">
        <v>80</v>
      </c>
      <c r="BI8" s="12">
        <v>86</v>
      </c>
      <c r="BJ8" s="12">
        <v>59</v>
      </c>
      <c r="BK8" s="12">
        <v>78</v>
      </c>
      <c r="BL8" s="12">
        <v>79</v>
      </c>
      <c r="BM8" s="12">
        <v>1</v>
      </c>
      <c r="BN8" s="12">
        <v>100</v>
      </c>
      <c r="BO8" s="12">
        <v>100</v>
      </c>
      <c r="BP8" s="12">
        <v>69</v>
      </c>
      <c r="BQ8" s="12">
        <v>76</v>
      </c>
      <c r="BR8" s="12">
        <v>1</v>
      </c>
      <c r="BS8" s="12">
        <v>58</v>
      </c>
      <c r="BT8" s="12">
        <v>43</v>
      </c>
      <c r="BU8" s="12">
        <v>37</v>
      </c>
      <c r="BV8" s="12">
        <v>92</v>
      </c>
      <c r="BW8" s="12">
        <v>46</v>
      </c>
      <c r="BX8" s="12">
        <v>22</v>
      </c>
      <c r="BY8" s="12">
        <v>65</v>
      </c>
      <c r="BZ8" s="12">
        <v>74</v>
      </c>
      <c r="CA8" s="12">
        <v>100</v>
      </c>
      <c r="CB8" s="12">
        <v>95</v>
      </c>
      <c r="CC8" s="12">
        <v>1</v>
      </c>
      <c r="CD8" s="12">
        <v>92</v>
      </c>
      <c r="CE8" s="12">
        <v>62</v>
      </c>
      <c r="CF8" s="12">
        <v>3</v>
      </c>
      <c r="CG8" s="12">
        <v>1</v>
      </c>
      <c r="CH8" s="12">
        <v>1</v>
      </c>
      <c r="CI8" s="12">
        <v>58</v>
      </c>
      <c r="CJ8" s="12">
        <v>5</v>
      </c>
      <c r="CK8" s="12">
        <v>83</v>
      </c>
      <c r="CL8" s="12">
        <v>1</v>
      </c>
      <c r="CM8" s="12">
        <v>87</v>
      </c>
      <c r="CN8" s="12">
        <v>81</v>
      </c>
      <c r="CO8" s="12">
        <v>1</v>
      </c>
      <c r="CP8" s="12">
        <v>67</v>
      </c>
      <c r="CQ8" s="12">
        <v>75</v>
      </c>
      <c r="CR8" s="12">
        <v>71</v>
      </c>
      <c r="CS8" s="12">
        <v>100</v>
      </c>
      <c r="CT8" s="12">
        <v>100</v>
      </c>
      <c r="CU8" s="12">
        <v>100</v>
      </c>
      <c r="CV8" s="12">
        <v>79</v>
      </c>
      <c r="CW8" s="12">
        <v>64</v>
      </c>
      <c r="CX8" s="12">
        <v>67</v>
      </c>
      <c r="CY8" s="12">
        <v>74</v>
      </c>
      <c r="CZ8" s="12">
        <v>6</v>
      </c>
      <c r="DA8" s="15" t="s">
        <v>5</v>
      </c>
      <c r="DB8" s="24">
        <f>AVERAGE(BD8:CZ8)</f>
        <v>58.653061224489797</v>
      </c>
      <c r="DC8" s="25">
        <f>STDEV(BD8:CZ8)</f>
        <v>35.066930659103029</v>
      </c>
      <c r="DD8" s="12">
        <v>86</v>
      </c>
      <c r="DE8" s="12">
        <v>38</v>
      </c>
      <c r="DF8" s="12">
        <v>1</v>
      </c>
      <c r="DG8" s="12">
        <v>88</v>
      </c>
      <c r="DH8" s="12">
        <v>100</v>
      </c>
      <c r="DI8" s="12">
        <v>23</v>
      </c>
      <c r="DJ8" s="12">
        <v>9</v>
      </c>
      <c r="DK8" s="12">
        <v>92</v>
      </c>
      <c r="DL8" s="12">
        <v>88</v>
      </c>
      <c r="DM8" s="12">
        <v>96</v>
      </c>
      <c r="DN8" s="12">
        <v>1</v>
      </c>
      <c r="DO8" s="12">
        <v>95</v>
      </c>
      <c r="DP8" s="12">
        <v>64</v>
      </c>
      <c r="DQ8" s="12">
        <v>67</v>
      </c>
      <c r="DR8" s="12">
        <v>51</v>
      </c>
      <c r="DS8" s="12">
        <v>81</v>
      </c>
      <c r="DT8" s="12">
        <v>27</v>
      </c>
      <c r="DU8" s="12">
        <v>61</v>
      </c>
      <c r="DV8" s="12">
        <v>99</v>
      </c>
      <c r="DW8" s="12">
        <v>77</v>
      </c>
      <c r="DX8" s="12">
        <v>60</v>
      </c>
      <c r="DY8" s="12">
        <v>1</v>
      </c>
      <c r="DZ8" s="12">
        <v>11</v>
      </c>
      <c r="EA8" s="12">
        <v>1</v>
      </c>
      <c r="EB8" s="12">
        <v>18</v>
      </c>
      <c r="EC8" s="12">
        <v>100</v>
      </c>
      <c r="ED8" s="12">
        <v>84</v>
      </c>
      <c r="EE8" s="12">
        <v>100</v>
      </c>
      <c r="EF8" s="12">
        <v>20</v>
      </c>
      <c r="EG8" s="12">
        <v>1</v>
      </c>
      <c r="EH8" s="12">
        <v>76</v>
      </c>
      <c r="EI8" s="12">
        <v>1</v>
      </c>
      <c r="EJ8" s="12">
        <v>97</v>
      </c>
      <c r="EK8" s="12">
        <v>1</v>
      </c>
      <c r="EL8" s="12">
        <v>75</v>
      </c>
      <c r="EM8" s="12">
        <v>71</v>
      </c>
      <c r="EN8" s="12">
        <v>94</v>
      </c>
      <c r="EO8" s="12">
        <v>84</v>
      </c>
      <c r="EP8" s="12">
        <v>86</v>
      </c>
      <c r="EQ8" s="12">
        <v>68</v>
      </c>
      <c r="ER8" s="12">
        <v>1</v>
      </c>
      <c r="ES8" s="12">
        <v>1</v>
      </c>
      <c r="ET8" s="12">
        <v>70</v>
      </c>
      <c r="EU8" s="12">
        <v>1</v>
      </c>
      <c r="EV8" s="12">
        <v>61</v>
      </c>
      <c r="EW8" s="12">
        <v>66</v>
      </c>
      <c r="EX8" s="12">
        <v>1</v>
      </c>
      <c r="EY8" s="12">
        <v>90</v>
      </c>
      <c r="EZ8" s="12">
        <v>60</v>
      </c>
      <c r="FA8" s="15" t="s">
        <v>5</v>
      </c>
      <c r="FB8" s="24">
        <f>AVERAGE(DD8:EZ8)</f>
        <v>53.95918367346939</v>
      </c>
      <c r="FC8" s="25">
        <f>STDEV(DD8:EZ8)</f>
        <v>37.320101366239548</v>
      </c>
      <c r="FD8" s="15" t="s">
        <v>5</v>
      </c>
      <c r="FE8" s="24">
        <f>AVERAGE(C8:AZ8,BD8:CZ8,DD8:EZ8)</f>
        <v>57.527027027027025</v>
      </c>
      <c r="FF8" s="25">
        <f>STDEV(C8:AZ8,BD8:CZ8,DD8:EZ8)</f>
        <v>36.489388252571231</v>
      </c>
    </row>
    <row r="9" spans="1:162" x14ac:dyDescent="0.2">
      <c r="A9" s="15" t="s">
        <v>200</v>
      </c>
      <c r="B9" s="16" t="s">
        <v>201</v>
      </c>
      <c r="C9" s="12">
        <v>1</v>
      </c>
      <c r="D9" s="12">
        <v>1</v>
      </c>
      <c r="E9" s="12">
        <v>79</v>
      </c>
      <c r="F9" s="12">
        <v>1</v>
      </c>
      <c r="G9" s="12">
        <v>20</v>
      </c>
      <c r="H9" s="12">
        <v>84</v>
      </c>
      <c r="I9" s="12">
        <v>1</v>
      </c>
      <c r="J9" s="12">
        <v>61</v>
      </c>
      <c r="K9" s="12">
        <v>75</v>
      </c>
      <c r="L9" s="12">
        <v>94</v>
      </c>
      <c r="M9" s="12">
        <v>28</v>
      </c>
      <c r="N9" s="12">
        <v>70</v>
      </c>
      <c r="O9" s="12">
        <v>20</v>
      </c>
      <c r="P9" s="12">
        <v>74</v>
      </c>
      <c r="Q9" s="12">
        <v>1</v>
      </c>
      <c r="R9" s="12">
        <v>1</v>
      </c>
      <c r="S9" s="12">
        <v>1</v>
      </c>
      <c r="T9" s="12">
        <v>82</v>
      </c>
      <c r="U9" s="12">
        <v>3</v>
      </c>
      <c r="V9" s="12">
        <v>1</v>
      </c>
      <c r="W9" s="12">
        <v>74</v>
      </c>
      <c r="X9" s="12">
        <v>1</v>
      </c>
      <c r="Y9" s="12">
        <v>35</v>
      </c>
      <c r="Z9" s="12">
        <v>1</v>
      </c>
      <c r="AA9" s="12">
        <v>41</v>
      </c>
      <c r="AB9" s="12">
        <v>56</v>
      </c>
      <c r="AC9" s="12">
        <v>93</v>
      </c>
      <c r="AD9" s="12">
        <v>1</v>
      </c>
      <c r="AE9" s="12">
        <v>72</v>
      </c>
      <c r="AF9" s="12">
        <v>97</v>
      </c>
      <c r="AG9" s="12">
        <v>20</v>
      </c>
      <c r="AH9" s="12">
        <v>63</v>
      </c>
      <c r="AI9" s="12">
        <v>81</v>
      </c>
      <c r="AJ9" s="12">
        <v>40</v>
      </c>
      <c r="AK9" s="12">
        <v>85</v>
      </c>
      <c r="AL9" s="12">
        <v>1</v>
      </c>
      <c r="AM9" s="12">
        <v>68</v>
      </c>
      <c r="AN9" s="12">
        <v>76</v>
      </c>
      <c r="AO9" s="12">
        <v>79</v>
      </c>
      <c r="AP9" s="12">
        <v>1</v>
      </c>
      <c r="AQ9" s="12">
        <v>75</v>
      </c>
      <c r="AR9" s="12">
        <v>38</v>
      </c>
      <c r="AS9" s="12">
        <v>21</v>
      </c>
      <c r="AT9" s="12">
        <v>11</v>
      </c>
      <c r="AU9" s="12">
        <v>6</v>
      </c>
      <c r="AV9" s="12">
        <v>10</v>
      </c>
      <c r="AW9" s="12">
        <v>1</v>
      </c>
      <c r="AX9" s="12">
        <v>1</v>
      </c>
      <c r="AY9" s="12">
        <v>4</v>
      </c>
      <c r="AZ9" s="12">
        <v>73</v>
      </c>
      <c r="BA9" s="15" t="s">
        <v>5</v>
      </c>
      <c r="BB9" s="24">
        <f>AVERAGE(C9:AZ9)</f>
        <v>38.46</v>
      </c>
      <c r="BC9" s="25">
        <f>STDEV(C9:AZ9)</f>
        <v>35.137171433206326</v>
      </c>
      <c r="BD9" s="12">
        <v>82</v>
      </c>
      <c r="BE9" s="12">
        <v>1</v>
      </c>
      <c r="BF9" s="12">
        <v>1</v>
      </c>
      <c r="BG9" s="12">
        <v>85</v>
      </c>
      <c r="BH9" s="12">
        <v>86</v>
      </c>
      <c r="BI9" s="12">
        <v>71</v>
      </c>
      <c r="BJ9" s="12">
        <v>56</v>
      </c>
      <c r="BK9" s="12">
        <v>30</v>
      </c>
      <c r="BL9" s="12">
        <v>83</v>
      </c>
      <c r="BM9" s="12">
        <v>1</v>
      </c>
      <c r="BN9" s="12">
        <v>1</v>
      </c>
      <c r="BO9" s="12">
        <v>68</v>
      </c>
      <c r="BP9" s="12">
        <v>12</v>
      </c>
      <c r="BQ9" s="12">
        <v>89</v>
      </c>
      <c r="BR9" s="12">
        <v>1</v>
      </c>
      <c r="BS9" s="12">
        <v>58</v>
      </c>
      <c r="BT9" s="12">
        <v>17</v>
      </c>
      <c r="BU9" s="12">
        <v>76</v>
      </c>
      <c r="BV9" s="12">
        <v>1</v>
      </c>
      <c r="BW9" s="12">
        <v>43</v>
      </c>
      <c r="BX9" s="12">
        <v>33</v>
      </c>
      <c r="BY9" s="12">
        <v>56</v>
      </c>
      <c r="BZ9" s="12">
        <v>86</v>
      </c>
      <c r="CA9" s="12">
        <v>1</v>
      </c>
      <c r="CB9" s="12">
        <v>1</v>
      </c>
      <c r="CC9" s="12">
        <v>1</v>
      </c>
      <c r="CD9" s="12">
        <v>1</v>
      </c>
      <c r="CE9" s="12">
        <v>68</v>
      </c>
      <c r="CF9" s="12">
        <v>1</v>
      </c>
      <c r="CG9" s="12">
        <v>1</v>
      </c>
      <c r="CH9" s="12">
        <v>1</v>
      </c>
      <c r="CI9" s="12">
        <v>62</v>
      </c>
      <c r="CJ9" s="12">
        <v>1</v>
      </c>
      <c r="CK9" s="12">
        <v>65</v>
      </c>
      <c r="CL9" s="12">
        <v>1</v>
      </c>
      <c r="CM9" s="12">
        <v>81</v>
      </c>
      <c r="CN9" s="12">
        <v>80</v>
      </c>
      <c r="CO9" s="12">
        <v>1</v>
      </c>
      <c r="CP9" s="12">
        <v>81</v>
      </c>
      <c r="CQ9" s="12">
        <v>75</v>
      </c>
      <c r="CR9" s="12">
        <v>75</v>
      </c>
      <c r="CS9" s="12">
        <v>1</v>
      </c>
      <c r="CT9" s="12">
        <v>1</v>
      </c>
      <c r="CU9" s="12">
        <v>96</v>
      </c>
      <c r="CV9" s="12">
        <v>54</v>
      </c>
      <c r="CW9" s="12">
        <v>64</v>
      </c>
      <c r="CX9" s="12">
        <v>67</v>
      </c>
      <c r="CY9" s="12">
        <v>26</v>
      </c>
      <c r="CZ9" s="12">
        <v>70</v>
      </c>
      <c r="DA9" s="15" t="s">
        <v>5</v>
      </c>
      <c r="DB9" s="24">
        <f>AVERAGE(BD9:CZ9)</f>
        <v>41.081632653061227</v>
      </c>
      <c r="DC9" s="25">
        <f>STDEV(BD9:CZ9)</f>
        <v>35.348760430113785</v>
      </c>
      <c r="DD9" s="12">
        <v>100</v>
      </c>
      <c r="DE9" s="12">
        <v>19</v>
      </c>
      <c r="DF9" s="12">
        <v>1</v>
      </c>
      <c r="DG9" s="12">
        <v>1</v>
      </c>
      <c r="DH9" s="12">
        <v>39</v>
      </c>
      <c r="DI9" s="12">
        <v>26</v>
      </c>
      <c r="DJ9" s="12">
        <v>83</v>
      </c>
      <c r="DK9" s="12">
        <v>95</v>
      </c>
      <c r="DL9" s="12">
        <v>81</v>
      </c>
      <c r="DM9" s="12">
        <v>9</v>
      </c>
      <c r="DN9" s="12">
        <v>1</v>
      </c>
      <c r="DO9" s="12">
        <v>82</v>
      </c>
      <c r="DP9" s="12">
        <v>75</v>
      </c>
      <c r="DQ9" s="12">
        <v>52</v>
      </c>
      <c r="DR9" s="12">
        <v>46</v>
      </c>
      <c r="DS9" s="12">
        <v>71</v>
      </c>
      <c r="DT9" s="12">
        <v>31</v>
      </c>
      <c r="DU9" s="12">
        <v>65</v>
      </c>
      <c r="DV9" s="12">
        <v>20</v>
      </c>
      <c r="DW9" s="12">
        <v>67</v>
      </c>
      <c r="DX9" s="12">
        <v>64</v>
      </c>
      <c r="DY9" s="12">
        <v>9</v>
      </c>
      <c r="DZ9" s="12">
        <v>90</v>
      </c>
      <c r="EA9" s="12">
        <v>1</v>
      </c>
      <c r="EB9" s="12">
        <v>1</v>
      </c>
      <c r="EC9" s="12">
        <v>1</v>
      </c>
      <c r="ED9" s="12">
        <v>72</v>
      </c>
      <c r="EE9" s="12">
        <v>66</v>
      </c>
      <c r="EF9" s="12">
        <v>20</v>
      </c>
      <c r="EG9" s="12">
        <v>1</v>
      </c>
      <c r="EH9" s="12">
        <v>18</v>
      </c>
      <c r="EI9" s="12">
        <v>1</v>
      </c>
      <c r="EJ9" s="12">
        <v>9</v>
      </c>
      <c r="EK9" s="12">
        <v>1</v>
      </c>
      <c r="EL9" s="12">
        <v>21</v>
      </c>
      <c r="EM9" s="12">
        <v>4</v>
      </c>
      <c r="EN9" s="12">
        <v>29</v>
      </c>
      <c r="EO9" s="12">
        <v>27</v>
      </c>
      <c r="EP9" s="12">
        <v>75</v>
      </c>
      <c r="EQ9" s="12">
        <v>79</v>
      </c>
      <c r="ER9" s="12">
        <v>1</v>
      </c>
      <c r="ES9" s="12">
        <v>1</v>
      </c>
      <c r="ET9" s="12">
        <v>85</v>
      </c>
      <c r="EU9" s="12">
        <v>1</v>
      </c>
      <c r="EV9" s="12">
        <v>61</v>
      </c>
      <c r="EW9" s="12">
        <v>65</v>
      </c>
      <c r="EX9" s="12">
        <v>1</v>
      </c>
      <c r="EY9" s="12">
        <v>93</v>
      </c>
      <c r="EZ9" s="12">
        <v>57</v>
      </c>
      <c r="FA9" s="15" t="s">
        <v>5</v>
      </c>
      <c r="FB9" s="24">
        <f>AVERAGE(DD9:EZ9)</f>
        <v>39.142857142857146</v>
      </c>
      <c r="FC9" s="25">
        <f>STDEV(DD9:EZ9)</f>
        <v>34.132096331752024</v>
      </c>
      <c r="FD9" s="15" t="s">
        <v>5</v>
      </c>
      <c r="FE9" s="24">
        <f>AVERAGE(C9:AZ9,BD9:CZ9,DD9:EZ9)</f>
        <v>39.554054054054056</v>
      </c>
      <c r="FF9" s="25">
        <f>STDEV(C9:AZ9,BD9:CZ9,DD9:EZ9)</f>
        <v>34.658348776527504</v>
      </c>
    </row>
    <row r="10" spans="1:162" x14ac:dyDescent="0.2">
      <c r="A10" s="15" t="s">
        <v>202</v>
      </c>
      <c r="B10" s="16" t="s">
        <v>203</v>
      </c>
      <c r="C10" s="12">
        <v>100</v>
      </c>
      <c r="D10" s="12">
        <v>1</v>
      </c>
      <c r="E10" s="12">
        <v>79</v>
      </c>
      <c r="F10" s="12">
        <v>50</v>
      </c>
      <c r="G10" s="12">
        <v>100</v>
      </c>
      <c r="H10" s="12">
        <v>72</v>
      </c>
      <c r="I10" s="12">
        <v>100</v>
      </c>
      <c r="J10" s="12">
        <v>60</v>
      </c>
      <c r="K10" s="12">
        <v>85</v>
      </c>
      <c r="L10" s="12">
        <v>77</v>
      </c>
      <c r="M10" s="12">
        <v>73</v>
      </c>
      <c r="N10" s="12">
        <v>8</v>
      </c>
      <c r="O10" s="12">
        <v>64</v>
      </c>
      <c r="P10" s="12">
        <v>92</v>
      </c>
      <c r="Q10" s="12">
        <v>100</v>
      </c>
      <c r="R10" s="12">
        <v>78</v>
      </c>
      <c r="S10" s="12">
        <v>1</v>
      </c>
      <c r="T10" s="12">
        <v>100</v>
      </c>
      <c r="U10" s="12">
        <v>73</v>
      </c>
      <c r="V10" s="12">
        <v>1</v>
      </c>
      <c r="W10" s="12">
        <v>69</v>
      </c>
      <c r="X10" s="12">
        <v>100</v>
      </c>
      <c r="Y10" s="12">
        <v>93</v>
      </c>
      <c r="Z10" s="12">
        <v>1</v>
      </c>
      <c r="AA10" s="12">
        <v>59</v>
      </c>
      <c r="AB10" s="12">
        <v>63</v>
      </c>
      <c r="AC10" s="12">
        <v>81</v>
      </c>
      <c r="AD10" s="12">
        <v>1</v>
      </c>
      <c r="AE10" s="12">
        <v>88</v>
      </c>
      <c r="AF10" s="12">
        <v>32</v>
      </c>
      <c r="AG10" s="12">
        <v>20</v>
      </c>
      <c r="AH10" s="12">
        <v>19</v>
      </c>
      <c r="AI10" s="12">
        <v>57</v>
      </c>
      <c r="AJ10" s="12">
        <v>90</v>
      </c>
      <c r="AK10" s="12">
        <v>98</v>
      </c>
      <c r="AL10" s="12">
        <v>1</v>
      </c>
      <c r="AM10" s="12">
        <v>77</v>
      </c>
      <c r="AN10" s="12">
        <v>80</v>
      </c>
      <c r="AO10" s="12">
        <v>84</v>
      </c>
      <c r="AP10" s="12">
        <v>1</v>
      </c>
      <c r="AQ10" s="12">
        <v>67</v>
      </c>
      <c r="AR10" s="12">
        <v>65</v>
      </c>
      <c r="AS10" s="12">
        <v>25</v>
      </c>
      <c r="AT10" s="12">
        <v>35</v>
      </c>
      <c r="AU10" s="12">
        <v>89</v>
      </c>
      <c r="AV10" s="12">
        <v>11</v>
      </c>
      <c r="AW10" s="12">
        <v>100</v>
      </c>
      <c r="AX10" s="12">
        <v>100</v>
      </c>
      <c r="AY10" s="12">
        <v>56</v>
      </c>
      <c r="AZ10" s="12">
        <v>97</v>
      </c>
      <c r="BA10" s="15" t="s">
        <v>6</v>
      </c>
      <c r="BB10" s="24">
        <f>AVERAGE(C10:Z10,AA7:AZ7)</f>
        <v>76.459999999999994</v>
      </c>
      <c r="BC10" s="25">
        <f>STDEV(C10:Z10,AA7:AZ7)</f>
        <v>28.225918036081509</v>
      </c>
      <c r="BD10" s="12">
        <v>68</v>
      </c>
      <c r="BE10" s="12">
        <v>1</v>
      </c>
      <c r="BF10" s="12">
        <v>68</v>
      </c>
      <c r="BG10" s="12">
        <v>69</v>
      </c>
      <c r="BH10" s="12">
        <v>90</v>
      </c>
      <c r="BI10" s="12">
        <v>41</v>
      </c>
      <c r="BJ10" s="12">
        <v>65</v>
      </c>
      <c r="BK10" s="12">
        <v>34</v>
      </c>
      <c r="BL10" s="12">
        <v>67</v>
      </c>
      <c r="BM10" s="12">
        <v>100</v>
      </c>
      <c r="BN10" s="12">
        <v>1</v>
      </c>
      <c r="BO10" s="12">
        <v>100</v>
      </c>
      <c r="BP10" s="12">
        <v>69</v>
      </c>
      <c r="BQ10" s="12">
        <v>93</v>
      </c>
      <c r="BR10" s="12">
        <v>100</v>
      </c>
      <c r="BS10" s="12">
        <v>71</v>
      </c>
      <c r="BT10" s="12">
        <v>100</v>
      </c>
      <c r="BU10" s="12">
        <v>87</v>
      </c>
      <c r="BV10" s="12">
        <v>1</v>
      </c>
      <c r="BW10" s="12">
        <v>75</v>
      </c>
      <c r="BX10" s="12">
        <v>22</v>
      </c>
      <c r="BY10" s="12">
        <v>73</v>
      </c>
      <c r="BZ10" s="12">
        <v>68</v>
      </c>
      <c r="CA10" s="12">
        <v>1</v>
      </c>
      <c r="CB10" s="12">
        <v>1</v>
      </c>
      <c r="CC10" s="12">
        <v>100</v>
      </c>
      <c r="CD10" s="12">
        <v>1</v>
      </c>
      <c r="CE10" s="12">
        <v>75</v>
      </c>
      <c r="CF10" s="12">
        <v>100</v>
      </c>
      <c r="CG10" s="12">
        <v>100</v>
      </c>
      <c r="CH10" s="12">
        <v>100</v>
      </c>
      <c r="CI10" s="12">
        <v>41</v>
      </c>
      <c r="CJ10" s="12">
        <v>95</v>
      </c>
      <c r="CK10" s="12">
        <v>88</v>
      </c>
      <c r="CL10" s="12">
        <v>100</v>
      </c>
      <c r="CM10" s="12">
        <v>89</v>
      </c>
      <c r="CN10" s="12">
        <v>87</v>
      </c>
      <c r="CO10" s="12">
        <v>100</v>
      </c>
      <c r="CP10" s="12">
        <v>66</v>
      </c>
      <c r="CQ10" s="12">
        <v>80</v>
      </c>
      <c r="CR10" s="12">
        <v>75</v>
      </c>
      <c r="CS10" s="12">
        <v>1</v>
      </c>
      <c r="CT10" s="12">
        <v>4</v>
      </c>
      <c r="CU10" s="12">
        <v>84</v>
      </c>
      <c r="CV10" s="12">
        <v>100</v>
      </c>
      <c r="CW10" s="12">
        <v>56</v>
      </c>
      <c r="CX10" s="12">
        <v>66</v>
      </c>
      <c r="CY10" s="12">
        <v>31</v>
      </c>
      <c r="CZ10" s="12">
        <v>79</v>
      </c>
      <c r="DA10" s="15" t="s">
        <v>6</v>
      </c>
      <c r="DB10" s="24">
        <f>AVERAGE(BD10:CG10,CH7:CZ7)</f>
        <v>67.65306122448979</v>
      </c>
      <c r="DC10" s="25">
        <f>STDEV(BD10:CG10,CH7:CZ7)</f>
        <v>32.404700675215935</v>
      </c>
      <c r="DD10" s="12">
        <v>52</v>
      </c>
      <c r="DE10" s="12">
        <v>40</v>
      </c>
      <c r="DF10" s="12">
        <v>100</v>
      </c>
      <c r="DG10" s="12">
        <v>1</v>
      </c>
      <c r="DH10" s="12">
        <v>1</v>
      </c>
      <c r="DI10" s="12">
        <v>62</v>
      </c>
      <c r="DJ10" s="12">
        <v>15</v>
      </c>
      <c r="DK10" s="12">
        <v>90</v>
      </c>
      <c r="DL10" s="12">
        <v>90</v>
      </c>
      <c r="DM10" s="12">
        <v>8</v>
      </c>
      <c r="DN10" s="12">
        <v>100</v>
      </c>
      <c r="DO10" s="12">
        <v>83</v>
      </c>
      <c r="DP10" s="12">
        <v>80</v>
      </c>
      <c r="DQ10" s="12">
        <v>54</v>
      </c>
      <c r="DR10" s="12">
        <v>45</v>
      </c>
      <c r="DS10" s="12">
        <v>84</v>
      </c>
      <c r="DT10" s="12">
        <v>90</v>
      </c>
      <c r="DU10" s="12">
        <v>68</v>
      </c>
      <c r="DV10" s="12">
        <v>20</v>
      </c>
      <c r="DW10" s="12">
        <v>37</v>
      </c>
      <c r="DX10" s="12">
        <v>59</v>
      </c>
      <c r="DY10" s="12">
        <v>100</v>
      </c>
      <c r="DZ10" s="12">
        <v>24</v>
      </c>
      <c r="EA10" s="12">
        <v>100</v>
      </c>
      <c r="EB10" s="12">
        <v>1</v>
      </c>
      <c r="EC10" s="12">
        <v>1</v>
      </c>
      <c r="ED10" s="12">
        <v>71</v>
      </c>
      <c r="EE10" s="12">
        <v>56</v>
      </c>
      <c r="EF10" s="12">
        <v>100</v>
      </c>
      <c r="EG10" s="12">
        <v>100</v>
      </c>
      <c r="EH10" s="12">
        <v>68</v>
      </c>
      <c r="EI10" s="12">
        <v>100</v>
      </c>
      <c r="EJ10" s="12">
        <v>90</v>
      </c>
      <c r="EK10" s="12">
        <v>100</v>
      </c>
      <c r="EL10" s="12">
        <v>63</v>
      </c>
      <c r="EM10" s="12">
        <v>59</v>
      </c>
      <c r="EN10" s="12">
        <v>30</v>
      </c>
      <c r="EO10" s="12">
        <v>27</v>
      </c>
      <c r="EP10" s="12">
        <v>74</v>
      </c>
      <c r="EQ10" s="12">
        <v>79</v>
      </c>
      <c r="ER10" s="12">
        <v>100</v>
      </c>
      <c r="ES10" s="12">
        <v>100</v>
      </c>
      <c r="ET10" s="12">
        <v>75</v>
      </c>
      <c r="EU10" s="12">
        <v>100</v>
      </c>
      <c r="EV10" s="12">
        <v>66</v>
      </c>
      <c r="EW10" s="12">
        <v>66</v>
      </c>
      <c r="EX10" s="12">
        <v>100</v>
      </c>
      <c r="EY10" s="12">
        <v>90</v>
      </c>
      <c r="EZ10" s="12">
        <v>61</v>
      </c>
      <c r="FA10" s="15" t="s">
        <v>6</v>
      </c>
      <c r="FB10" s="24">
        <f>AVERAGE(DD10:EC10,ED7:EZ7)</f>
        <v>63.285714285714285</v>
      </c>
      <c r="FC10" s="25">
        <f>STDEV(DD10:EC10,ED7:EZ7)</f>
        <v>34.251520647508002</v>
      </c>
      <c r="FD10" s="15" t="s">
        <v>6</v>
      </c>
      <c r="FE10" s="24">
        <f>AVERAGE(C10:Z10,AA7:AZ7,BD10:CG10,CH7:CZ7,DD10:EC10,ED7:EZ7)</f>
        <v>69.182432432432435</v>
      </c>
      <c r="FF10" s="25">
        <f>STDEV(C10:Z10,AA7:AZ7,BD10:CG10,CH7:CZ7,DD10:EC10,ED7:EZ7)</f>
        <v>31.967253049212889</v>
      </c>
    </row>
    <row r="11" spans="1:162" x14ac:dyDescent="0.2">
      <c r="A11" s="15"/>
      <c r="B11" s="16" t="s">
        <v>204</v>
      </c>
      <c r="BA11" s="15" t="s">
        <v>7</v>
      </c>
      <c r="BB11" s="19" t="s">
        <v>2</v>
      </c>
      <c r="BC11" s="20" t="s">
        <v>3</v>
      </c>
      <c r="DA11" s="15" t="s">
        <v>7</v>
      </c>
      <c r="DB11" s="19" t="s">
        <v>2</v>
      </c>
      <c r="DC11" s="20" t="s">
        <v>3</v>
      </c>
      <c r="FA11" s="15" t="s">
        <v>7</v>
      </c>
      <c r="FB11" s="19" t="s">
        <v>2</v>
      </c>
      <c r="FC11" s="20" t="s">
        <v>3</v>
      </c>
      <c r="FD11" s="15" t="s">
        <v>7</v>
      </c>
      <c r="FE11" s="19" t="s">
        <v>2</v>
      </c>
      <c r="FF11" s="20" t="s">
        <v>3</v>
      </c>
    </row>
    <row r="12" spans="1:162" x14ac:dyDescent="0.2">
      <c r="A12" s="15" t="s">
        <v>205</v>
      </c>
      <c r="B12" s="16" t="s">
        <v>197</v>
      </c>
      <c r="C12" s="12">
        <v>100</v>
      </c>
      <c r="D12" s="12">
        <v>66</v>
      </c>
      <c r="E12" s="12">
        <v>80</v>
      </c>
      <c r="F12" s="12">
        <v>70</v>
      </c>
      <c r="G12" s="12">
        <v>97</v>
      </c>
      <c r="H12" s="12">
        <v>87</v>
      </c>
      <c r="I12" s="12">
        <v>82</v>
      </c>
      <c r="J12" s="12">
        <v>78</v>
      </c>
      <c r="K12" s="12">
        <v>83</v>
      </c>
      <c r="L12" s="12">
        <v>87</v>
      </c>
      <c r="M12" s="12">
        <v>81</v>
      </c>
      <c r="N12" s="12">
        <v>4</v>
      </c>
      <c r="O12" s="12">
        <v>37</v>
      </c>
      <c r="P12" s="12">
        <v>78</v>
      </c>
      <c r="Q12" s="12">
        <v>49</v>
      </c>
      <c r="R12" s="12">
        <v>61</v>
      </c>
      <c r="S12" s="12">
        <v>100</v>
      </c>
      <c r="T12" s="12">
        <v>46</v>
      </c>
      <c r="U12" s="12">
        <v>28</v>
      </c>
      <c r="V12" s="12">
        <v>27</v>
      </c>
      <c r="W12" s="12">
        <v>83</v>
      </c>
      <c r="X12" s="12">
        <v>30</v>
      </c>
      <c r="Y12" s="12">
        <v>18</v>
      </c>
      <c r="Z12" s="12">
        <v>100</v>
      </c>
      <c r="AA12" s="12">
        <v>71</v>
      </c>
      <c r="AB12" s="12">
        <v>74</v>
      </c>
      <c r="AC12" s="12">
        <v>92</v>
      </c>
      <c r="AD12" s="12">
        <v>100</v>
      </c>
      <c r="AE12" s="12">
        <v>69</v>
      </c>
      <c r="AF12" s="12">
        <v>66</v>
      </c>
      <c r="AG12" s="12">
        <v>81</v>
      </c>
      <c r="AH12" s="12">
        <v>77</v>
      </c>
      <c r="AI12" s="12">
        <v>71</v>
      </c>
      <c r="AJ12" s="12">
        <v>91</v>
      </c>
      <c r="AK12" s="12">
        <v>92</v>
      </c>
      <c r="AL12" s="12">
        <v>100</v>
      </c>
      <c r="AM12" s="12">
        <v>81</v>
      </c>
      <c r="AN12" s="12">
        <v>65</v>
      </c>
      <c r="AO12" s="12">
        <v>37</v>
      </c>
      <c r="AP12" s="12">
        <v>61</v>
      </c>
      <c r="AQ12" s="12">
        <v>96</v>
      </c>
      <c r="AR12" s="12">
        <v>70</v>
      </c>
      <c r="AS12" s="12">
        <v>92</v>
      </c>
      <c r="AT12" s="12">
        <v>31</v>
      </c>
      <c r="AU12" s="12">
        <v>99</v>
      </c>
      <c r="AV12" s="12">
        <v>18</v>
      </c>
      <c r="AW12" s="12">
        <v>100</v>
      </c>
      <c r="AX12" s="12">
        <v>90</v>
      </c>
      <c r="AY12" s="12">
        <v>62</v>
      </c>
      <c r="AZ12" s="12">
        <v>76</v>
      </c>
      <c r="BA12" s="15" t="s">
        <v>4</v>
      </c>
      <c r="BB12" s="24">
        <f>AVERAGE(C12:Z12,AA15:AZ15)</f>
        <v>61.26</v>
      </c>
      <c r="BC12" s="25">
        <f>STDEV(C12:Z12,AA15:AZ15)</f>
        <v>32.058498825409394</v>
      </c>
      <c r="BD12" s="12">
        <v>80</v>
      </c>
      <c r="BE12" s="12">
        <v>72</v>
      </c>
      <c r="BF12" s="12">
        <v>62</v>
      </c>
      <c r="BG12" s="12">
        <v>82</v>
      </c>
      <c r="BH12" s="12">
        <v>82</v>
      </c>
      <c r="BI12" s="12">
        <v>60</v>
      </c>
      <c r="BJ12" s="12">
        <v>63</v>
      </c>
      <c r="BK12" s="12">
        <v>53</v>
      </c>
      <c r="BL12" s="12">
        <v>74</v>
      </c>
      <c r="BM12" s="12">
        <v>35</v>
      </c>
      <c r="BN12" s="12">
        <v>77</v>
      </c>
      <c r="BO12" s="12">
        <v>100</v>
      </c>
      <c r="BP12" s="12">
        <v>92</v>
      </c>
      <c r="BQ12" s="12">
        <v>90</v>
      </c>
      <c r="BR12" s="12">
        <v>76</v>
      </c>
      <c r="BS12" s="12">
        <v>59</v>
      </c>
      <c r="BT12" s="12">
        <v>63</v>
      </c>
      <c r="BU12" s="12">
        <v>17</v>
      </c>
      <c r="BV12" s="12">
        <v>1</v>
      </c>
      <c r="BW12" s="12">
        <v>77</v>
      </c>
      <c r="BX12" s="12">
        <v>66</v>
      </c>
      <c r="BY12" s="12">
        <v>67</v>
      </c>
      <c r="BZ12" s="12">
        <v>92</v>
      </c>
      <c r="CA12" s="12">
        <v>98</v>
      </c>
      <c r="CB12" s="12">
        <v>63</v>
      </c>
      <c r="CC12" s="12">
        <v>100</v>
      </c>
      <c r="CD12" s="12">
        <v>81</v>
      </c>
      <c r="CE12" s="12">
        <v>43</v>
      </c>
      <c r="CF12" s="12">
        <v>100</v>
      </c>
      <c r="CG12" s="12">
        <v>47</v>
      </c>
      <c r="CH12" s="12">
        <v>1</v>
      </c>
      <c r="CI12" s="12">
        <v>40</v>
      </c>
      <c r="CJ12" s="12">
        <v>40</v>
      </c>
      <c r="CK12" s="12">
        <v>42</v>
      </c>
      <c r="CL12" s="12">
        <v>62</v>
      </c>
      <c r="CM12" s="12">
        <v>90</v>
      </c>
      <c r="CN12" s="12">
        <v>63</v>
      </c>
      <c r="CO12" s="12">
        <v>100</v>
      </c>
      <c r="CP12" s="12">
        <v>63</v>
      </c>
      <c r="CQ12" s="12">
        <v>85</v>
      </c>
      <c r="CR12" s="12">
        <v>81</v>
      </c>
      <c r="CS12" s="12">
        <v>98</v>
      </c>
      <c r="CT12" s="12">
        <v>4</v>
      </c>
      <c r="CU12" s="12">
        <v>88</v>
      </c>
      <c r="CV12" s="12">
        <v>70</v>
      </c>
      <c r="CW12" s="12">
        <v>66</v>
      </c>
      <c r="CX12" s="12">
        <v>65</v>
      </c>
      <c r="CY12" s="12">
        <v>65</v>
      </c>
      <c r="CZ12" s="12">
        <v>11</v>
      </c>
      <c r="DA12" s="15" t="s">
        <v>4</v>
      </c>
      <c r="DB12" s="24">
        <f>AVERAGE(BD12:CG12,CH15:CZ15)</f>
        <v>66.510204081632651</v>
      </c>
      <c r="DC12" s="25">
        <f>STDEV(BD12:CG12,CH15:CZ15)</f>
        <v>26.45760952997863</v>
      </c>
      <c r="DD12" s="12">
        <v>27</v>
      </c>
      <c r="DE12" s="12">
        <v>81</v>
      </c>
      <c r="DF12" s="12">
        <v>71</v>
      </c>
      <c r="DG12" s="12">
        <v>100</v>
      </c>
      <c r="DH12" s="12">
        <v>100</v>
      </c>
      <c r="DI12" s="12">
        <v>74</v>
      </c>
      <c r="DJ12" s="12">
        <v>29</v>
      </c>
      <c r="DK12" s="12">
        <v>83</v>
      </c>
      <c r="DL12" s="12">
        <v>73</v>
      </c>
      <c r="DM12" s="12">
        <v>100</v>
      </c>
      <c r="DN12" s="12">
        <v>100</v>
      </c>
      <c r="DO12" s="12">
        <v>81</v>
      </c>
      <c r="DP12" s="12">
        <v>65</v>
      </c>
      <c r="DQ12" s="12">
        <v>56</v>
      </c>
      <c r="DR12" s="12">
        <v>100</v>
      </c>
      <c r="DS12" s="12">
        <v>75</v>
      </c>
      <c r="DT12" s="12">
        <v>92</v>
      </c>
      <c r="DU12" s="12">
        <v>63</v>
      </c>
      <c r="DV12" s="12">
        <v>98</v>
      </c>
      <c r="DW12" s="12">
        <v>77</v>
      </c>
      <c r="DX12" s="12">
        <v>80</v>
      </c>
      <c r="DY12" s="12">
        <v>100</v>
      </c>
      <c r="DZ12" s="12">
        <v>84</v>
      </c>
      <c r="EA12" s="12">
        <v>70</v>
      </c>
      <c r="EB12" s="12">
        <v>75</v>
      </c>
      <c r="EC12" s="12">
        <v>100</v>
      </c>
      <c r="ED12" s="12">
        <v>63</v>
      </c>
      <c r="EE12" s="12">
        <v>23</v>
      </c>
      <c r="EF12" s="12">
        <v>1</v>
      </c>
      <c r="EG12" s="12">
        <v>1</v>
      </c>
      <c r="EH12" s="12">
        <v>9</v>
      </c>
      <c r="EI12" s="12">
        <v>1</v>
      </c>
      <c r="EJ12" s="12">
        <v>11</v>
      </c>
      <c r="EK12" s="12">
        <v>50</v>
      </c>
      <c r="EL12" s="12">
        <v>77</v>
      </c>
      <c r="EM12" s="12">
        <v>11</v>
      </c>
      <c r="EN12" s="12">
        <v>41</v>
      </c>
      <c r="EO12" s="12">
        <v>69</v>
      </c>
      <c r="EP12" s="12">
        <v>77</v>
      </c>
      <c r="EQ12" s="12">
        <v>72</v>
      </c>
      <c r="ER12" s="12">
        <v>3</v>
      </c>
      <c r="ES12" s="12">
        <v>1</v>
      </c>
      <c r="ET12" s="12">
        <v>80</v>
      </c>
      <c r="EU12" s="12">
        <v>10</v>
      </c>
      <c r="EV12" s="12">
        <v>62</v>
      </c>
      <c r="EW12" s="12">
        <v>58</v>
      </c>
      <c r="EX12" s="12">
        <v>1</v>
      </c>
      <c r="EY12" s="12">
        <v>85</v>
      </c>
      <c r="EZ12" s="12">
        <v>42</v>
      </c>
      <c r="FA12" s="15" t="s">
        <v>4</v>
      </c>
      <c r="FB12" s="24">
        <f>AVERAGE(DD12:EC12,ED15:EZ15)</f>
        <v>75.122448979591837</v>
      </c>
      <c r="FC12" s="25">
        <f>STDEV(DD12:EC12,ED15:EZ15)</f>
        <v>22.404085056321399</v>
      </c>
      <c r="FD12" s="15" t="s">
        <v>4</v>
      </c>
      <c r="FE12" s="24">
        <f>AVERAGE(C12:Z12,AA15:AZ15,BD12:CG12,CH15:CZ15,DD12:EC12,ED15:EZ15)</f>
        <v>67.587837837837839</v>
      </c>
      <c r="FF12" s="25">
        <f>STDEV(C12:Z12,AA15:AZ15,BD12:CG12,CH15:CZ15,DD12:EC12,ED15:EZ15)</f>
        <v>27.712550032554894</v>
      </c>
    </row>
    <row r="13" spans="1:162" x14ac:dyDescent="0.2">
      <c r="A13" s="15" t="s">
        <v>206</v>
      </c>
      <c r="B13" s="16" t="s">
        <v>199</v>
      </c>
      <c r="C13" s="12">
        <v>100</v>
      </c>
      <c r="D13" s="12">
        <v>67</v>
      </c>
      <c r="E13" s="12">
        <v>81</v>
      </c>
      <c r="F13" s="12">
        <v>1</v>
      </c>
      <c r="G13" s="12">
        <v>1</v>
      </c>
      <c r="H13" s="12">
        <v>88</v>
      </c>
      <c r="I13" s="12">
        <v>1</v>
      </c>
      <c r="J13" s="12">
        <v>32</v>
      </c>
      <c r="K13" s="12">
        <v>85</v>
      </c>
      <c r="L13" s="12">
        <v>94</v>
      </c>
      <c r="M13" s="12">
        <v>73</v>
      </c>
      <c r="N13" s="12">
        <v>100</v>
      </c>
      <c r="O13" s="12">
        <v>72</v>
      </c>
      <c r="P13" s="12">
        <v>87</v>
      </c>
      <c r="Q13" s="12">
        <v>1</v>
      </c>
      <c r="R13" s="12">
        <v>1</v>
      </c>
      <c r="S13" s="12">
        <v>100</v>
      </c>
      <c r="T13" s="12">
        <v>100</v>
      </c>
      <c r="U13" s="12">
        <v>10</v>
      </c>
      <c r="V13" s="12">
        <v>25</v>
      </c>
      <c r="W13" s="12">
        <v>71</v>
      </c>
      <c r="X13" s="12">
        <v>17</v>
      </c>
      <c r="Y13" s="12">
        <v>90</v>
      </c>
      <c r="Z13" s="12">
        <v>63</v>
      </c>
      <c r="AA13" s="12">
        <v>67</v>
      </c>
      <c r="AB13" s="12">
        <v>65</v>
      </c>
      <c r="AC13" s="12">
        <v>77</v>
      </c>
      <c r="AD13" s="12">
        <v>100</v>
      </c>
      <c r="AE13" s="12">
        <v>94</v>
      </c>
      <c r="AF13" s="12">
        <v>91</v>
      </c>
      <c r="AG13" s="12">
        <v>83</v>
      </c>
      <c r="AH13" s="12">
        <v>74</v>
      </c>
      <c r="AI13" s="12">
        <v>37</v>
      </c>
      <c r="AJ13" s="12">
        <v>63</v>
      </c>
      <c r="AK13" s="12">
        <v>92</v>
      </c>
      <c r="AL13" s="12">
        <v>100</v>
      </c>
      <c r="AM13" s="12">
        <v>87</v>
      </c>
      <c r="AN13" s="12">
        <v>95</v>
      </c>
      <c r="AO13" s="12">
        <v>66</v>
      </c>
      <c r="AP13" s="12">
        <v>65</v>
      </c>
      <c r="AQ13" s="12">
        <v>70</v>
      </c>
      <c r="AR13" s="12">
        <v>67</v>
      </c>
      <c r="AS13" s="12">
        <v>10</v>
      </c>
      <c r="AT13" s="12">
        <v>82</v>
      </c>
      <c r="AU13" s="12">
        <v>19</v>
      </c>
      <c r="AV13" s="12">
        <v>96</v>
      </c>
      <c r="AW13" s="12">
        <v>1</v>
      </c>
      <c r="AX13" s="12">
        <v>1</v>
      </c>
      <c r="AY13" s="12">
        <v>82</v>
      </c>
      <c r="AZ13" s="12">
        <v>90</v>
      </c>
      <c r="BA13" s="15" t="s">
        <v>5</v>
      </c>
      <c r="BB13" s="24">
        <f>AVERAGE(C13:AZ13)</f>
        <v>62.68</v>
      </c>
      <c r="BC13" s="25">
        <f>STDEV(C13:AZ13)</f>
        <v>34.808185760225527</v>
      </c>
      <c r="BD13" s="12">
        <v>64</v>
      </c>
      <c r="BE13" s="12">
        <v>84</v>
      </c>
      <c r="BF13" s="12">
        <v>43</v>
      </c>
      <c r="BG13" s="12">
        <v>70</v>
      </c>
      <c r="BH13" s="12">
        <v>75</v>
      </c>
      <c r="BI13" s="12">
        <v>61</v>
      </c>
      <c r="BJ13" s="12">
        <v>60</v>
      </c>
      <c r="BK13" s="12">
        <v>60</v>
      </c>
      <c r="BL13" s="12">
        <v>79</v>
      </c>
      <c r="BM13" s="12">
        <v>1</v>
      </c>
      <c r="BN13" s="12">
        <v>71</v>
      </c>
      <c r="BO13" s="12">
        <v>100</v>
      </c>
      <c r="BP13" s="12">
        <v>39</v>
      </c>
      <c r="BQ13" s="12">
        <v>94</v>
      </c>
      <c r="BR13" s="12">
        <v>1</v>
      </c>
      <c r="BS13" s="12">
        <v>70</v>
      </c>
      <c r="BT13" s="12">
        <v>9</v>
      </c>
      <c r="BU13" s="12">
        <v>38</v>
      </c>
      <c r="BV13" s="12">
        <v>95</v>
      </c>
      <c r="BW13" s="12">
        <v>53</v>
      </c>
      <c r="BX13" s="12">
        <v>62</v>
      </c>
      <c r="BY13" s="12">
        <v>59</v>
      </c>
      <c r="BZ13" s="12">
        <v>78</v>
      </c>
      <c r="CA13" s="12">
        <v>99</v>
      </c>
      <c r="CB13" s="12">
        <v>99</v>
      </c>
      <c r="CC13" s="12">
        <v>1</v>
      </c>
      <c r="CD13" s="12">
        <v>25</v>
      </c>
      <c r="CE13" s="12">
        <v>75</v>
      </c>
      <c r="CF13" s="12">
        <v>1</v>
      </c>
      <c r="CG13" s="12">
        <v>1</v>
      </c>
      <c r="CH13" s="12">
        <v>1</v>
      </c>
      <c r="CI13" s="12">
        <v>29</v>
      </c>
      <c r="CJ13" s="12">
        <v>1</v>
      </c>
      <c r="CK13" s="12">
        <v>62</v>
      </c>
      <c r="CL13" s="12">
        <v>1</v>
      </c>
      <c r="CM13" s="12">
        <v>89</v>
      </c>
      <c r="CN13" s="12">
        <v>77</v>
      </c>
      <c r="CO13" s="12">
        <v>1</v>
      </c>
      <c r="CP13" s="12">
        <v>69</v>
      </c>
      <c r="CQ13" s="12">
        <v>84</v>
      </c>
      <c r="CR13" s="12">
        <v>76</v>
      </c>
      <c r="CS13" s="12">
        <v>89</v>
      </c>
      <c r="CT13" s="12">
        <v>4</v>
      </c>
      <c r="CU13" s="12">
        <v>80</v>
      </c>
      <c r="CV13" s="12">
        <v>93</v>
      </c>
      <c r="CW13" s="12">
        <v>66</v>
      </c>
      <c r="CX13" s="12">
        <v>70</v>
      </c>
      <c r="CY13" s="12">
        <v>62</v>
      </c>
      <c r="CZ13" s="12">
        <v>41</v>
      </c>
      <c r="DA13" s="15" t="s">
        <v>5</v>
      </c>
      <c r="DB13" s="24">
        <f>AVERAGE(BD13:CZ13)</f>
        <v>54.326530612244895</v>
      </c>
      <c r="DC13" s="25">
        <f>STDEV(BD13:CZ13)</f>
        <v>33.195373519953826</v>
      </c>
      <c r="DD13" s="12">
        <v>100</v>
      </c>
      <c r="DE13" s="12">
        <v>32</v>
      </c>
      <c r="DF13" s="12">
        <v>1</v>
      </c>
      <c r="DG13" s="12">
        <v>100</v>
      </c>
      <c r="DH13" s="12">
        <v>2</v>
      </c>
      <c r="DI13" s="12">
        <v>33</v>
      </c>
      <c r="DJ13" s="12">
        <v>31</v>
      </c>
      <c r="DK13" s="12">
        <v>88</v>
      </c>
      <c r="DL13" s="12">
        <v>85</v>
      </c>
      <c r="DM13" s="12">
        <v>1</v>
      </c>
      <c r="DN13" s="12">
        <v>1</v>
      </c>
      <c r="DO13" s="12">
        <v>81</v>
      </c>
      <c r="DP13" s="12">
        <v>87</v>
      </c>
      <c r="DQ13" s="12">
        <v>43</v>
      </c>
      <c r="DR13" s="12">
        <v>6</v>
      </c>
      <c r="DS13" s="12">
        <v>80</v>
      </c>
      <c r="DT13" s="12">
        <v>24</v>
      </c>
      <c r="DU13" s="12">
        <v>66</v>
      </c>
      <c r="DV13" s="12">
        <v>96</v>
      </c>
      <c r="DW13" s="12">
        <v>63</v>
      </c>
      <c r="DX13" s="12">
        <v>64</v>
      </c>
      <c r="DY13" s="12">
        <v>1</v>
      </c>
      <c r="DZ13" s="12">
        <v>24</v>
      </c>
      <c r="EA13" s="12">
        <v>1</v>
      </c>
      <c r="EB13" s="12">
        <v>10</v>
      </c>
      <c r="EC13" s="12">
        <v>1</v>
      </c>
      <c r="ED13" s="12">
        <v>66</v>
      </c>
      <c r="EE13" s="12">
        <v>72</v>
      </c>
      <c r="EF13" s="12">
        <v>10</v>
      </c>
      <c r="EG13" s="12">
        <v>1</v>
      </c>
      <c r="EH13" s="12">
        <v>88</v>
      </c>
      <c r="EI13" s="12">
        <v>1</v>
      </c>
      <c r="EJ13" s="12">
        <v>100</v>
      </c>
      <c r="EK13" s="12">
        <v>1</v>
      </c>
      <c r="EL13" s="12">
        <v>85</v>
      </c>
      <c r="EM13" s="12">
        <v>76</v>
      </c>
      <c r="EN13" s="12">
        <v>64</v>
      </c>
      <c r="EO13" s="12">
        <v>76</v>
      </c>
      <c r="EP13" s="12">
        <v>68</v>
      </c>
      <c r="EQ13" s="12">
        <v>82</v>
      </c>
      <c r="ER13" s="12">
        <v>1</v>
      </c>
      <c r="ES13" s="12">
        <v>1</v>
      </c>
      <c r="ET13" s="12">
        <v>70</v>
      </c>
      <c r="EU13" s="12">
        <v>1</v>
      </c>
      <c r="EV13" s="12">
        <v>63</v>
      </c>
      <c r="EW13" s="12">
        <v>35</v>
      </c>
      <c r="EX13" s="12">
        <v>1</v>
      </c>
      <c r="EY13" s="12">
        <v>85</v>
      </c>
      <c r="EZ13" s="12">
        <v>64</v>
      </c>
      <c r="FA13" s="15" t="s">
        <v>5</v>
      </c>
      <c r="FB13" s="24">
        <f>AVERAGE(DD13:EZ13)</f>
        <v>45.551020408163268</v>
      </c>
      <c r="FC13" s="25">
        <f>STDEV(DD13:EZ13)</f>
        <v>36.71799128974434</v>
      </c>
      <c r="FD13" s="15" t="s">
        <v>5</v>
      </c>
      <c r="FE13" s="24">
        <f>AVERAGE(C13:AZ13,BD13:CZ13,DD13:EZ13)</f>
        <v>54.243243243243242</v>
      </c>
      <c r="FF13" s="25">
        <f>STDEV(C13:AZ13,BD13:CZ13,DD13:EZ13)</f>
        <v>35.402183264397813</v>
      </c>
    </row>
    <row r="14" spans="1:162" x14ac:dyDescent="0.2">
      <c r="A14" s="15" t="s">
        <v>207</v>
      </c>
      <c r="B14" s="16" t="s">
        <v>201</v>
      </c>
      <c r="C14" s="12">
        <v>1</v>
      </c>
      <c r="D14" s="12">
        <v>69</v>
      </c>
      <c r="E14" s="12">
        <v>82</v>
      </c>
      <c r="F14" s="12">
        <v>1</v>
      </c>
      <c r="G14" s="12">
        <v>1</v>
      </c>
      <c r="H14" s="12">
        <v>80</v>
      </c>
      <c r="I14" s="12">
        <v>1</v>
      </c>
      <c r="J14" s="12">
        <v>67</v>
      </c>
      <c r="K14" s="12">
        <v>78</v>
      </c>
      <c r="L14" s="12">
        <v>73</v>
      </c>
      <c r="M14" s="12">
        <v>37</v>
      </c>
      <c r="N14" s="12">
        <v>39</v>
      </c>
      <c r="O14" s="12">
        <v>32</v>
      </c>
      <c r="P14" s="12">
        <v>83</v>
      </c>
      <c r="Q14" s="12">
        <v>49</v>
      </c>
      <c r="R14" s="12">
        <v>1</v>
      </c>
      <c r="S14" s="12">
        <v>1</v>
      </c>
      <c r="T14" s="12">
        <v>44</v>
      </c>
      <c r="U14" s="12">
        <v>6</v>
      </c>
      <c r="V14" s="12">
        <v>1</v>
      </c>
      <c r="W14" s="12">
        <v>64</v>
      </c>
      <c r="X14" s="12">
        <v>2</v>
      </c>
      <c r="Y14" s="12">
        <v>87</v>
      </c>
      <c r="Z14" s="12">
        <v>1</v>
      </c>
      <c r="AA14" s="12">
        <v>40</v>
      </c>
      <c r="AB14" s="12">
        <v>38</v>
      </c>
      <c r="AC14" s="12">
        <v>94</v>
      </c>
      <c r="AD14" s="12">
        <v>1</v>
      </c>
      <c r="AE14" s="12">
        <v>71</v>
      </c>
      <c r="AF14" s="12">
        <v>100</v>
      </c>
      <c r="AG14" s="12">
        <v>17</v>
      </c>
      <c r="AH14" s="12">
        <v>53</v>
      </c>
      <c r="AI14" s="12">
        <v>85</v>
      </c>
      <c r="AJ14" s="12">
        <v>54</v>
      </c>
      <c r="AK14" s="12">
        <v>94</v>
      </c>
      <c r="AL14" s="12">
        <v>1</v>
      </c>
      <c r="AM14" s="12">
        <v>80</v>
      </c>
      <c r="AN14" s="12">
        <v>65</v>
      </c>
      <c r="AO14" s="12">
        <v>93</v>
      </c>
      <c r="AP14" s="12">
        <v>1</v>
      </c>
      <c r="AQ14" s="12">
        <v>98</v>
      </c>
      <c r="AR14" s="12">
        <v>82</v>
      </c>
      <c r="AS14" s="12">
        <v>7</v>
      </c>
      <c r="AT14" s="12">
        <v>32</v>
      </c>
      <c r="AU14" s="12">
        <v>5</v>
      </c>
      <c r="AV14" s="12">
        <v>21</v>
      </c>
      <c r="AW14" s="12">
        <v>1</v>
      </c>
      <c r="AX14" s="12">
        <v>1</v>
      </c>
      <c r="AY14" s="12">
        <v>1</v>
      </c>
      <c r="AZ14" s="12">
        <v>77</v>
      </c>
      <c r="BA14" s="15" t="s">
        <v>5</v>
      </c>
      <c r="BB14" s="24">
        <f>AVERAGE(C14:AZ14)</f>
        <v>42.24</v>
      </c>
      <c r="BC14" s="25">
        <f>STDEV(C14:AZ14)</f>
        <v>35.999183664213774</v>
      </c>
      <c r="BD14" s="12">
        <v>83</v>
      </c>
      <c r="BE14" s="12">
        <v>12</v>
      </c>
      <c r="BF14" s="12">
        <v>1</v>
      </c>
      <c r="BG14" s="12">
        <v>81</v>
      </c>
      <c r="BH14" s="12">
        <v>88</v>
      </c>
      <c r="BI14" s="12">
        <v>76</v>
      </c>
      <c r="BJ14" s="12">
        <v>60</v>
      </c>
      <c r="BK14" s="12">
        <v>29</v>
      </c>
      <c r="BL14" s="12">
        <v>67</v>
      </c>
      <c r="BM14" s="12">
        <v>1</v>
      </c>
      <c r="BN14" s="12">
        <v>1</v>
      </c>
      <c r="BO14" s="12">
        <v>76</v>
      </c>
      <c r="BP14" s="12">
        <v>80</v>
      </c>
      <c r="BQ14" s="12">
        <v>84</v>
      </c>
      <c r="BR14" s="12">
        <v>1</v>
      </c>
      <c r="BS14" s="12">
        <v>63</v>
      </c>
      <c r="BT14" s="12">
        <v>1</v>
      </c>
      <c r="BU14" s="12">
        <v>72</v>
      </c>
      <c r="BV14" s="12">
        <v>1</v>
      </c>
      <c r="BW14" s="12">
        <v>48</v>
      </c>
      <c r="BX14" s="12">
        <v>59</v>
      </c>
      <c r="BY14" s="12">
        <v>74</v>
      </c>
      <c r="BZ14" s="12">
        <v>63</v>
      </c>
      <c r="CA14" s="12">
        <v>1</v>
      </c>
      <c r="CB14" s="12">
        <v>1</v>
      </c>
      <c r="CC14" s="12">
        <v>1</v>
      </c>
      <c r="CD14" s="12">
        <v>1</v>
      </c>
      <c r="CE14" s="12">
        <v>82</v>
      </c>
      <c r="CF14" s="12">
        <v>1</v>
      </c>
      <c r="CG14" s="12">
        <v>44</v>
      </c>
      <c r="CH14" s="12">
        <v>1</v>
      </c>
      <c r="CI14" s="12">
        <v>40</v>
      </c>
      <c r="CJ14" s="12">
        <v>1</v>
      </c>
      <c r="CK14" s="12">
        <v>86</v>
      </c>
      <c r="CL14" s="12">
        <v>1</v>
      </c>
      <c r="CM14" s="12">
        <v>93</v>
      </c>
      <c r="CN14" s="12">
        <v>65</v>
      </c>
      <c r="CO14" s="12">
        <v>1</v>
      </c>
      <c r="CP14" s="12">
        <v>67</v>
      </c>
      <c r="CQ14" s="12">
        <v>85</v>
      </c>
      <c r="CR14" s="12">
        <v>64</v>
      </c>
      <c r="CS14" s="12">
        <v>1</v>
      </c>
      <c r="CT14" s="12">
        <v>4</v>
      </c>
      <c r="CU14" s="12">
        <v>87</v>
      </c>
      <c r="CV14" s="12">
        <v>66</v>
      </c>
      <c r="CW14" s="12">
        <v>68</v>
      </c>
      <c r="CX14" s="12">
        <v>67</v>
      </c>
      <c r="CY14" s="12">
        <v>63</v>
      </c>
      <c r="CZ14" s="12">
        <v>35</v>
      </c>
      <c r="DA14" s="15" t="s">
        <v>5</v>
      </c>
      <c r="DB14" s="24">
        <f>AVERAGE(BD14:CZ14)</f>
        <v>43.816326530612244</v>
      </c>
      <c r="DC14" s="25">
        <f>STDEV(BD14:CZ14)</f>
        <v>34.817783692022815</v>
      </c>
      <c r="DD14" s="12">
        <v>98</v>
      </c>
      <c r="DE14" s="12">
        <v>31</v>
      </c>
      <c r="DF14" s="12">
        <v>1</v>
      </c>
      <c r="DG14" s="12">
        <v>1</v>
      </c>
      <c r="DH14" s="12">
        <v>1</v>
      </c>
      <c r="DI14" s="12">
        <v>35</v>
      </c>
      <c r="DJ14" s="12">
        <v>64</v>
      </c>
      <c r="DK14" s="12">
        <v>87</v>
      </c>
      <c r="DL14" s="12">
        <v>94</v>
      </c>
      <c r="DM14" s="12">
        <v>5</v>
      </c>
      <c r="DN14" s="12">
        <v>1</v>
      </c>
      <c r="DO14" s="12">
        <v>79</v>
      </c>
      <c r="DP14" s="12">
        <v>72</v>
      </c>
      <c r="DQ14" s="12">
        <v>45</v>
      </c>
      <c r="DR14" s="12">
        <v>7</v>
      </c>
      <c r="DS14" s="12">
        <v>71</v>
      </c>
      <c r="DT14" s="12">
        <v>21</v>
      </c>
      <c r="DU14" s="12">
        <v>65</v>
      </c>
      <c r="DV14" s="12">
        <v>28</v>
      </c>
      <c r="DW14" s="12">
        <v>39</v>
      </c>
      <c r="DX14" s="12">
        <v>73</v>
      </c>
      <c r="DY14" s="12">
        <v>1</v>
      </c>
      <c r="DZ14" s="12">
        <v>78</v>
      </c>
      <c r="EA14" s="12">
        <v>1</v>
      </c>
      <c r="EB14" s="12">
        <v>1</v>
      </c>
      <c r="EC14" s="12">
        <v>1</v>
      </c>
      <c r="ED14" s="12">
        <v>75</v>
      </c>
      <c r="EE14" s="12">
        <v>31</v>
      </c>
      <c r="EF14" s="12">
        <v>10</v>
      </c>
      <c r="EG14" s="12">
        <v>1</v>
      </c>
      <c r="EH14" s="12">
        <v>15</v>
      </c>
      <c r="EI14" s="12">
        <v>1</v>
      </c>
      <c r="EJ14" s="12">
        <v>1</v>
      </c>
      <c r="EK14" s="12">
        <v>1</v>
      </c>
      <c r="EL14" s="12">
        <v>71</v>
      </c>
      <c r="EM14" s="12">
        <v>18</v>
      </c>
      <c r="EN14" s="12">
        <v>37</v>
      </c>
      <c r="EO14" s="12">
        <v>40</v>
      </c>
      <c r="EP14" s="12">
        <v>78</v>
      </c>
      <c r="EQ14" s="12">
        <v>79</v>
      </c>
      <c r="ER14" s="12">
        <v>1</v>
      </c>
      <c r="ES14" s="12">
        <v>1</v>
      </c>
      <c r="ET14" s="12">
        <v>85</v>
      </c>
      <c r="EU14" s="12">
        <v>1</v>
      </c>
      <c r="EV14" s="12">
        <v>62</v>
      </c>
      <c r="EW14" s="12">
        <v>58</v>
      </c>
      <c r="EX14" s="12">
        <v>1</v>
      </c>
      <c r="EY14" s="12">
        <v>79</v>
      </c>
      <c r="EZ14" s="12">
        <v>41</v>
      </c>
      <c r="FA14" s="15" t="s">
        <v>5</v>
      </c>
      <c r="FB14" s="24">
        <f>AVERAGE(DD14:EZ14)</f>
        <v>36.469387755102041</v>
      </c>
      <c r="FC14" s="25">
        <f>STDEV(DD14:EZ14)</f>
        <v>33.544188543382795</v>
      </c>
      <c r="FD14" s="15" t="s">
        <v>5</v>
      </c>
      <c r="FE14" s="24">
        <f>AVERAGE(C14:AZ14,BD14:CZ14,DD14:EZ14)</f>
        <v>40.851351351351354</v>
      </c>
      <c r="FF14" s="25">
        <f>STDEV(C14:AZ14,BD14:CZ14,DD14:EZ14)</f>
        <v>34.716414762238045</v>
      </c>
    </row>
    <row r="15" spans="1:162" x14ac:dyDescent="0.2">
      <c r="A15" s="15" t="s">
        <v>208</v>
      </c>
      <c r="B15" s="16" t="s">
        <v>203</v>
      </c>
      <c r="C15" s="12">
        <v>62</v>
      </c>
      <c r="D15" s="12">
        <v>73</v>
      </c>
      <c r="E15" s="12">
        <v>81</v>
      </c>
      <c r="F15" s="12">
        <v>70</v>
      </c>
      <c r="G15" s="12">
        <v>100</v>
      </c>
      <c r="H15" s="12">
        <v>73</v>
      </c>
      <c r="I15" s="12">
        <v>64</v>
      </c>
      <c r="J15" s="12">
        <v>73</v>
      </c>
      <c r="K15" s="12">
        <v>87</v>
      </c>
      <c r="L15" s="12">
        <v>83</v>
      </c>
      <c r="M15" s="12">
        <v>71</v>
      </c>
      <c r="N15" s="12">
        <v>73</v>
      </c>
      <c r="O15" s="12">
        <v>46</v>
      </c>
      <c r="P15" s="12">
        <v>68</v>
      </c>
      <c r="Q15" s="12">
        <v>100</v>
      </c>
      <c r="R15" s="12">
        <v>73</v>
      </c>
      <c r="S15" s="12">
        <v>1</v>
      </c>
      <c r="T15" s="12">
        <v>89</v>
      </c>
      <c r="U15" s="12">
        <v>34</v>
      </c>
      <c r="V15" s="12">
        <v>1</v>
      </c>
      <c r="W15" s="12">
        <v>63</v>
      </c>
      <c r="X15" s="12">
        <v>100</v>
      </c>
      <c r="Y15" s="12">
        <v>94</v>
      </c>
      <c r="Z15" s="12">
        <v>1</v>
      </c>
      <c r="AA15" s="12">
        <v>73</v>
      </c>
      <c r="AB15" s="12">
        <v>69</v>
      </c>
      <c r="AC15" s="12">
        <v>89</v>
      </c>
      <c r="AD15" s="12">
        <v>1</v>
      </c>
      <c r="AE15" s="12">
        <v>92</v>
      </c>
      <c r="AF15" s="12">
        <v>32</v>
      </c>
      <c r="AG15" s="12">
        <v>20</v>
      </c>
      <c r="AH15" s="12">
        <v>63</v>
      </c>
      <c r="AI15" s="12">
        <v>63</v>
      </c>
      <c r="AJ15" s="12">
        <v>35</v>
      </c>
      <c r="AK15" s="12">
        <v>97</v>
      </c>
      <c r="AL15" s="12">
        <v>1</v>
      </c>
      <c r="AM15" s="12">
        <v>89</v>
      </c>
      <c r="AN15" s="12">
        <v>95</v>
      </c>
      <c r="AO15" s="12">
        <v>100</v>
      </c>
      <c r="AP15" s="12">
        <v>1</v>
      </c>
      <c r="AQ15" s="12">
        <v>76</v>
      </c>
      <c r="AR15" s="12">
        <v>67</v>
      </c>
      <c r="AS15" s="12">
        <v>4</v>
      </c>
      <c r="AT15" s="12">
        <v>42</v>
      </c>
      <c r="AU15" s="12">
        <v>76</v>
      </c>
      <c r="AV15" s="12">
        <v>18</v>
      </c>
      <c r="AW15" s="12">
        <v>100</v>
      </c>
      <c r="AX15" s="12">
        <v>20</v>
      </c>
      <c r="AY15" s="12">
        <v>76</v>
      </c>
      <c r="AZ15" s="12">
        <v>92</v>
      </c>
      <c r="BA15" s="15" t="s">
        <v>6</v>
      </c>
      <c r="BB15" s="24">
        <f>AVERAGE(C15:Z15,AA12:AZ12)</f>
        <v>70.84</v>
      </c>
      <c r="BC15" s="25">
        <f>STDEV(C15:Z15,AA12:AZ12)</f>
        <v>25.90828407427766</v>
      </c>
      <c r="BD15" s="12">
        <v>68</v>
      </c>
      <c r="BE15" s="12">
        <v>3</v>
      </c>
      <c r="BF15" s="12">
        <v>55</v>
      </c>
      <c r="BG15" s="12">
        <v>65</v>
      </c>
      <c r="BH15" s="12">
        <v>93</v>
      </c>
      <c r="BI15" s="12">
        <v>63</v>
      </c>
      <c r="BJ15" s="12">
        <v>67</v>
      </c>
      <c r="BK15" s="12">
        <v>31</v>
      </c>
      <c r="BL15" s="12">
        <v>76</v>
      </c>
      <c r="BM15" s="12">
        <v>38</v>
      </c>
      <c r="BN15" s="12">
        <v>1</v>
      </c>
      <c r="BO15" s="12">
        <v>86</v>
      </c>
      <c r="BP15" s="12">
        <v>97</v>
      </c>
      <c r="BQ15" s="12">
        <v>92</v>
      </c>
      <c r="BR15" s="12">
        <v>61</v>
      </c>
      <c r="BS15" s="12">
        <v>55</v>
      </c>
      <c r="BT15" s="12">
        <v>91</v>
      </c>
      <c r="BU15" s="12">
        <v>73</v>
      </c>
      <c r="BV15" s="12">
        <v>89</v>
      </c>
      <c r="BW15" s="12">
        <v>79</v>
      </c>
      <c r="BX15" s="12">
        <v>41</v>
      </c>
      <c r="BY15" s="12">
        <v>64</v>
      </c>
      <c r="BZ15" s="12">
        <v>92</v>
      </c>
      <c r="CA15" s="12">
        <v>1</v>
      </c>
      <c r="CB15" s="12">
        <v>1</v>
      </c>
      <c r="CC15" s="12">
        <v>100</v>
      </c>
      <c r="CD15" s="12">
        <v>1</v>
      </c>
      <c r="CE15" s="12">
        <v>77</v>
      </c>
      <c r="CF15" s="12">
        <v>100</v>
      </c>
      <c r="CG15" s="12">
        <v>48</v>
      </c>
      <c r="CH15" s="12">
        <v>1</v>
      </c>
      <c r="CI15" s="12">
        <v>37</v>
      </c>
      <c r="CJ15" s="12">
        <v>50</v>
      </c>
      <c r="CK15" s="12">
        <v>56</v>
      </c>
      <c r="CL15" s="12">
        <v>77</v>
      </c>
      <c r="CM15" s="12">
        <v>90</v>
      </c>
      <c r="CN15" s="12">
        <v>82</v>
      </c>
      <c r="CO15" s="12">
        <v>100</v>
      </c>
      <c r="CP15" s="12">
        <v>78</v>
      </c>
      <c r="CQ15" s="12">
        <v>79</v>
      </c>
      <c r="CR15" s="12">
        <v>83</v>
      </c>
      <c r="CS15" s="12">
        <v>1</v>
      </c>
      <c r="CT15" s="12">
        <v>4</v>
      </c>
      <c r="CU15" s="12">
        <v>80</v>
      </c>
      <c r="CV15" s="12">
        <v>72</v>
      </c>
      <c r="CW15" s="12">
        <v>71</v>
      </c>
      <c r="CX15" s="12">
        <v>68</v>
      </c>
      <c r="CY15" s="12">
        <v>68</v>
      </c>
      <c r="CZ15" s="12">
        <v>90</v>
      </c>
      <c r="DA15" s="15" t="s">
        <v>6</v>
      </c>
      <c r="DB15" s="24">
        <f>AVERAGE(BD15:CG15,CH12:CZ12)</f>
        <v>60.04081632653061</v>
      </c>
      <c r="DC15" s="25">
        <f>STDEV(BD15:CG15,CH12:CZ12)</f>
        <v>31.164856799281594</v>
      </c>
      <c r="DD15" s="12">
        <v>98</v>
      </c>
      <c r="DE15" s="12">
        <v>36</v>
      </c>
      <c r="DF15" s="12">
        <v>27</v>
      </c>
      <c r="DG15" s="12">
        <v>1</v>
      </c>
      <c r="DH15" s="12">
        <v>1</v>
      </c>
      <c r="DI15" s="12">
        <v>32</v>
      </c>
      <c r="DJ15" s="12">
        <v>59</v>
      </c>
      <c r="DK15" s="12">
        <v>87</v>
      </c>
      <c r="DL15" s="12">
        <v>82</v>
      </c>
      <c r="DM15" s="12">
        <v>11</v>
      </c>
      <c r="DN15" s="12">
        <v>1</v>
      </c>
      <c r="DO15" s="12">
        <v>78</v>
      </c>
      <c r="DP15" s="12">
        <v>75</v>
      </c>
      <c r="DQ15" s="12">
        <v>54</v>
      </c>
      <c r="DR15" s="12">
        <v>7</v>
      </c>
      <c r="DS15" s="12">
        <v>75</v>
      </c>
      <c r="DT15" s="12">
        <v>20</v>
      </c>
      <c r="DU15" s="12">
        <v>61</v>
      </c>
      <c r="DV15" s="12">
        <v>20</v>
      </c>
      <c r="DW15" s="12">
        <v>78</v>
      </c>
      <c r="DX15" s="12">
        <v>66</v>
      </c>
      <c r="DY15" s="12">
        <v>1</v>
      </c>
      <c r="DZ15" s="12">
        <v>14</v>
      </c>
      <c r="EA15" s="12">
        <v>1</v>
      </c>
      <c r="EB15" s="12">
        <v>1</v>
      </c>
      <c r="EC15" s="12">
        <v>1</v>
      </c>
      <c r="ED15" s="12">
        <v>63</v>
      </c>
      <c r="EE15" s="12">
        <v>69</v>
      </c>
      <c r="EF15" s="12">
        <v>100</v>
      </c>
      <c r="EG15" s="12">
        <v>70</v>
      </c>
      <c r="EH15" s="12">
        <v>86</v>
      </c>
      <c r="EI15" s="12">
        <v>100</v>
      </c>
      <c r="EJ15" s="12">
        <v>100</v>
      </c>
      <c r="EK15" s="12">
        <v>50</v>
      </c>
      <c r="EL15" s="12">
        <v>90</v>
      </c>
      <c r="EM15" s="12">
        <v>17</v>
      </c>
      <c r="EN15" s="12">
        <v>29</v>
      </c>
      <c r="EO15" s="12">
        <v>42</v>
      </c>
      <c r="EP15" s="12">
        <v>41</v>
      </c>
      <c r="EQ15" s="12">
        <v>82</v>
      </c>
      <c r="ER15" s="12">
        <v>49</v>
      </c>
      <c r="ES15" s="12">
        <v>100</v>
      </c>
      <c r="ET15" s="12">
        <v>80</v>
      </c>
      <c r="EU15" s="12">
        <v>90</v>
      </c>
      <c r="EV15" s="12">
        <v>61</v>
      </c>
      <c r="EW15" s="12">
        <v>58</v>
      </c>
      <c r="EX15" s="12">
        <v>100</v>
      </c>
      <c r="EY15" s="12">
        <v>82</v>
      </c>
      <c r="EZ15" s="12">
        <v>68</v>
      </c>
      <c r="FA15" s="15" t="s">
        <v>6</v>
      </c>
      <c r="FB15" s="24">
        <f>AVERAGE(DD15:EC15,ED12:EZ12)</f>
        <v>37.448979591836732</v>
      </c>
      <c r="FC15" s="25">
        <f>STDEV(DD15:EC15,ED12:EZ12)</f>
        <v>32.534636174704765</v>
      </c>
      <c r="FD15" s="15" t="s">
        <v>6</v>
      </c>
      <c r="FE15" s="24">
        <f>AVERAGE(C15:Z15,AA12:AZ12,BD15:CG15,CH12:CZ12,DD15:EC15,ED12:EZ12)</f>
        <v>56.20945945945946</v>
      </c>
      <c r="FF15" s="25">
        <f>STDEV(C15:Z15,AA12:AZ12,BD15:CG15,CH12:CZ12,DD15:EC15,ED12:EZ12)</f>
        <v>32.886788567612712</v>
      </c>
    </row>
    <row r="16" spans="1:162" x14ac:dyDescent="0.2">
      <c r="A16" s="15" t="s">
        <v>209</v>
      </c>
      <c r="B16" s="16" t="s">
        <v>210</v>
      </c>
      <c r="C16" s="12" t="s">
        <v>212</v>
      </c>
      <c r="D16" s="12" t="s">
        <v>213</v>
      </c>
      <c r="E16" s="12" t="s">
        <v>213</v>
      </c>
      <c r="F16" s="12" t="s">
        <v>731</v>
      </c>
      <c r="G16" s="12" t="s">
        <v>732</v>
      </c>
      <c r="H16" s="12" t="s">
        <v>251</v>
      </c>
      <c r="I16" s="12" t="s">
        <v>211</v>
      </c>
      <c r="J16" s="12" t="s">
        <v>219</v>
      </c>
      <c r="K16" s="12" t="s">
        <v>213</v>
      </c>
      <c r="L16" s="12" t="s">
        <v>219</v>
      </c>
      <c r="M16" s="12" t="s">
        <v>256</v>
      </c>
      <c r="N16" s="12" t="s">
        <v>733</v>
      </c>
      <c r="O16" s="12" t="s">
        <v>213</v>
      </c>
      <c r="P16" s="12" t="s">
        <v>213</v>
      </c>
      <c r="Q16" s="12" t="s">
        <v>211</v>
      </c>
      <c r="R16" s="12" t="s">
        <v>224</v>
      </c>
      <c r="S16" s="12" t="s">
        <v>211</v>
      </c>
      <c r="T16" s="12" t="s">
        <v>734</v>
      </c>
      <c r="U16" s="12" t="s">
        <v>735</v>
      </c>
      <c r="V16" s="12" t="s">
        <v>736</v>
      </c>
      <c r="W16" s="12" t="s">
        <v>213</v>
      </c>
      <c r="X16" s="12" t="s">
        <v>737</v>
      </c>
      <c r="Y16" s="12" t="s">
        <v>213</v>
      </c>
      <c r="Z16" s="12" t="s">
        <v>738</v>
      </c>
      <c r="AA16" s="12" t="s">
        <v>739</v>
      </c>
      <c r="AB16" s="12" t="s">
        <v>213</v>
      </c>
      <c r="AC16" s="12" t="s">
        <v>213</v>
      </c>
      <c r="AD16" s="12" t="s">
        <v>224</v>
      </c>
      <c r="AE16" s="12" t="s">
        <v>213</v>
      </c>
      <c r="AF16" s="12" t="s">
        <v>740</v>
      </c>
      <c r="AG16" s="12" t="s">
        <v>212</v>
      </c>
      <c r="AH16" s="12" t="s">
        <v>741</v>
      </c>
      <c r="AI16" s="12" t="s">
        <v>213</v>
      </c>
      <c r="AJ16" s="12" t="s">
        <v>213</v>
      </c>
      <c r="AK16" s="12" t="s">
        <v>212</v>
      </c>
      <c r="AL16" s="12" t="s">
        <v>211</v>
      </c>
      <c r="AM16" s="12" t="s">
        <v>388</v>
      </c>
      <c r="AN16" s="12" t="s">
        <v>212</v>
      </c>
      <c r="AO16" s="12" t="s">
        <v>742</v>
      </c>
      <c r="AP16" s="12" t="s">
        <v>743</v>
      </c>
      <c r="AQ16" s="12" t="s">
        <v>219</v>
      </c>
      <c r="AR16" s="12" t="s">
        <v>744</v>
      </c>
      <c r="AS16" s="12" t="s">
        <v>213</v>
      </c>
      <c r="AT16" s="12" t="s">
        <v>745</v>
      </c>
      <c r="AU16" s="12" t="s">
        <v>213</v>
      </c>
      <c r="AV16" s="12" t="s">
        <v>213</v>
      </c>
      <c r="AW16" s="12" t="s">
        <v>213</v>
      </c>
      <c r="AX16" s="12" t="s">
        <v>212</v>
      </c>
      <c r="AY16" s="12" t="s">
        <v>219</v>
      </c>
      <c r="AZ16" s="12" t="s">
        <v>746</v>
      </c>
      <c r="BA16" s="26"/>
      <c r="BB16" s="19" t="s">
        <v>8</v>
      </c>
      <c r="BC16" s="20" t="s">
        <v>9</v>
      </c>
      <c r="BD16" s="12" t="s">
        <v>213</v>
      </c>
      <c r="BE16" s="12" t="s">
        <v>747</v>
      </c>
      <c r="BF16" s="12" t="s">
        <v>748</v>
      </c>
      <c r="BG16" s="12" t="s">
        <v>213</v>
      </c>
      <c r="BH16" s="12" t="s">
        <v>278</v>
      </c>
      <c r="BI16" s="12" t="s">
        <v>213</v>
      </c>
      <c r="BJ16" s="12" t="s">
        <v>749</v>
      </c>
      <c r="BK16" s="12" t="s">
        <v>213</v>
      </c>
      <c r="BL16" s="12" t="s">
        <v>750</v>
      </c>
      <c r="BM16" s="12" t="s">
        <v>224</v>
      </c>
      <c r="BN16" s="12" t="s">
        <v>211</v>
      </c>
      <c r="BO16" s="12" t="s">
        <v>211</v>
      </c>
      <c r="BP16" s="12" t="s">
        <v>213</v>
      </c>
      <c r="BQ16" s="12" t="s">
        <v>213</v>
      </c>
      <c r="BR16" s="12" t="s">
        <v>751</v>
      </c>
      <c r="BS16" s="12" t="s">
        <v>752</v>
      </c>
      <c r="BT16" s="12" t="s">
        <v>753</v>
      </c>
      <c r="BU16" s="12" t="s">
        <v>754</v>
      </c>
      <c r="BV16" s="12" t="s">
        <v>213</v>
      </c>
      <c r="BW16" s="12" t="s">
        <v>213</v>
      </c>
      <c r="BX16" s="12" t="s">
        <v>213</v>
      </c>
      <c r="BY16" s="12" t="s">
        <v>262</v>
      </c>
      <c r="BZ16" s="12" t="s">
        <v>212</v>
      </c>
      <c r="CA16" s="12" t="s">
        <v>211</v>
      </c>
      <c r="CB16" s="12" t="s">
        <v>213</v>
      </c>
      <c r="CC16" s="12" t="s">
        <v>755</v>
      </c>
      <c r="CD16" s="12" t="s">
        <v>739</v>
      </c>
      <c r="CE16" s="12" t="s">
        <v>213</v>
      </c>
      <c r="CF16" s="12" t="s">
        <v>219</v>
      </c>
      <c r="CG16" s="12" t="s">
        <v>756</v>
      </c>
      <c r="CH16" s="12" t="s">
        <v>219</v>
      </c>
      <c r="CI16" s="12" t="s">
        <v>757</v>
      </c>
      <c r="CJ16" s="12" t="s">
        <v>758</v>
      </c>
      <c r="CK16" s="12" t="s">
        <v>759</v>
      </c>
      <c r="CL16" s="12" t="s">
        <v>211</v>
      </c>
      <c r="CM16" s="12" t="s">
        <v>249</v>
      </c>
      <c r="CN16" s="12" t="s">
        <v>213</v>
      </c>
      <c r="CO16" s="12" t="s">
        <v>278</v>
      </c>
      <c r="CP16" s="12" t="s">
        <v>213</v>
      </c>
      <c r="CQ16" s="12" t="s">
        <v>239</v>
      </c>
      <c r="CR16" s="12" t="s">
        <v>211</v>
      </c>
      <c r="CS16" s="12" t="s">
        <v>760</v>
      </c>
      <c r="CT16" s="12" t="s">
        <v>211</v>
      </c>
      <c r="CU16" s="12" t="s">
        <v>761</v>
      </c>
      <c r="CV16" s="12" t="s">
        <v>762</v>
      </c>
      <c r="CW16" s="12" t="s">
        <v>213</v>
      </c>
      <c r="CX16" s="12" t="s">
        <v>763</v>
      </c>
      <c r="CY16" s="12" t="s">
        <v>764</v>
      </c>
      <c r="CZ16" s="12" t="s">
        <v>212</v>
      </c>
      <c r="DA16" s="26"/>
      <c r="DB16" s="19" t="s">
        <v>8</v>
      </c>
      <c r="DC16" s="20" t="s">
        <v>9</v>
      </c>
      <c r="DD16" s="12" t="s">
        <v>213</v>
      </c>
      <c r="DE16" s="12" t="s">
        <v>765</v>
      </c>
      <c r="DF16" s="12" t="s">
        <v>219</v>
      </c>
      <c r="DG16" s="12" t="s">
        <v>766</v>
      </c>
      <c r="DH16" s="12" t="s">
        <v>212</v>
      </c>
      <c r="DI16" s="12" t="s">
        <v>767</v>
      </c>
      <c r="DJ16" s="12" t="s">
        <v>213</v>
      </c>
      <c r="DK16" s="12" t="s">
        <v>213</v>
      </c>
      <c r="DL16" s="12" t="s">
        <v>213</v>
      </c>
      <c r="DM16" s="12" t="s">
        <v>213</v>
      </c>
      <c r="DN16" s="12" t="s">
        <v>768</v>
      </c>
      <c r="DO16" s="12" t="s">
        <v>213</v>
      </c>
      <c r="DP16" s="12" t="s">
        <v>213</v>
      </c>
      <c r="DQ16" s="12" t="s">
        <v>213</v>
      </c>
      <c r="DR16" s="12" t="s">
        <v>769</v>
      </c>
      <c r="DS16" s="12" t="s">
        <v>770</v>
      </c>
      <c r="DT16" s="12" t="s">
        <v>212</v>
      </c>
      <c r="DU16" s="12" t="s">
        <v>771</v>
      </c>
      <c r="DV16" s="12" t="s">
        <v>219</v>
      </c>
      <c r="DW16" s="12" t="s">
        <v>213</v>
      </c>
      <c r="DX16" s="12" t="s">
        <v>772</v>
      </c>
      <c r="DY16" s="12" t="s">
        <v>211</v>
      </c>
      <c r="DZ16" s="12" t="s">
        <v>773</v>
      </c>
      <c r="EA16" s="12" t="s">
        <v>211</v>
      </c>
      <c r="EB16" s="12" t="s">
        <v>212</v>
      </c>
      <c r="EC16" s="12" t="s">
        <v>219</v>
      </c>
      <c r="ED16" s="12" t="s">
        <v>774</v>
      </c>
      <c r="EE16" s="12" t="s">
        <v>775</v>
      </c>
      <c r="EF16" s="12" t="s">
        <v>212</v>
      </c>
      <c r="EG16" s="12" t="s">
        <v>776</v>
      </c>
      <c r="EH16" s="12" t="s">
        <v>212</v>
      </c>
      <c r="EI16" s="12" t="s">
        <v>212</v>
      </c>
      <c r="EJ16" s="12" t="s">
        <v>777</v>
      </c>
      <c r="EK16" s="12" t="s">
        <v>778</v>
      </c>
      <c r="EL16" s="12" t="s">
        <v>779</v>
      </c>
      <c r="EM16" s="12" t="s">
        <v>213</v>
      </c>
      <c r="EN16" s="12" t="s">
        <v>211</v>
      </c>
      <c r="EO16" s="12" t="s">
        <v>211</v>
      </c>
      <c r="EP16" s="12" t="s">
        <v>213</v>
      </c>
      <c r="EQ16" s="12" t="s">
        <v>780</v>
      </c>
      <c r="ER16" s="12" t="s">
        <v>781</v>
      </c>
      <c r="ES16" s="12" t="s">
        <v>782</v>
      </c>
      <c r="ET16" s="12" t="s">
        <v>783</v>
      </c>
      <c r="EU16" s="12" t="s">
        <v>219</v>
      </c>
      <c r="EV16" s="12" t="s">
        <v>212</v>
      </c>
      <c r="EW16" s="12" t="s">
        <v>213</v>
      </c>
      <c r="EX16" s="12" t="s">
        <v>219</v>
      </c>
      <c r="EY16" s="12" t="s">
        <v>784</v>
      </c>
      <c r="EZ16" s="12" t="s">
        <v>213</v>
      </c>
      <c r="FA16" s="26"/>
      <c r="FB16" s="19" t="s">
        <v>8</v>
      </c>
      <c r="FC16" s="20" t="s">
        <v>9</v>
      </c>
      <c r="FD16" s="26"/>
      <c r="FE16" s="19" t="s">
        <v>8</v>
      </c>
      <c r="FF16" s="20" t="s">
        <v>9</v>
      </c>
    </row>
    <row r="17" spans="1:162" x14ac:dyDescent="0.2">
      <c r="A17" s="15"/>
      <c r="B17" s="16" t="s">
        <v>297</v>
      </c>
      <c r="C17" s="12" t="s">
        <v>298</v>
      </c>
      <c r="D17" s="12" t="s">
        <v>298</v>
      </c>
      <c r="E17" s="12" t="s">
        <v>298</v>
      </c>
      <c r="H17" s="12" t="s">
        <v>298</v>
      </c>
      <c r="I17" s="12" t="s">
        <v>298</v>
      </c>
      <c r="J17" s="12" t="s">
        <v>298</v>
      </c>
      <c r="K17" s="12" t="s">
        <v>298</v>
      </c>
      <c r="L17" s="12" t="s">
        <v>298</v>
      </c>
      <c r="M17" s="12" t="s">
        <v>298</v>
      </c>
      <c r="O17" s="12" t="s">
        <v>298</v>
      </c>
      <c r="P17" s="12" t="s">
        <v>298</v>
      </c>
      <c r="Q17" s="12" t="s">
        <v>298</v>
      </c>
      <c r="R17" s="12" t="s">
        <v>298</v>
      </c>
      <c r="S17" s="12" t="s">
        <v>298</v>
      </c>
      <c r="T17" s="12" t="s">
        <v>298</v>
      </c>
      <c r="W17" s="12" t="s">
        <v>298</v>
      </c>
      <c r="Y17" s="12" t="s">
        <v>298</v>
      </c>
      <c r="AA17" s="12" t="s">
        <v>298</v>
      </c>
      <c r="AB17" s="12" t="s">
        <v>298</v>
      </c>
      <c r="AC17" s="12" t="s">
        <v>298</v>
      </c>
      <c r="AD17" s="12" t="s">
        <v>298</v>
      </c>
      <c r="AE17" s="12" t="s">
        <v>298</v>
      </c>
      <c r="AF17" s="12" t="s">
        <v>298</v>
      </c>
      <c r="AG17" s="12" t="s">
        <v>298</v>
      </c>
      <c r="AI17" s="12" t="s">
        <v>298</v>
      </c>
      <c r="AJ17" s="12" t="s">
        <v>298</v>
      </c>
      <c r="AK17" s="12" t="s">
        <v>298</v>
      </c>
      <c r="AL17" s="12" t="s">
        <v>298</v>
      </c>
      <c r="AM17" s="12" t="s">
        <v>298</v>
      </c>
      <c r="AN17" s="12" t="s">
        <v>298</v>
      </c>
      <c r="AQ17" s="12" t="s">
        <v>298</v>
      </c>
      <c r="AS17" s="12" t="s">
        <v>298</v>
      </c>
      <c r="AU17" s="12" t="s">
        <v>298</v>
      </c>
      <c r="AV17" s="12" t="s">
        <v>298</v>
      </c>
      <c r="AW17" s="12" t="s">
        <v>298</v>
      </c>
      <c r="AX17" s="12" t="s">
        <v>298</v>
      </c>
      <c r="AY17" s="12" t="s">
        <v>298</v>
      </c>
      <c r="BA17" s="15" t="s">
        <v>10</v>
      </c>
      <c r="BB17" s="34">
        <f>50-COUNTIF(C17:AZ17,"I don't know/no response/other comment")</f>
        <v>13</v>
      </c>
      <c r="BC17" s="23">
        <f>BB17/50*100</f>
        <v>26</v>
      </c>
      <c r="BD17" s="12" t="s">
        <v>298</v>
      </c>
      <c r="BF17" s="12" t="s">
        <v>298</v>
      </c>
      <c r="BG17" s="12" t="s">
        <v>298</v>
      </c>
      <c r="BI17" s="12" t="s">
        <v>298</v>
      </c>
      <c r="BK17" s="12" t="s">
        <v>298</v>
      </c>
      <c r="BM17" s="12" t="s">
        <v>298</v>
      </c>
      <c r="BN17" s="12" t="s">
        <v>298</v>
      </c>
      <c r="BO17" s="12" t="s">
        <v>298</v>
      </c>
      <c r="BP17" s="12" t="s">
        <v>298</v>
      </c>
      <c r="BQ17" s="12" t="s">
        <v>298</v>
      </c>
      <c r="BU17" s="12" t="s">
        <v>298</v>
      </c>
      <c r="BV17" s="12" t="s">
        <v>298</v>
      </c>
      <c r="BW17" s="12" t="s">
        <v>298</v>
      </c>
      <c r="BX17" s="12" t="s">
        <v>298</v>
      </c>
      <c r="BY17" s="12" t="s">
        <v>298</v>
      </c>
      <c r="BZ17" s="12" t="s">
        <v>298</v>
      </c>
      <c r="CA17" s="12" t="s">
        <v>298</v>
      </c>
      <c r="CB17" s="12" t="s">
        <v>298</v>
      </c>
      <c r="CD17" s="12" t="s">
        <v>298</v>
      </c>
      <c r="CE17" s="12" t="s">
        <v>298</v>
      </c>
      <c r="CF17" s="12" t="s">
        <v>298</v>
      </c>
      <c r="CG17" s="12" t="s">
        <v>298</v>
      </c>
      <c r="CH17" s="12" t="s">
        <v>298</v>
      </c>
      <c r="CI17" s="12" t="s">
        <v>298</v>
      </c>
      <c r="CJ17" s="12" t="s">
        <v>298</v>
      </c>
      <c r="CK17" s="12" t="s">
        <v>298</v>
      </c>
      <c r="CL17" s="12" t="s">
        <v>298</v>
      </c>
      <c r="CN17" s="12" t="s">
        <v>298</v>
      </c>
      <c r="CP17" s="12" t="s">
        <v>298</v>
      </c>
      <c r="CQ17" s="12" t="s">
        <v>298</v>
      </c>
      <c r="CR17" s="12" t="s">
        <v>298</v>
      </c>
      <c r="CT17" s="12" t="s">
        <v>298</v>
      </c>
      <c r="CW17" s="12" t="s">
        <v>298</v>
      </c>
      <c r="CX17" s="12" t="s">
        <v>298</v>
      </c>
      <c r="CZ17" s="12" t="s">
        <v>298</v>
      </c>
      <c r="DA17" s="15" t="s">
        <v>10</v>
      </c>
      <c r="DB17" s="34">
        <f>49-COUNTIF(BD17:CZ17,"I don't know/no response/other comment")</f>
        <v>14</v>
      </c>
      <c r="DC17" s="23">
        <f>DB17/49*100</f>
        <v>28.571428571428569</v>
      </c>
      <c r="DD17" s="12" t="s">
        <v>298</v>
      </c>
      <c r="DF17" s="12" t="s">
        <v>298</v>
      </c>
      <c r="DH17" s="12" t="s">
        <v>298</v>
      </c>
      <c r="DJ17" s="12" t="s">
        <v>298</v>
      </c>
      <c r="DK17" s="12" t="s">
        <v>298</v>
      </c>
      <c r="DL17" s="12" t="s">
        <v>298</v>
      </c>
      <c r="DM17" s="12" t="s">
        <v>298</v>
      </c>
      <c r="DO17" s="12" t="s">
        <v>298</v>
      </c>
      <c r="DP17" s="12" t="s">
        <v>298</v>
      </c>
      <c r="DQ17" s="12" t="s">
        <v>298</v>
      </c>
      <c r="DS17" s="12" t="s">
        <v>298</v>
      </c>
      <c r="DT17" s="12" t="s">
        <v>298</v>
      </c>
      <c r="DU17" s="12" t="s">
        <v>298</v>
      </c>
      <c r="DV17" s="12" t="s">
        <v>298</v>
      </c>
      <c r="DW17" s="12" t="s">
        <v>298</v>
      </c>
      <c r="DX17" s="12" t="s">
        <v>298</v>
      </c>
      <c r="DY17" s="12" t="s">
        <v>298</v>
      </c>
      <c r="EA17" s="12" t="s">
        <v>298</v>
      </c>
      <c r="EB17" s="12" t="s">
        <v>298</v>
      </c>
      <c r="EC17" s="12" t="s">
        <v>298</v>
      </c>
      <c r="ED17" s="12" t="s">
        <v>298</v>
      </c>
      <c r="EE17" s="12" t="s">
        <v>298</v>
      </c>
      <c r="EF17" s="12" t="s">
        <v>298</v>
      </c>
      <c r="EH17" s="12" t="s">
        <v>298</v>
      </c>
      <c r="EI17" s="12" t="s">
        <v>298</v>
      </c>
      <c r="EM17" s="12" t="s">
        <v>298</v>
      </c>
      <c r="EN17" s="12" t="s">
        <v>298</v>
      </c>
      <c r="EO17" s="12" t="s">
        <v>298</v>
      </c>
      <c r="EP17" s="12" t="s">
        <v>298</v>
      </c>
      <c r="EQ17" s="12" t="s">
        <v>298</v>
      </c>
      <c r="ER17" s="12" t="s">
        <v>298</v>
      </c>
      <c r="ES17" s="12" t="s">
        <v>298</v>
      </c>
      <c r="EU17" s="12" t="s">
        <v>298</v>
      </c>
      <c r="EV17" s="12" t="s">
        <v>298</v>
      </c>
      <c r="EW17" s="12" t="s">
        <v>298</v>
      </c>
      <c r="EX17" s="12" t="s">
        <v>298</v>
      </c>
      <c r="EY17" s="12" t="s">
        <v>298</v>
      </c>
      <c r="EZ17" s="12" t="s">
        <v>298</v>
      </c>
      <c r="FA17" s="15" t="s">
        <v>10</v>
      </c>
      <c r="FB17" s="34">
        <f>49-COUNTIF(DD17:EZ17,"I don't know/no response/other comment")</f>
        <v>11</v>
      </c>
      <c r="FC17" s="23">
        <f>FB17/49*100</f>
        <v>22.448979591836736</v>
      </c>
      <c r="FD17" s="15" t="s">
        <v>10</v>
      </c>
      <c r="FE17" s="34">
        <f>BB17+DB17+FB17</f>
        <v>38</v>
      </c>
      <c r="FF17" s="23">
        <f>FE17/148*100</f>
        <v>25.675675675675674</v>
      </c>
    </row>
    <row r="18" spans="1:162" ht="14" customHeight="1" x14ac:dyDescent="0.2">
      <c r="A18" s="15" t="s">
        <v>299</v>
      </c>
      <c r="B18" s="16" t="s">
        <v>300</v>
      </c>
      <c r="C18" s="12" t="s">
        <v>249</v>
      </c>
      <c r="D18" s="12" t="s">
        <v>301</v>
      </c>
      <c r="E18" s="12" t="s">
        <v>301</v>
      </c>
      <c r="F18" s="12" t="s">
        <v>249</v>
      </c>
      <c r="G18" s="12" t="s">
        <v>301</v>
      </c>
      <c r="H18" s="12" t="s">
        <v>301</v>
      </c>
      <c r="I18" s="12" t="s">
        <v>249</v>
      </c>
      <c r="J18" s="12" t="s">
        <v>301</v>
      </c>
      <c r="K18" s="12" t="s">
        <v>301</v>
      </c>
      <c r="L18" s="12" t="s">
        <v>249</v>
      </c>
      <c r="M18" s="12" t="s">
        <v>249</v>
      </c>
      <c r="N18" s="12" t="s">
        <v>249</v>
      </c>
      <c r="O18" s="12" t="s">
        <v>303</v>
      </c>
      <c r="P18" s="12" t="s">
        <v>249</v>
      </c>
      <c r="Q18" s="12" t="s">
        <v>249</v>
      </c>
      <c r="R18" s="12" t="s">
        <v>249</v>
      </c>
      <c r="S18" s="12" t="s">
        <v>301</v>
      </c>
      <c r="T18" s="12" t="s">
        <v>249</v>
      </c>
      <c r="U18" s="12" t="s">
        <v>249</v>
      </c>
      <c r="V18" s="12" t="s">
        <v>301</v>
      </c>
      <c r="W18" s="12" t="s">
        <v>249</v>
      </c>
      <c r="X18" s="12" t="s">
        <v>301</v>
      </c>
      <c r="Y18" s="12" t="s">
        <v>249</v>
      </c>
      <c r="Z18" s="12" t="s">
        <v>249</v>
      </c>
      <c r="AA18" s="12" t="s">
        <v>249</v>
      </c>
      <c r="AB18" s="12" t="s">
        <v>249</v>
      </c>
      <c r="AC18" s="12" t="s">
        <v>301</v>
      </c>
      <c r="AD18" s="12" t="s">
        <v>301</v>
      </c>
      <c r="AE18" s="12" t="s">
        <v>249</v>
      </c>
      <c r="AF18" s="12" t="s">
        <v>301</v>
      </c>
      <c r="AG18" s="12" t="s">
        <v>249</v>
      </c>
      <c r="AH18" s="12" t="s">
        <v>249</v>
      </c>
      <c r="AI18" s="12" t="s">
        <v>301</v>
      </c>
      <c r="AJ18" s="12" t="s">
        <v>249</v>
      </c>
      <c r="AK18" s="12" t="s">
        <v>249</v>
      </c>
      <c r="AL18" s="12" t="s">
        <v>301</v>
      </c>
      <c r="AM18" s="12" t="s">
        <v>301</v>
      </c>
      <c r="AN18" s="12" t="s">
        <v>303</v>
      </c>
      <c r="AO18" s="12" t="s">
        <v>249</v>
      </c>
      <c r="AP18" s="12" t="s">
        <v>249</v>
      </c>
      <c r="AQ18" s="12" t="s">
        <v>249</v>
      </c>
      <c r="AR18" s="12" t="s">
        <v>249</v>
      </c>
      <c r="AS18" s="12" t="s">
        <v>249</v>
      </c>
      <c r="AT18" s="12" t="s">
        <v>301</v>
      </c>
      <c r="AU18" s="12" t="s">
        <v>249</v>
      </c>
      <c r="AV18" s="12" t="s">
        <v>249</v>
      </c>
      <c r="AW18" s="12" t="s">
        <v>249</v>
      </c>
      <c r="AX18" s="12" t="s">
        <v>249</v>
      </c>
      <c r="AY18" s="12" t="s">
        <v>301</v>
      </c>
      <c r="AZ18" s="12" t="s">
        <v>301</v>
      </c>
      <c r="BA18" s="15" t="s">
        <v>11</v>
      </c>
      <c r="BB18" s="34">
        <f>COUNTIF(C18:AZ18," yes")</f>
        <v>18</v>
      </c>
      <c r="BC18" s="23">
        <f>BB18/50*100</f>
        <v>36</v>
      </c>
      <c r="BD18" s="12" t="s">
        <v>249</v>
      </c>
      <c r="BE18" s="12" t="s">
        <v>301</v>
      </c>
      <c r="BF18" s="12" t="s">
        <v>249</v>
      </c>
      <c r="BG18" s="12" t="s">
        <v>301</v>
      </c>
      <c r="BH18" s="12" t="s">
        <v>302</v>
      </c>
      <c r="BI18" s="12" t="s">
        <v>249</v>
      </c>
      <c r="BJ18" s="12" t="s">
        <v>249</v>
      </c>
      <c r="BK18" s="12" t="s">
        <v>249</v>
      </c>
      <c r="BL18" s="12" t="s">
        <v>301</v>
      </c>
      <c r="BM18" s="12" t="s">
        <v>301</v>
      </c>
      <c r="BN18" s="12" t="s">
        <v>249</v>
      </c>
      <c r="BO18" s="12" t="s">
        <v>249</v>
      </c>
      <c r="BP18" s="12" t="s">
        <v>301</v>
      </c>
      <c r="BQ18" s="12" t="s">
        <v>301</v>
      </c>
      <c r="BR18" s="12" t="s">
        <v>249</v>
      </c>
      <c r="BS18" s="12" t="s">
        <v>301</v>
      </c>
      <c r="BT18" s="12" t="s">
        <v>249</v>
      </c>
      <c r="BU18" s="12" t="s">
        <v>301</v>
      </c>
      <c r="BV18" s="12" t="s">
        <v>302</v>
      </c>
      <c r="BW18" s="12" t="s">
        <v>303</v>
      </c>
      <c r="BX18" s="12" t="s">
        <v>249</v>
      </c>
      <c r="BY18" s="12" t="s">
        <v>302</v>
      </c>
      <c r="BZ18" s="12" t="s">
        <v>249</v>
      </c>
      <c r="CA18" s="12" t="s">
        <v>301</v>
      </c>
      <c r="CB18" s="12" t="s">
        <v>301</v>
      </c>
      <c r="CC18" s="12" t="s">
        <v>301</v>
      </c>
      <c r="CD18" s="12" t="s">
        <v>249</v>
      </c>
      <c r="CE18" s="12" t="s">
        <v>249</v>
      </c>
      <c r="CF18" s="12" t="s">
        <v>301</v>
      </c>
      <c r="CG18" s="12" t="s">
        <v>249</v>
      </c>
      <c r="CH18" s="12" t="s">
        <v>249</v>
      </c>
      <c r="CI18" s="12" t="s">
        <v>301</v>
      </c>
      <c r="CJ18" s="12" t="s">
        <v>249</v>
      </c>
      <c r="CK18" s="12" t="s">
        <v>249</v>
      </c>
      <c r="CL18" s="12" t="s">
        <v>301</v>
      </c>
      <c r="CM18" s="12" t="s">
        <v>301</v>
      </c>
      <c r="CN18" s="12" t="s">
        <v>249</v>
      </c>
      <c r="CO18" s="12" t="s">
        <v>301</v>
      </c>
      <c r="CP18" s="12" t="s">
        <v>249</v>
      </c>
      <c r="CQ18" s="12" t="s">
        <v>301</v>
      </c>
      <c r="CR18" s="12" t="s">
        <v>249</v>
      </c>
      <c r="CS18" s="12" t="s">
        <v>301</v>
      </c>
      <c r="CT18" s="12" t="s">
        <v>249</v>
      </c>
      <c r="CU18" s="12" t="s">
        <v>301</v>
      </c>
      <c r="CV18" s="12" t="s">
        <v>301</v>
      </c>
      <c r="CW18" s="12" t="s">
        <v>249</v>
      </c>
      <c r="CX18" s="12" t="s">
        <v>302</v>
      </c>
      <c r="CY18" s="12" t="s">
        <v>301</v>
      </c>
      <c r="CZ18" s="12" t="s">
        <v>249</v>
      </c>
      <c r="DA18" s="15" t="s">
        <v>11</v>
      </c>
      <c r="DB18" s="34">
        <f>COUNTIF(BD18:CZ18," yes")</f>
        <v>21</v>
      </c>
      <c r="DC18" s="23">
        <f>DB18/49*100</f>
        <v>42.857142857142854</v>
      </c>
      <c r="DD18" s="12" t="s">
        <v>301</v>
      </c>
      <c r="DE18" s="12" t="s">
        <v>249</v>
      </c>
      <c r="DF18" s="12" t="s">
        <v>249</v>
      </c>
      <c r="DG18" s="12" t="s">
        <v>249</v>
      </c>
      <c r="DH18" s="12" t="s">
        <v>249</v>
      </c>
      <c r="DI18" s="12" t="s">
        <v>301</v>
      </c>
      <c r="DJ18" s="12" t="s">
        <v>249</v>
      </c>
      <c r="DK18" s="12" t="s">
        <v>301</v>
      </c>
      <c r="DL18" s="12" t="s">
        <v>301</v>
      </c>
      <c r="DM18" s="12" t="s">
        <v>249</v>
      </c>
      <c r="DN18" s="12" t="s">
        <v>301</v>
      </c>
      <c r="DO18" s="12" t="s">
        <v>301</v>
      </c>
      <c r="DP18" s="12" t="s">
        <v>249</v>
      </c>
      <c r="DQ18" s="12" t="s">
        <v>301</v>
      </c>
      <c r="DR18" s="12" t="s">
        <v>302</v>
      </c>
      <c r="DS18" s="12" t="s">
        <v>301</v>
      </c>
      <c r="DT18" s="12" t="s">
        <v>249</v>
      </c>
      <c r="DU18" s="12" t="s">
        <v>249</v>
      </c>
      <c r="DV18" s="12" t="s">
        <v>249</v>
      </c>
      <c r="DW18" s="12" t="s">
        <v>301</v>
      </c>
      <c r="DX18" s="12" t="s">
        <v>301</v>
      </c>
      <c r="DY18" s="12" t="s">
        <v>249</v>
      </c>
      <c r="DZ18" s="12" t="s">
        <v>301</v>
      </c>
      <c r="EA18" s="12" t="s">
        <v>301</v>
      </c>
      <c r="EB18" s="12" t="s">
        <v>301</v>
      </c>
      <c r="EC18" s="12" t="s">
        <v>249</v>
      </c>
      <c r="ED18" s="12" t="s">
        <v>301</v>
      </c>
      <c r="EE18" s="12" t="s">
        <v>303</v>
      </c>
      <c r="EF18" s="12" t="s">
        <v>249</v>
      </c>
      <c r="EG18" s="12" t="s">
        <v>301</v>
      </c>
      <c r="EH18" s="12" t="s">
        <v>249</v>
      </c>
      <c r="EI18" s="12" t="s">
        <v>249</v>
      </c>
      <c r="EJ18" s="12" t="s">
        <v>301</v>
      </c>
      <c r="EK18" s="12" t="s">
        <v>301</v>
      </c>
      <c r="EL18" s="12" t="s">
        <v>302</v>
      </c>
      <c r="EM18" s="12" t="s">
        <v>249</v>
      </c>
      <c r="EN18" s="12" t="s">
        <v>249</v>
      </c>
      <c r="EO18" s="12" t="s">
        <v>249</v>
      </c>
      <c r="EP18" s="12" t="s">
        <v>249</v>
      </c>
      <c r="EQ18" s="12" t="s">
        <v>301</v>
      </c>
      <c r="ER18" s="12" t="s">
        <v>249</v>
      </c>
      <c r="ES18" s="12" t="s">
        <v>301</v>
      </c>
      <c r="ET18" s="12" t="s">
        <v>301</v>
      </c>
      <c r="EU18" s="12" t="s">
        <v>301</v>
      </c>
      <c r="EV18" s="12" t="s">
        <v>249</v>
      </c>
      <c r="EW18" s="12" t="s">
        <v>301</v>
      </c>
      <c r="EX18" s="12" t="s">
        <v>301</v>
      </c>
      <c r="EY18" s="12" t="s">
        <v>249</v>
      </c>
      <c r="EZ18" s="12" t="s">
        <v>249</v>
      </c>
      <c r="FA18" s="15" t="s">
        <v>11</v>
      </c>
      <c r="FB18" s="34">
        <f>COUNTIF(DD18:EZ18," yes")</f>
        <v>23</v>
      </c>
      <c r="FC18" s="23">
        <f>FB18/49*100</f>
        <v>46.938775510204081</v>
      </c>
      <c r="FD18" s="15" t="s">
        <v>11</v>
      </c>
      <c r="FE18" s="34">
        <f>BB18+DB18+FB18</f>
        <v>62</v>
      </c>
      <c r="FF18" s="23">
        <f>FE18/148*100</f>
        <v>41.891891891891895</v>
      </c>
    </row>
    <row r="19" spans="1:162" ht="15" customHeight="1" x14ac:dyDescent="0.2">
      <c r="A19" s="15" t="s">
        <v>304</v>
      </c>
      <c r="B19" s="16" t="s">
        <v>305</v>
      </c>
      <c r="C19" s="12" t="s">
        <v>309</v>
      </c>
      <c r="D19" s="12" t="s">
        <v>785</v>
      </c>
      <c r="E19" s="12" t="s">
        <v>213</v>
      </c>
      <c r="F19" s="12" t="s">
        <v>309</v>
      </c>
      <c r="G19" s="12" t="s">
        <v>786</v>
      </c>
      <c r="H19" s="12" t="s">
        <v>251</v>
      </c>
      <c r="I19" s="12" t="s">
        <v>213</v>
      </c>
      <c r="J19" s="12" t="s">
        <v>787</v>
      </c>
      <c r="K19" s="12" t="s">
        <v>213</v>
      </c>
      <c r="L19" s="12" t="s">
        <v>309</v>
      </c>
      <c r="M19" s="12" t="s">
        <v>306</v>
      </c>
      <c r="N19" s="12" t="s">
        <v>306</v>
      </c>
      <c r="O19" s="12" t="s">
        <v>213</v>
      </c>
      <c r="P19" s="12" t="s">
        <v>213</v>
      </c>
      <c r="Q19" s="12" t="s">
        <v>457</v>
      </c>
      <c r="R19" s="12" t="s">
        <v>213</v>
      </c>
      <c r="S19" s="12" t="s">
        <v>788</v>
      </c>
      <c r="T19" s="12" t="s">
        <v>306</v>
      </c>
      <c r="U19" s="12" t="s">
        <v>306</v>
      </c>
      <c r="V19" s="49" t="s">
        <v>789</v>
      </c>
      <c r="W19" s="12" t="s">
        <v>213</v>
      </c>
      <c r="X19" s="12" t="s">
        <v>790</v>
      </c>
      <c r="Y19" s="12" t="s">
        <v>213</v>
      </c>
      <c r="Z19" s="12" t="s">
        <v>306</v>
      </c>
      <c r="AA19" s="12" t="s">
        <v>336</v>
      </c>
      <c r="AB19" s="12" t="s">
        <v>213</v>
      </c>
      <c r="AC19" s="12" t="s">
        <v>213</v>
      </c>
      <c r="AD19" s="12" t="s">
        <v>791</v>
      </c>
      <c r="AE19" s="12" t="s">
        <v>213</v>
      </c>
      <c r="AF19" s="12" t="s">
        <v>792</v>
      </c>
      <c r="AG19" s="12" t="s">
        <v>213</v>
      </c>
      <c r="AH19" s="12" t="s">
        <v>336</v>
      </c>
      <c r="AI19" s="12" t="s">
        <v>213</v>
      </c>
      <c r="AJ19" s="12" t="s">
        <v>306</v>
      </c>
      <c r="AK19" s="12" t="s">
        <v>309</v>
      </c>
      <c r="AL19" s="12" t="s">
        <v>793</v>
      </c>
      <c r="AM19" s="12" t="s">
        <v>437</v>
      </c>
      <c r="AN19" s="12" t="s">
        <v>794</v>
      </c>
      <c r="AO19" s="12" t="s">
        <v>742</v>
      </c>
      <c r="AP19" s="12" t="s">
        <v>306</v>
      </c>
      <c r="AQ19" s="12" t="s">
        <v>795</v>
      </c>
      <c r="AR19" s="12" t="s">
        <v>306</v>
      </c>
      <c r="AS19" s="12" t="s">
        <v>213</v>
      </c>
      <c r="AT19" s="12" t="s">
        <v>796</v>
      </c>
      <c r="AU19" s="12" t="s">
        <v>213</v>
      </c>
      <c r="AV19" s="12" t="s">
        <v>306</v>
      </c>
      <c r="AW19" s="12" t="s">
        <v>213</v>
      </c>
      <c r="AX19" s="12" t="s">
        <v>306</v>
      </c>
      <c r="AY19" s="12" t="s">
        <v>797</v>
      </c>
      <c r="AZ19" s="12" t="s">
        <v>798</v>
      </c>
      <c r="BA19" s="26"/>
      <c r="BB19" s="19" t="s">
        <v>8</v>
      </c>
      <c r="BC19" s="20" t="s">
        <v>9</v>
      </c>
      <c r="BD19" s="12" t="s">
        <v>799</v>
      </c>
      <c r="BE19" s="12" t="s">
        <v>800</v>
      </c>
      <c r="BF19" s="12" t="s">
        <v>306</v>
      </c>
      <c r="BG19" s="12" t="s">
        <v>213</v>
      </c>
      <c r="BH19" s="12" t="s">
        <v>278</v>
      </c>
      <c r="BI19" s="12" t="s">
        <v>213</v>
      </c>
      <c r="BJ19" s="12" t="s">
        <v>306</v>
      </c>
      <c r="BK19" s="12" t="s">
        <v>213</v>
      </c>
      <c r="BL19" s="12" t="s">
        <v>801</v>
      </c>
      <c r="BM19" s="12" t="s">
        <v>802</v>
      </c>
      <c r="BN19" s="12" t="s">
        <v>306</v>
      </c>
      <c r="BO19" s="12" t="s">
        <v>306</v>
      </c>
      <c r="BP19" s="12" t="s">
        <v>803</v>
      </c>
      <c r="BQ19" s="12" t="s">
        <v>213</v>
      </c>
      <c r="BR19" s="12" t="s">
        <v>306</v>
      </c>
      <c r="BS19" s="12" t="s">
        <v>804</v>
      </c>
      <c r="BT19" s="12" t="s">
        <v>805</v>
      </c>
      <c r="BU19" s="12" t="s">
        <v>806</v>
      </c>
      <c r="BV19" s="12" t="s">
        <v>306</v>
      </c>
      <c r="BW19" s="12" t="s">
        <v>213</v>
      </c>
      <c r="BX19" s="12" t="s">
        <v>213</v>
      </c>
      <c r="BY19" s="12" t="s">
        <v>807</v>
      </c>
      <c r="BZ19" s="12" t="s">
        <v>306</v>
      </c>
      <c r="CA19" s="12" t="s">
        <v>808</v>
      </c>
      <c r="CB19" s="12" t="s">
        <v>213</v>
      </c>
      <c r="CC19" s="12" t="s">
        <v>809</v>
      </c>
      <c r="CD19" s="12" t="s">
        <v>309</v>
      </c>
      <c r="CE19" s="12" t="s">
        <v>213</v>
      </c>
      <c r="CF19" s="12" t="s">
        <v>810</v>
      </c>
      <c r="CG19" s="12" t="s">
        <v>811</v>
      </c>
      <c r="CH19" s="12" t="s">
        <v>213</v>
      </c>
      <c r="CI19" s="12" t="s">
        <v>213</v>
      </c>
      <c r="CJ19" s="12" t="s">
        <v>812</v>
      </c>
      <c r="CK19" s="12" t="s">
        <v>213</v>
      </c>
      <c r="CL19" s="12" t="s">
        <v>813</v>
      </c>
      <c r="CM19" s="12" t="s">
        <v>249</v>
      </c>
      <c r="CN19" s="12" t="s">
        <v>213</v>
      </c>
      <c r="CO19" s="12" t="s">
        <v>814</v>
      </c>
      <c r="CP19" s="12" t="s">
        <v>213</v>
      </c>
      <c r="CQ19" s="12" t="s">
        <v>239</v>
      </c>
      <c r="CR19" s="12" t="s">
        <v>306</v>
      </c>
      <c r="CS19" s="12" t="s">
        <v>815</v>
      </c>
      <c r="CT19" s="12" t="s">
        <v>343</v>
      </c>
      <c r="CU19" s="12" t="s">
        <v>816</v>
      </c>
      <c r="CV19" s="12" t="s">
        <v>817</v>
      </c>
      <c r="CW19" s="12" t="s">
        <v>213</v>
      </c>
      <c r="CX19" s="12" t="s">
        <v>818</v>
      </c>
      <c r="CY19" s="12" t="s">
        <v>819</v>
      </c>
      <c r="CZ19" s="12" t="s">
        <v>306</v>
      </c>
      <c r="DA19" s="26"/>
      <c r="DB19" s="19" t="s">
        <v>8</v>
      </c>
      <c r="DC19" s="20" t="s">
        <v>9</v>
      </c>
      <c r="DD19" s="12" t="s">
        <v>213</v>
      </c>
      <c r="DE19" s="12" t="s">
        <v>820</v>
      </c>
      <c r="DF19" s="12" t="s">
        <v>821</v>
      </c>
      <c r="DG19" s="12" t="s">
        <v>822</v>
      </c>
      <c r="DH19" s="12" t="s">
        <v>309</v>
      </c>
      <c r="DI19" s="12" t="s">
        <v>823</v>
      </c>
      <c r="DJ19" s="12" t="s">
        <v>213</v>
      </c>
      <c r="DK19" s="12" t="s">
        <v>213</v>
      </c>
      <c r="DL19" s="12" t="s">
        <v>213</v>
      </c>
      <c r="DM19" s="12" t="s">
        <v>213</v>
      </c>
      <c r="DN19" s="12" t="s">
        <v>824</v>
      </c>
      <c r="DO19" s="12" t="s">
        <v>213</v>
      </c>
      <c r="DP19" s="12" t="s">
        <v>213</v>
      </c>
      <c r="DQ19" s="12" t="s">
        <v>213</v>
      </c>
      <c r="DR19" s="12" t="s">
        <v>825</v>
      </c>
      <c r="DS19" s="12" t="s">
        <v>770</v>
      </c>
      <c r="DT19" s="12" t="s">
        <v>309</v>
      </c>
      <c r="DU19" s="12" t="s">
        <v>309</v>
      </c>
      <c r="DV19" s="12" t="s">
        <v>322</v>
      </c>
      <c r="DW19" s="12" t="s">
        <v>826</v>
      </c>
      <c r="DX19" s="12" t="s">
        <v>827</v>
      </c>
      <c r="DY19" s="12" t="s">
        <v>828</v>
      </c>
      <c r="DZ19" s="12" t="s">
        <v>829</v>
      </c>
      <c r="EA19" s="12" t="s">
        <v>830</v>
      </c>
      <c r="EB19" s="12" t="s">
        <v>213</v>
      </c>
      <c r="EC19" s="12" t="s">
        <v>309</v>
      </c>
      <c r="ED19" s="12" t="s">
        <v>831</v>
      </c>
      <c r="EE19" s="12" t="s">
        <v>213</v>
      </c>
      <c r="EF19" s="12" t="s">
        <v>306</v>
      </c>
      <c r="EG19" s="12" t="s">
        <v>832</v>
      </c>
      <c r="EH19" s="12" t="s">
        <v>306</v>
      </c>
      <c r="EI19" s="12" t="s">
        <v>306</v>
      </c>
      <c r="EJ19" s="12" t="s">
        <v>833</v>
      </c>
      <c r="EK19" s="12" t="s">
        <v>834</v>
      </c>
      <c r="EL19" s="12" t="s">
        <v>306</v>
      </c>
      <c r="EM19" s="12" t="s">
        <v>213</v>
      </c>
      <c r="EN19" s="12" t="s">
        <v>306</v>
      </c>
      <c r="EO19" s="12" t="s">
        <v>306</v>
      </c>
      <c r="EP19" s="12" t="s">
        <v>213</v>
      </c>
      <c r="EQ19" s="12" t="s">
        <v>213</v>
      </c>
      <c r="ER19" s="12" t="s">
        <v>306</v>
      </c>
      <c r="ES19" s="12" t="s">
        <v>835</v>
      </c>
      <c r="ET19" s="12" t="s">
        <v>213</v>
      </c>
      <c r="EU19" s="12" t="s">
        <v>836</v>
      </c>
      <c r="EV19" s="12" t="s">
        <v>306</v>
      </c>
      <c r="EW19" s="12" t="s">
        <v>837</v>
      </c>
      <c r="EX19" s="12" t="s">
        <v>838</v>
      </c>
      <c r="EY19" s="12" t="s">
        <v>213</v>
      </c>
      <c r="EZ19" s="12" t="s">
        <v>213</v>
      </c>
      <c r="FA19" s="26"/>
      <c r="FB19" s="19" t="s">
        <v>8</v>
      </c>
      <c r="FC19" s="20" t="s">
        <v>9</v>
      </c>
      <c r="FD19" s="26"/>
      <c r="FE19" s="19" t="s">
        <v>8</v>
      </c>
      <c r="FF19" s="20" t="s">
        <v>9</v>
      </c>
    </row>
    <row r="20" spans="1:162" x14ac:dyDescent="0.2">
      <c r="A20" s="15" t="s">
        <v>380</v>
      </c>
      <c r="B20" s="16" t="s">
        <v>381</v>
      </c>
      <c r="C20" s="12" t="s">
        <v>383</v>
      </c>
      <c r="D20" s="12" t="s">
        <v>384</v>
      </c>
      <c r="E20" s="12" t="s">
        <v>383</v>
      </c>
      <c r="F20" s="12" t="s">
        <v>306</v>
      </c>
      <c r="G20" s="12" t="s">
        <v>383</v>
      </c>
      <c r="H20" s="12" t="s">
        <v>306</v>
      </c>
      <c r="I20" s="12" t="s">
        <v>383</v>
      </c>
      <c r="J20" s="12" t="s">
        <v>382</v>
      </c>
      <c r="K20" s="12" t="s">
        <v>306</v>
      </c>
      <c r="L20" s="12" t="s">
        <v>306</v>
      </c>
      <c r="M20" s="12" t="s">
        <v>306</v>
      </c>
      <c r="N20" s="12" t="s">
        <v>306</v>
      </c>
      <c r="O20" s="12" t="s">
        <v>384</v>
      </c>
      <c r="P20" s="12" t="s">
        <v>382</v>
      </c>
      <c r="Q20" s="12" t="s">
        <v>306</v>
      </c>
      <c r="R20" s="12" t="s">
        <v>384</v>
      </c>
      <c r="S20" s="12" t="s">
        <v>384</v>
      </c>
      <c r="T20" s="12" t="s">
        <v>306</v>
      </c>
      <c r="U20" s="12" t="s">
        <v>384</v>
      </c>
      <c r="V20" s="12" t="s">
        <v>383</v>
      </c>
      <c r="W20" s="12" t="s">
        <v>306</v>
      </c>
      <c r="X20" s="12" t="s">
        <v>384</v>
      </c>
      <c r="Y20" s="12" t="s">
        <v>306</v>
      </c>
      <c r="Z20" s="12" t="s">
        <v>306</v>
      </c>
      <c r="AA20" s="12" t="s">
        <v>306</v>
      </c>
      <c r="AB20" s="12" t="s">
        <v>306</v>
      </c>
      <c r="AC20" s="12" t="s">
        <v>384</v>
      </c>
      <c r="AD20" s="12" t="s">
        <v>384</v>
      </c>
      <c r="AE20" s="12" t="s">
        <v>306</v>
      </c>
      <c r="AF20" s="12" t="s">
        <v>384</v>
      </c>
      <c r="AG20" s="12" t="s">
        <v>384</v>
      </c>
      <c r="AH20" s="12" t="s">
        <v>306</v>
      </c>
      <c r="AI20" s="12" t="s">
        <v>384</v>
      </c>
      <c r="AJ20" s="12" t="s">
        <v>383</v>
      </c>
      <c r="AK20" s="12" t="s">
        <v>306</v>
      </c>
      <c r="AL20" s="12" t="s">
        <v>384</v>
      </c>
      <c r="AM20" s="12" t="s">
        <v>384</v>
      </c>
      <c r="AN20" s="12" t="s">
        <v>384</v>
      </c>
      <c r="AO20" s="12" t="s">
        <v>383</v>
      </c>
      <c r="AP20" s="12" t="s">
        <v>306</v>
      </c>
      <c r="AQ20" s="12" t="s">
        <v>384</v>
      </c>
      <c r="AR20" s="12" t="s">
        <v>306</v>
      </c>
      <c r="AS20" s="12" t="s">
        <v>383</v>
      </c>
      <c r="AT20" s="12" t="s">
        <v>384</v>
      </c>
      <c r="AU20" s="12" t="s">
        <v>382</v>
      </c>
      <c r="AV20" s="12" t="s">
        <v>306</v>
      </c>
      <c r="AW20" s="12" t="s">
        <v>306</v>
      </c>
      <c r="AX20" s="12" t="s">
        <v>306</v>
      </c>
      <c r="AY20" s="12" t="s">
        <v>384</v>
      </c>
      <c r="AZ20" s="12" t="s">
        <v>384</v>
      </c>
      <c r="BA20" s="15" t="s">
        <v>12</v>
      </c>
      <c r="BB20" s="34">
        <f>COUNTIF(C20:AZ20," My strategy did change")</f>
        <v>8</v>
      </c>
      <c r="BC20" s="23">
        <f>BB20/50*100</f>
        <v>16</v>
      </c>
      <c r="BD20" s="12" t="s">
        <v>306</v>
      </c>
      <c r="BE20" s="12" t="s">
        <v>384</v>
      </c>
      <c r="BF20" s="12" t="s">
        <v>306</v>
      </c>
      <c r="BG20" s="12" t="s">
        <v>384</v>
      </c>
      <c r="BH20" s="12" t="s">
        <v>384</v>
      </c>
      <c r="BI20" s="12" t="s">
        <v>306</v>
      </c>
      <c r="BJ20" s="12" t="s">
        <v>306</v>
      </c>
      <c r="BK20" s="12" t="s">
        <v>383</v>
      </c>
      <c r="BL20" s="12" t="s">
        <v>384</v>
      </c>
      <c r="BM20" s="12" t="s">
        <v>383</v>
      </c>
      <c r="BN20" s="12" t="s">
        <v>306</v>
      </c>
      <c r="BO20" s="12" t="s">
        <v>306</v>
      </c>
      <c r="BP20" s="12" t="s">
        <v>384</v>
      </c>
      <c r="BQ20" s="12" t="s">
        <v>306</v>
      </c>
      <c r="BR20" s="12" t="s">
        <v>306</v>
      </c>
      <c r="BS20" s="12" t="s">
        <v>384</v>
      </c>
      <c r="BT20" s="12" t="s">
        <v>384</v>
      </c>
      <c r="BU20" s="12" t="s">
        <v>306</v>
      </c>
      <c r="BV20" s="12" t="s">
        <v>306</v>
      </c>
      <c r="BW20" s="12" t="s">
        <v>382</v>
      </c>
      <c r="BX20" s="12" t="s">
        <v>384</v>
      </c>
      <c r="BY20" s="12" t="s">
        <v>306</v>
      </c>
      <c r="BZ20" s="12" t="s">
        <v>384</v>
      </c>
      <c r="CA20" s="12" t="s">
        <v>384</v>
      </c>
      <c r="CB20" s="12" t="s">
        <v>384</v>
      </c>
      <c r="CC20" s="12" t="s">
        <v>384</v>
      </c>
      <c r="CD20" s="12" t="s">
        <v>384</v>
      </c>
      <c r="CE20" s="12" t="s">
        <v>306</v>
      </c>
      <c r="CF20" s="12" t="s">
        <v>383</v>
      </c>
      <c r="CG20" s="12" t="s">
        <v>384</v>
      </c>
      <c r="CH20" s="12" t="s">
        <v>382</v>
      </c>
      <c r="CI20" s="12" t="s">
        <v>384</v>
      </c>
      <c r="CJ20" s="12" t="s">
        <v>306</v>
      </c>
      <c r="CK20" s="12" t="s">
        <v>383</v>
      </c>
      <c r="CL20" s="12" t="s">
        <v>383</v>
      </c>
      <c r="CM20" s="12" t="s">
        <v>382</v>
      </c>
      <c r="CN20" s="12" t="s">
        <v>383</v>
      </c>
      <c r="CO20" s="12" t="s">
        <v>384</v>
      </c>
      <c r="CP20" s="12" t="s">
        <v>382</v>
      </c>
      <c r="CQ20" s="12" t="s">
        <v>382</v>
      </c>
      <c r="CR20" s="12" t="s">
        <v>306</v>
      </c>
      <c r="CS20" s="12" t="s">
        <v>306</v>
      </c>
      <c r="CT20" s="12" t="s">
        <v>306</v>
      </c>
      <c r="CU20" s="12" t="s">
        <v>384</v>
      </c>
      <c r="CV20" s="12" t="s">
        <v>384</v>
      </c>
      <c r="CW20" s="12" t="s">
        <v>306</v>
      </c>
      <c r="CX20" s="12" t="s">
        <v>306</v>
      </c>
      <c r="CY20" s="12" t="s">
        <v>384</v>
      </c>
      <c r="CZ20" s="12" t="s">
        <v>306</v>
      </c>
      <c r="DA20" s="15" t="s">
        <v>12</v>
      </c>
      <c r="DB20" s="34">
        <f>COUNTIF(BD20:CZ20," My strategy did change")</f>
        <v>6</v>
      </c>
      <c r="DC20" s="23">
        <f>DB20/49*100</f>
        <v>12.244897959183673</v>
      </c>
      <c r="DD20" s="12" t="s">
        <v>382</v>
      </c>
      <c r="DE20" s="12" t="s">
        <v>306</v>
      </c>
      <c r="DF20" s="12" t="s">
        <v>383</v>
      </c>
      <c r="DG20" s="12" t="s">
        <v>306</v>
      </c>
      <c r="DH20" s="12" t="s">
        <v>306</v>
      </c>
      <c r="DI20" s="12" t="s">
        <v>383</v>
      </c>
      <c r="DJ20" s="12" t="s">
        <v>306</v>
      </c>
      <c r="DK20" s="12" t="s">
        <v>306</v>
      </c>
      <c r="DL20" s="12" t="s">
        <v>384</v>
      </c>
      <c r="DM20" s="12" t="s">
        <v>306</v>
      </c>
      <c r="DN20" s="12" t="s">
        <v>383</v>
      </c>
      <c r="DO20" s="12" t="s">
        <v>384</v>
      </c>
      <c r="DP20" s="12" t="s">
        <v>306</v>
      </c>
      <c r="DQ20" s="12" t="s">
        <v>384</v>
      </c>
      <c r="DR20" s="12" t="s">
        <v>306</v>
      </c>
      <c r="DS20" s="12" t="s">
        <v>306</v>
      </c>
      <c r="DT20" s="12" t="s">
        <v>306</v>
      </c>
      <c r="DU20" s="12" t="s">
        <v>306</v>
      </c>
      <c r="DV20" s="12" t="s">
        <v>306</v>
      </c>
      <c r="DW20" s="12" t="s">
        <v>382</v>
      </c>
      <c r="DX20" s="12" t="s">
        <v>384</v>
      </c>
      <c r="DY20" s="12" t="s">
        <v>383</v>
      </c>
      <c r="DZ20" s="12" t="s">
        <v>384</v>
      </c>
      <c r="EA20" s="12" t="s">
        <v>383</v>
      </c>
      <c r="EB20" s="12" t="s">
        <v>384</v>
      </c>
      <c r="EC20" s="12" t="s">
        <v>306</v>
      </c>
      <c r="ED20" s="12" t="s">
        <v>384</v>
      </c>
      <c r="EE20" s="12" t="s">
        <v>306</v>
      </c>
      <c r="EF20" s="12" t="s">
        <v>306</v>
      </c>
      <c r="EG20" s="12" t="s">
        <v>383</v>
      </c>
      <c r="EH20" s="12" t="s">
        <v>306</v>
      </c>
      <c r="EI20" s="12" t="s">
        <v>306</v>
      </c>
      <c r="EJ20" s="12" t="s">
        <v>384</v>
      </c>
      <c r="EK20" s="12" t="s">
        <v>383</v>
      </c>
      <c r="EL20" s="12" t="s">
        <v>306</v>
      </c>
      <c r="EM20" s="12" t="s">
        <v>306</v>
      </c>
      <c r="EN20" s="12" t="s">
        <v>306</v>
      </c>
      <c r="EO20" s="12" t="s">
        <v>306</v>
      </c>
      <c r="EP20" s="12" t="s">
        <v>384</v>
      </c>
      <c r="EQ20" s="12" t="s">
        <v>382</v>
      </c>
      <c r="ER20" s="12" t="s">
        <v>306</v>
      </c>
      <c r="ES20" s="12" t="s">
        <v>383</v>
      </c>
      <c r="ET20" s="12" t="s">
        <v>384</v>
      </c>
      <c r="EU20" s="12" t="s">
        <v>383</v>
      </c>
      <c r="EV20" s="12" t="s">
        <v>306</v>
      </c>
      <c r="EW20" s="12" t="s">
        <v>384</v>
      </c>
      <c r="EX20" s="12" t="s">
        <v>383</v>
      </c>
      <c r="EY20" s="12" t="s">
        <v>306</v>
      </c>
      <c r="EZ20" s="12" t="s">
        <v>306</v>
      </c>
      <c r="FA20" s="15" t="s">
        <v>12</v>
      </c>
      <c r="FB20" s="34">
        <f>COUNTIF(DD20:EZ20," My strategy did change")</f>
        <v>10</v>
      </c>
      <c r="FC20" s="23">
        <f>FB20/49*100</f>
        <v>20.408163265306122</v>
      </c>
      <c r="FD20" s="15" t="s">
        <v>12</v>
      </c>
      <c r="FE20" s="34">
        <f>COUNTIF(DF20:FC20," My strategy did change")/50*100</f>
        <v>20</v>
      </c>
      <c r="FF20" s="23">
        <f>FE20/148*100</f>
        <v>13.513513513513514</v>
      </c>
    </row>
    <row r="21" spans="1:162" x14ac:dyDescent="0.2">
      <c r="A21" s="15" t="s">
        <v>385</v>
      </c>
      <c r="B21" s="16" t="s">
        <v>386</v>
      </c>
      <c r="C21" s="12" t="s">
        <v>839</v>
      </c>
      <c r="D21" s="12" t="s">
        <v>213</v>
      </c>
      <c r="E21" s="12" t="s">
        <v>421</v>
      </c>
      <c r="F21" s="12" t="s">
        <v>213</v>
      </c>
      <c r="G21" s="12" t="s">
        <v>840</v>
      </c>
      <c r="H21" s="12" t="s">
        <v>213</v>
      </c>
      <c r="I21" s="12" t="s">
        <v>841</v>
      </c>
      <c r="J21" s="12" t="s">
        <v>213</v>
      </c>
      <c r="K21" s="12" t="s">
        <v>213</v>
      </c>
      <c r="L21" s="12" t="s">
        <v>213</v>
      </c>
      <c r="M21" s="12" t="s">
        <v>213</v>
      </c>
      <c r="N21" s="12" t="s">
        <v>213</v>
      </c>
      <c r="O21" s="12" t="s">
        <v>213</v>
      </c>
      <c r="P21" s="12" t="s">
        <v>213</v>
      </c>
      <c r="Q21" s="12" t="s">
        <v>213</v>
      </c>
      <c r="R21" s="12" t="s">
        <v>213</v>
      </c>
      <c r="S21" s="12" t="s">
        <v>213</v>
      </c>
      <c r="T21" s="12" t="s">
        <v>213</v>
      </c>
      <c r="U21" s="12" t="s">
        <v>213</v>
      </c>
      <c r="V21" s="12" t="s">
        <v>842</v>
      </c>
      <c r="W21" s="12" t="s">
        <v>213</v>
      </c>
      <c r="X21" s="12" t="s">
        <v>213</v>
      </c>
      <c r="Y21" s="12" t="s">
        <v>213</v>
      </c>
      <c r="Z21" s="12" t="s">
        <v>213</v>
      </c>
      <c r="AA21" s="12" t="s">
        <v>213</v>
      </c>
      <c r="AB21" s="12" t="s">
        <v>213</v>
      </c>
      <c r="AC21" s="12" t="s">
        <v>213</v>
      </c>
      <c r="AD21" s="12" t="s">
        <v>213</v>
      </c>
      <c r="AE21" s="12" t="s">
        <v>213</v>
      </c>
      <c r="AF21" s="12" t="s">
        <v>213</v>
      </c>
      <c r="AG21" s="12" t="s">
        <v>213</v>
      </c>
      <c r="AH21" s="12" t="s">
        <v>213</v>
      </c>
      <c r="AI21" s="12" t="s">
        <v>213</v>
      </c>
      <c r="AJ21" s="12" t="s">
        <v>843</v>
      </c>
      <c r="AK21" s="12" t="s">
        <v>213</v>
      </c>
      <c r="AL21" s="12" t="s">
        <v>213</v>
      </c>
      <c r="AM21" s="12" t="s">
        <v>388</v>
      </c>
      <c r="AN21" s="12" t="s">
        <v>213</v>
      </c>
      <c r="AO21" s="12" t="s">
        <v>844</v>
      </c>
      <c r="AP21" s="12" t="s">
        <v>213</v>
      </c>
      <c r="AQ21" s="12" t="s">
        <v>213</v>
      </c>
      <c r="AR21" s="12" t="s">
        <v>213</v>
      </c>
      <c r="AS21" s="12" t="s">
        <v>301</v>
      </c>
      <c r="AT21" s="12" t="s">
        <v>845</v>
      </c>
      <c r="AU21" s="12" t="s">
        <v>213</v>
      </c>
      <c r="AV21" s="12" t="s">
        <v>213</v>
      </c>
      <c r="AW21" s="12" t="s">
        <v>213</v>
      </c>
      <c r="AX21" s="12" t="s">
        <v>213</v>
      </c>
      <c r="AY21" s="12" t="s">
        <v>213</v>
      </c>
      <c r="AZ21" s="12" t="s">
        <v>213</v>
      </c>
      <c r="BA21" s="26"/>
      <c r="BB21" s="24"/>
      <c r="BC21" s="25"/>
      <c r="BD21" s="12" t="s">
        <v>213</v>
      </c>
      <c r="BE21" s="12" t="s">
        <v>213</v>
      </c>
      <c r="BF21" s="12" t="s">
        <v>213</v>
      </c>
      <c r="BG21" s="12" t="s">
        <v>213</v>
      </c>
      <c r="BH21" s="12" t="s">
        <v>338</v>
      </c>
      <c r="BI21" s="12" t="s">
        <v>213</v>
      </c>
      <c r="BJ21" s="12" t="s">
        <v>213</v>
      </c>
      <c r="BK21" s="12" t="s">
        <v>846</v>
      </c>
      <c r="BL21" s="12" t="s">
        <v>213</v>
      </c>
      <c r="BM21" s="12" t="s">
        <v>847</v>
      </c>
      <c r="BN21" s="12" t="s">
        <v>213</v>
      </c>
      <c r="BO21" s="12" t="s">
        <v>213</v>
      </c>
      <c r="BP21" s="12" t="s">
        <v>213</v>
      </c>
      <c r="BQ21" s="12" t="s">
        <v>213</v>
      </c>
      <c r="BR21" s="12" t="s">
        <v>213</v>
      </c>
      <c r="BS21" s="12" t="s">
        <v>213</v>
      </c>
      <c r="BT21" s="12" t="s">
        <v>213</v>
      </c>
      <c r="BU21" s="12" t="s">
        <v>213</v>
      </c>
      <c r="BV21" s="12" t="s">
        <v>213</v>
      </c>
      <c r="BW21" s="12" t="s">
        <v>213</v>
      </c>
      <c r="BX21" s="12" t="s">
        <v>213</v>
      </c>
      <c r="BY21" s="12" t="s">
        <v>213</v>
      </c>
      <c r="BZ21" s="12" t="s">
        <v>213</v>
      </c>
      <c r="CA21" s="12" t="s">
        <v>213</v>
      </c>
      <c r="CB21" s="12" t="s">
        <v>213</v>
      </c>
      <c r="CC21" s="12" t="s">
        <v>213</v>
      </c>
      <c r="CD21" s="12" t="s">
        <v>213</v>
      </c>
      <c r="CE21" s="12" t="s">
        <v>213</v>
      </c>
      <c r="CF21" s="12" t="s">
        <v>848</v>
      </c>
      <c r="CG21" s="12" t="s">
        <v>213</v>
      </c>
      <c r="CH21" s="12" t="s">
        <v>213</v>
      </c>
      <c r="CI21" s="12" t="s">
        <v>213</v>
      </c>
      <c r="CJ21" s="12" t="s">
        <v>213</v>
      </c>
      <c r="CK21" s="12" t="s">
        <v>849</v>
      </c>
      <c r="CL21" s="12" t="s">
        <v>850</v>
      </c>
      <c r="CM21" s="12" t="s">
        <v>213</v>
      </c>
      <c r="CN21" s="12" t="s">
        <v>851</v>
      </c>
      <c r="CO21" s="12" t="s">
        <v>213</v>
      </c>
      <c r="CP21" s="12" t="s">
        <v>213</v>
      </c>
      <c r="CQ21" s="12" t="s">
        <v>213</v>
      </c>
      <c r="CR21" s="12" t="s">
        <v>213</v>
      </c>
      <c r="CS21" s="12" t="s">
        <v>213</v>
      </c>
      <c r="CT21" s="12" t="s">
        <v>213</v>
      </c>
      <c r="CU21" s="12" t="s">
        <v>213</v>
      </c>
      <c r="CV21" s="12" t="s">
        <v>213</v>
      </c>
      <c r="CW21" s="12" t="s">
        <v>213</v>
      </c>
      <c r="CX21" s="12" t="s">
        <v>213</v>
      </c>
      <c r="CY21" s="12" t="s">
        <v>213</v>
      </c>
      <c r="CZ21" s="12" t="s">
        <v>213</v>
      </c>
      <c r="DA21" s="26"/>
      <c r="DB21" s="24"/>
      <c r="DC21" s="25"/>
      <c r="DD21" s="12" t="s">
        <v>213</v>
      </c>
      <c r="DE21" s="12" t="s">
        <v>852</v>
      </c>
      <c r="DF21" s="12" t="s">
        <v>853</v>
      </c>
      <c r="DG21" s="12" t="s">
        <v>213</v>
      </c>
      <c r="DH21" s="12" t="s">
        <v>213</v>
      </c>
      <c r="DI21" s="12" t="s">
        <v>854</v>
      </c>
      <c r="DJ21" s="12" t="s">
        <v>213</v>
      </c>
      <c r="DK21" s="12" t="s">
        <v>213</v>
      </c>
      <c r="DL21" s="12" t="s">
        <v>213</v>
      </c>
      <c r="DM21" s="12" t="s">
        <v>213</v>
      </c>
      <c r="DN21" s="12" t="s">
        <v>855</v>
      </c>
      <c r="DO21" s="12" t="s">
        <v>213</v>
      </c>
      <c r="DP21" s="12" t="s">
        <v>213</v>
      </c>
      <c r="DQ21" s="12" t="s">
        <v>213</v>
      </c>
      <c r="DR21" s="12" t="s">
        <v>213</v>
      </c>
      <c r="DS21" s="12" t="s">
        <v>770</v>
      </c>
      <c r="DT21" s="12" t="s">
        <v>213</v>
      </c>
      <c r="DU21" s="12" t="s">
        <v>213</v>
      </c>
      <c r="DV21" s="12" t="s">
        <v>213</v>
      </c>
      <c r="DW21" s="12" t="s">
        <v>213</v>
      </c>
      <c r="DX21" s="12" t="s">
        <v>213</v>
      </c>
      <c r="DY21" s="12" t="s">
        <v>856</v>
      </c>
      <c r="DZ21" s="12" t="s">
        <v>213</v>
      </c>
      <c r="EA21" s="12" t="s">
        <v>857</v>
      </c>
      <c r="EB21" s="12" t="s">
        <v>213</v>
      </c>
      <c r="EC21" s="12" t="s">
        <v>213</v>
      </c>
      <c r="ED21" s="12" t="s">
        <v>213</v>
      </c>
      <c r="EE21" s="12" t="s">
        <v>213</v>
      </c>
      <c r="EF21" s="12" t="s">
        <v>213</v>
      </c>
      <c r="EG21" s="12" t="s">
        <v>858</v>
      </c>
      <c r="EH21" s="12" t="s">
        <v>213</v>
      </c>
      <c r="EI21" s="12" t="s">
        <v>213</v>
      </c>
      <c r="EJ21" s="12" t="s">
        <v>213</v>
      </c>
      <c r="EK21" s="12" t="s">
        <v>859</v>
      </c>
      <c r="EL21" s="12" t="s">
        <v>213</v>
      </c>
      <c r="EM21" s="12" t="s">
        <v>213</v>
      </c>
      <c r="EN21" s="12" t="s">
        <v>213</v>
      </c>
      <c r="EO21" s="12" t="s">
        <v>213</v>
      </c>
      <c r="EP21" s="12" t="s">
        <v>213</v>
      </c>
      <c r="EQ21" s="12" t="s">
        <v>213</v>
      </c>
      <c r="ER21" s="12" t="s">
        <v>213</v>
      </c>
      <c r="ES21" s="12" t="s">
        <v>860</v>
      </c>
      <c r="ET21" s="12" t="s">
        <v>213</v>
      </c>
      <c r="EU21" s="12" t="s">
        <v>861</v>
      </c>
      <c r="EV21" s="12" t="s">
        <v>213</v>
      </c>
      <c r="EW21" s="12" t="s">
        <v>213</v>
      </c>
      <c r="EX21" s="12" t="s">
        <v>862</v>
      </c>
      <c r="EY21" s="12" t="s">
        <v>213</v>
      </c>
      <c r="EZ21" s="12" t="s">
        <v>213</v>
      </c>
      <c r="FA21" s="26"/>
      <c r="FB21" s="24"/>
      <c r="FC21" s="25"/>
      <c r="FD21" s="26"/>
      <c r="FE21" s="24"/>
      <c r="FF21" s="25"/>
    </row>
    <row r="22" spans="1:162" x14ac:dyDescent="0.2">
      <c r="A22" s="15" t="s">
        <v>429</v>
      </c>
      <c r="B22" s="16" t="s">
        <v>430</v>
      </c>
      <c r="C22" s="12" t="s">
        <v>863</v>
      </c>
      <c r="D22" s="12" t="s">
        <v>864</v>
      </c>
      <c r="E22" s="12" t="s">
        <v>865</v>
      </c>
      <c r="F22" s="12" t="s">
        <v>363</v>
      </c>
      <c r="G22" s="12" t="s">
        <v>213</v>
      </c>
      <c r="H22" s="12" t="s">
        <v>251</v>
      </c>
      <c r="I22" s="12" t="s">
        <v>213</v>
      </c>
      <c r="J22" s="12" t="s">
        <v>866</v>
      </c>
      <c r="K22" s="12" t="s">
        <v>251</v>
      </c>
      <c r="L22" s="12" t="s">
        <v>867</v>
      </c>
      <c r="M22" s="12" t="s">
        <v>868</v>
      </c>
      <c r="N22" s="12" t="s">
        <v>213</v>
      </c>
      <c r="O22" s="12" t="s">
        <v>869</v>
      </c>
      <c r="P22" s="12" t="s">
        <v>870</v>
      </c>
      <c r="Q22" s="12" t="s">
        <v>457</v>
      </c>
      <c r="R22" s="12" t="s">
        <v>213</v>
      </c>
      <c r="S22" s="12" t="s">
        <v>213</v>
      </c>
      <c r="T22" s="12" t="s">
        <v>363</v>
      </c>
      <c r="U22" s="12" t="s">
        <v>213</v>
      </c>
      <c r="V22" s="12" t="s">
        <v>871</v>
      </c>
      <c r="W22" s="12" t="s">
        <v>213</v>
      </c>
      <c r="X22" s="12" t="s">
        <v>436</v>
      </c>
      <c r="Y22" s="12" t="s">
        <v>213</v>
      </c>
      <c r="Z22" s="12" t="s">
        <v>872</v>
      </c>
      <c r="AA22" s="12" t="s">
        <v>873</v>
      </c>
      <c r="AB22" s="12" t="s">
        <v>213</v>
      </c>
      <c r="AC22" s="12" t="s">
        <v>251</v>
      </c>
      <c r="AD22" s="12" t="s">
        <v>874</v>
      </c>
      <c r="AE22" s="12" t="s">
        <v>775</v>
      </c>
      <c r="AF22" s="12" t="s">
        <v>875</v>
      </c>
      <c r="AG22" s="12" t="s">
        <v>213</v>
      </c>
      <c r="AH22" s="12" t="s">
        <v>249</v>
      </c>
      <c r="AI22" s="12" t="s">
        <v>876</v>
      </c>
      <c r="AJ22" s="12" t="s">
        <v>436</v>
      </c>
      <c r="AK22" s="12" t="s">
        <v>449</v>
      </c>
      <c r="AL22" s="12" t="s">
        <v>213</v>
      </c>
      <c r="AM22" s="12" t="s">
        <v>877</v>
      </c>
      <c r="AN22" s="12" t="s">
        <v>475</v>
      </c>
      <c r="AO22" s="12" t="s">
        <v>878</v>
      </c>
      <c r="AP22" s="12" t="s">
        <v>249</v>
      </c>
      <c r="AQ22" s="12" t="s">
        <v>213</v>
      </c>
      <c r="AR22" s="12" t="s">
        <v>879</v>
      </c>
      <c r="AS22" s="12" t="s">
        <v>213</v>
      </c>
      <c r="AT22" s="12" t="s">
        <v>213</v>
      </c>
      <c r="AU22" s="12" t="s">
        <v>213</v>
      </c>
      <c r="AV22" s="12" t="s">
        <v>213</v>
      </c>
      <c r="AW22" s="12" t="s">
        <v>213</v>
      </c>
      <c r="AX22" s="12" t="s">
        <v>880</v>
      </c>
      <c r="AY22" s="12" t="s">
        <v>881</v>
      </c>
      <c r="AZ22" s="12" t="s">
        <v>251</v>
      </c>
      <c r="BA22" s="26"/>
      <c r="BB22" s="24"/>
      <c r="BC22" s="25"/>
      <c r="BD22" s="12" t="s">
        <v>363</v>
      </c>
      <c r="BE22" s="12" t="s">
        <v>213</v>
      </c>
      <c r="BF22" s="12" t="s">
        <v>213</v>
      </c>
      <c r="BG22" s="12" t="s">
        <v>249</v>
      </c>
      <c r="BH22" s="12" t="s">
        <v>251</v>
      </c>
      <c r="BI22" s="12" t="s">
        <v>363</v>
      </c>
      <c r="BJ22" s="12" t="s">
        <v>882</v>
      </c>
      <c r="BK22" s="12" t="s">
        <v>213</v>
      </c>
      <c r="BL22" s="12" t="s">
        <v>421</v>
      </c>
      <c r="BM22" s="12" t="s">
        <v>213</v>
      </c>
      <c r="BN22" s="12" t="s">
        <v>883</v>
      </c>
      <c r="BO22" s="12" t="s">
        <v>213</v>
      </c>
      <c r="BP22" s="12" t="s">
        <v>472</v>
      </c>
      <c r="BQ22" s="12" t="s">
        <v>432</v>
      </c>
      <c r="BR22" s="12" t="s">
        <v>884</v>
      </c>
      <c r="BS22" s="12" t="s">
        <v>449</v>
      </c>
      <c r="BT22" s="12" t="s">
        <v>213</v>
      </c>
      <c r="BU22" s="12" t="s">
        <v>885</v>
      </c>
      <c r="BV22" s="12" t="s">
        <v>213</v>
      </c>
      <c r="BW22" s="12" t="s">
        <v>886</v>
      </c>
      <c r="BX22" s="12" t="s">
        <v>887</v>
      </c>
      <c r="BY22" s="12" t="s">
        <v>888</v>
      </c>
      <c r="BZ22" s="12" t="s">
        <v>889</v>
      </c>
      <c r="CA22" s="12" t="s">
        <v>213</v>
      </c>
      <c r="CB22" s="12" t="s">
        <v>213</v>
      </c>
      <c r="CC22" s="12" t="s">
        <v>475</v>
      </c>
      <c r="CD22" s="12" t="s">
        <v>213</v>
      </c>
      <c r="CE22" s="12" t="s">
        <v>890</v>
      </c>
      <c r="CF22" s="12" t="s">
        <v>278</v>
      </c>
      <c r="CG22" s="12" t="s">
        <v>278</v>
      </c>
      <c r="CH22" s="12" t="s">
        <v>213</v>
      </c>
      <c r="CI22" s="12" t="s">
        <v>249</v>
      </c>
      <c r="CJ22" s="12" t="s">
        <v>467</v>
      </c>
      <c r="CK22" s="12" t="s">
        <v>278</v>
      </c>
      <c r="CL22" s="12" t="s">
        <v>213</v>
      </c>
      <c r="CM22" s="12" t="s">
        <v>249</v>
      </c>
      <c r="CN22" s="12" t="s">
        <v>213</v>
      </c>
      <c r="CO22" s="12" t="s">
        <v>278</v>
      </c>
      <c r="CP22" s="12" t="s">
        <v>891</v>
      </c>
      <c r="CQ22" s="12" t="s">
        <v>892</v>
      </c>
      <c r="CR22" s="12" t="s">
        <v>893</v>
      </c>
      <c r="CS22" s="12" t="s">
        <v>894</v>
      </c>
      <c r="CT22" s="12" t="s">
        <v>895</v>
      </c>
      <c r="CU22" s="12" t="s">
        <v>488</v>
      </c>
      <c r="CV22" s="12" t="s">
        <v>896</v>
      </c>
      <c r="CW22" s="12" t="s">
        <v>213</v>
      </c>
      <c r="CX22" s="12" t="s">
        <v>897</v>
      </c>
      <c r="CY22" s="12" t="s">
        <v>436</v>
      </c>
      <c r="CZ22" s="12" t="s">
        <v>449</v>
      </c>
      <c r="DA22" s="26"/>
      <c r="DB22" s="24"/>
      <c r="DC22" s="25"/>
      <c r="DD22" s="12" t="s">
        <v>213</v>
      </c>
      <c r="DE22" s="12" t="s">
        <v>898</v>
      </c>
      <c r="DF22" s="12" t="s">
        <v>899</v>
      </c>
      <c r="DG22" s="12" t="s">
        <v>900</v>
      </c>
      <c r="DH22" s="12" t="s">
        <v>212</v>
      </c>
      <c r="DI22" s="12" t="s">
        <v>901</v>
      </c>
      <c r="DJ22" s="12" t="s">
        <v>213</v>
      </c>
      <c r="DK22" s="12" t="s">
        <v>251</v>
      </c>
      <c r="DL22" s="12" t="s">
        <v>902</v>
      </c>
      <c r="DM22" s="12" t="s">
        <v>278</v>
      </c>
      <c r="DN22" s="12" t="s">
        <v>903</v>
      </c>
      <c r="DO22" s="12" t="s">
        <v>239</v>
      </c>
      <c r="DP22" s="12" t="s">
        <v>403</v>
      </c>
      <c r="DQ22" s="12" t="s">
        <v>249</v>
      </c>
      <c r="DR22" s="12" t="s">
        <v>278</v>
      </c>
      <c r="DS22" s="12" t="s">
        <v>770</v>
      </c>
      <c r="DT22" s="12" t="s">
        <v>904</v>
      </c>
      <c r="DU22" s="12" t="s">
        <v>251</v>
      </c>
      <c r="DV22" s="12" t="s">
        <v>905</v>
      </c>
      <c r="DW22" s="12" t="s">
        <v>436</v>
      </c>
      <c r="DX22" s="12" t="s">
        <v>906</v>
      </c>
      <c r="DY22" s="12" t="s">
        <v>213</v>
      </c>
      <c r="DZ22" s="12" t="s">
        <v>907</v>
      </c>
      <c r="EA22" s="12" t="s">
        <v>908</v>
      </c>
      <c r="EB22" s="12" t="s">
        <v>213</v>
      </c>
      <c r="EC22" s="12" t="s">
        <v>457</v>
      </c>
      <c r="ED22" s="12" t="s">
        <v>278</v>
      </c>
      <c r="EE22" s="12" t="s">
        <v>775</v>
      </c>
      <c r="EF22" s="12" t="s">
        <v>909</v>
      </c>
      <c r="EG22" s="12" t="s">
        <v>910</v>
      </c>
      <c r="EH22" s="12" t="s">
        <v>911</v>
      </c>
      <c r="EI22" s="12" t="s">
        <v>436</v>
      </c>
      <c r="EJ22" s="12" t="s">
        <v>213</v>
      </c>
      <c r="EK22" s="12" t="s">
        <v>912</v>
      </c>
      <c r="EL22" s="12" t="s">
        <v>913</v>
      </c>
      <c r="EM22" s="12" t="s">
        <v>882</v>
      </c>
      <c r="EN22" s="12" t="s">
        <v>914</v>
      </c>
      <c r="EO22" s="12" t="s">
        <v>914</v>
      </c>
      <c r="EP22" s="12" t="s">
        <v>213</v>
      </c>
      <c r="EQ22" s="12" t="s">
        <v>213</v>
      </c>
      <c r="ER22" s="12" t="s">
        <v>213</v>
      </c>
      <c r="ES22" s="12" t="s">
        <v>467</v>
      </c>
      <c r="ET22" s="12" t="s">
        <v>475</v>
      </c>
      <c r="EU22" s="12" t="s">
        <v>915</v>
      </c>
      <c r="EV22" s="12" t="s">
        <v>251</v>
      </c>
      <c r="EW22" s="12" t="s">
        <v>916</v>
      </c>
      <c r="EX22" s="12" t="s">
        <v>481</v>
      </c>
      <c r="EY22" s="12" t="s">
        <v>917</v>
      </c>
      <c r="EZ22" s="12" t="s">
        <v>213</v>
      </c>
      <c r="FA22" s="26"/>
      <c r="FB22" s="24"/>
      <c r="FC22" s="25"/>
      <c r="FD22" s="26"/>
      <c r="FE22" s="24"/>
      <c r="FF22" s="25"/>
    </row>
    <row r="23" spans="1:162" x14ac:dyDescent="0.2">
      <c r="A23" s="15" t="s">
        <v>495</v>
      </c>
      <c r="B23" s="16" t="s">
        <v>496</v>
      </c>
      <c r="C23" s="12">
        <v>30</v>
      </c>
      <c r="D23" s="12">
        <v>40</v>
      </c>
      <c r="E23" s="12">
        <v>43</v>
      </c>
      <c r="F23" s="12">
        <v>43</v>
      </c>
      <c r="G23" s="12">
        <v>41</v>
      </c>
      <c r="H23" s="12">
        <v>40</v>
      </c>
      <c r="I23" s="12">
        <v>32</v>
      </c>
      <c r="J23" s="12">
        <v>35</v>
      </c>
      <c r="K23" s="12">
        <v>30</v>
      </c>
      <c r="L23" s="12">
        <v>37</v>
      </c>
      <c r="M23" s="12">
        <v>31</v>
      </c>
      <c r="N23" s="12">
        <v>35</v>
      </c>
      <c r="O23" s="12">
        <v>27</v>
      </c>
      <c r="P23" s="12">
        <v>34</v>
      </c>
      <c r="Q23" s="12">
        <v>58</v>
      </c>
      <c r="R23" s="12">
        <v>44</v>
      </c>
      <c r="S23" s="12">
        <v>32</v>
      </c>
      <c r="T23" s="12">
        <v>35</v>
      </c>
      <c r="U23" s="12">
        <v>41</v>
      </c>
      <c r="V23" s="12">
        <v>35</v>
      </c>
      <c r="W23" s="12">
        <v>48</v>
      </c>
      <c r="X23" s="12">
        <v>40</v>
      </c>
      <c r="Y23" s="12">
        <v>29</v>
      </c>
      <c r="Z23" s="12">
        <v>38</v>
      </c>
      <c r="AA23" s="12">
        <v>35</v>
      </c>
      <c r="AB23" s="12">
        <v>26</v>
      </c>
      <c r="AC23" s="12">
        <v>58</v>
      </c>
      <c r="AD23" s="12">
        <v>41</v>
      </c>
      <c r="AE23" s="12">
        <v>29</v>
      </c>
      <c r="AF23" s="12">
        <v>32</v>
      </c>
      <c r="AG23" s="12">
        <v>38</v>
      </c>
      <c r="AH23" s="12">
        <v>28</v>
      </c>
      <c r="AI23" s="12">
        <v>29</v>
      </c>
      <c r="AJ23" s="12">
        <v>40</v>
      </c>
      <c r="AK23" s="12">
        <v>25</v>
      </c>
      <c r="AL23" s="12">
        <v>42</v>
      </c>
      <c r="AM23" s="12">
        <v>43</v>
      </c>
      <c r="AN23" s="12">
        <v>39</v>
      </c>
      <c r="AO23" s="12">
        <v>63</v>
      </c>
      <c r="AP23" s="12">
        <v>25</v>
      </c>
      <c r="AQ23" s="12">
        <v>34</v>
      </c>
      <c r="AR23" s="12">
        <v>44</v>
      </c>
      <c r="AS23" s="12">
        <v>27</v>
      </c>
      <c r="AT23" s="12">
        <v>27</v>
      </c>
      <c r="AU23" s="12">
        <v>33</v>
      </c>
      <c r="AV23" s="12">
        <v>31</v>
      </c>
      <c r="AW23" s="12">
        <v>30</v>
      </c>
      <c r="AX23" s="12">
        <v>25</v>
      </c>
      <c r="AY23" s="12">
        <v>24</v>
      </c>
      <c r="AZ23" s="12">
        <v>41</v>
      </c>
      <c r="BA23" s="15" t="s">
        <v>13</v>
      </c>
      <c r="BB23" s="19" t="s">
        <v>8</v>
      </c>
      <c r="BC23" s="20" t="s">
        <v>9</v>
      </c>
      <c r="BD23" s="12">
        <v>35</v>
      </c>
      <c r="BE23" s="12">
        <v>33</v>
      </c>
      <c r="BF23" s="12">
        <v>33</v>
      </c>
      <c r="BG23" s="12">
        <v>38</v>
      </c>
      <c r="BH23" s="12">
        <v>36</v>
      </c>
      <c r="BI23" s="12">
        <v>53</v>
      </c>
      <c r="BJ23" s="12">
        <v>31</v>
      </c>
      <c r="BK23" s="12">
        <v>67</v>
      </c>
      <c r="BL23" s="12">
        <v>30</v>
      </c>
      <c r="BM23" s="12">
        <v>45</v>
      </c>
      <c r="BN23" s="12">
        <v>42</v>
      </c>
      <c r="BO23" s="12">
        <v>48</v>
      </c>
      <c r="BP23" s="12">
        <v>29</v>
      </c>
      <c r="BQ23" s="12">
        <v>42</v>
      </c>
      <c r="BR23" s="12">
        <v>34</v>
      </c>
      <c r="BS23" s="12">
        <v>38</v>
      </c>
      <c r="BT23" s="12">
        <v>32</v>
      </c>
      <c r="BU23" s="12">
        <v>31</v>
      </c>
      <c r="BV23" s="12">
        <v>30</v>
      </c>
      <c r="BW23" s="12">
        <v>29</v>
      </c>
      <c r="BX23" s="12">
        <v>30</v>
      </c>
      <c r="BY23" s="12">
        <v>30</v>
      </c>
      <c r="BZ23" s="12">
        <v>32</v>
      </c>
      <c r="CA23" s="12">
        <v>45</v>
      </c>
      <c r="CB23" s="12">
        <v>38</v>
      </c>
      <c r="CC23" s="12">
        <v>32</v>
      </c>
      <c r="CD23" s="12">
        <v>33</v>
      </c>
      <c r="CE23" s="12">
        <v>28</v>
      </c>
      <c r="CF23" s="12">
        <v>52</v>
      </c>
      <c r="CG23" s="12">
        <v>32</v>
      </c>
      <c r="CH23" s="12">
        <v>45</v>
      </c>
      <c r="CI23" s="12">
        <v>34</v>
      </c>
      <c r="CJ23" s="12">
        <v>26</v>
      </c>
      <c r="CK23" s="12">
        <v>26</v>
      </c>
      <c r="CL23" s="12">
        <v>55</v>
      </c>
      <c r="CM23" s="12">
        <v>29</v>
      </c>
      <c r="CN23" s="12">
        <v>59</v>
      </c>
      <c r="CO23" s="12">
        <v>30</v>
      </c>
      <c r="CP23" s="12">
        <v>41</v>
      </c>
      <c r="CQ23" s="12">
        <v>32</v>
      </c>
      <c r="CR23" s="12">
        <v>25</v>
      </c>
      <c r="CS23" s="12">
        <v>30</v>
      </c>
      <c r="CT23" s="12">
        <v>40</v>
      </c>
      <c r="CU23" s="12">
        <v>26</v>
      </c>
      <c r="CV23" s="12">
        <v>24</v>
      </c>
      <c r="CW23" s="12">
        <v>40</v>
      </c>
      <c r="CX23" s="12">
        <v>44</v>
      </c>
      <c r="CY23" s="12">
        <v>26</v>
      </c>
      <c r="CZ23" s="12">
        <v>35</v>
      </c>
      <c r="DA23" s="15" t="s">
        <v>13</v>
      </c>
      <c r="DB23" s="19" t="s">
        <v>8</v>
      </c>
      <c r="DC23" s="20" t="s">
        <v>9</v>
      </c>
      <c r="DD23" s="12">
        <v>35</v>
      </c>
      <c r="DE23" s="12">
        <v>44</v>
      </c>
      <c r="DF23" s="12">
        <v>35</v>
      </c>
      <c r="DG23" s="12">
        <v>70</v>
      </c>
      <c r="DH23" s="12">
        <v>20</v>
      </c>
      <c r="DI23" s="12">
        <v>39</v>
      </c>
      <c r="DJ23" s="12">
        <v>29</v>
      </c>
      <c r="DK23" s="12">
        <v>30</v>
      </c>
      <c r="DL23" s="12">
        <v>39</v>
      </c>
      <c r="DM23" s="12">
        <v>32</v>
      </c>
      <c r="DN23" s="12">
        <v>53</v>
      </c>
      <c r="DO23" s="12">
        <v>45</v>
      </c>
      <c r="DP23" s="12">
        <v>34</v>
      </c>
      <c r="DQ23" s="12">
        <v>30</v>
      </c>
      <c r="DR23" s="12">
        <v>36</v>
      </c>
      <c r="DS23" s="12">
        <v>25</v>
      </c>
      <c r="DT23" s="12">
        <v>30</v>
      </c>
      <c r="DU23" s="12">
        <v>33</v>
      </c>
      <c r="DV23" s="12">
        <v>31</v>
      </c>
      <c r="DW23" s="12">
        <v>49</v>
      </c>
      <c r="DX23" s="12">
        <v>45</v>
      </c>
      <c r="DY23" s="12">
        <v>28</v>
      </c>
      <c r="DZ23" s="12">
        <v>33</v>
      </c>
      <c r="EA23" s="12">
        <v>42</v>
      </c>
      <c r="EB23" s="12">
        <v>41</v>
      </c>
      <c r="EC23" s="12">
        <v>23</v>
      </c>
      <c r="ED23" s="12">
        <v>33</v>
      </c>
      <c r="EE23" s="12">
        <v>29</v>
      </c>
      <c r="EF23" s="12">
        <v>51</v>
      </c>
      <c r="EG23" s="12">
        <v>29</v>
      </c>
      <c r="EH23" s="12">
        <v>24</v>
      </c>
      <c r="EI23" s="12">
        <v>31</v>
      </c>
      <c r="EJ23" s="12">
        <v>53</v>
      </c>
      <c r="EK23" s="12">
        <v>33</v>
      </c>
      <c r="EL23" s="12">
        <v>29</v>
      </c>
      <c r="EM23" s="12">
        <v>32</v>
      </c>
      <c r="EN23" s="12">
        <v>31</v>
      </c>
      <c r="EO23" s="12">
        <v>31</v>
      </c>
      <c r="EP23" s="12">
        <v>29</v>
      </c>
      <c r="EQ23" s="12">
        <v>35</v>
      </c>
      <c r="ER23" s="12">
        <v>33</v>
      </c>
      <c r="ES23" s="12">
        <v>33</v>
      </c>
      <c r="ET23" s="12">
        <v>30</v>
      </c>
      <c r="EU23" s="12">
        <v>32</v>
      </c>
      <c r="EV23" s="12">
        <v>33</v>
      </c>
      <c r="EW23" s="12">
        <v>33</v>
      </c>
      <c r="EX23" s="12">
        <v>31</v>
      </c>
      <c r="EY23" s="12">
        <v>35</v>
      </c>
      <c r="EZ23" s="12">
        <v>33</v>
      </c>
      <c r="FA23" s="15" t="s">
        <v>13</v>
      </c>
      <c r="FB23" s="19" t="s">
        <v>8</v>
      </c>
      <c r="FC23" s="20" t="s">
        <v>9</v>
      </c>
      <c r="FD23" s="15" t="s">
        <v>13</v>
      </c>
      <c r="FE23" s="19" t="s">
        <v>8</v>
      </c>
      <c r="FF23" s="20" t="s">
        <v>9</v>
      </c>
    </row>
    <row r="24" spans="1:162" x14ac:dyDescent="0.2">
      <c r="A24" s="15" t="s">
        <v>497</v>
      </c>
      <c r="B24" s="16" t="s">
        <v>498</v>
      </c>
      <c r="C24" s="12" t="s">
        <v>499</v>
      </c>
      <c r="D24" s="12" t="s">
        <v>500</v>
      </c>
      <c r="E24" s="12" t="s">
        <v>500</v>
      </c>
      <c r="F24" s="12" t="s">
        <v>499</v>
      </c>
      <c r="G24" s="12" t="s">
        <v>499</v>
      </c>
      <c r="H24" s="12" t="s">
        <v>500</v>
      </c>
      <c r="I24" s="12" t="s">
        <v>499</v>
      </c>
      <c r="J24" s="12" t="s">
        <v>499</v>
      </c>
      <c r="K24" s="12" t="s">
        <v>500</v>
      </c>
      <c r="L24" s="12" t="s">
        <v>499</v>
      </c>
      <c r="M24" s="12" t="s">
        <v>500</v>
      </c>
      <c r="N24" s="12" t="s">
        <v>500</v>
      </c>
      <c r="O24" s="12" t="s">
        <v>500</v>
      </c>
      <c r="P24" s="12" t="s">
        <v>500</v>
      </c>
      <c r="Q24" s="12" t="s">
        <v>500</v>
      </c>
      <c r="R24" s="12" t="s">
        <v>500</v>
      </c>
      <c r="S24" s="12" t="s">
        <v>499</v>
      </c>
      <c r="T24" s="12" t="s">
        <v>499</v>
      </c>
      <c r="U24" s="12" t="s">
        <v>499</v>
      </c>
      <c r="V24" s="12" t="s">
        <v>500</v>
      </c>
      <c r="W24" s="12" t="s">
        <v>500</v>
      </c>
      <c r="X24" s="12" t="s">
        <v>500</v>
      </c>
      <c r="Y24" s="12" t="s">
        <v>500</v>
      </c>
      <c r="Z24" s="12" t="s">
        <v>499</v>
      </c>
      <c r="AA24" s="12" t="s">
        <v>500</v>
      </c>
      <c r="AB24" s="12" t="s">
        <v>499</v>
      </c>
      <c r="AC24" s="12" t="s">
        <v>500</v>
      </c>
      <c r="AD24" s="12" t="s">
        <v>499</v>
      </c>
      <c r="AE24" s="12" t="s">
        <v>500</v>
      </c>
      <c r="AF24" s="12" t="s">
        <v>500</v>
      </c>
      <c r="AG24" s="12" t="s">
        <v>500</v>
      </c>
      <c r="AH24" s="12" t="s">
        <v>499</v>
      </c>
      <c r="AI24" s="12" t="s">
        <v>499</v>
      </c>
      <c r="AJ24" s="12" t="s">
        <v>500</v>
      </c>
      <c r="AK24" s="12" t="s">
        <v>500</v>
      </c>
      <c r="AL24" s="12" t="s">
        <v>499</v>
      </c>
      <c r="AM24" s="12" t="s">
        <v>500</v>
      </c>
      <c r="AN24" s="12" t="s">
        <v>500</v>
      </c>
      <c r="AO24" s="12" t="s">
        <v>499</v>
      </c>
      <c r="AP24" s="12" t="s">
        <v>500</v>
      </c>
      <c r="AQ24" s="12" t="s">
        <v>500</v>
      </c>
      <c r="AR24" s="12" t="s">
        <v>499</v>
      </c>
      <c r="AS24" s="12" t="s">
        <v>500</v>
      </c>
      <c r="AT24" s="12" t="s">
        <v>499</v>
      </c>
      <c r="AU24" s="12" t="s">
        <v>499</v>
      </c>
      <c r="AV24" s="12" t="s">
        <v>500</v>
      </c>
      <c r="AW24" s="12" t="s">
        <v>500</v>
      </c>
      <c r="AX24" s="12" t="s">
        <v>500</v>
      </c>
      <c r="AY24" s="12" t="s">
        <v>500</v>
      </c>
      <c r="AZ24" s="12" t="s">
        <v>499</v>
      </c>
      <c r="BA24" s="15" t="s">
        <v>14</v>
      </c>
      <c r="BB24" s="34">
        <f>COUNTIF(C24:AZ24," Male")</f>
        <v>30</v>
      </c>
      <c r="BC24" s="23">
        <f>BB24/50*100</f>
        <v>60</v>
      </c>
      <c r="BD24" s="12" t="s">
        <v>500</v>
      </c>
      <c r="BE24" s="12" t="s">
        <v>499</v>
      </c>
      <c r="BF24" s="12" t="s">
        <v>499</v>
      </c>
      <c r="BG24" s="12" t="s">
        <v>500</v>
      </c>
      <c r="BH24" s="12" t="s">
        <v>500</v>
      </c>
      <c r="BI24" s="12" t="s">
        <v>499</v>
      </c>
      <c r="BJ24" s="12" t="s">
        <v>500</v>
      </c>
      <c r="BK24" s="12" t="s">
        <v>500</v>
      </c>
      <c r="BL24" s="12" t="s">
        <v>499</v>
      </c>
      <c r="BM24" s="12" t="s">
        <v>500</v>
      </c>
      <c r="BN24" s="12" t="s">
        <v>499</v>
      </c>
      <c r="BO24" s="12" t="s">
        <v>500</v>
      </c>
      <c r="BP24" s="12" t="s">
        <v>500</v>
      </c>
      <c r="BQ24" s="12" t="s">
        <v>500</v>
      </c>
      <c r="BR24" s="12" t="s">
        <v>500</v>
      </c>
      <c r="BS24" s="12" t="s">
        <v>500</v>
      </c>
      <c r="BT24" s="12" t="s">
        <v>499</v>
      </c>
      <c r="BU24" s="12" t="s">
        <v>499</v>
      </c>
      <c r="BV24" s="12" t="s">
        <v>500</v>
      </c>
      <c r="BW24" s="12" t="s">
        <v>500</v>
      </c>
      <c r="BX24" s="12" t="s">
        <v>500</v>
      </c>
      <c r="BY24" s="12" t="s">
        <v>500</v>
      </c>
      <c r="BZ24" s="12" t="s">
        <v>499</v>
      </c>
      <c r="CA24" s="12" t="s">
        <v>500</v>
      </c>
      <c r="CB24" s="12" t="s">
        <v>500</v>
      </c>
      <c r="CC24" s="12" t="s">
        <v>500</v>
      </c>
      <c r="CD24" s="12" t="s">
        <v>499</v>
      </c>
      <c r="CE24" s="12" t="s">
        <v>500</v>
      </c>
      <c r="CF24" s="12" t="s">
        <v>499</v>
      </c>
      <c r="CG24" s="12" t="s">
        <v>500</v>
      </c>
      <c r="CH24" s="12" t="s">
        <v>500</v>
      </c>
      <c r="CI24" s="12" t="s">
        <v>499</v>
      </c>
      <c r="CJ24" s="12" t="s">
        <v>499</v>
      </c>
      <c r="CK24" s="12" t="s">
        <v>500</v>
      </c>
      <c r="CL24" s="12" t="s">
        <v>499</v>
      </c>
      <c r="CM24" s="12" t="s">
        <v>500</v>
      </c>
      <c r="CN24" s="12" t="s">
        <v>499</v>
      </c>
      <c r="CO24" s="12" t="s">
        <v>500</v>
      </c>
      <c r="CP24" s="12" t="s">
        <v>499</v>
      </c>
      <c r="CQ24" s="12" t="s">
        <v>499</v>
      </c>
      <c r="CR24" s="12" t="s">
        <v>500</v>
      </c>
      <c r="CS24" s="12" t="s">
        <v>499</v>
      </c>
      <c r="CT24" s="12" t="s">
        <v>499</v>
      </c>
      <c r="CU24" s="12" t="s">
        <v>500</v>
      </c>
      <c r="CV24" s="12" t="s">
        <v>499</v>
      </c>
      <c r="CW24" s="12" t="s">
        <v>499</v>
      </c>
      <c r="CX24" s="12" t="s">
        <v>500</v>
      </c>
      <c r="CY24" s="12" t="s">
        <v>500</v>
      </c>
      <c r="CZ24" s="12" t="s">
        <v>499</v>
      </c>
      <c r="DA24" s="15" t="s">
        <v>14</v>
      </c>
      <c r="DB24" s="34">
        <f>COUNTIF(BD24:CZ24," Male")</f>
        <v>28</v>
      </c>
      <c r="DC24" s="23">
        <f>DB24/49*100</f>
        <v>57.142857142857139</v>
      </c>
      <c r="DD24" s="12" t="s">
        <v>500</v>
      </c>
      <c r="DE24" s="12" t="s">
        <v>499</v>
      </c>
      <c r="DF24" s="12" t="s">
        <v>500</v>
      </c>
      <c r="DG24" s="12" t="s">
        <v>499</v>
      </c>
      <c r="DH24" s="12" t="s">
        <v>500</v>
      </c>
      <c r="DI24" s="12" t="s">
        <v>499</v>
      </c>
      <c r="DJ24" s="12" t="s">
        <v>500</v>
      </c>
      <c r="DK24" s="12" t="s">
        <v>500</v>
      </c>
      <c r="DL24" s="12" t="s">
        <v>499</v>
      </c>
      <c r="DM24" s="12" t="s">
        <v>500</v>
      </c>
      <c r="DN24" s="12" t="s">
        <v>500</v>
      </c>
      <c r="DO24" s="12" t="s">
        <v>499</v>
      </c>
      <c r="DP24" s="12" t="s">
        <v>500</v>
      </c>
      <c r="DQ24" s="12" t="s">
        <v>499</v>
      </c>
      <c r="DR24" s="12" t="s">
        <v>499</v>
      </c>
      <c r="DS24" s="12" t="s">
        <v>500</v>
      </c>
      <c r="DT24" s="12" t="s">
        <v>500</v>
      </c>
      <c r="DU24" s="12" t="s">
        <v>500</v>
      </c>
      <c r="DV24" s="12" t="s">
        <v>500</v>
      </c>
      <c r="DW24" s="12" t="s">
        <v>500</v>
      </c>
      <c r="DX24" s="12" t="s">
        <v>499</v>
      </c>
      <c r="DY24" s="12" t="s">
        <v>500</v>
      </c>
      <c r="DZ24" s="12" t="s">
        <v>500</v>
      </c>
      <c r="EA24" s="12" t="s">
        <v>499</v>
      </c>
      <c r="EB24" s="12" t="s">
        <v>499</v>
      </c>
      <c r="EC24" s="12" t="s">
        <v>499</v>
      </c>
      <c r="ED24" s="12" t="s">
        <v>499</v>
      </c>
      <c r="EE24" s="12" t="s">
        <v>500</v>
      </c>
      <c r="EF24" s="12" t="s">
        <v>500</v>
      </c>
      <c r="EG24" s="12" t="s">
        <v>500</v>
      </c>
      <c r="EH24" s="12" t="s">
        <v>500</v>
      </c>
      <c r="EI24" s="12" t="s">
        <v>499</v>
      </c>
      <c r="EJ24" s="12" t="s">
        <v>500</v>
      </c>
      <c r="EK24" s="12" t="s">
        <v>499</v>
      </c>
      <c r="EL24" s="12" t="s">
        <v>500</v>
      </c>
      <c r="EM24" s="12" t="s">
        <v>500</v>
      </c>
      <c r="EN24" s="12" t="s">
        <v>500</v>
      </c>
      <c r="EO24" s="12" t="s">
        <v>500</v>
      </c>
      <c r="EP24" s="12" t="s">
        <v>500</v>
      </c>
      <c r="EQ24" s="12" t="s">
        <v>500</v>
      </c>
      <c r="ER24" s="12" t="s">
        <v>499</v>
      </c>
      <c r="ES24" s="12" t="s">
        <v>500</v>
      </c>
      <c r="ET24" s="12" t="s">
        <v>499</v>
      </c>
      <c r="EU24" s="12" t="s">
        <v>500</v>
      </c>
      <c r="EV24" s="12" t="s">
        <v>500</v>
      </c>
      <c r="EW24" s="12" t="s">
        <v>499</v>
      </c>
      <c r="EX24" s="12" t="s">
        <v>499</v>
      </c>
      <c r="EY24" s="12" t="s">
        <v>500</v>
      </c>
      <c r="EZ24" s="12" t="s">
        <v>499</v>
      </c>
      <c r="FA24" s="15" t="s">
        <v>14</v>
      </c>
      <c r="FB24" s="34">
        <f>COUNTIF(DD24:EZ24," Male")</f>
        <v>30</v>
      </c>
      <c r="FC24" s="23">
        <f>FB24/49*100</f>
        <v>61.224489795918366</v>
      </c>
      <c r="FD24" s="15" t="s">
        <v>14</v>
      </c>
      <c r="FE24" s="34">
        <f>BB24+DB24+FB24</f>
        <v>88</v>
      </c>
      <c r="FF24" s="23">
        <f>FE24/148*100</f>
        <v>59.45945945945946</v>
      </c>
    </row>
    <row r="25" spans="1:162" x14ac:dyDescent="0.2">
      <c r="A25" s="15" t="s">
        <v>501</v>
      </c>
      <c r="B25" s="16" t="s">
        <v>502</v>
      </c>
      <c r="C25" s="12" t="s">
        <v>535</v>
      </c>
      <c r="D25" s="12" t="s">
        <v>513</v>
      </c>
      <c r="E25" s="12" t="s">
        <v>505</v>
      </c>
      <c r="F25" s="12" t="s">
        <v>918</v>
      </c>
      <c r="G25" s="12" t="s">
        <v>919</v>
      </c>
      <c r="H25" s="12" t="s">
        <v>920</v>
      </c>
      <c r="I25" s="12" t="s">
        <v>510</v>
      </c>
      <c r="J25" s="12" t="s">
        <v>507</v>
      </c>
      <c r="K25" s="12" t="s">
        <v>505</v>
      </c>
      <c r="L25" s="12" t="s">
        <v>509</v>
      </c>
      <c r="M25" s="12" t="s">
        <v>507</v>
      </c>
      <c r="N25" s="12" t="s">
        <v>508</v>
      </c>
      <c r="O25" s="12" t="s">
        <v>512</v>
      </c>
      <c r="P25" s="12" t="s">
        <v>523</v>
      </c>
      <c r="Q25" s="12" t="s">
        <v>921</v>
      </c>
      <c r="R25" s="12" t="s">
        <v>522</v>
      </c>
      <c r="S25" s="12" t="s">
        <v>508</v>
      </c>
      <c r="T25" s="12" t="s">
        <v>507</v>
      </c>
      <c r="U25" s="12" t="s">
        <v>521</v>
      </c>
      <c r="V25" s="12" t="s">
        <v>922</v>
      </c>
      <c r="W25" s="12" t="s">
        <v>508</v>
      </c>
      <c r="X25" s="12" t="s">
        <v>508</v>
      </c>
      <c r="Y25" s="12" t="s">
        <v>508</v>
      </c>
      <c r="Z25" s="12" t="s">
        <v>508</v>
      </c>
      <c r="AA25" s="12" t="s">
        <v>507</v>
      </c>
      <c r="AB25" s="12" t="s">
        <v>923</v>
      </c>
      <c r="AC25" s="12" t="s">
        <v>530</v>
      </c>
      <c r="AD25" s="12" t="s">
        <v>924</v>
      </c>
      <c r="AE25" s="12" t="s">
        <v>523</v>
      </c>
      <c r="AF25" s="12" t="s">
        <v>505</v>
      </c>
      <c r="AG25" s="12" t="s">
        <v>925</v>
      </c>
      <c r="AH25" s="12" t="s">
        <v>512</v>
      </c>
      <c r="AI25" s="12" t="s">
        <v>505</v>
      </c>
      <c r="AJ25" s="12" t="s">
        <v>508</v>
      </c>
      <c r="AK25" s="12" t="s">
        <v>505</v>
      </c>
      <c r="AL25" s="12" t="s">
        <v>507</v>
      </c>
      <c r="AM25" s="12" t="s">
        <v>505</v>
      </c>
      <c r="AN25" s="12" t="s">
        <v>508</v>
      </c>
      <c r="AO25" s="12" t="s">
        <v>512</v>
      </c>
      <c r="AP25" s="12" t="s">
        <v>926</v>
      </c>
      <c r="AQ25" s="12" t="s">
        <v>512</v>
      </c>
      <c r="AR25" s="12" t="s">
        <v>508</v>
      </c>
      <c r="AS25" s="12" t="s">
        <v>513</v>
      </c>
      <c r="AT25" s="12" t="s">
        <v>507</v>
      </c>
      <c r="AU25" s="12" t="s">
        <v>505</v>
      </c>
      <c r="AV25" s="12" t="s">
        <v>507</v>
      </c>
      <c r="AW25" s="12" t="s">
        <v>507</v>
      </c>
      <c r="AX25" s="12" t="s">
        <v>508</v>
      </c>
      <c r="AY25" s="12" t="s">
        <v>508</v>
      </c>
      <c r="AZ25" s="12" t="s">
        <v>510</v>
      </c>
      <c r="BA25" s="15" t="s">
        <v>15</v>
      </c>
      <c r="BB25" s="34">
        <f>COUNTIF(C26:AZ26,"American")</f>
        <v>28</v>
      </c>
      <c r="BC25" s="23">
        <f>BB25/50*100</f>
        <v>56.000000000000007</v>
      </c>
      <c r="BD25" s="12" t="s">
        <v>522</v>
      </c>
      <c r="BE25" s="12" t="s">
        <v>509</v>
      </c>
      <c r="BF25" s="12" t="s">
        <v>508</v>
      </c>
      <c r="BG25" s="12" t="s">
        <v>530</v>
      </c>
      <c r="BH25" s="12" t="s">
        <v>927</v>
      </c>
      <c r="BI25" s="12" t="s">
        <v>928</v>
      </c>
      <c r="BJ25" s="12" t="s">
        <v>512</v>
      </c>
      <c r="BK25" s="12" t="s">
        <v>544</v>
      </c>
      <c r="BL25" s="12" t="s">
        <v>507</v>
      </c>
      <c r="BM25" s="12" t="s">
        <v>919</v>
      </c>
      <c r="BN25" s="12" t="s">
        <v>505</v>
      </c>
      <c r="BO25" s="12" t="s">
        <v>507</v>
      </c>
      <c r="BP25" s="12" t="s">
        <v>521</v>
      </c>
      <c r="BQ25" s="12" t="s">
        <v>505</v>
      </c>
      <c r="BR25" s="12" t="s">
        <v>922</v>
      </c>
      <c r="BS25" s="12" t="s">
        <v>523</v>
      </c>
      <c r="BT25" s="12" t="s">
        <v>505</v>
      </c>
      <c r="BU25" s="12" t="s">
        <v>505</v>
      </c>
      <c r="BV25" s="12" t="s">
        <v>508</v>
      </c>
      <c r="BW25" s="12" t="s">
        <v>508</v>
      </c>
      <c r="BX25" s="12" t="s">
        <v>508</v>
      </c>
      <c r="BY25" s="12" t="s">
        <v>523</v>
      </c>
      <c r="BZ25" s="12" t="s">
        <v>507</v>
      </c>
      <c r="CA25" s="12" t="s">
        <v>506</v>
      </c>
      <c r="CB25" s="12" t="s">
        <v>508</v>
      </c>
      <c r="CC25" s="12" t="s">
        <v>508</v>
      </c>
      <c r="CD25" s="12" t="s">
        <v>508</v>
      </c>
      <c r="CE25" s="12" t="s">
        <v>521</v>
      </c>
      <c r="CF25" s="12" t="s">
        <v>507</v>
      </c>
      <c r="CG25" s="12" t="s">
        <v>513</v>
      </c>
      <c r="CH25" s="12" t="s">
        <v>507</v>
      </c>
      <c r="CI25" s="12" t="s">
        <v>508</v>
      </c>
      <c r="CJ25" s="12" t="s">
        <v>507</v>
      </c>
      <c r="CK25" s="12" t="s">
        <v>929</v>
      </c>
      <c r="CL25" s="12" t="s">
        <v>507</v>
      </c>
      <c r="CM25" s="12" t="s">
        <v>512</v>
      </c>
      <c r="CN25" s="12" t="s">
        <v>507</v>
      </c>
      <c r="CO25" s="12" t="s">
        <v>505</v>
      </c>
      <c r="CP25" s="12" t="s">
        <v>505</v>
      </c>
      <c r="CQ25" s="12" t="s">
        <v>505</v>
      </c>
      <c r="CR25" s="12" t="s">
        <v>930</v>
      </c>
      <c r="CS25" s="12" t="s">
        <v>507</v>
      </c>
      <c r="CT25" s="12" t="s">
        <v>530</v>
      </c>
      <c r="CU25" s="12" t="s">
        <v>508</v>
      </c>
      <c r="CV25" s="12" t="s">
        <v>508</v>
      </c>
      <c r="CW25" s="12" t="s">
        <v>508</v>
      </c>
      <c r="CX25" s="12" t="s">
        <v>507</v>
      </c>
      <c r="CY25" s="12" t="s">
        <v>508</v>
      </c>
      <c r="CZ25" s="12" t="s">
        <v>521</v>
      </c>
      <c r="DA25" s="15" t="s">
        <v>15</v>
      </c>
      <c r="DB25" s="34">
        <f>COUNTIF(BD26:CZ26,"American")</f>
        <v>28</v>
      </c>
      <c r="DC25" s="23">
        <f>DB25/49*100</f>
        <v>57.142857142857139</v>
      </c>
      <c r="DD25" s="12" t="s">
        <v>505</v>
      </c>
      <c r="DE25" s="12" t="s">
        <v>508</v>
      </c>
      <c r="DF25" s="12" t="s">
        <v>931</v>
      </c>
      <c r="DG25" s="12" t="s">
        <v>512</v>
      </c>
      <c r="DH25" s="12" t="s">
        <v>506</v>
      </c>
      <c r="DI25" s="12" t="s">
        <v>507</v>
      </c>
      <c r="DJ25" s="12" t="s">
        <v>508</v>
      </c>
      <c r="DK25" s="12" t="s">
        <v>505</v>
      </c>
      <c r="DL25" s="12" t="s">
        <v>505</v>
      </c>
      <c r="DM25" s="12" t="s">
        <v>508</v>
      </c>
      <c r="DN25" s="12" t="s">
        <v>932</v>
      </c>
      <c r="DO25" s="12" t="s">
        <v>505</v>
      </c>
      <c r="DP25" s="12" t="s">
        <v>532</v>
      </c>
      <c r="DQ25" s="12" t="s">
        <v>933</v>
      </c>
      <c r="DR25" s="12" t="s">
        <v>934</v>
      </c>
      <c r="DS25" s="12" t="s">
        <v>520</v>
      </c>
      <c r="DT25" s="12" t="s">
        <v>508</v>
      </c>
      <c r="DU25" s="12" t="s">
        <v>543</v>
      </c>
      <c r="DV25" s="12" t="s">
        <v>507</v>
      </c>
      <c r="DW25" s="12" t="s">
        <v>507</v>
      </c>
      <c r="DX25" s="12" t="s">
        <v>523</v>
      </c>
      <c r="DY25" s="12" t="s">
        <v>935</v>
      </c>
      <c r="DZ25" s="12" t="s">
        <v>521</v>
      </c>
      <c r="EA25" s="12" t="s">
        <v>508</v>
      </c>
      <c r="EB25" s="12" t="s">
        <v>508</v>
      </c>
      <c r="EC25" s="12" t="s">
        <v>544</v>
      </c>
      <c r="ED25" s="12" t="s">
        <v>512</v>
      </c>
      <c r="EE25" s="12" t="s">
        <v>521</v>
      </c>
      <c r="EF25" s="12" t="s">
        <v>507</v>
      </c>
      <c r="EG25" s="12" t="s">
        <v>577</v>
      </c>
      <c r="EH25" s="12" t="s">
        <v>560</v>
      </c>
      <c r="EI25" s="12" t="s">
        <v>508</v>
      </c>
      <c r="EJ25" s="12" t="s">
        <v>928</v>
      </c>
      <c r="EK25" s="12" t="s">
        <v>919</v>
      </c>
      <c r="EL25" s="12" t="s">
        <v>512</v>
      </c>
      <c r="EM25" s="12" t="s">
        <v>507</v>
      </c>
      <c r="EN25" s="12" t="s">
        <v>507</v>
      </c>
      <c r="EO25" s="12" t="s">
        <v>507</v>
      </c>
      <c r="EP25" s="12" t="s">
        <v>507</v>
      </c>
      <c r="EQ25" s="12" t="s">
        <v>936</v>
      </c>
      <c r="ER25" s="12" t="s">
        <v>937</v>
      </c>
      <c r="ES25" s="12" t="s">
        <v>919</v>
      </c>
      <c r="ET25" s="12" t="s">
        <v>532</v>
      </c>
      <c r="EU25" s="12" t="s">
        <v>938</v>
      </c>
      <c r="EV25" s="12" t="s">
        <v>543</v>
      </c>
      <c r="EW25" s="12" t="s">
        <v>509</v>
      </c>
      <c r="EX25" s="12" t="s">
        <v>505</v>
      </c>
      <c r="EY25" s="12" t="s">
        <v>505</v>
      </c>
      <c r="EZ25" s="12" t="s">
        <v>508</v>
      </c>
      <c r="FA25" s="15" t="s">
        <v>15</v>
      </c>
      <c r="FB25" s="34">
        <f>COUNTIF(DD26:EZ26,"American")</f>
        <v>23</v>
      </c>
      <c r="FC25" s="23">
        <f>FB25/49*100</f>
        <v>46.938775510204081</v>
      </c>
      <c r="FD25" s="15" t="s">
        <v>15</v>
      </c>
      <c r="FE25" s="34">
        <f>BB25+DB25+FB25</f>
        <v>79</v>
      </c>
      <c r="FF25" s="23">
        <f>FE25/148*100</f>
        <v>53.378378378378379</v>
      </c>
    </row>
    <row r="26" spans="1:162" x14ac:dyDescent="0.2">
      <c r="A26" s="15"/>
      <c r="B26" s="16" t="s">
        <v>545</v>
      </c>
      <c r="C26" s="12" t="s">
        <v>546</v>
      </c>
      <c r="D26" s="12" t="s">
        <v>547</v>
      </c>
      <c r="E26" s="12" t="s">
        <v>546</v>
      </c>
      <c r="F26" s="12" t="s">
        <v>548</v>
      </c>
      <c r="G26" s="12" t="s">
        <v>548</v>
      </c>
      <c r="H26" s="12" t="s">
        <v>546</v>
      </c>
      <c r="I26" s="12" t="s">
        <v>546</v>
      </c>
      <c r="J26" s="12" t="s">
        <v>546</v>
      </c>
      <c r="K26" s="12" t="s">
        <v>546</v>
      </c>
      <c r="L26" s="12" t="s">
        <v>546</v>
      </c>
      <c r="M26" s="12" t="s">
        <v>546</v>
      </c>
      <c r="N26" s="12" t="s">
        <v>547</v>
      </c>
      <c r="O26" s="12" t="s">
        <v>546</v>
      </c>
      <c r="P26" s="12" t="s">
        <v>546</v>
      </c>
      <c r="Q26" s="12" t="s">
        <v>546</v>
      </c>
      <c r="R26" s="12" t="s">
        <v>548</v>
      </c>
      <c r="S26" s="12" t="s">
        <v>547</v>
      </c>
      <c r="T26" s="12" t="s">
        <v>546</v>
      </c>
      <c r="U26" s="12" t="s">
        <v>547</v>
      </c>
      <c r="V26" s="12" t="s">
        <v>548</v>
      </c>
      <c r="W26" s="12" t="s">
        <v>547</v>
      </c>
      <c r="X26" s="12" t="s">
        <v>547</v>
      </c>
      <c r="Y26" s="12" t="s">
        <v>547</v>
      </c>
      <c r="Z26" s="12" t="s">
        <v>547</v>
      </c>
      <c r="AA26" s="12" t="s">
        <v>546</v>
      </c>
      <c r="AB26" s="12" t="s">
        <v>548</v>
      </c>
      <c r="AC26" s="12" t="s">
        <v>546</v>
      </c>
      <c r="AD26" s="12" t="s">
        <v>548</v>
      </c>
      <c r="AE26" s="12" t="s">
        <v>546</v>
      </c>
      <c r="AF26" s="12" t="s">
        <v>546</v>
      </c>
      <c r="AG26" s="12" t="s">
        <v>548</v>
      </c>
      <c r="AH26" s="12" t="s">
        <v>546</v>
      </c>
      <c r="AI26" s="12" t="s">
        <v>546</v>
      </c>
      <c r="AJ26" s="12" t="s">
        <v>547</v>
      </c>
      <c r="AK26" s="12" t="s">
        <v>546</v>
      </c>
      <c r="AL26" s="12" t="s">
        <v>546</v>
      </c>
      <c r="AM26" s="12" t="s">
        <v>546</v>
      </c>
      <c r="AN26" s="12" t="s">
        <v>547</v>
      </c>
      <c r="AO26" s="12" t="s">
        <v>546</v>
      </c>
      <c r="AP26" s="12" t="s">
        <v>548</v>
      </c>
      <c r="AQ26" s="12" t="s">
        <v>546</v>
      </c>
      <c r="AR26" s="12" t="s">
        <v>547</v>
      </c>
      <c r="AS26" s="12" t="s">
        <v>547</v>
      </c>
      <c r="AT26" s="12" t="s">
        <v>546</v>
      </c>
      <c r="AU26" s="12" t="s">
        <v>546</v>
      </c>
      <c r="AV26" s="12" t="s">
        <v>546</v>
      </c>
      <c r="AW26" s="12" t="s">
        <v>546</v>
      </c>
      <c r="AX26" s="12" t="s">
        <v>547</v>
      </c>
      <c r="AY26" s="12" t="s">
        <v>547</v>
      </c>
      <c r="AZ26" s="12" t="s">
        <v>546</v>
      </c>
      <c r="BA26" s="15" t="s">
        <v>16</v>
      </c>
      <c r="BB26" s="34">
        <f>COUNTIF(C26:AZ26,"Indian")</f>
        <v>14</v>
      </c>
      <c r="BC26" s="23">
        <f>BB26/50*100</f>
        <v>28.000000000000004</v>
      </c>
      <c r="BD26" s="12" t="s">
        <v>548</v>
      </c>
      <c r="BE26" s="12" t="s">
        <v>546</v>
      </c>
      <c r="BF26" s="12" t="s">
        <v>547</v>
      </c>
      <c r="BG26" s="12" t="s">
        <v>546</v>
      </c>
      <c r="BH26" s="12" t="s">
        <v>546</v>
      </c>
      <c r="BI26" s="12" t="s">
        <v>546</v>
      </c>
      <c r="BJ26" s="12" t="s">
        <v>546</v>
      </c>
      <c r="BK26" s="12" t="s">
        <v>548</v>
      </c>
      <c r="BL26" s="12" t="s">
        <v>546</v>
      </c>
      <c r="BM26" s="12" t="s">
        <v>548</v>
      </c>
      <c r="BN26" s="12" t="s">
        <v>546</v>
      </c>
      <c r="BO26" s="12" t="s">
        <v>546</v>
      </c>
      <c r="BP26" s="13" t="s">
        <v>547</v>
      </c>
      <c r="BQ26" s="12" t="s">
        <v>546</v>
      </c>
      <c r="BR26" s="12" t="s">
        <v>548</v>
      </c>
      <c r="BS26" s="12" t="s">
        <v>546</v>
      </c>
      <c r="BT26" s="12" t="s">
        <v>546</v>
      </c>
      <c r="BU26" s="12" t="s">
        <v>546</v>
      </c>
      <c r="BV26" s="13" t="s">
        <v>547</v>
      </c>
      <c r="BW26" s="13" t="s">
        <v>547</v>
      </c>
      <c r="BX26" s="13" t="s">
        <v>547</v>
      </c>
      <c r="BY26" s="12" t="s">
        <v>546</v>
      </c>
      <c r="BZ26" s="12" t="s">
        <v>546</v>
      </c>
      <c r="CA26" s="12" t="s">
        <v>548</v>
      </c>
      <c r="CB26" s="13" t="s">
        <v>547</v>
      </c>
      <c r="CC26" s="13" t="s">
        <v>547</v>
      </c>
      <c r="CD26" s="13" t="s">
        <v>547</v>
      </c>
      <c r="CE26" s="13" t="s">
        <v>547</v>
      </c>
      <c r="CF26" s="12" t="s">
        <v>546</v>
      </c>
      <c r="CG26" s="13" t="s">
        <v>547</v>
      </c>
      <c r="CH26" s="12" t="s">
        <v>546</v>
      </c>
      <c r="CI26" s="12" t="s">
        <v>547</v>
      </c>
      <c r="CJ26" s="12" t="s">
        <v>546</v>
      </c>
      <c r="CK26" s="12" t="s">
        <v>546</v>
      </c>
      <c r="CL26" s="12" t="s">
        <v>546</v>
      </c>
      <c r="CM26" s="12" t="s">
        <v>546</v>
      </c>
      <c r="CN26" s="12" t="s">
        <v>546</v>
      </c>
      <c r="CO26" s="12" t="s">
        <v>546</v>
      </c>
      <c r="CP26" s="12" t="s">
        <v>546</v>
      </c>
      <c r="CQ26" s="12" t="s">
        <v>546</v>
      </c>
      <c r="CR26" s="12" t="s">
        <v>546</v>
      </c>
      <c r="CS26" s="12" t="s">
        <v>546</v>
      </c>
      <c r="CT26" s="12" t="s">
        <v>546</v>
      </c>
      <c r="CU26" s="13" t="s">
        <v>547</v>
      </c>
      <c r="CV26" s="13" t="s">
        <v>547</v>
      </c>
      <c r="CW26" s="13" t="s">
        <v>547</v>
      </c>
      <c r="CX26" s="12" t="s">
        <v>546</v>
      </c>
      <c r="CY26" s="13" t="s">
        <v>547</v>
      </c>
      <c r="CZ26" s="13" t="s">
        <v>547</v>
      </c>
      <c r="DA26" s="15" t="s">
        <v>16</v>
      </c>
      <c r="DB26" s="34">
        <f>COUNTIF(BD26:CZ26,"Indian")</f>
        <v>16</v>
      </c>
      <c r="DC26" s="23">
        <f>DB26/49*100</f>
        <v>32.653061224489797</v>
      </c>
      <c r="DD26" s="12" t="s">
        <v>546</v>
      </c>
      <c r="DE26" s="13" t="s">
        <v>547</v>
      </c>
      <c r="DF26" s="12" t="s">
        <v>548</v>
      </c>
      <c r="DG26" s="12" t="s">
        <v>546</v>
      </c>
      <c r="DH26" s="12" t="s">
        <v>548</v>
      </c>
      <c r="DI26" s="12" t="s">
        <v>546</v>
      </c>
      <c r="DJ26" s="13" t="s">
        <v>547</v>
      </c>
      <c r="DK26" s="12" t="s">
        <v>546</v>
      </c>
      <c r="DL26" s="12" t="s">
        <v>546</v>
      </c>
      <c r="DM26" s="13" t="s">
        <v>547</v>
      </c>
      <c r="DN26" s="12" t="s">
        <v>546</v>
      </c>
      <c r="DO26" s="12" t="s">
        <v>546</v>
      </c>
      <c r="DP26" s="13" t="s">
        <v>547</v>
      </c>
      <c r="DQ26" s="12" t="s">
        <v>548</v>
      </c>
      <c r="DR26" s="12" t="s">
        <v>548</v>
      </c>
      <c r="DS26" s="13" t="s">
        <v>547</v>
      </c>
      <c r="DT26" s="13" t="s">
        <v>547</v>
      </c>
      <c r="DU26" s="12" t="s">
        <v>546</v>
      </c>
      <c r="DV26" s="12" t="s">
        <v>546</v>
      </c>
      <c r="DW26" s="12" t="s">
        <v>546</v>
      </c>
      <c r="DX26" s="12" t="s">
        <v>546</v>
      </c>
      <c r="DY26" s="12" t="s">
        <v>548</v>
      </c>
      <c r="DZ26" s="13" t="s">
        <v>547</v>
      </c>
      <c r="EA26" s="13" t="s">
        <v>547</v>
      </c>
      <c r="EB26" s="13" t="s">
        <v>547</v>
      </c>
      <c r="EC26" s="12" t="s">
        <v>548</v>
      </c>
      <c r="ED26" s="12" t="s">
        <v>546</v>
      </c>
      <c r="EE26" s="13" t="s">
        <v>547</v>
      </c>
      <c r="EF26" s="12" t="s">
        <v>546</v>
      </c>
      <c r="EG26" s="12" t="s">
        <v>548</v>
      </c>
      <c r="EH26" s="12" t="s">
        <v>548</v>
      </c>
      <c r="EI26" s="13" t="s">
        <v>547</v>
      </c>
      <c r="EJ26" s="12" t="s">
        <v>546</v>
      </c>
      <c r="EK26" s="12" t="s">
        <v>548</v>
      </c>
      <c r="EL26" s="12" t="s">
        <v>546</v>
      </c>
      <c r="EM26" s="12" t="s">
        <v>546</v>
      </c>
      <c r="EN26" s="12" t="s">
        <v>546</v>
      </c>
      <c r="EO26" s="12" t="s">
        <v>546</v>
      </c>
      <c r="EP26" s="12" t="s">
        <v>546</v>
      </c>
      <c r="EQ26" s="13" t="s">
        <v>547</v>
      </c>
      <c r="ER26" s="12" t="s">
        <v>548</v>
      </c>
      <c r="ES26" s="12" t="s">
        <v>548</v>
      </c>
      <c r="ET26" s="12" t="s">
        <v>547</v>
      </c>
      <c r="EU26" s="12" t="s">
        <v>548</v>
      </c>
      <c r="EV26" s="12" t="s">
        <v>546</v>
      </c>
      <c r="EW26" s="12" t="s">
        <v>546</v>
      </c>
      <c r="EX26" s="12" t="s">
        <v>546</v>
      </c>
      <c r="EY26" s="12" t="s">
        <v>546</v>
      </c>
      <c r="EZ26" s="12" t="s">
        <v>547</v>
      </c>
      <c r="FA26" s="15" t="s">
        <v>16</v>
      </c>
      <c r="FB26" s="34">
        <f>COUNTIF(DD26:EZ26,"Indian")</f>
        <v>14</v>
      </c>
      <c r="FC26" s="23">
        <f>FB26/49*100</f>
        <v>28.571428571428569</v>
      </c>
      <c r="FD26" s="15" t="s">
        <v>16</v>
      </c>
      <c r="FE26" s="34">
        <f>BB26+DB26+FB26</f>
        <v>44</v>
      </c>
      <c r="FF26" s="23">
        <f>FE26/148*100</f>
        <v>29.72972972972973</v>
      </c>
    </row>
    <row r="27" spans="1:162" x14ac:dyDescent="0.2">
      <c r="A27" s="15" t="s">
        <v>549</v>
      </c>
      <c r="B27" s="16" t="s">
        <v>550</v>
      </c>
      <c r="C27" s="12" t="s">
        <v>510</v>
      </c>
      <c r="D27" s="12" t="s">
        <v>520</v>
      </c>
      <c r="E27" s="12" t="s">
        <v>505</v>
      </c>
      <c r="F27" s="12" t="s">
        <v>939</v>
      </c>
      <c r="G27" s="12" t="s">
        <v>940</v>
      </c>
      <c r="H27" s="12" t="s">
        <v>505</v>
      </c>
      <c r="I27" s="12" t="s">
        <v>510</v>
      </c>
      <c r="J27" s="12" t="s">
        <v>510</v>
      </c>
      <c r="K27" s="12" t="s">
        <v>505</v>
      </c>
      <c r="L27" s="12" t="s">
        <v>509</v>
      </c>
      <c r="M27" s="12" t="s">
        <v>505</v>
      </c>
      <c r="N27" s="12" t="s">
        <v>532</v>
      </c>
      <c r="O27" s="12" t="s">
        <v>941</v>
      </c>
      <c r="P27" s="12" t="s">
        <v>505</v>
      </c>
      <c r="Q27" s="12" t="s">
        <v>505</v>
      </c>
      <c r="R27" s="12" t="s">
        <v>510</v>
      </c>
      <c r="S27" s="12" t="s">
        <v>532</v>
      </c>
      <c r="T27" s="12" t="s">
        <v>505</v>
      </c>
      <c r="U27" s="12" t="s">
        <v>511</v>
      </c>
      <c r="V27" s="12" t="s">
        <v>942</v>
      </c>
      <c r="W27" s="12" t="s">
        <v>532</v>
      </c>
      <c r="X27" s="12" t="s">
        <v>532</v>
      </c>
      <c r="Y27" s="12" t="s">
        <v>532</v>
      </c>
      <c r="Z27" s="12" t="s">
        <v>532</v>
      </c>
      <c r="AA27" s="12" t="s">
        <v>510</v>
      </c>
      <c r="AB27" s="12" t="s">
        <v>556</v>
      </c>
      <c r="AC27" s="12" t="s">
        <v>530</v>
      </c>
      <c r="AD27" s="12" t="s">
        <v>943</v>
      </c>
      <c r="AE27" s="12" t="s">
        <v>509</v>
      </c>
      <c r="AF27" s="12" t="s">
        <v>505</v>
      </c>
      <c r="AG27" s="12" t="s">
        <v>944</v>
      </c>
      <c r="AH27" s="12" t="s">
        <v>945</v>
      </c>
      <c r="AI27" s="12" t="s">
        <v>505</v>
      </c>
      <c r="AJ27" s="12" t="s">
        <v>532</v>
      </c>
      <c r="AK27" s="12" t="s">
        <v>505</v>
      </c>
      <c r="AL27" s="12" t="s">
        <v>510</v>
      </c>
      <c r="AM27" s="12" t="s">
        <v>552</v>
      </c>
      <c r="AN27" s="12" t="s">
        <v>532</v>
      </c>
      <c r="AO27" s="12" t="s">
        <v>556</v>
      </c>
      <c r="AP27" s="12" t="s">
        <v>505</v>
      </c>
      <c r="AQ27" s="12" t="s">
        <v>556</v>
      </c>
      <c r="AR27" s="12" t="s">
        <v>532</v>
      </c>
      <c r="AS27" s="12" t="s">
        <v>520</v>
      </c>
      <c r="AT27" s="12" t="s">
        <v>510</v>
      </c>
      <c r="AU27" s="12" t="s">
        <v>505</v>
      </c>
      <c r="AV27" s="12" t="s">
        <v>505</v>
      </c>
      <c r="AW27" s="12" t="s">
        <v>510</v>
      </c>
      <c r="AX27" s="12" t="s">
        <v>532</v>
      </c>
      <c r="AY27" s="12" t="s">
        <v>532</v>
      </c>
      <c r="AZ27" s="12" t="s">
        <v>505</v>
      </c>
      <c r="BA27" s="15" t="s">
        <v>17</v>
      </c>
      <c r="BB27" s="34">
        <f>COUNTIF(C28:AZ28,"US")</f>
        <v>31</v>
      </c>
      <c r="BC27" s="23">
        <f>BB27/50*100</f>
        <v>62</v>
      </c>
      <c r="BD27" s="12" t="s">
        <v>530</v>
      </c>
      <c r="BE27" s="12" t="s">
        <v>509</v>
      </c>
      <c r="BF27" s="12" t="s">
        <v>532</v>
      </c>
      <c r="BG27" s="12" t="s">
        <v>530</v>
      </c>
      <c r="BH27" s="12" t="s">
        <v>505</v>
      </c>
      <c r="BI27" s="12" t="s">
        <v>510</v>
      </c>
      <c r="BJ27" s="12" t="s">
        <v>505</v>
      </c>
      <c r="BK27" s="12" t="s">
        <v>510</v>
      </c>
      <c r="BL27" s="12" t="s">
        <v>525</v>
      </c>
      <c r="BM27" s="12" t="s">
        <v>940</v>
      </c>
      <c r="BN27" s="12" t="s">
        <v>505</v>
      </c>
      <c r="BO27" s="12" t="s">
        <v>510</v>
      </c>
      <c r="BP27" s="12" t="s">
        <v>511</v>
      </c>
      <c r="BQ27" s="12" t="s">
        <v>920</v>
      </c>
      <c r="BR27" s="12" t="s">
        <v>946</v>
      </c>
      <c r="BS27" s="12" t="s">
        <v>505</v>
      </c>
      <c r="BT27" s="12" t="s">
        <v>505</v>
      </c>
      <c r="BU27" s="12" t="s">
        <v>505</v>
      </c>
      <c r="BV27" s="12" t="s">
        <v>532</v>
      </c>
      <c r="BW27" s="12" t="s">
        <v>532</v>
      </c>
      <c r="BX27" s="12" t="s">
        <v>532</v>
      </c>
      <c r="BY27" s="12" t="s">
        <v>505</v>
      </c>
      <c r="BZ27" s="12" t="s">
        <v>505</v>
      </c>
      <c r="CA27" s="12" t="s">
        <v>553</v>
      </c>
      <c r="CB27" s="12" t="s">
        <v>532</v>
      </c>
      <c r="CC27" s="12" t="s">
        <v>532</v>
      </c>
      <c r="CD27" s="12" t="s">
        <v>532</v>
      </c>
      <c r="CE27" s="12" t="s">
        <v>511</v>
      </c>
      <c r="CF27" s="12" t="s">
        <v>505</v>
      </c>
      <c r="CG27" s="12" t="s">
        <v>520</v>
      </c>
      <c r="CH27" s="12" t="s">
        <v>505</v>
      </c>
      <c r="CI27" s="12" t="s">
        <v>532</v>
      </c>
      <c r="CJ27" s="12" t="s">
        <v>510</v>
      </c>
      <c r="CK27" s="12" t="s">
        <v>947</v>
      </c>
      <c r="CL27" s="12" t="s">
        <v>505</v>
      </c>
      <c r="CM27" s="12" t="s">
        <v>948</v>
      </c>
      <c r="CN27" s="12" t="s">
        <v>505</v>
      </c>
      <c r="CO27" s="12" t="s">
        <v>949</v>
      </c>
      <c r="CP27" s="12" t="s">
        <v>505</v>
      </c>
      <c r="CQ27" s="12" t="s">
        <v>532</v>
      </c>
      <c r="CR27" s="12" t="s">
        <v>505</v>
      </c>
      <c r="CS27" s="12" t="s">
        <v>505</v>
      </c>
      <c r="CT27" s="12" t="s">
        <v>530</v>
      </c>
      <c r="CU27" s="12" t="s">
        <v>532</v>
      </c>
      <c r="CV27" s="12" t="s">
        <v>532</v>
      </c>
      <c r="CW27" s="12" t="s">
        <v>532</v>
      </c>
      <c r="CX27" s="12" t="s">
        <v>505</v>
      </c>
      <c r="CY27" s="12" t="s">
        <v>532</v>
      </c>
      <c r="CZ27" s="12" t="s">
        <v>511</v>
      </c>
      <c r="DA27" s="15" t="s">
        <v>17</v>
      </c>
      <c r="DB27" s="34">
        <f>COUNTIF(BD28:CZ28,"US")</f>
        <v>29</v>
      </c>
      <c r="DC27" s="23">
        <f>DB27/49*100</f>
        <v>59.183673469387756</v>
      </c>
      <c r="DD27" s="12" t="s">
        <v>950</v>
      </c>
      <c r="DE27" s="12" t="s">
        <v>532</v>
      </c>
      <c r="DF27" s="12" t="s">
        <v>951</v>
      </c>
      <c r="DG27" s="12" t="s">
        <v>530</v>
      </c>
      <c r="DH27" s="12" t="s">
        <v>553</v>
      </c>
      <c r="DI27" s="12" t="s">
        <v>505</v>
      </c>
      <c r="DJ27" s="12" t="s">
        <v>532</v>
      </c>
      <c r="DK27" s="12" t="s">
        <v>505</v>
      </c>
      <c r="DL27" s="12" t="s">
        <v>505</v>
      </c>
      <c r="DM27" s="12" t="s">
        <v>520</v>
      </c>
      <c r="DN27" s="12" t="s">
        <v>510</v>
      </c>
      <c r="DO27" s="12" t="s">
        <v>505</v>
      </c>
      <c r="DP27" s="12" t="s">
        <v>532</v>
      </c>
      <c r="DQ27" s="12" t="s">
        <v>952</v>
      </c>
      <c r="DR27" s="12" t="s">
        <v>939</v>
      </c>
      <c r="DS27" s="12" t="s">
        <v>532</v>
      </c>
      <c r="DT27" s="12" t="s">
        <v>532</v>
      </c>
      <c r="DU27" s="12" t="s">
        <v>543</v>
      </c>
      <c r="DV27" s="12" t="s">
        <v>505</v>
      </c>
      <c r="DW27" s="12" t="s">
        <v>505</v>
      </c>
      <c r="DX27" s="12" t="s">
        <v>505</v>
      </c>
      <c r="DY27" s="12" t="s">
        <v>939</v>
      </c>
      <c r="DZ27" s="12" t="s">
        <v>521</v>
      </c>
      <c r="EA27" s="12" t="s">
        <v>532</v>
      </c>
      <c r="EB27" s="12" t="s">
        <v>508</v>
      </c>
      <c r="EC27" s="12" t="s">
        <v>510</v>
      </c>
      <c r="ED27" s="12" t="s">
        <v>530</v>
      </c>
      <c r="EE27" s="12" t="s">
        <v>532</v>
      </c>
      <c r="EF27" s="12" t="s">
        <v>510</v>
      </c>
      <c r="EG27" s="12" t="s">
        <v>953</v>
      </c>
      <c r="EH27" s="12" t="s">
        <v>939</v>
      </c>
      <c r="EI27" s="12" t="s">
        <v>532</v>
      </c>
      <c r="EJ27" s="12" t="s">
        <v>954</v>
      </c>
      <c r="EK27" s="12" t="s">
        <v>940</v>
      </c>
      <c r="EL27" s="12" t="s">
        <v>505</v>
      </c>
      <c r="EM27" s="12" t="s">
        <v>505</v>
      </c>
      <c r="EN27" s="12" t="s">
        <v>505</v>
      </c>
      <c r="EO27" s="12" t="s">
        <v>505</v>
      </c>
      <c r="EP27" s="12" t="s">
        <v>505</v>
      </c>
      <c r="EQ27" s="12" t="s">
        <v>511</v>
      </c>
      <c r="ER27" s="12" t="s">
        <v>955</v>
      </c>
      <c r="ES27" s="12" t="s">
        <v>940</v>
      </c>
      <c r="ET27" s="12" t="s">
        <v>532</v>
      </c>
      <c r="EU27" s="12" t="s">
        <v>553</v>
      </c>
      <c r="EV27" s="12" t="s">
        <v>543</v>
      </c>
      <c r="EW27" s="12" t="s">
        <v>509</v>
      </c>
      <c r="EX27" s="12" t="s">
        <v>505</v>
      </c>
      <c r="EY27" s="12" t="s">
        <v>956</v>
      </c>
      <c r="EZ27" s="12" t="s">
        <v>532</v>
      </c>
      <c r="FA27" s="15" t="s">
        <v>17</v>
      </c>
      <c r="FB27" s="34">
        <f>COUNTIF(DD28:EZ28,"US")</f>
        <v>23</v>
      </c>
      <c r="FC27" s="23">
        <f>FB27/49*100</f>
        <v>46.938775510204081</v>
      </c>
      <c r="FD27" s="15" t="s">
        <v>17</v>
      </c>
      <c r="FE27" s="34">
        <f>BB27+DB27+FB27</f>
        <v>83</v>
      </c>
      <c r="FF27" s="23">
        <f>FE27/148*100</f>
        <v>56.081081081081088</v>
      </c>
    </row>
    <row r="28" spans="1:162" x14ac:dyDescent="0.2">
      <c r="A28" s="15"/>
      <c r="B28" s="16" t="s">
        <v>582</v>
      </c>
      <c r="C28" s="12" t="s">
        <v>583</v>
      </c>
      <c r="D28" s="12" t="s">
        <v>584</v>
      </c>
      <c r="E28" s="13" t="s">
        <v>583</v>
      </c>
      <c r="F28" s="13" t="s">
        <v>548</v>
      </c>
      <c r="G28" s="13" t="s">
        <v>548</v>
      </c>
      <c r="H28" s="13" t="s">
        <v>583</v>
      </c>
      <c r="I28" s="13" t="s">
        <v>583</v>
      </c>
      <c r="J28" s="13" t="s">
        <v>583</v>
      </c>
      <c r="K28" s="13" t="s">
        <v>583</v>
      </c>
      <c r="L28" s="13" t="s">
        <v>583</v>
      </c>
      <c r="M28" s="13" t="s">
        <v>583</v>
      </c>
      <c r="N28" s="13" t="s">
        <v>584</v>
      </c>
      <c r="O28" s="13" t="s">
        <v>583</v>
      </c>
      <c r="P28" s="13" t="s">
        <v>583</v>
      </c>
      <c r="Q28" s="13" t="s">
        <v>583</v>
      </c>
      <c r="R28" s="13" t="s">
        <v>583</v>
      </c>
      <c r="S28" s="13" t="s">
        <v>584</v>
      </c>
      <c r="T28" s="13" t="s">
        <v>583</v>
      </c>
      <c r="U28" s="13" t="s">
        <v>584</v>
      </c>
      <c r="V28" s="13" t="s">
        <v>548</v>
      </c>
      <c r="W28" s="13" t="s">
        <v>584</v>
      </c>
      <c r="X28" s="13" t="s">
        <v>584</v>
      </c>
      <c r="Y28" s="13" t="s">
        <v>584</v>
      </c>
      <c r="Z28" s="13" t="s">
        <v>584</v>
      </c>
      <c r="AA28" s="12" t="s">
        <v>583</v>
      </c>
      <c r="AB28" s="12" t="s">
        <v>583</v>
      </c>
      <c r="AC28" s="13" t="s">
        <v>583</v>
      </c>
      <c r="AD28" s="12" t="s">
        <v>548</v>
      </c>
      <c r="AE28" s="13" t="s">
        <v>583</v>
      </c>
      <c r="AF28" s="13" t="s">
        <v>583</v>
      </c>
      <c r="AG28" s="13" t="s">
        <v>548</v>
      </c>
      <c r="AH28" s="13" t="s">
        <v>583</v>
      </c>
      <c r="AI28" s="13" t="s">
        <v>583</v>
      </c>
      <c r="AJ28" s="13" t="s">
        <v>584</v>
      </c>
      <c r="AK28" s="13" t="s">
        <v>583</v>
      </c>
      <c r="AL28" s="13" t="s">
        <v>583</v>
      </c>
      <c r="AM28" s="13" t="s">
        <v>583</v>
      </c>
      <c r="AN28" s="13" t="s">
        <v>584</v>
      </c>
      <c r="AO28" s="13" t="s">
        <v>583</v>
      </c>
      <c r="AP28" s="13" t="s">
        <v>583</v>
      </c>
      <c r="AQ28" s="13" t="s">
        <v>583</v>
      </c>
      <c r="AR28" s="13" t="s">
        <v>584</v>
      </c>
      <c r="AS28" s="13" t="s">
        <v>584</v>
      </c>
      <c r="AT28" s="13" t="s">
        <v>583</v>
      </c>
      <c r="AU28" s="13" t="s">
        <v>583</v>
      </c>
      <c r="AV28" s="13" t="s">
        <v>583</v>
      </c>
      <c r="AW28" s="13" t="s">
        <v>583</v>
      </c>
      <c r="AX28" s="13" t="s">
        <v>584</v>
      </c>
      <c r="AY28" s="13" t="s">
        <v>584</v>
      </c>
      <c r="AZ28" s="13" t="s">
        <v>583</v>
      </c>
      <c r="BA28" s="15" t="s">
        <v>18</v>
      </c>
      <c r="BB28" s="34">
        <f>COUNTIF(C28:AZ28,"India")</f>
        <v>14</v>
      </c>
      <c r="BC28" s="23">
        <f>BB28/50*100</f>
        <v>28.000000000000004</v>
      </c>
      <c r="BD28" s="12" t="s">
        <v>583</v>
      </c>
      <c r="BE28" s="12" t="s">
        <v>583</v>
      </c>
      <c r="BF28" s="12" t="s">
        <v>584</v>
      </c>
      <c r="BG28" s="12" t="s">
        <v>583</v>
      </c>
      <c r="BH28" s="12" t="s">
        <v>583</v>
      </c>
      <c r="BI28" s="12" t="s">
        <v>583</v>
      </c>
      <c r="BJ28" s="12" t="s">
        <v>583</v>
      </c>
      <c r="BK28" s="12" t="s">
        <v>583</v>
      </c>
      <c r="BL28" s="12" t="s">
        <v>583</v>
      </c>
      <c r="BM28" s="12" t="s">
        <v>548</v>
      </c>
      <c r="BN28" s="12" t="s">
        <v>583</v>
      </c>
      <c r="BO28" s="12" t="s">
        <v>583</v>
      </c>
      <c r="BP28" s="12" t="s">
        <v>584</v>
      </c>
      <c r="BQ28" s="12" t="s">
        <v>583</v>
      </c>
      <c r="BR28" s="12" t="s">
        <v>548</v>
      </c>
      <c r="BS28" s="12" t="s">
        <v>583</v>
      </c>
      <c r="BT28" s="12" t="s">
        <v>583</v>
      </c>
      <c r="BU28" s="12" t="s">
        <v>583</v>
      </c>
      <c r="BV28" s="12" t="s">
        <v>584</v>
      </c>
      <c r="BW28" s="12" t="s">
        <v>584</v>
      </c>
      <c r="BX28" s="12" t="s">
        <v>584</v>
      </c>
      <c r="BY28" s="12" t="s">
        <v>583</v>
      </c>
      <c r="BZ28" s="12" t="s">
        <v>583</v>
      </c>
      <c r="CA28" s="12" t="s">
        <v>548</v>
      </c>
      <c r="CB28" s="12" t="s">
        <v>584</v>
      </c>
      <c r="CC28" s="12" t="s">
        <v>584</v>
      </c>
      <c r="CD28" s="13" t="s">
        <v>584</v>
      </c>
      <c r="CE28" s="13" t="s">
        <v>584</v>
      </c>
      <c r="CF28" s="12" t="s">
        <v>583</v>
      </c>
      <c r="CG28" s="13" t="s">
        <v>584</v>
      </c>
      <c r="CH28" s="12" t="s">
        <v>583</v>
      </c>
      <c r="CI28" s="12" t="s">
        <v>584</v>
      </c>
      <c r="CJ28" s="12" t="s">
        <v>583</v>
      </c>
      <c r="CK28" s="12" t="s">
        <v>583</v>
      </c>
      <c r="CL28" s="12" t="s">
        <v>583</v>
      </c>
      <c r="CM28" s="12" t="s">
        <v>583</v>
      </c>
      <c r="CN28" s="12" t="s">
        <v>583</v>
      </c>
      <c r="CO28" s="12" t="s">
        <v>583</v>
      </c>
      <c r="CP28" s="12" t="s">
        <v>583</v>
      </c>
      <c r="CQ28" s="12" t="s">
        <v>584</v>
      </c>
      <c r="CR28" s="12" t="s">
        <v>583</v>
      </c>
      <c r="CS28" s="12" t="s">
        <v>583</v>
      </c>
      <c r="CT28" s="12" t="s">
        <v>583</v>
      </c>
      <c r="CU28" s="12" t="s">
        <v>584</v>
      </c>
      <c r="CV28" s="12" t="s">
        <v>584</v>
      </c>
      <c r="CW28" s="12" t="s">
        <v>584</v>
      </c>
      <c r="CX28" s="12" t="s">
        <v>583</v>
      </c>
      <c r="CY28" s="13" t="s">
        <v>584</v>
      </c>
      <c r="CZ28" s="13" t="s">
        <v>584</v>
      </c>
      <c r="DA28" s="15" t="s">
        <v>18</v>
      </c>
      <c r="DB28" s="34">
        <f>COUNTIF(BD28:CZ28,"India")</f>
        <v>17</v>
      </c>
      <c r="DC28" s="23">
        <f>DB28/49*100</f>
        <v>34.693877551020407</v>
      </c>
      <c r="DD28" s="12" t="s">
        <v>548</v>
      </c>
      <c r="DE28" s="12" t="s">
        <v>584</v>
      </c>
      <c r="DF28" s="12" t="s">
        <v>548</v>
      </c>
      <c r="DG28" s="12" t="s">
        <v>583</v>
      </c>
      <c r="DH28" s="12" t="s">
        <v>548</v>
      </c>
      <c r="DI28" s="12" t="s">
        <v>583</v>
      </c>
      <c r="DJ28" s="13" t="s">
        <v>584</v>
      </c>
      <c r="DK28" s="12" t="s">
        <v>583</v>
      </c>
      <c r="DL28" s="12" t="s">
        <v>583</v>
      </c>
      <c r="DM28" s="13" t="s">
        <v>584</v>
      </c>
      <c r="DN28" s="12" t="s">
        <v>583</v>
      </c>
      <c r="DO28" s="12" t="s">
        <v>583</v>
      </c>
      <c r="DP28" s="13" t="s">
        <v>584</v>
      </c>
      <c r="DQ28" s="12" t="s">
        <v>548</v>
      </c>
      <c r="DR28" s="12" t="s">
        <v>548</v>
      </c>
      <c r="DS28" s="13" t="s">
        <v>584</v>
      </c>
      <c r="DT28" s="13" t="s">
        <v>584</v>
      </c>
      <c r="DU28" s="13" t="s">
        <v>583</v>
      </c>
      <c r="DV28" s="13" t="s">
        <v>583</v>
      </c>
      <c r="DW28" s="13" t="s">
        <v>583</v>
      </c>
      <c r="DX28" s="13" t="s">
        <v>583</v>
      </c>
      <c r="DY28" s="13" t="s">
        <v>548</v>
      </c>
      <c r="DZ28" s="13" t="s">
        <v>584</v>
      </c>
      <c r="EA28" s="13" t="s">
        <v>584</v>
      </c>
      <c r="EB28" s="13" t="s">
        <v>584</v>
      </c>
      <c r="EC28" s="13" t="s">
        <v>583</v>
      </c>
      <c r="ED28" s="13" t="s">
        <v>583</v>
      </c>
      <c r="EE28" s="13" t="s">
        <v>584</v>
      </c>
      <c r="EF28" s="13" t="s">
        <v>583</v>
      </c>
      <c r="EG28" s="13" t="s">
        <v>548</v>
      </c>
      <c r="EH28" s="13" t="s">
        <v>548</v>
      </c>
      <c r="EI28" s="13" t="s">
        <v>584</v>
      </c>
      <c r="EJ28" s="13" t="s">
        <v>583</v>
      </c>
      <c r="EK28" s="13" t="s">
        <v>548</v>
      </c>
      <c r="EL28" s="13" t="s">
        <v>583</v>
      </c>
      <c r="EM28" s="13" t="s">
        <v>583</v>
      </c>
      <c r="EN28" s="13" t="s">
        <v>583</v>
      </c>
      <c r="EO28" s="13" t="s">
        <v>583</v>
      </c>
      <c r="EP28" s="13" t="s">
        <v>583</v>
      </c>
      <c r="EQ28" s="13" t="s">
        <v>584</v>
      </c>
      <c r="ER28" s="13" t="s">
        <v>548</v>
      </c>
      <c r="ES28" s="13" t="s">
        <v>548</v>
      </c>
      <c r="ET28" s="13" t="s">
        <v>584</v>
      </c>
      <c r="EU28" s="13" t="s">
        <v>548</v>
      </c>
      <c r="EV28" s="13" t="s">
        <v>583</v>
      </c>
      <c r="EW28" s="13" t="s">
        <v>583</v>
      </c>
      <c r="EX28" s="13" t="s">
        <v>583</v>
      </c>
      <c r="EY28" s="13" t="s">
        <v>583</v>
      </c>
      <c r="EZ28" s="13" t="s">
        <v>584</v>
      </c>
      <c r="FA28" s="15" t="s">
        <v>18</v>
      </c>
      <c r="FB28" s="34">
        <f>COUNTIF(DD28:EZ28,"India")</f>
        <v>14</v>
      </c>
      <c r="FC28" s="23">
        <f>FB28/49*100</f>
        <v>28.571428571428569</v>
      </c>
      <c r="FD28" s="15" t="s">
        <v>18</v>
      </c>
      <c r="FE28" s="34">
        <f>BB28+DB28+FB28</f>
        <v>45</v>
      </c>
      <c r="FF28" s="23">
        <f>FE28/148*100</f>
        <v>30.405405405405407</v>
      </c>
    </row>
    <row r="29" spans="1:162" x14ac:dyDescent="0.2">
      <c r="A29" s="15"/>
      <c r="B29" s="16"/>
      <c r="BA29" s="26"/>
      <c r="BB29" s="19" t="s">
        <v>2</v>
      </c>
      <c r="BC29" s="37" t="s">
        <v>3</v>
      </c>
      <c r="DA29" s="26"/>
      <c r="DB29" s="19" t="s">
        <v>2</v>
      </c>
      <c r="DC29" s="37" t="s">
        <v>3</v>
      </c>
      <c r="FA29" s="26"/>
      <c r="FB29" s="19" t="s">
        <v>2</v>
      </c>
      <c r="FC29" s="37" t="s">
        <v>3</v>
      </c>
      <c r="FD29" s="26"/>
      <c r="FE29" s="19" t="s">
        <v>2</v>
      </c>
      <c r="FF29" s="37" t="s">
        <v>3</v>
      </c>
    </row>
    <row r="30" spans="1:162" x14ac:dyDescent="0.2">
      <c r="A30" s="15" t="s">
        <v>585</v>
      </c>
      <c r="B30" s="16" t="s">
        <v>586</v>
      </c>
      <c r="C30" s="12">
        <v>1</v>
      </c>
      <c r="D30" s="12">
        <v>56</v>
      </c>
      <c r="E30" s="12">
        <v>75</v>
      </c>
      <c r="F30" s="12">
        <v>35</v>
      </c>
      <c r="G30" s="12">
        <v>40</v>
      </c>
      <c r="H30" s="12">
        <v>100</v>
      </c>
      <c r="I30" s="12">
        <v>21</v>
      </c>
      <c r="J30" s="12">
        <v>75</v>
      </c>
      <c r="K30" s="12">
        <v>24</v>
      </c>
      <c r="L30" s="12">
        <v>1</v>
      </c>
      <c r="M30" s="12">
        <v>38</v>
      </c>
      <c r="N30" s="12">
        <v>95</v>
      </c>
      <c r="O30" s="12">
        <v>18</v>
      </c>
      <c r="P30" s="12">
        <v>83</v>
      </c>
      <c r="Q30" s="12">
        <v>10</v>
      </c>
      <c r="R30" s="12">
        <v>18</v>
      </c>
      <c r="S30" s="12">
        <v>75</v>
      </c>
      <c r="T30" s="12">
        <v>1</v>
      </c>
      <c r="U30" s="12">
        <v>5</v>
      </c>
      <c r="V30" s="12">
        <v>34</v>
      </c>
      <c r="W30" s="12">
        <v>9</v>
      </c>
      <c r="X30" s="12">
        <v>35</v>
      </c>
      <c r="Y30" s="12">
        <v>28</v>
      </c>
      <c r="Z30" s="12">
        <v>64</v>
      </c>
      <c r="AA30" s="12">
        <v>11</v>
      </c>
      <c r="AB30" s="12">
        <v>27</v>
      </c>
      <c r="AC30" s="12">
        <v>92</v>
      </c>
      <c r="AD30" s="12">
        <v>11</v>
      </c>
      <c r="AE30" s="12">
        <v>78</v>
      </c>
      <c r="AF30" s="12">
        <v>69</v>
      </c>
      <c r="AG30" s="12">
        <v>85</v>
      </c>
      <c r="AH30" s="12">
        <v>65</v>
      </c>
      <c r="AI30" s="12">
        <v>70</v>
      </c>
      <c r="AJ30" s="12">
        <v>30</v>
      </c>
      <c r="AK30" s="12">
        <v>1</v>
      </c>
      <c r="AL30" s="12">
        <v>1</v>
      </c>
      <c r="AM30" s="12">
        <v>89</v>
      </c>
      <c r="AN30" s="12">
        <v>15</v>
      </c>
      <c r="AO30" s="12">
        <v>40</v>
      </c>
      <c r="AP30" s="12">
        <v>22</v>
      </c>
      <c r="AQ30" s="12">
        <v>1</v>
      </c>
      <c r="AR30" s="12">
        <v>28</v>
      </c>
      <c r="AS30" s="12">
        <v>16</v>
      </c>
      <c r="AT30" s="12">
        <v>59</v>
      </c>
      <c r="AU30" s="12">
        <v>28</v>
      </c>
      <c r="AV30" s="12">
        <v>15</v>
      </c>
      <c r="AW30" s="12">
        <v>30</v>
      </c>
      <c r="AX30" s="12">
        <v>1</v>
      </c>
      <c r="AY30" s="12">
        <v>59</v>
      </c>
      <c r="AZ30" s="12">
        <v>2</v>
      </c>
      <c r="BA30" s="15" t="s">
        <v>19</v>
      </c>
      <c r="BB30" s="24">
        <f>AVERAGE(C30:AZ30)</f>
        <v>37.72</v>
      </c>
      <c r="BC30" s="25">
        <f>STDEV(C30:AZ30)</f>
        <v>30.595477857129843</v>
      </c>
      <c r="BD30" s="12">
        <v>1</v>
      </c>
      <c r="BE30" s="12">
        <v>35</v>
      </c>
      <c r="BF30" s="12">
        <v>58</v>
      </c>
      <c r="BG30" s="12">
        <v>96</v>
      </c>
      <c r="BH30" s="12">
        <v>91</v>
      </c>
      <c r="BI30" s="12">
        <v>28</v>
      </c>
      <c r="BJ30" s="12">
        <v>46</v>
      </c>
      <c r="BK30" s="12">
        <v>24</v>
      </c>
      <c r="BL30" s="12">
        <v>61</v>
      </c>
      <c r="BM30" s="12">
        <v>55</v>
      </c>
      <c r="BN30" s="12">
        <v>1</v>
      </c>
      <c r="BO30" s="12">
        <v>1</v>
      </c>
      <c r="BP30" s="12">
        <v>49</v>
      </c>
      <c r="BQ30" s="12">
        <v>85</v>
      </c>
      <c r="BR30" s="12">
        <v>30</v>
      </c>
      <c r="BS30" s="12">
        <v>62</v>
      </c>
      <c r="BT30" s="12">
        <v>76</v>
      </c>
      <c r="BU30" s="12">
        <v>65</v>
      </c>
      <c r="BV30" s="12">
        <v>38</v>
      </c>
      <c r="BW30" s="12">
        <v>26</v>
      </c>
      <c r="BX30" s="12">
        <v>1</v>
      </c>
      <c r="BY30" s="12">
        <v>68</v>
      </c>
      <c r="BZ30" s="12">
        <v>82</v>
      </c>
      <c r="CA30" s="12">
        <v>56</v>
      </c>
      <c r="CB30" s="12">
        <v>1</v>
      </c>
      <c r="CC30" s="12">
        <v>10</v>
      </c>
      <c r="CD30" s="12">
        <v>15</v>
      </c>
      <c r="CE30" s="12">
        <v>16</v>
      </c>
      <c r="CF30" s="12">
        <v>6</v>
      </c>
      <c r="CG30" s="12">
        <v>38</v>
      </c>
      <c r="CH30" s="12">
        <v>55</v>
      </c>
      <c r="CI30" s="12">
        <v>85</v>
      </c>
      <c r="CJ30" s="12">
        <v>20</v>
      </c>
      <c r="CK30" s="12">
        <v>69</v>
      </c>
      <c r="CL30" s="12">
        <v>70</v>
      </c>
      <c r="CM30" s="12">
        <v>84</v>
      </c>
      <c r="CN30" s="12">
        <v>12</v>
      </c>
      <c r="CO30" s="12">
        <v>1</v>
      </c>
      <c r="CP30" s="12">
        <v>34</v>
      </c>
      <c r="CQ30" s="12">
        <v>64</v>
      </c>
      <c r="CR30" s="12">
        <v>63</v>
      </c>
      <c r="CS30" s="12">
        <v>1</v>
      </c>
      <c r="CT30" s="12">
        <v>71</v>
      </c>
      <c r="CU30" s="12">
        <v>32</v>
      </c>
      <c r="CV30" s="12">
        <v>22</v>
      </c>
      <c r="CW30" s="12">
        <v>16</v>
      </c>
      <c r="CX30" s="12">
        <v>17</v>
      </c>
      <c r="CY30" s="12">
        <v>25</v>
      </c>
      <c r="CZ30" s="12">
        <v>73</v>
      </c>
      <c r="DA30" s="15" t="s">
        <v>19</v>
      </c>
      <c r="DB30" s="24">
        <f>AVERAGE(BD30:CZ30)</f>
        <v>41.530612244897959</v>
      </c>
      <c r="DC30" s="25">
        <f>STDEV(BD30:CZ30)</f>
        <v>29.089017143371258</v>
      </c>
      <c r="DD30" s="12">
        <v>100</v>
      </c>
      <c r="DE30" s="12">
        <v>6</v>
      </c>
      <c r="DF30" s="12">
        <v>20</v>
      </c>
      <c r="DG30" s="12">
        <v>1</v>
      </c>
      <c r="DH30" s="12">
        <v>80</v>
      </c>
      <c r="DI30" s="12">
        <v>38</v>
      </c>
      <c r="DJ30" s="12">
        <v>44</v>
      </c>
      <c r="DK30" s="12">
        <v>16</v>
      </c>
      <c r="DL30" s="12">
        <v>78</v>
      </c>
      <c r="DM30" s="12">
        <v>64</v>
      </c>
      <c r="DN30" s="12">
        <v>16</v>
      </c>
      <c r="DO30" s="12">
        <v>12</v>
      </c>
      <c r="DP30" s="12">
        <v>66</v>
      </c>
      <c r="DQ30" s="12">
        <v>56</v>
      </c>
      <c r="DR30" s="12">
        <v>100</v>
      </c>
      <c r="DS30" s="12">
        <v>68</v>
      </c>
      <c r="DT30" s="12">
        <v>64</v>
      </c>
      <c r="DU30" s="12">
        <v>58</v>
      </c>
      <c r="DV30" s="12">
        <v>78</v>
      </c>
      <c r="DW30" s="12">
        <v>30</v>
      </c>
      <c r="DX30" s="12">
        <v>1</v>
      </c>
      <c r="DY30" s="12">
        <v>20</v>
      </c>
      <c r="DZ30" s="12">
        <v>90</v>
      </c>
      <c r="EA30" s="12">
        <v>10</v>
      </c>
      <c r="EB30" s="12">
        <v>75</v>
      </c>
      <c r="EC30" s="12">
        <v>1</v>
      </c>
      <c r="ED30" s="12">
        <v>16</v>
      </c>
      <c r="EE30" s="12">
        <v>1</v>
      </c>
      <c r="EF30" s="12">
        <v>5</v>
      </c>
      <c r="EG30" s="12">
        <v>55</v>
      </c>
      <c r="EH30" s="12">
        <v>94</v>
      </c>
      <c r="EI30" s="12">
        <v>60</v>
      </c>
      <c r="EJ30" s="12">
        <v>8</v>
      </c>
      <c r="EK30" s="12">
        <v>80</v>
      </c>
      <c r="EL30" s="12">
        <v>17</v>
      </c>
      <c r="EM30" s="12">
        <v>39</v>
      </c>
      <c r="EN30" s="12">
        <v>33</v>
      </c>
      <c r="EO30" s="12">
        <v>31</v>
      </c>
      <c r="EP30" s="12">
        <v>35</v>
      </c>
      <c r="EQ30" s="12">
        <v>66</v>
      </c>
      <c r="ER30" s="12">
        <v>78</v>
      </c>
      <c r="ES30" s="12">
        <v>1</v>
      </c>
      <c r="ET30" s="12">
        <v>10</v>
      </c>
      <c r="EU30" s="12">
        <v>70</v>
      </c>
      <c r="EV30" s="12">
        <v>64</v>
      </c>
      <c r="EW30" s="12">
        <v>71</v>
      </c>
      <c r="EX30" s="12">
        <v>1</v>
      </c>
      <c r="EY30" s="12">
        <v>93</v>
      </c>
      <c r="EZ30" s="12">
        <v>1</v>
      </c>
      <c r="FA30" s="15" t="s">
        <v>19</v>
      </c>
      <c r="FB30" s="24">
        <f>AVERAGE(DD30:EZ30)</f>
        <v>43.285714285714285</v>
      </c>
      <c r="FC30" s="25">
        <f>STDEV(DD30:EZ30)</f>
        <v>32.452529434031284</v>
      </c>
      <c r="FD30" s="15" t="s">
        <v>19</v>
      </c>
      <c r="FE30" s="24">
        <f>AVERAGE(C30:AZ30,BD30:CZ30,DD30:EZ30)</f>
        <v>40.824324324324323</v>
      </c>
      <c r="FF30" s="25">
        <f>STDEV(C30:AZ30,BD30:CZ30,DD30:EZ30)</f>
        <v>30.621613507881502</v>
      </c>
    </row>
    <row r="31" spans="1:162" x14ac:dyDescent="0.2">
      <c r="A31" s="15"/>
      <c r="B31" s="16"/>
      <c r="BA31" s="15"/>
      <c r="BB31" s="19" t="s">
        <v>8</v>
      </c>
      <c r="BC31" s="20" t="s">
        <v>9</v>
      </c>
      <c r="DA31" s="15"/>
      <c r="DB31" s="19" t="s">
        <v>8</v>
      </c>
      <c r="DC31" s="20" t="s">
        <v>9</v>
      </c>
      <c r="FA31" s="15"/>
      <c r="FB31" s="19" t="s">
        <v>8</v>
      </c>
      <c r="FC31" s="20" t="s">
        <v>9</v>
      </c>
      <c r="FD31" s="15"/>
      <c r="FE31" s="19" t="s">
        <v>8</v>
      </c>
      <c r="FF31" s="20" t="s">
        <v>9</v>
      </c>
    </row>
    <row r="32" spans="1:162" ht="16" thickBot="1" x14ac:dyDescent="0.25">
      <c r="A32" s="38" t="s">
        <v>587</v>
      </c>
      <c r="B32" s="39" t="s">
        <v>588</v>
      </c>
      <c r="C32" s="40" t="s">
        <v>437</v>
      </c>
      <c r="D32" s="41" t="s">
        <v>437</v>
      </c>
      <c r="E32" s="41" t="s">
        <v>437</v>
      </c>
      <c r="F32" s="41" t="s">
        <v>437</v>
      </c>
      <c r="G32" s="41" t="s">
        <v>437</v>
      </c>
      <c r="H32" s="41" t="s">
        <v>437</v>
      </c>
      <c r="I32" s="41" t="s">
        <v>437</v>
      </c>
      <c r="J32" s="41" t="s">
        <v>437</v>
      </c>
      <c r="K32" s="41" t="s">
        <v>437</v>
      </c>
      <c r="L32" s="41" t="s">
        <v>437</v>
      </c>
      <c r="M32" s="41" t="s">
        <v>437</v>
      </c>
      <c r="N32" s="41" t="s">
        <v>437</v>
      </c>
      <c r="O32" s="41" t="s">
        <v>437</v>
      </c>
      <c r="P32" s="41" t="s">
        <v>437</v>
      </c>
      <c r="Q32" s="41" t="s">
        <v>437</v>
      </c>
      <c r="R32" s="41" t="s">
        <v>437</v>
      </c>
      <c r="S32" s="41" t="s">
        <v>437</v>
      </c>
      <c r="T32" s="41" t="s">
        <v>437</v>
      </c>
      <c r="U32" s="41" t="s">
        <v>437</v>
      </c>
      <c r="V32" s="41" t="s">
        <v>437</v>
      </c>
      <c r="W32" s="41" t="s">
        <v>437</v>
      </c>
      <c r="X32" s="41" t="s">
        <v>437</v>
      </c>
      <c r="Y32" s="41" t="s">
        <v>437</v>
      </c>
      <c r="Z32" s="41" t="s">
        <v>437</v>
      </c>
      <c r="AA32" s="41" t="s">
        <v>437</v>
      </c>
      <c r="AB32" s="41" t="s">
        <v>437</v>
      </c>
      <c r="AC32" s="41" t="s">
        <v>437</v>
      </c>
      <c r="AD32" s="41" t="s">
        <v>437</v>
      </c>
      <c r="AE32" s="41" t="s">
        <v>437</v>
      </c>
      <c r="AF32" s="41" t="s">
        <v>589</v>
      </c>
      <c r="AG32" s="41" t="s">
        <v>437</v>
      </c>
      <c r="AH32" s="41" t="s">
        <v>437</v>
      </c>
      <c r="AI32" s="41" t="s">
        <v>589</v>
      </c>
      <c r="AJ32" s="41" t="s">
        <v>437</v>
      </c>
      <c r="AK32" s="41" t="s">
        <v>437</v>
      </c>
      <c r="AL32" s="41" t="s">
        <v>437</v>
      </c>
      <c r="AM32" s="41" t="s">
        <v>437</v>
      </c>
      <c r="AN32" s="41" t="s">
        <v>437</v>
      </c>
      <c r="AO32" s="41" t="s">
        <v>437</v>
      </c>
      <c r="AP32" s="41" t="s">
        <v>437</v>
      </c>
      <c r="AQ32" s="41" t="s">
        <v>437</v>
      </c>
      <c r="AR32" s="41" t="s">
        <v>437</v>
      </c>
      <c r="AS32" s="41" t="s">
        <v>437</v>
      </c>
      <c r="AT32" s="41" t="s">
        <v>437</v>
      </c>
      <c r="AU32" s="41" t="s">
        <v>437</v>
      </c>
      <c r="AV32" s="41" t="s">
        <v>437</v>
      </c>
      <c r="AW32" s="41" t="s">
        <v>437</v>
      </c>
      <c r="AX32" s="41" t="s">
        <v>437</v>
      </c>
      <c r="AY32" s="41" t="s">
        <v>437</v>
      </c>
      <c r="AZ32" s="50" t="s">
        <v>437</v>
      </c>
      <c r="BA32" s="38" t="s">
        <v>20</v>
      </c>
      <c r="BB32" s="44">
        <f>50-COUNTIF(C32:AZ32," No")</f>
        <v>2</v>
      </c>
      <c r="BC32" s="45">
        <f>BB32/50*100</f>
        <v>4</v>
      </c>
      <c r="BD32" s="12" t="s">
        <v>437</v>
      </c>
      <c r="BE32" s="12" t="s">
        <v>437</v>
      </c>
      <c r="BF32" s="12" t="s">
        <v>437</v>
      </c>
      <c r="BG32" s="12" t="s">
        <v>957</v>
      </c>
      <c r="BH32" s="12" t="s">
        <v>958</v>
      </c>
      <c r="BI32" s="12" t="s">
        <v>437</v>
      </c>
      <c r="BJ32" s="12" t="s">
        <v>437</v>
      </c>
      <c r="BK32" s="12" t="s">
        <v>437</v>
      </c>
      <c r="BL32" s="12" t="s">
        <v>437</v>
      </c>
      <c r="BM32" s="12" t="s">
        <v>437</v>
      </c>
      <c r="BN32" s="12" t="s">
        <v>437</v>
      </c>
      <c r="BO32" s="12" t="s">
        <v>437</v>
      </c>
      <c r="BP32" s="12" t="s">
        <v>437</v>
      </c>
      <c r="BQ32" s="12" t="s">
        <v>437</v>
      </c>
      <c r="BR32" s="12" t="s">
        <v>437</v>
      </c>
      <c r="BS32" s="12" t="s">
        <v>437</v>
      </c>
      <c r="BT32" s="12" t="s">
        <v>437</v>
      </c>
      <c r="BU32" s="12" t="s">
        <v>589</v>
      </c>
      <c r="BV32" s="12" t="s">
        <v>437</v>
      </c>
      <c r="BW32" s="12" t="s">
        <v>437</v>
      </c>
      <c r="BX32" s="12" t="s">
        <v>437</v>
      </c>
      <c r="BY32" s="12" t="s">
        <v>437</v>
      </c>
      <c r="BZ32" s="12" t="s">
        <v>437</v>
      </c>
      <c r="CA32" s="12" t="s">
        <v>437</v>
      </c>
      <c r="CB32" s="12" t="s">
        <v>437</v>
      </c>
      <c r="CC32" s="12" t="s">
        <v>437</v>
      </c>
      <c r="CD32" s="12" t="s">
        <v>437</v>
      </c>
      <c r="CE32" s="12" t="s">
        <v>437</v>
      </c>
      <c r="CF32" s="12" t="s">
        <v>437</v>
      </c>
      <c r="CG32" s="12" t="s">
        <v>437</v>
      </c>
      <c r="CH32" s="12" t="s">
        <v>437</v>
      </c>
      <c r="CI32" s="12" t="s">
        <v>437</v>
      </c>
      <c r="CJ32" s="12" t="s">
        <v>437</v>
      </c>
      <c r="CK32" s="12" t="s">
        <v>437</v>
      </c>
      <c r="CL32" s="12" t="s">
        <v>437</v>
      </c>
      <c r="CM32" s="12" t="s">
        <v>957</v>
      </c>
      <c r="CN32" s="12" t="s">
        <v>437</v>
      </c>
      <c r="CO32" s="12" t="s">
        <v>437</v>
      </c>
      <c r="CP32" s="12" t="s">
        <v>437</v>
      </c>
      <c r="CQ32" s="12" t="s">
        <v>589</v>
      </c>
      <c r="CR32" s="12" t="s">
        <v>437</v>
      </c>
      <c r="CS32" s="12" t="s">
        <v>437</v>
      </c>
      <c r="CT32" s="12" t="s">
        <v>437</v>
      </c>
      <c r="CU32" s="12" t="s">
        <v>437</v>
      </c>
      <c r="CV32" s="12" t="s">
        <v>437</v>
      </c>
      <c r="CW32" s="12" t="s">
        <v>437</v>
      </c>
      <c r="CX32" s="12" t="s">
        <v>437</v>
      </c>
      <c r="CY32" s="12" t="s">
        <v>437</v>
      </c>
      <c r="CZ32" s="12" t="s">
        <v>437</v>
      </c>
      <c r="DA32" s="38" t="s">
        <v>20</v>
      </c>
      <c r="DB32" s="44">
        <f>49-COUNTIF(BD32:CZ32," No")</f>
        <v>5</v>
      </c>
      <c r="DC32" s="45">
        <f>DB32/49*100</f>
        <v>10.204081632653061</v>
      </c>
      <c r="DD32" s="12" t="s">
        <v>957</v>
      </c>
      <c r="DE32" s="12" t="s">
        <v>437</v>
      </c>
      <c r="DF32" s="12" t="s">
        <v>437</v>
      </c>
      <c r="DG32" s="12" t="s">
        <v>437</v>
      </c>
      <c r="DH32" s="12" t="s">
        <v>437</v>
      </c>
      <c r="DI32" s="12" t="s">
        <v>437</v>
      </c>
      <c r="DJ32" s="12" t="s">
        <v>437</v>
      </c>
      <c r="DK32" s="12" t="s">
        <v>589</v>
      </c>
      <c r="DL32" s="12" t="s">
        <v>437</v>
      </c>
      <c r="DM32" s="12" t="s">
        <v>437</v>
      </c>
      <c r="DN32" s="12" t="s">
        <v>437</v>
      </c>
      <c r="DO32" s="12" t="s">
        <v>437</v>
      </c>
      <c r="DP32" s="12" t="s">
        <v>437</v>
      </c>
      <c r="DQ32" s="12" t="s">
        <v>437</v>
      </c>
      <c r="DR32" s="12" t="s">
        <v>437</v>
      </c>
      <c r="DS32" s="12" t="s">
        <v>589</v>
      </c>
      <c r="DT32" s="12" t="s">
        <v>437</v>
      </c>
      <c r="DU32" s="12" t="s">
        <v>437</v>
      </c>
      <c r="DV32" s="12" t="s">
        <v>437</v>
      </c>
      <c r="DW32" s="12" t="s">
        <v>437</v>
      </c>
      <c r="DX32" s="12" t="s">
        <v>437</v>
      </c>
      <c r="DY32" s="12" t="s">
        <v>437</v>
      </c>
      <c r="DZ32" s="12" t="s">
        <v>437</v>
      </c>
      <c r="EA32" s="12" t="s">
        <v>437</v>
      </c>
      <c r="EB32" s="12" t="s">
        <v>437</v>
      </c>
      <c r="EC32" s="12" t="s">
        <v>437</v>
      </c>
      <c r="ED32" s="12" t="s">
        <v>437</v>
      </c>
      <c r="EE32" s="12" t="s">
        <v>437</v>
      </c>
      <c r="EF32" s="12" t="s">
        <v>437</v>
      </c>
      <c r="EG32" s="12" t="s">
        <v>437</v>
      </c>
      <c r="EH32" s="12" t="s">
        <v>437</v>
      </c>
      <c r="EI32" s="12" t="s">
        <v>437</v>
      </c>
      <c r="EJ32" s="12" t="s">
        <v>437</v>
      </c>
      <c r="EK32" s="12" t="s">
        <v>437</v>
      </c>
      <c r="EL32" s="12" t="s">
        <v>437</v>
      </c>
      <c r="EM32" s="12" t="s">
        <v>437</v>
      </c>
      <c r="EN32" s="12" t="s">
        <v>437</v>
      </c>
      <c r="EO32" s="12" t="s">
        <v>437</v>
      </c>
      <c r="EP32" s="12" t="s">
        <v>437</v>
      </c>
      <c r="EQ32" s="12" t="s">
        <v>437</v>
      </c>
      <c r="ER32" s="12" t="s">
        <v>437</v>
      </c>
      <c r="ES32" s="12" t="s">
        <v>437</v>
      </c>
      <c r="ET32" s="12" t="s">
        <v>437</v>
      </c>
      <c r="EU32" s="12" t="s">
        <v>589</v>
      </c>
      <c r="EV32" s="12" t="s">
        <v>437</v>
      </c>
      <c r="EW32" s="12" t="s">
        <v>437</v>
      </c>
      <c r="EX32" s="12" t="s">
        <v>437</v>
      </c>
      <c r="EY32" s="12" t="s">
        <v>437</v>
      </c>
      <c r="EZ32" s="12" t="s">
        <v>437</v>
      </c>
      <c r="FA32" s="38" t="s">
        <v>20</v>
      </c>
      <c r="FB32" s="44">
        <f>49-COUNTIF(DD32:EZ32," No")</f>
        <v>4</v>
      </c>
      <c r="FC32" s="45">
        <f>FB32/49*100</f>
        <v>8.1632653061224492</v>
      </c>
      <c r="FD32" s="38" t="s">
        <v>20</v>
      </c>
      <c r="FE32" s="44">
        <f>BB32+DB32+FB32</f>
        <v>11</v>
      </c>
      <c r="FF32" s="45">
        <f>FE32/148*100</f>
        <v>7.4324324324324325</v>
      </c>
    </row>
  </sheetData>
  <mergeCells count="8">
    <mergeCell ref="A1:B1"/>
    <mergeCell ref="BA1:BC5"/>
    <mergeCell ref="DA1:DC5"/>
    <mergeCell ref="FA1:FC5"/>
    <mergeCell ref="FD1:FF5"/>
    <mergeCell ref="A2:B2"/>
    <mergeCell ref="A3:B3"/>
    <mergeCell ref="A5:B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55421-4F79-8341-AA52-372FA11EF8BB}">
  <dimension ref="A1:FH32"/>
  <sheetViews>
    <sheetView workbookViewId="0">
      <pane xSplit="2" topLeftCell="BW1" activePane="topRight" state="frozen"/>
      <selection pane="topRight" activeCell="C1" sqref="C1:C1048576"/>
    </sheetView>
  </sheetViews>
  <sheetFormatPr baseColWidth="10" defaultColWidth="20.83203125" defaultRowHeight="15" x14ac:dyDescent="0.2"/>
  <cols>
    <col min="1" max="1" width="15" style="12" bestFit="1" customWidth="1"/>
    <col min="2" max="2" width="91" style="12" bestFit="1" customWidth="1"/>
    <col min="3" max="52" width="20.83203125" style="12"/>
    <col min="53" max="53" width="26.5" style="12" bestFit="1" customWidth="1"/>
    <col min="54" max="105" width="20.83203125" style="12"/>
    <col min="106" max="106" width="26.5" style="12" bestFit="1" customWidth="1"/>
    <col min="107" max="158" width="20.83203125" style="12"/>
    <col min="159" max="159" width="26.5" style="12" bestFit="1" customWidth="1"/>
    <col min="160" max="161" width="20.83203125" style="12"/>
    <col min="162" max="162" width="26.5" style="12" bestFit="1" customWidth="1"/>
    <col min="163" max="16384" width="20.83203125" style="12"/>
  </cols>
  <sheetData>
    <row r="1" spans="1:164" x14ac:dyDescent="0.2">
      <c r="A1" s="55" t="s">
        <v>22</v>
      </c>
      <c r="B1" s="56"/>
      <c r="C1" s="12" t="s">
        <v>959</v>
      </c>
      <c r="D1" s="12" t="s">
        <v>105</v>
      </c>
      <c r="E1" s="12" t="s">
        <v>960</v>
      </c>
      <c r="F1" s="12" t="s">
        <v>961</v>
      </c>
      <c r="G1" s="12" t="s">
        <v>962</v>
      </c>
      <c r="H1" s="12" t="s">
        <v>963</v>
      </c>
      <c r="I1" s="12" t="s">
        <v>964</v>
      </c>
      <c r="J1" s="12" t="s">
        <v>965</v>
      </c>
      <c r="K1" s="12" t="s">
        <v>111</v>
      </c>
      <c r="L1" s="12" t="s">
        <v>112</v>
      </c>
      <c r="M1" s="12" t="s">
        <v>966</v>
      </c>
      <c r="N1" s="12" t="s">
        <v>967</v>
      </c>
      <c r="O1" s="12" t="s">
        <v>968</v>
      </c>
      <c r="P1" s="12" t="s">
        <v>969</v>
      </c>
      <c r="Q1" s="12" t="s">
        <v>91</v>
      </c>
      <c r="R1" s="12" t="s">
        <v>970</v>
      </c>
      <c r="S1" s="12" t="s">
        <v>971</v>
      </c>
      <c r="T1" s="12" t="s">
        <v>972</v>
      </c>
      <c r="U1" s="12" t="s">
        <v>973</v>
      </c>
      <c r="V1" s="12" t="s">
        <v>95</v>
      </c>
      <c r="W1" s="12" t="s">
        <v>122</v>
      </c>
      <c r="X1" s="12" t="s">
        <v>974</v>
      </c>
      <c r="Y1" s="12" t="s">
        <v>975</v>
      </c>
      <c r="Z1" s="12" t="s">
        <v>976</v>
      </c>
      <c r="AA1" s="12" t="s">
        <v>977</v>
      </c>
      <c r="AB1" s="12" t="s">
        <v>978</v>
      </c>
      <c r="AC1" s="12" t="s">
        <v>979</v>
      </c>
      <c r="AD1" s="12" t="s">
        <v>980</v>
      </c>
      <c r="AE1" s="12" t="s">
        <v>981</v>
      </c>
      <c r="AF1" s="12" t="s">
        <v>982</v>
      </c>
      <c r="AG1" s="12" t="s">
        <v>983</v>
      </c>
      <c r="AH1" s="12" t="s">
        <v>984</v>
      </c>
      <c r="AI1" s="12" t="s">
        <v>985</v>
      </c>
      <c r="AJ1" s="12" t="s">
        <v>986</v>
      </c>
      <c r="AK1" s="12" t="s">
        <v>987</v>
      </c>
      <c r="AL1" s="12" t="s">
        <v>988</v>
      </c>
      <c r="AM1" s="12" t="s">
        <v>989</v>
      </c>
      <c r="AN1" s="12" t="s">
        <v>990</v>
      </c>
      <c r="AO1" s="12" t="s">
        <v>991</v>
      </c>
      <c r="AP1" s="12" t="s">
        <v>992</v>
      </c>
      <c r="AQ1" s="12" t="s">
        <v>119</v>
      </c>
      <c r="AR1" s="12" t="s">
        <v>993</v>
      </c>
      <c r="AS1" s="12" t="s">
        <v>96</v>
      </c>
      <c r="AT1" s="12" t="s">
        <v>994</v>
      </c>
      <c r="AU1" s="12" t="s">
        <v>995</v>
      </c>
      <c r="AV1" s="12" t="s">
        <v>996</v>
      </c>
      <c r="AW1" s="12" t="s">
        <v>101</v>
      </c>
      <c r="AX1" s="12" t="s">
        <v>997</v>
      </c>
      <c r="AY1" s="12" t="s">
        <v>998</v>
      </c>
      <c r="AZ1" s="12" t="s">
        <v>130</v>
      </c>
      <c r="BA1" s="57" t="s">
        <v>999</v>
      </c>
      <c r="BB1" s="58"/>
      <c r="BC1" s="59"/>
      <c r="BD1" s="12" t="s">
        <v>1000</v>
      </c>
      <c r="BE1" s="12" t="s">
        <v>1001</v>
      </c>
      <c r="BF1" s="12" t="s">
        <v>1002</v>
      </c>
      <c r="BG1" s="12" t="s">
        <v>645</v>
      </c>
      <c r="BH1" s="12" t="s">
        <v>1003</v>
      </c>
      <c r="BI1" s="12" t="s">
        <v>1004</v>
      </c>
      <c r="BJ1" s="12" t="s">
        <v>1005</v>
      </c>
      <c r="BK1" s="12" t="s">
        <v>648</v>
      </c>
      <c r="BL1" s="12" t="s">
        <v>1006</v>
      </c>
      <c r="BM1" s="12" t="s">
        <v>1007</v>
      </c>
      <c r="BN1" s="12" t="s">
        <v>1008</v>
      </c>
      <c r="BO1" s="12" t="s">
        <v>1009</v>
      </c>
      <c r="BP1" s="12" t="s">
        <v>1010</v>
      </c>
      <c r="BQ1" s="12" t="s">
        <v>1011</v>
      </c>
      <c r="BR1" s="12" t="s">
        <v>1012</v>
      </c>
      <c r="BS1" s="12" t="s">
        <v>1013</v>
      </c>
      <c r="BT1" s="12" t="s">
        <v>1014</v>
      </c>
      <c r="BU1" s="12" t="s">
        <v>659</v>
      </c>
      <c r="BV1" s="12" t="s">
        <v>1015</v>
      </c>
      <c r="BW1" s="12" t="s">
        <v>1016</v>
      </c>
      <c r="BX1" s="12" t="s">
        <v>1017</v>
      </c>
      <c r="BY1" s="12" t="s">
        <v>1018</v>
      </c>
      <c r="BZ1" s="12" t="s">
        <v>1019</v>
      </c>
      <c r="CA1" s="12" t="s">
        <v>1020</v>
      </c>
      <c r="CB1" s="12" t="s">
        <v>1021</v>
      </c>
      <c r="CC1" s="12" t="s">
        <v>1022</v>
      </c>
      <c r="CD1" s="12" t="s">
        <v>1023</v>
      </c>
      <c r="CE1" s="12" t="s">
        <v>1024</v>
      </c>
      <c r="CF1" s="12" t="s">
        <v>1025</v>
      </c>
      <c r="CG1" s="12" t="s">
        <v>1026</v>
      </c>
      <c r="CH1" s="12" t="s">
        <v>669</v>
      </c>
      <c r="CI1" s="12" t="s">
        <v>643</v>
      </c>
      <c r="CJ1" s="12" t="s">
        <v>1027</v>
      </c>
      <c r="CK1" s="12" t="s">
        <v>1028</v>
      </c>
      <c r="CL1" s="12" t="s">
        <v>1029</v>
      </c>
      <c r="CM1" s="12" t="s">
        <v>1030</v>
      </c>
      <c r="CN1" s="12" t="s">
        <v>1031</v>
      </c>
      <c r="CO1" s="12" t="s">
        <v>1032</v>
      </c>
      <c r="CP1" s="12" t="s">
        <v>1033</v>
      </c>
      <c r="CQ1" s="12" t="s">
        <v>660</v>
      </c>
      <c r="CR1" s="12" t="s">
        <v>1034</v>
      </c>
      <c r="CS1" s="12" t="s">
        <v>1035</v>
      </c>
      <c r="CT1" s="12" t="s">
        <v>663</v>
      </c>
      <c r="CU1" s="12" t="s">
        <v>684</v>
      </c>
      <c r="CV1" s="12" t="s">
        <v>1036</v>
      </c>
      <c r="CW1" s="12" t="s">
        <v>1037</v>
      </c>
      <c r="CX1" s="12" t="s">
        <v>1038</v>
      </c>
      <c r="CY1" s="12" t="s">
        <v>1039</v>
      </c>
      <c r="CZ1" s="12" t="s">
        <v>1040</v>
      </c>
      <c r="DA1" s="12" t="s">
        <v>1041</v>
      </c>
      <c r="DB1" s="57" t="s">
        <v>1042</v>
      </c>
      <c r="DC1" s="58"/>
      <c r="DD1" s="59"/>
      <c r="DE1" s="12" t="s">
        <v>1043</v>
      </c>
      <c r="DF1" s="12" t="s">
        <v>24</v>
      </c>
      <c r="DG1" s="12" t="s">
        <v>1044</v>
      </c>
      <c r="DH1" s="12" t="s">
        <v>1045</v>
      </c>
      <c r="DI1" s="12" t="s">
        <v>1046</v>
      </c>
      <c r="DJ1" s="12" t="s">
        <v>711</v>
      </c>
      <c r="DK1" s="12" t="s">
        <v>1047</v>
      </c>
      <c r="DL1" s="12" t="s">
        <v>1048</v>
      </c>
      <c r="DM1" s="12" t="s">
        <v>1049</v>
      </c>
      <c r="DN1" s="12" t="s">
        <v>1050</v>
      </c>
      <c r="DO1" s="12" t="s">
        <v>1051</v>
      </c>
      <c r="DP1" s="12" t="s">
        <v>1052</v>
      </c>
      <c r="DQ1" s="12" t="s">
        <v>1053</v>
      </c>
      <c r="DR1" s="12" t="s">
        <v>1054</v>
      </c>
      <c r="DS1" s="12" t="s">
        <v>714</v>
      </c>
      <c r="DT1" s="12" t="s">
        <v>47</v>
      </c>
      <c r="DU1" s="12" t="s">
        <v>717</v>
      </c>
      <c r="DV1" s="12" t="s">
        <v>1055</v>
      </c>
      <c r="DW1" s="12" t="s">
        <v>1056</v>
      </c>
      <c r="DX1" s="12" t="s">
        <v>1057</v>
      </c>
      <c r="DY1" s="12" t="s">
        <v>1058</v>
      </c>
      <c r="DZ1" s="12" t="s">
        <v>52</v>
      </c>
      <c r="EA1" s="12" t="s">
        <v>1059</v>
      </c>
      <c r="EB1" s="12" t="s">
        <v>1060</v>
      </c>
      <c r="EC1" s="12" t="s">
        <v>1061</v>
      </c>
      <c r="ED1" s="12" t="s">
        <v>1062</v>
      </c>
      <c r="EE1" s="12" t="s">
        <v>1063</v>
      </c>
      <c r="EF1" s="12" t="s">
        <v>1064</v>
      </c>
      <c r="EG1" s="12" t="s">
        <v>706</v>
      </c>
      <c r="EH1" s="12" t="s">
        <v>25</v>
      </c>
      <c r="EI1" s="12" t="s">
        <v>26</v>
      </c>
      <c r="EJ1" s="12" t="s">
        <v>1065</v>
      </c>
      <c r="EK1" s="12" t="s">
        <v>1066</v>
      </c>
      <c r="EL1" s="12" t="s">
        <v>1067</v>
      </c>
      <c r="EM1" s="12" t="s">
        <v>30</v>
      </c>
      <c r="EN1" s="12" t="s">
        <v>1068</v>
      </c>
      <c r="EO1" s="12" t="s">
        <v>1069</v>
      </c>
      <c r="EP1" s="12" t="s">
        <v>1070</v>
      </c>
      <c r="EQ1" s="12" t="s">
        <v>1071</v>
      </c>
      <c r="ER1" s="12" t="s">
        <v>1072</v>
      </c>
      <c r="ES1" s="12" t="s">
        <v>42</v>
      </c>
      <c r="ET1" s="12" t="s">
        <v>64</v>
      </c>
      <c r="EU1" s="12" t="s">
        <v>1073</v>
      </c>
      <c r="EV1" s="12" t="s">
        <v>1074</v>
      </c>
      <c r="EW1" s="12" t="s">
        <v>1075</v>
      </c>
      <c r="EX1" s="12" t="s">
        <v>46</v>
      </c>
      <c r="EY1" s="12" t="s">
        <v>1076</v>
      </c>
      <c r="EZ1" s="12" t="s">
        <v>1077</v>
      </c>
      <c r="FA1" s="12" t="s">
        <v>75</v>
      </c>
      <c r="FB1" s="12" t="s">
        <v>1078</v>
      </c>
      <c r="FC1" s="57" t="s">
        <v>1079</v>
      </c>
      <c r="FD1" s="58"/>
      <c r="FE1" s="59"/>
      <c r="FF1" s="57" t="s">
        <v>0</v>
      </c>
      <c r="FG1" s="58"/>
      <c r="FH1" s="59"/>
    </row>
    <row r="2" spans="1:164" x14ac:dyDescent="0.2">
      <c r="A2" s="55" t="s">
        <v>183</v>
      </c>
      <c r="B2" s="56"/>
      <c r="C2" s="12" t="s">
        <v>1080</v>
      </c>
      <c r="D2" s="12" t="s">
        <v>1080</v>
      </c>
      <c r="E2" s="12" t="s">
        <v>1080</v>
      </c>
      <c r="F2" s="12" t="s">
        <v>1080</v>
      </c>
      <c r="G2" s="12" t="s">
        <v>1080</v>
      </c>
      <c r="H2" s="12" t="s">
        <v>1080</v>
      </c>
      <c r="I2" s="12" t="s">
        <v>1080</v>
      </c>
      <c r="J2" s="12" t="s">
        <v>1080</v>
      </c>
      <c r="K2" s="12" t="s">
        <v>1080</v>
      </c>
      <c r="L2" s="12" t="s">
        <v>1080</v>
      </c>
      <c r="M2" s="12" t="s">
        <v>1080</v>
      </c>
      <c r="N2" s="12" t="s">
        <v>1080</v>
      </c>
      <c r="O2" s="12" t="s">
        <v>1080</v>
      </c>
      <c r="P2" s="12" t="s">
        <v>1080</v>
      </c>
      <c r="Q2" s="12" t="s">
        <v>1080</v>
      </c>
      <c r="R2" s="12" t="s">
        <v>1080</v>
      </c>
      <c r="S2" s="12" t="s">
        <v>1080</v>
      </c>
      <c r="T2" s="12" t="s">
        <v>1080</v>
      </c>
      <c r="U2" s="12" t="s">
        <v>1080</v>
      </c>
      <c r="V2" s="12" t="s">
        <v>1080</v>
      </c>
      <c r="W2" s="12" t="s">
        <v>1080</v>
      </c>
      <c r="X2" s="12" t="s">
        <v>1080</v>
      </c>
      <c r="Y2" s="12" t="s">
        <v>1080</v>
      </c>
      <c r="Z2" s="12" t="s">
        <v>1080</v>
      </c>
      <c r="AA2" s="12" t="s">
        <v>1080</v>
      </c>
      <c r="AB2" s="12" t="s">
        <v>1080</v>
      </c>
      <c r="AC2" s="12" t="s">
        <v>1080</v>
      </c>
      <c r="AD2" s="12" t="s">
        <v>1080</v>
      </c>
      <c r="AE2" s="12" t="s">
        <v>1080</v>
      </c>
      <c r="AF2" s="12" t="s">
        <v>1080</v>
      </c>
      <c r="AG2" s="12" t="s">
        <v>1080</v>
      </c>
      <c r="AH2" s="12" t="s">
        <v>1080</v>
      </c>
      <c r="AI2" s="12" t="s">
        <v>1080</v>
      </c>
      <c r="AJ2" s="12" t="s">
        <v>1080</v>
      </c>
      <c r="AK2" s="12" t="s">
        <v>1080</v>
      </c>
      <c r="AL2" s="12" t="s">
        <v>1080</v>
      </c>
      <c r="AM2" s="12" t="s">
        <v>1080</v>
      </c>
      <c r="AN2" s="12" t="s">
        <v>1080</v>
      </c>
      <c r="AO2" s="12" t="s">
        <v>1080</v>
      </c>
      <c r="AP2" s="12" t="s">
        <v>1080</v>
      </c>
      <c r="AQ2" s="12" t="s">
        <v>1080</v>
      </c>
      <c r="AR2" s="12" t="s">
        <v>1080</v>
      </c>
      <c r="AS2" s="12" t="s">
        <v>1080</v>
      </c>
      <c r="AT2" s="12" t="s">
        <v>1080</v>
      </c>
      <c r="AU2" s="12" t="s">
        <v>1080</v>
      </c>
      <c r="AV2" s="12" t="s">
        <v>1080</v>
      </c>
      <c r="AW2" s="12" t="s">
        <v>1080</v>
      </c>
      <c r="AX2" s="12" t="s">
        <v>1080</v>
      </c>
      <c r="AY2" s="12" t="s">
        <v>1080</v>
      </c>
      <c r="AZ2" s="12" t="s">
        <v>1080</v>
      </c>
      <c r="BA2" s="60"/>
      <c r="BB2" s="61"/>
      <c r="BC2" s="62"/>
      <c r="BD2" s="12" t="s">
        <v>1081</v>
      </c>
      <c r="BE2" s="12" t="s">
        <v>1081</v>
      </c>
      <c r="BF2" s="12" t="s">
        <v>1081</v>
      </c>
      <c r="BG2" s="12" t="s">
        <v>1081</v>
      </c>
      <c r="BH2" s="12" t="s">
        <v>1081</v>
      </c>
      <c r="BI2" s="12" t="s">
        <v>1081</v>
      </c>
      <c r="BJ2" s="12" t="s">
        <v>1081</v>
      </c>
      <c r="BK2" s="12" t="s">
        <v>1081</v>
      </c>
      <c r="BL2" s="12" t="s">
        <v>1081</v>
      </c>
      <c r="BM2" s="12" t="s">
        <v>1081</v>
      </c>
      <c r="BN2" s="12" t="s">
        <v>1081</v>
      </c>
      <c r="BO2" s="12" t="s">
        <v>1081</v>
      </c>
      <c r="BP2" s="12" t="s">
        <v>1081</v>
      </c>
      <c r="BQ2" s="12" t="s">
        <v>1081</v>
      </c>
      <c r="BR2" s="12" t="s">
        <v>1081</v>
      </c>
      <c r="BS2" s="12" t="s">
        <v>1081</v>
      </c>
      <c r="BT2" s="12" t="s">
        <v>1081</v>
      </c>
      <c r="BU2" s="12" t="s">
        <v>1081</v>
      </c>
      <c r="BV2" s="12" t="s">
        <v>1081</v>
      </c>
      <c r="BW2" s="12" t="s">
        <v>1081</v>
      </c>
      <c r="BX2" s="12" t="s">
        <v>1081</v>
      </c>
      <c r="BY2" s="12" t="s">
        <v>1081</v>
      </c>
      <c r="BZ2" s="12" t="s">
        <v>1081</v>
      </c>
      <c r="CA2" s="12" t="s">
        <v>1081</v>
      </c>
      <c r="CB2" s="12" t="s">
        <v>1081</v>
      </c>
      <c r="CC2" s="12" t="s">
        <v>1081</v>
      </c>
      <c r="CD2" s="12" t="s">
        <v>1081</v>
      </c>
      <c r="CE2" s="12" t="s">
        <v>1081</v>
      </c>
      <c r="CF2" s="12" t="s">
        <v>1081</v>
      </c>
      <c r="CG2" s="12" t="s">
        <v>1081</v>
      </c>
      <c r="CH2" s="12" t="s">
        <v>1081</v>
      </c>
      <c r="CI2" s="12" t="s">
        <v>1081</v>
      </c>
      <c r="CJ2" s="12" t="s">
        <v>1081</v>
      </c>
      <c r="CK2" s="12" t="s">
        <v>1081</v>
      </c>
      <c r="CL2" s="12" t="s">
        <v>1081</v>
      </c>
      <c r="CM2" s="12" t="s">
        <v>1081</v>
      </c>
      <c r="CN2" s="12" t="s">
        <v>1081</v>
      </c>
      <c r="CO2" s="12" t="s">
        <v>1081</v>
      </c>
      <c r="CP2" s="12" t="s">
        <v>1081</v>
      </c>
      <c r="CQ2" s="12" t="s">
        <v>1081</v>
      </c>
      <c r="CR2" s="12" t="s">
        <v>1081</v>
      </c>
      <c r="CS2" s="12" t="s">
        <v>1081</v>
      </c>
      <c r="CT2" s="12" t="s">
        <v>1081</v>
      </c>
      <c r="CU2" s="12" t="s">
        <v>1081</v>
      </c>
      <c r="CV2" s="12" t="s">
        <v>1081</v>
      </c>
      <c r="CW2" s="12" t="s">
        <v>1081</v>
      </c>
      <c r="CX2" s="12" t="s">
        <v>1081</v>
      </c>
      <c r="CY2" s="12" t="s">
        <v>1081</v>
      </c>
      <c r="CZ2" s="12" t="s">
        <v>1081</v>
      </c>
      <c r="DA2" s="12" t="s">
        <v>1081</v>
      </c>
      <c r="DB2" s="60"/>
      <c r="DC2" s="61"/>
      <c r="DD2" s="62"/>
      <c r="DE2" s="12" t="s">
        <v>1082</v>
      </c>
      <c r="DF2" s="12" t="s">
        <v>1082</v>
      </c>
      <c r="DG2" s="12" t="s">
        <v>1082</v>
      </c>
      <c r="DH2" s="12" t="s">
        <v>1082</v>
      </c>
      <c r="DI2" s="12" t="s">
        <v>1082</v>
      </c>
      <c r="DJ2" s="12" t="s">
        <v>1082</v>
      </c>
      <c r="DK2" s="12" t="s">
        <v>1082</v>
      </c>
      <c r="DL2" s="12" t="s">
        <v>1082</v>
      </c>
      <c r="DM2" s="12" t="s">
        <v>1082</v>
      </c>
      <c r="DN2" s="12" t="s">
        <v>1082</v>
      </c>
      <c r="DO2" s="12" t="s">
        <v>1082</v>
      </c>
      <c r="DP2" s="12" t="s">
        <v>1082</v>
      </c>
      <c r="DQ2" s="12" t="s">
        <v>1082</v>
      </c>
      <c r="DR2" s="12" t="s">
        <v>1082</v>
      </c>
      <c r="DS2" s="12" t="s">
        <v>1082</v>
      </c>
      <c r="DT2" s="12" t="s">
        <v>1082</v>
      </c>
      <c r="DU2" s="12" t="s">
        <v>1082</v>
      </c>
      <c r="DV2" s="12" t="s">
        <v>1082</v>
      </c>
      <c r="DW2" s="12" t="s">
        <v>1082</v>
      </c>
      <c r="DX2" s="12" t="s">
        <v>1082</v>
      </c>
      <c r="DY2" s="12" t="s">
        <v>1082</v>
      </c>
      <c r="DZ2" s="12" t="s">
        <v>1082</v>
      </c>
      <c r="EA2" s="12" t="s">
        <v>1082</v>
      </c>
      <c r="EB2" s="12" t="s">
        <v>1082</v>
      </c>
      <c r="EC2" s="12" t="s">
        <v>1082</v>
      </c>
      <c r="ED2" s="12" t="s">
        <v>1082</v>
      </c>
      <c r="EE2" s="12" t="s">
        <v>1082</v>
      </c>
      <c r="EF2" s="12" t="s">
        <v>1082</v>
      </c>
      <c r="EG2" s="12" t="s">
        <v>1082</v>
      </c>
      <c r="EH2" s="12" t="s">
        <v>1082</v>
      </c>
      <c r="EI2" s="12" t="s">
        <v>1082</v>
      </c>
      <c r="EJ2" s="12" t="s">
        <v>1082</v>
      </c>
      <c r="EK2" s="12" t="s">
        <v>1082</v>
      </c>
      <c r="EL2" s="12" t="s">
        <v>1082</v>
      </c>
      <c r="EM2" s="12" t="s">
        <v>1082</v>
      </c>
      <c r="EN2" s="12" t="s">
        <v>1082</v>
      </c>
      <c r="EO2" s="12" t="s">
        <v>1082</v>
      </c>
      <c r="EP2" s="12" t="s">
        <v>1082</v>
      </c>
      <c r="EQ2" s="12" t="s">
        <v>1082</v>
      </c>
      <c r="ER2" s="12" t="s">
        <v>1082</v>
      </c>
      <c r="ES2" s="12" t="s">
        <v>1082</v>
      </c>
      <c r="ET2" s="12" t="s">
        <v>1082</v>
      </c>
      <c r="EU2" s="12" t="s">
        <v>1082</v>
      </c>
      <c r="EV2" s="12" t="s">
        <v>1082</v>
      </c>
      <c r="EW2" s="12" t="s">
        <v>1082</v>
      </c>
      <c r="EX2" s="12" t="s">
        <v>1082</v>
      </c>
      <c r="EY2" s="12" t="s">
        <v>1082</v>
      </c>
      <c r="EZ2" s="12" t="s">
        <v>1082</v>
      </c>
      <c r="FA2" s="12" t="s">
        <v>1082</v>
      </c>
      <c r="FB2" s="12" t="s">
        <v>1082</v>
      </c>
      <c r="FC2" s="60"/>
      <c r="FD2" s="61"/>
      <c r="FE2" s="62"/>
      <c r="FF2" s="60"/>
      <c r="FG2" s="61"/>
      <c r="FH2" s="62"/>
    </row>
    <row r="3" spans="1:164" x14ac:dyDescent="0.2">
      <c r="A3" s="55" t="s">
        <v>187</v>
      </c>
      <c r="B3" s="56"/>
      <c r="C3" s="12" t="s">
        <v>189</v>
      </c>
      <c r="D3" s="12" t="s">
        <v>188</v>
      </c>
      <c r="E3" s="12" t="s">
        <v>189</v>
      </c>
      <c r="F3" s="12" t="s">
        <v>189</v>
      </c>
      <c r="G3" s="12" t="s">
        <v>188</v>
      </c>
      <c r="H3" s="12" t="s">
        <v>188</v>
      </c>
      <c r="I3" s="12" t="s">
        <v>188</v>
      </c>
      <c r="J3" s="12" t="s">
        <v>188</v>
      </c>
      <c r="K3" s="12" t="s">
        <v>188</v>
      </c>
      <c r="L3" s="12" t="s">
        <v>189</v>
      </c>
      <c r="M3" s="12" t="s">
        <v>188</v>
      </c>
      <c r="N3" s="12" t="s">
        <v>189</v>
      </c>
      <c r="O3" s="12" t="s">
        <v>188</v>
      </c>
      <c r="P3" s="12" t="s">
        <v>188</v>
      </c>
      <c r="Q3" s="12" t="s">
        <v>189</v>
      </c>
      <c r="R3" s="12" t="s">
        <v>188</v>
      </c>
      <c r="S3" s="12" t="s">
        <v>188</v>
      </c>
      <c r="T3" s="12" t="s">
        <v>189</v>
      </c>
      <c r="U3" s="12" t="s">
        <v>189</v>
      </c>
      <c r="V3" s="12" t="s">
        <v>188</v>
      </c>
      <c r="W3" s="12" t="s">
        <v>188</v>
      </c>
      <c r="X3" s="12" t="s">
        <v>189</v>
      </c>
      <c r="Y3" s="12" t="s">
        <v>188</v>
      </c>
      <c r="Z3" s="12" t="s">
        <v>189</v>
      </c>
      <c r="AA3" s="12" t="s">
        <v>188</v>
      </c>
      <c r="AB3" s="12" t="s">
        <v>188</v>
      </c>
      <c r="AC3" s="12" t="s">
        <v>189</v>
      </c>
      <c r="AD3" s="12" t="s">
        <v>189</v>
      </c>
      <c r="AE3" s="12" t="s">
        <v>188</v>
      </c>
      <c r="AF3" s="12" t="s">
        <v>189</v>
      </c>
      <c r="AG3" s="12" t="s">
        <v>189</v>
      </c>
      <c r="AH3" s="12" t="s">
        <v>188</v>
      </c>
      <c r="AI3" s="12" t="s">
        <v>189</v>
      </c>
      <c r="AJ3" s="12" t="s">
        <v>188</v>
      </c>
      <c r="AK3" s="12" t="s">
        <v>188</v>
      </c>
      <c r="AL3" s="12" t="s">
        <v>188</v>
      </c>
      <c r="AM3" s="12" t="s">
        <v>189</v>
      </c>
      <c r="AN3" s="12" t="s">
        <v>189</v>
      </c>
      <c r="AO3" s="12" t="s">
        <v>188</v>
      </c>
      <c r="AP3" s="12" t="s">
        <v>188</v>
      </c>
      <c r="AQ3" s="12" t="s">
        <v>189</v>
      </c>
      <c r="AR3" s="12" t="s">
        <v>189</v>
      </c>
      <c r="AS3" s="12" t="s">
        <v>188</v>
      </c>
      <c r="AT3" s="12" t="s">
        <v>189</v>
      </c>
      <c r="AU3" s="12" t="s">
        <v>188</v>
      </c>
      <c r="AV3" s="12" t="s">
        <v>189</v>
      </c>
      <c r="AW3" s="12" t="s">
        <v>189</v>
      </c>
      <c r="AX3" s="12" t="s">
        <v>189</v>
      </c>
      <c r="AY3" s="12" t="s">
        <v>189</v>
      </c>
      <c r="AZ3" s="12" t="s">
        <v>189</v>
      </c>
      <c r="BA3" s="60"/>
      <c r="BB3" s="61"/>
      <c r="BC3" s="62"/>
      <c r="BD3" s="12" t="s">
        <v>189</v>
      </c>
      <c r="BE3" s="12" t="s">
        <v>189</v>
      </c>
      <c r="BF3" s="12" t="s">
        <v>188</v>
      </c>
      <c r="BG3" s="12" t="s">
        <v>189</v>
      </c>
      <c r="BH3" s="12" t="s">
        <v>189</v>
      </c>
      <c r="BI3" s="12" t="s">
        <v>189</v>
      </c>
      <c r="BJ3" s="12" t="s">
        <v>188</v>
      </c>
      <c r="BK3" s="12" t="s">
        <v>189</v>
      </c>
      <c r="BL3" s="12" t="s">
        <v>189</v>
      </c>
      <c r="BM3" s="12" t="s">
        <v>189</v>
      </c>
      <c r="BN3" s="12" t="s">
        <v>189</v>
      </c>
      <c r="BO3" s="12" t="s">
        <v>189</v>
      </c>
      <c r="BP3" s="12" t="s">
        <v>188</v>
      </c>
      <c r="BQ3" s="12" t="s">
        <v>189</v>
      </c>
      <c r="BR3" s="12" t="s">
        <v>189</v>
      </c>
      <c r="BS3" s="12" t="s">
        <v>188</v>
      </c>
      <c r="BT3" s="12" t="s">
        <v>188</v>
      </c>
      <c r="BU3" s="12" t="s">
        <v>188</v>
      </c>
      <c r="BV3" s="12" t="s">
        <v>189</v>
      </c>
      <c r="BW3" s="12" t="s">
        <v>189</v>
      </c>
      <c r="BX3" s="12" t="s">
        <v>188</v>
      </c>
      <c r="BY3" s="12" t="s">
        <v>189</v>
      </c>
      <c r="BZ3" s="12" t="s">
        <v>188</v>
      </c>
      <c r="CA3" s="12" t="s">
        <v>188</v>
      </c>
      <c r="CB3" s="12" t="s">
        <v>188</v>
      </c>
      <c r="CC3" s="12" t="s">
        <v>188</v>
      </c>
      <c r="CD3" s="12" t="s">
        <v>188</v>
      </c>
      <c r="CE3" s="12" t="s">
        <v>189</v>
      </c>
      <c r="CF3" s="12" t="s">
        <v>189</v>
      </c>
      <c r="CG3" s="12" t="s">
        <v>188</v>
      </c>
      <c r="CH3" s="12" t="s">
        <v>189</v>
      </c>
      <c r="CI3" s="12" t="s">
        <v>189</v>
      </c>
      <c r="CJ3" s="12" t="s">
        <v>189</v>
      </c>
      <c r="CK3" s="12" t="s">
        <v>188</v>
      </c>
      <c r="CL3" s="12" t="s">
        <v>189</v>
      </c>
      <c r="CM3" s="12" t="s">
        <v>189</v>
      </c>
      <c r="CN3" s="12" t="s">
        <v>188</v>
      </c>
      <c r="CO3" s="12" t="s">
        <v>188</v>
      </c>
      <c r="CP3" s="12" t="s">
        <v>188</v>
      </c>
      <c r="CQ3" s="12" t="s">
        <v>188</v>
      </c>
      <c r="CR3" s="12" t="s">
        <v>188</v>
      </c>
      <c r="CS3" s="12" t="s">
        <v>189</v>
      </c>
      <c r="CT3" s="12" t="s">
        <v>189</v>
      </c>
      <c r="CU3" s="12" t="s">
        <v>188</v>
      </c>
      <c r="CV3" s="12" t="s">
        <v>188</v>
      </c>
      <c r="CW3" s="12" t="s">
        <v>188</v>
      </c>
      <c r="CX3" s="12" t="s">
        <v>189</v>
      </c>
      <c r="CY3" s="12" t="s">
        <v>189</v>
      </c>
      <c r="CZ3" s="12" t="s">
        <v>188</v>
      </c>
      <c r="DA3" s="12" t="s">
        <v>188</v>
      </c>
      <c r="DB3" s="60"/>
      <c r="DC3" s="61"/>
      <c r="DD3" s="62"/>
      <c r="DE3" s="12" t="s">
        <v>188</v>
      </c>
      <c r="DF3" s="12" t="s">
        <v>188</v>
      </c>
      <c r="DG3" s="12" t="s">
        <v>188</v>
      </c>
      <c r="DH3" s="12" t="s">
        <v>189</v>
      </c>
      <c r="DI3" s="12" t="s">
        <v>189</v>
      </c>
      <c r="DJ3" s="12" t="s">
        <v>188</v>
      </c>
      <c r="DK3" s="12" t="s">
        <v>188</v>
      </c>
      <c r="DL3" s="12" t="s">
        <v>188</v>
      </c>
      <c r="DM3" s="12" t="s">
        <v>189</v>
      </c>
      <c r="DN3" s="12" t="s">
        <v>189</v>
      </c>
      <c r="DO3" s="12" t="s">
        <v>188</v>
      </c>
      <c r="DP3" s="12" t="s">
        <v>189</v>
      </c>
      <c r="DQ3" s="12" t="s">
        <v>188</v>
      </c>
      <c r="DR3" s="12" t="s">
        <v>188</v>
      </c>
      <c r="DS3" s="12" t="s">
        <v>188</v>
      </c>
      <c r="DT3" s="12" t="s">
        <v>189</v>
      </c>
      <c r="DU3" s="12" t="s">
        <v>189</v>
      </c>
      <c r="DV3" s="12" t="s">
        <v>188</v>
      </c>
      <c r="DW3" s="12" t="s">
        <v>188</v>
      </c>
      <c r="DX3" s="12" t="s">
        <v>189</v>
      </c>
      <c r="DY3" s="12" t="s">
        <v>189</v>
      </c>
      <c r="DZ3" s="12" t="s">
        <v>189</v>
      </c>
      <c r="EA3" s="12" t="s">
        <v>188</v>
      </c>
      <c r="EB3" s="12" t="s">
        <v>188</v>
      </c>
      <c r="EC3" s="12" t="s">
        <v>188</v>
      </c>
      <c r="ED3" s="12" t="s">
        <v>189</v>
      </c>
      <c r="EE3" s="12" t="s">
        <v>189</v>
      </c>
      <c r="EF3" s="12" t="s">
        <v>188</v>
      </c>
      <c r="EG3" s="12" t="s">
        <v>188</v>
      </c>
      <c r="EH3" s="12" t="s">
        <v>188</v>
      </c>
      <c r="EI3" s="12" t="s">
        <v>188</v>
      </c>
      <c r="EJ3" s="12" t="s">
        <v>189</v>
      </c>
      <c r="EK3" s="12" t="s">
        <v>188</v>
      </c>
      <c r="EL3" s="12" t="s">
        <v>189</v>
      </c>
      <c r="EM3" s="12" t="s">
        <v>189</v>
      </c>
      <c r="EN3" s="12" t="s">
        <v>188</v>
      </c>
      <c r="EO3" s="12" t="s">
        <v>189</v>
      </c>
      <c r="EP3" s="12" t="s">
        <v>189</v>
      </c>
      <c r="EQ3" s="12" t="s">
        <v>188</v>
      </c>
      <c r="ER3" s="12" t="s">
        <v>189</v>
      </c>
      <c r="ES3" s="12" t="s">
        <v>188</v>
      </c>
      <c r="ET3" s="12" t="s">
        <v>188</v>
      </c>
      <c r="EU3" s="12" t="s">
        <v>189</v>
      </c>
      <c r="EV3" s="12" t="s">
        <v>189</v>
      </c>
      <c r="EW3" s="12" t="s">
        <v>189</v>
      </c>
      <c r="EX3" s="12" t="s">
        <v>188</v>
      </c>
      <c r="EY3" s="12" t="s">
        <v>189</v>
      </c>
      <c r="EZ3" s="12" t="s">
        <v>188</v>
      </c>
      <c r="FA3" s="12" t="s">
        <v>189</v>
      </c>
      <c r="FB3" s="12" t="s">
        <v>189</v>
      </c>
      <c r="FC3" s="60"/>
      <c r="FD3" s="61"/>
      <c r="FE3" s="62"/>
      <c r="FF3" s="60"/>
      <c r="FG3" s="61"/>
      <c r="FH3" s="62"/>
    </row>
    <row r="4" spans="1:164" x14ac:dyDescent="0.2">
      <c r="A4" s="47"/>
      <c r="B4" s="48" t="s">
        <v>190</v>
      </c>
      <c r="C4" s="12" t="s">
        <v>191</v>
      </c>
      <c r="D4" s="12" t="s">
        <v>191</v>
      </c>
      <c r="E4" s="12" t="s">
        <v>191</v>
      </c>
      <c r="F4" s="12" t="s">
        <v>191</v>
      </c>
      <c r="G4" s="12" t="s">
        <v>191</v>
      </c>
      <c r="H4" s="12" t="s">
        <v>191</v>
      </c>
      <c r="I4" s="12" t="s">
        <v>191</v>
      </c>
      <c r="J4" s="12" t="s">
        <v>191</v>
      </c>
      <c r="K4" s="12" t="s">
        <v>191</v>
      </c>
      <c r="L4" s="12" t="s">
        <v>191</v>
      </c>
      <c r="M4" s="12" t="s">
        <v>191</v>
      </c>
      <c r="N4" s="12" t="s">
        <v>191</v>
      </c>
      <c r="O4" s="12" t="s">
        <v>191</v>
      </c>
      <c r="P4" s="12" t="s">
        <v>191</v>
      </c>
      <c r="Q4" s="12" t="s">
        <v>191</v>
      </c>
      <c r="R4" s="12" t="s">
        <v>191</v>
      </c>
      <c r="S4" s="12" t="s">
        <v>191</v>
      </c>
      <c r="T4" s="12" t="s">
        <v>191</v>
      </c>
      <c r="U4" s="12" t="s">
        <v>191</v>
      </c>
      <c r="V4" s="12" t="s">
        <v>191</v>
      </c>
      <c r="W4" s="12" t="s">
        <v>191</v>
      </c>
      <c r="X4" s="12" t="s">
        <v>191</v>
      </c>
      <c r="Y4" s="12" t="s">
        <v>191</v>
      </c>
      <c r="Z4" s="12" t="s">
        <v>191</v>
      </c>
      <c r="AA4" s="12" t="s">
        <v>192</v>
      </c>
      <c r="AB4" s="12" t="s">
        <v>192</v>
      </c>
      <c r="AC4" s="12" t="s">
        <v>192</v>
      </c>
      <c r="AD4" s="12" t="s">
        <v>192</v>
      </c>
      <c r="AE4" s="12" t="s">
        <v>192</v>
      </c>
      <c r="AF4" s="12" t="s">
        <v>192</v>
      </c>
      <c r="AG4" s="12" t="s">
        <v>192</v>
      </c>
      <c r="AH4" s="12" t="s">
        <v>192</v>
      </c>
      <c r="AI4" s="12" t="s">
        <v>192</v>
      </c>
      <c r="AJ4" s="12" t="s">
        <v>192</v>
      </c>
      <c r="AK4" s="12" t="s">
        <v>192</v>
      </c>
      <c r="AL4" s="12" t="s">
        <v>192</v>
      </c>
      <c r="AM4" s="12" t="s">
        <v>192</v>
      </c>
      <c r="AN4" s="12" t="s">
        <v>192</v>
      </c>
      <c r="AO4" s="12" t="s">
        <v>192</v>
      </c>
      <c r="AP4" s="12" t="s">
        <v>192</v>
      </c>
      <c r="AQ4" s="12" t="s">
        <v>192</v>
      </c>
      <c r="AR4" s="12" t="s">
        <v>192</v>
      </c>
      <c r="AS4" s="12" t="s">
        <v>192</v>
      </c>
      <c r="AT4" s="12" t="s">
        <v>192</v>
      </c>
      <c r="AU4" s="12" t="s">
        <v>192</v>
      </c>
      <c r="AV4" s="12" t="s">
        <v>192</v>
      </c>
      <c r="AW4" s="12" t="s">
        <v>192</v>
      </c>
      <c r="AX4" s="12" t="s">
        <v>192</v>
      </c>
      <c r="AY4" s="12" t="s">
        <v>192</v>
      </c>
      <c r="AZ4" s="12" t="s">
        <v>192</v>
      </c>
      <c r="BA4" s="60"/>
      <c r="BB4" s="61"/>
      <c r="BC4" s="62"/>
      <c r="BD4" s="12" t="s">
        <v>191</v>
      </c>
      <c r="BE4" s="12" t="s">
        <v>191</v>
      </c>
      <c r="BF4" s="12" t="s">
        <v>191</v>
      </c>
      <c r="BG4" s="12" t="s">
        <v>191</v>
      </c>
      <c r="BH4" s="12" t="s">
        <v>191</v>
      </c>
      <c r="BI4" s="12" t="s">
        <v>191</v>
      </c>
      <c r="BJ4" s="12" t="s">
        <v>191</v>
      </c>
      <c r="BK4" s="12" t="s">
        <v>191</v>
      </c>
      <c r="BL4" s="12" t="s">
        <v>191</v>
      </c>
      <c r="BM4" s="12" t="s">
        <v>191</v>
      </c>
      <c r="BN4" s="12" t="s">
        <v>191</v>
      </c>
      <c r="BO4" s="12" t="s">
        <v>191</v>
      </c>
      <c r="BP4" s="12" t="s">
        <v>191</v>
      </c>
      <c r="BQ4" s="12" t="s">
        <v>191</v>
      </c>
      <c r="BR4" s="12" t="s">
        <v>191</v>
      </c>
      <c r="BS4" s="12" t="s">
        <v>191</v>
      </c>
      <c r="BT4" s="12" t="s">
        <v>191</v>
      </c>
      <c r="BU4" s="12" t="s">
        <v>191</v>
      </c>
      <c r="BV4" s="12" t="s">
        <v>191</v>
      </c>
      <c r="BW4" s="12" t="s">
        <v>191</v>
      </c>
      <c r="BX4" s="12" t="s">
        <v>191</v>
      </c>
      <c r="BY4" s="12" t="s">
        <v>191</v>
      </c>
      <c r="BZ4" s="12" t="s">
        <v>191</v>
      </c>
      <c r="CA4" s="12" t="s">
        <v>191</v>
      </c>
      <c r="CB4" s="12" t="s">
        <v>191</v>
      </c>
      <c r="CC4" s="12" t="s">
        <v>192</v>
      </c>
      <c r="CD4" s="12" t="s">
        <v>192</v>
      </c>
      <c r="CE4" s="12" t="s">
        <v>192</v>
      </c>
      <c r="CF4" s="12" t="s">
        <v>192</v>
      </c>
      <c r="CG4" s="12" t="s">
        <v>192</v>
      </c>
      <c r="CH4" s="12" t="s">
        <v>192</v>
      </c>
      <c r="CI4" s="12" t="s">
        <v>192</v>
      </c>
      <c r="CJ4" s="12" t="s">
        <v>192</v>
      </c>
      <c r="CK4" s="12" t="s">
        <v>192</v>
      </c>
      <c r="CL4" s="12" t="s">
        <v>192</v>
      </c>
      <c r="CM4" s="12" t="s">
        <v>192</v>
      </c>
      <c r="CN4" s="12" t="s">
        <v>192</v>
      </c>
      <c r="CO4" s="12" t="s">
        <v>192</v>
      </c>
      <c r="CP4" s="12" t="s">
        <v>192</v>
      </c>
      <c r="CQ4" s="12" t="s">
        <v>192</v>
      </c>
      <c r="CR4" s="12" t="s">
        <v>192</v>
      </c>
      <c r="CS4" s="12" t="s">
        <v>192</v>
      </c>
      <c r="CT4" s="12" t="s">
        <v>192</v>
      </c>
      <c r="CU4" s="12" t="s">
        <v>192</v>
      </c>
      <c r="CV4" s="12" t="s">
        <v>192</v>
      </c>
      <c r="CW4" s="12" t="s">
        <v>192</v>
      </c>
      <c r="CX4" s="12" t="s">
        <v>192</v>
      </c>
      <c r="CY4" s="12" t="s">
        <v>192</v>
      </c>
      <c r="CZ4" s="12" t="s">
        <v>192</v>
      </c>
      <c r="DA4" s="12" t="s">
        <v>192</v>
      </c>
      <c r="DB4" s="60"/>
      <c r="DC4" s="61"/>
      <c r="DD4" s="62"/>
      <c r="DE4" s="12" t="s">
        <v>191</v>
      </c>
      <c r="DF4" s="12" t="s">
        <v>191</v>
      </c>
      <c r="DG4" s="12" t="s">
        <v>191</v>
      </c>
      <c r="DH4" s="12" t="s">
        <v>191</v>
      </c>
      <c r="DI4" s="12" t="s">
        <v>191</v>
      </c>
      <c r="DJ4" s="12" t="s">
        <v>191</v>
      </c>
      <c r="DK4" s="12" t="s">
        <v>191</v>
      </c>
      <c r="DL4" s="12" t="s">
        <v>191</v>
      </c>
      <c r="DM4" s="12" t="s">
        <v>191</v>
      </c>
      <c r="DN4" s="12" t="s">
        <v>191</v>
      </c>
      <c r="DO4" s="12" t="s">
        <v>191</v>
      </c>
      <c r="DP4" s="12" t="s">
        <v>191</v>
      </c>
      <c r="DQ4" s="12" t="s">
        <v>191</v>
      </c>
      <c r="DR4" s="12" t="s">
        <v>191</v>
      </c>
      <c r="DS4" s="12" t="s">
        <v>191</v>
      </c>
      <c r="DT4" s="12" t="s">
        <v>191</v>
      </c>
      <c r="DU4" s="12" t="s">
        <v>191</v>
      </c>
      <c r="DV4" s="12" t="s">
        <v>191</v>
      </c>
      <c r="DW4" s="12" t="s">
        <v>191</v>
      </c>
      <c r="DX4" s="12" t="s">
        <v>191</v>
      </c>
      <c r="DY4" s="12" t="s">
        <v>191</v>
      </c>
      <c r="DZ4" s="12" t="s">
        <v>191</v>
      </c>
      <c r="EA4" s="12" t="s">
        <v>191</v>
      </c>
      <c r="EB4" s="12" t="s">
        <v>191</v>
      </c>
      <c r="EC4" s="12" t="s">
        <v>191</v>
      </c>
      <c r="ED4" s="12" t="s">
        <v>191</v>
      </c>
      <c r="EE4" s="12" t="s">
        <v>191</v>
      </c>
      <c r="EF4" s="12" t="s">
        <v>191</v>
      </c>
      <c r="EG4" s="12" t="s">
        <v>191</v>
      </c>
      <c r="EH4" s="12" t="s">
        <v>192</v>
      </c>
      <c r="EI4" s="12" t="s">
        <v>192</v>
      </c>
      <c r="EJ4" s="12" t="s">
        <v>192</v>
      </c>
      <c r="EK4" s="12" t="s">
        <v>192</v>
      </c>
      <c r="EL4" s="12" t="s">
        <v>192</v>
      </c>
      <c r="EM4" s="12" t="s">
        <v>192</v>
      </c>
      <c r="EN4" s="12" t="s">
        <v>192</v>
      </c>
      <c r="EO4" s="12" t="s">
        <v>192</v>
      </c>
      <c r="EP4" s="12" t="s">
        <v>192</v>
      </c>
      <c r="EQ4" s="12" t="s">
        <v>192</v>
      </c>
      <c r="ER4" s="12" t="s">
        <v>192</v>
      </c>
      <c r="ES4" s="12" t="s">
        <v>192</v>
      </c>
      <c r="ET4" s="12" t="s">
        <v>192</v>
      </c>
      <c r="EU4" s="12" t="s">
        <v>192</v>
      </c>
      <c r="EV4" s="12" t="s">
        <v>192</v>
      </c>
      <c r="EW4" s="12" t="s">
        <v>192</v>
      </c>
      <c r="EX4" s="12" t="s">
        <v>192</v>
      </c>
      <c r="EY4" s="12" t="s">
        <v>192</v>
      </c>
      <c r="EZ4" s="12" t="s">
        <v>192</v>
      </c>
      <c r="FA4" s="12" t="s">
        <v>192</v>
      </c>
      <c r="FB4" s="12" t="s">
        <v>192</v>
      </c>
      <c r="FC4" s="60"/>
      <c r="FD4" s="61"/>
      <c r="FE4" s="62"/>
      <c r="FF4" s="60"/>
      <c r="FG4" s="61"/>
      <c r="FH4" s="62"/>
    </row>
    <row r="5" spans="1:164" x14ac:dyDescent="0.2">
      <c r="A5" s="66" t="s">
        <v>193</v>
      </c>
      <c r="B5" s="67"/>
      <c r="C5" s="12">
        <v>1.75</v>
      </c>
      <c r="D5" s="12">
        <v>2.14</v>
      </c>
      <c r="E5" s="12">
        <v>2.41</v>
      </c>
      <c r="F5" s="12">
        <v>0.57999999999999996</v>
      </c>
      <c r="G5" s="12">
        <v>2.0299999999999998</v>
      </c>
      <c r="H5" s="12">
        <v>1.95</v>
      </c>
      <c r="I5" s="12">
        <v>2.31</v>
      </c>
      <c r="J5" s="12">
        <v>2.02</v>
      </c>
      <c r="K5" s="12">
        <v>2.11</v>
      </c>
      <c r="L5" s="12">
        <v>1.59</v>
      </c>
      <c r="M5" s="12">
        <v>2.17</v>
      </c>
      <c r="N5" s="12">
        <v>2.48</v>
      </c>
      <c r="O5" s="12">
        <v>1.9</v>
      </c>
      <c r="P5" s="12">
        <v>2.4</v>
      </c>
      <c r="Q5" s="12">
        <v>1.82</v>
      </c>
      <c r="R5" s="12">
        <v>2.4700000000000002</v>
      </c>
      <c r="S5" s="12">
        <v>2.13</v>
      </c>
      <c r="T5" s="12">
        <v>1.97</v>
      </c>
      <c r="U5" s="12">
        <v>2.2999999999999998</v>
      </c>
      <c r="V5" s="12">
        <v>2.14</v>
      </c>
      <c r="W5" s="12">
        <v>2.36</v>
      </c>
      <c r="X5" s="12">
        <v>2.13</v>
      </c>
      <c r="Y5" s="12">
        <v>2.42</v>
      </c>
      <c r="Z5" s="12">
        <v>2.4</v>
      </c>
      <c r="AA5" s="12">
        <v>2.52</v>
      </c>
      <c r="AB5" s="12">
        <v>1.42</v>
      </c>
      <c r="AC5" s="12">
        <v>1.6</v>
      </c>
      <c r="AD5" s="12">
        <v>2.0699999999999998</v>
      </c>
      <c r="AE5" s="12">
        <v>2.31</v>
      </c>
      <c r="AF5" s="12">
        <v>2.52</v>
      </c>
      <c r="AG5" s="12">
        <v>1.27</v>
      </c>
      <c r="AH5" s="12">
        <v>1.82</v>
      </c>
      <c r="AI5" s="12">
        <v>1.43</v>
      </c>
      <c r="AJ5" s="12">
        <v>1.75</v>
      </c>
      <c r="AK5" s="12">
        <v>1.85</v>
      </c>
      <c r="AL5" s="12">
        <v>2.4300000000000002</v>
      </c>
      <c r="AM5" s="12">
        <v>2.09</v>
      </c>
      <c r="AN5" s="12">
        <v>2.25</v>
      </c>
      <c r="AO5" s="12">
        <v>1.56</v>
      </c>
      <c r="AP5" s="12">
        <v>2.54</v>
      </c>
      <c r="AQ5" s="12">
        <v>2.0099999999999998</v>
      </c>
      <c r="AR5" s="12">
        <v>0.59</v>
      </c>
      <c r="AS5" s="12">
        <v>0.89</v>
      </c>
      <c r="AT5" s="12">
        <v>2.54</v>
      </c>
      <c r="AU5" s="12">
        <v>2.06</v>
      </c>
      <c r="AV5" s="12">
        <v>1.49</v>
      </c>
      <c r="AW5" s="12">
        <v>2.04</v>
      </c>
      <c r="AX5" s="12">
        <v>1.85</v>
      </c>
      <c r="AY5" s="12">
        <v>2.2599999999999998</v>
      </c>
      <c r="AZ5" s="12">
        <v>2.0099999999999998</v>
      </c>
      <c r="BA5" s="63"/>
      <c r="BB5" s="64"/>
      <c r="BC5" s="65"/>
      <c r="BD5" s="12">
        <v>0.75</v>
      </c>
      <c r="BE5" s="12">
        <v>1.1499999999999999</v>
      </c>
      <c r="BF5" s="12">
        <v>1.02</v>
      </c>
      <c r="BG5" s="12">
        <v>1.07</v>
      </c>
      <c r="BH5" s="12">
        <v>0.96</v>
      </c>
      <c r="BI5" s="12">
        <v>1</v>
      </c>
      <c r="BJ5" s="12">
        <v>0.88</v>
      </c>
      <c r="BK5" s="12">
        <v>1.07</v>
      </c>
      <c r="BL5" s="12">
        <v>1.04</v>
      </c>
      <c r="BM5" s="12">
        <v>0.97</v>
      </c>
      <c r="BN5" s="12">
        <v>1.19</v>
      </c>
      <c r="BO5" s="12">
        <v>0.89</v>
      </c>
      <c r="BP5" s="12">
        <v>0.87</v>
      </c>
      <c r="BQ5" s="12">
        <v>1.1499999999999999</v>
      </c>
      <c r="BR5" s="12">
        <v>0.8</v>
      </c>
      <c r="BS5" s="12">
        <v>1.2</v>
      </c>
      <c r="BT5" s="12">
        <v>1.19</v>
      </c>
      <c r="BU5" s="12">
        <v>1</v>
      </c>
      <c r="BV5" s="12">
        <v>1.1200000000000001</v>
      </c>
      <c r="BW5" s="12">
        <v>0.67</v>
      </c>
      <c r="BX5" s="12">
        <v>0.83</v>
      </c>
      <c r="BY5" s="12">
        <v>1.1399999999999999</v>
      </c>
      <c r="BZ5" s="12">
        <v>1.1399999999999999</v>
      </c>
      <c r="CA5" s="12">
        <v>0.9</v>
      </c>
      <c r="CB5" s="12">
        <v>0.82</v>
      </c>
      <c r="CC5" s="12">
        <v>1.0900000000000001</v>
      </c>
      <c r="CD5" s="12">
        <v>1.01</v>
      </c>
      <c r="CE5" s="12">
        <v>1.1200000000000001</v>
      </c>
      <c r="CF5" s="12">
        <v>1.1000000000000001</v>
      </c>
      <c r="CG5" s="12">
        <v>1.01</v>
      </c>
      <c r="CH5" s="12">
        <v>1.1100000000000001</v>
      </c>
      <c r="CI5" s="12">
        <v>1.1599999999999999</v>
      </c>
      <c r="CJ5" s="12">
        <v>0.99</v>
      </c>
      <c r="CK5" s="12">
        <v>1.08</v>
      </c>
      <c r="CL5" s="12">
        <v>1</v>
      </c>
      <c r="CM5" s="12">
        <v>1.1200000000000001</v>
      </c>
      <c r="CN5" s="12">
        <v>1.05</v>
      </c>
      <c r="CO5" s="12">
        <v>0.76</v>
      </c>
      <c r="CP5" s="12">
        <v>0.91</v>
      </c>
      <c r="CQ5" s="12">
        <v>1.23</v>
      </c>
      <c r="CR5" s="12">
        <v>0.86</v>
      </c>
      <c r="CS5" s="12">
        <v>1.0900000000000001</v>
      </c>
      <c r="CT5" s="12">
        <v>1.04</v>
      </c>
      <c r="CU5" s="12">
        <v>1.01</v>
      </c>
      <c r="CV5" s="12">
        <v>1.1399999999999999</v>
      </c>
      <c r="CW5" s="12">
        <v>1.1200000000000001</v>
      </c>
      <c r="CX5" s="12">
        <v>1.01</v>
      </c>
      <c r="CY5" s="12">
        <v>1.05</v>
      </c>
      <c r="CZ5" s="12">
        <v>0.97</v>
      </c>
      <c r="DA5" s="12">
        <v>0.92</v>
      </c>
      <c r="DB5" s="63"/>
      <c r="DC5" s="64"/>
      <c r="DD5" s="65"/>
      <c r="DE5" s="12">
        <v>0.57999999999999996</v>
      </c>
      <c r="DF5" s="12">
        <v>0.59</v>
      </c>
      <c r="DG5" s="12">
        <v>0.57999999999999996</v>
      </c>
      <c r="DH5" s="12">
        <v>0.52</v>
      </c>
      <c r="DI5" s="12">
        <v>0.56999999999999995</v>
      </c>
      <c r="DJ5" s="12">
        <v>0.6</v>
      </c>
      <c r="DK5" s="12">
        <v>0.56000000000000005</v>
      </c>
      <c r="DL5" s="12">
        <v>0.57999999999999996</v>
      </c>
      <c r="DM5" s="12">
        <v>0.61</v>
      </c>
      <c r="DN5" s="12">
        <v>0.59</v>
      </c>
      <c r="DO5" s="12">
        <v>0.56999999999999995</v>
      </c>
      <c r="DP5" s="12">
        <v>0.51</v>
      </c>
      <c r="DQ5" s="12">
        <v>0.61</v>
      </c>
      <c r="DR5" s="12">
        <v>0.59</v>
      </c>
      <c r="DS5" s="12">
        <v>0.57999999999999996</v>
      </c>
      <c r="DT5" s="12">
        <v>0.57999999999999996</v>
      </c>
      <c r="DU5" s="12">
        <v>0.6</v>
      </c>
      <c r="DV5" s="12">
        <v>0.56999999999999995</v>
      </c>
      <c r="DW5" s="12">
        <v>0.56999999999999995</v>
      </c>
      <c r="DX5" s="12">
        <v>0.62</v>
      </c>
      <c r="DY5" s="12">
        <v>0.6</v>
      </c>
      <c r="DZ5" s="12">
        <v>0.61</v>
      </c>
      <c r="EA5" s="12">
        <v>0.61</v>
      </c>
      <c r="EB5" s="12">
        <v>0.61</v>
      </c>
      <c r="EC5" s="12">
        <v>0.56999999999999995</v>
      </c>
      <c r="ED5" s="12">
        <v>0.56999999999999995</v>
      </c>
      <c r="EE5" s="12">
        <v>0.6</v>
      </c>
      <c r="EF5" s="12">
        <v>0.56000000000000005</v>
      </c>
      <c r="EG5" s="12">
        <v>0.59</v>
      </c>
      <c r="EH5" s="12">
        <v>0.61</v>
      </c>
      <c r="EI5" s="12">
        <v>0.6</v>
      </c>
      <c r="EJ5" s="12">
        <v>0.55000000000000004</v>
      </c>
      <c r="EK5" s="12">
        <v>0.6</v>
      </c>
      <c r="EL5" s="12">
        <v>0.62</v>
      </c>
      <c r="EM5" s="12">
        <v>0.59</v>
      </c>
      <c r="EN5" s="12">
        <v>0.56999999999999995</v>
      </c>
      <c r="EO5" s="12">
        <v>0.56999999999999995</v>
      </c>
      <c r="EP5" s="12">
        <v>0.61</v>
      </c>
      <c r="EQ5" s="12">
        <v>0.55000000000000004</v>
      </c>
      <c r="ER5" s="12">
        <v>0.56999999999999995</v>
      </c>
      <c r="ES5" s="12">
        <v>0.53</v>
      </c>
      <c r="ET5" s="12">
        <v>0.59</v>
      </c>
      <c r="EU5" s="12">
        <v>0.6</v>
      </c>
      <c r="EV5" s="12">
        <v>0.59</v>
      </c>
      <c r="EW5" s="12">
        <v>0.61</v>
      </c>
      <c r="EX5" s="12">
        <v>0.56000000000000005</v>
      </c>
      <c r="EY5" s="12">
        <v>0.59</v>
      </c>
      <c r="EZ5" s="12">
        <v>0.61</v>
      </c>
      <c r="FA5" s="12">
        <v>0.59</v>
      </c>
      <c r="FB5" s="12">
        <v>0.57999999999999996</v>
      </c>
      <c r="FC5" s="63"/>
      <c r="FD5" s="64"/>
      <c r="FE5" s="65"/>
      <c r="FF5" s="63"/>
      <c r="FG5" s="64"/>
      <c r="FH5" s="65"/>
    </row>
    <row r="6" spans="1:164" x14ac:dyDescent="0.2">
      <c r="A6" s="15" t="s">
        <v>194</v>
      </c>
      <c r="B6" s="16"/>
      <c r="BA6" s="15" t="s">
        <v>1</v>
      </c>
      <c r="BB6" s="19" t="s">
        <v>2</v>
      </c>
      <c r="BC6" s="20" t="s">
        <v>3</v>
      </c>
      <c r="BD6" s="12" t="s">
        <v>213</v>
      </c>
      <c r="BE6" s="12" t="s">
        <v>213</v>
      </c>
      <c r="BF6" s="12" t="s">
        <v>213</v>
      </c>
      <c r="BG6" s="12" t="s">
        <v>213</v>
      </c>
      <c r="BH6" s="12" t="s">
        <v>213</v>
      </c>
      <c r="BI6" s="12" t="s">
        <v>213</v>
      </c>
      <c r="BJ6" s="12" t="s">
        <v>213</v>
      </c>
      <c r="BK6" s="12" t="s">
        <v>213</v>
      </c>
      <c r="BL6" s="12" t="s">
        <v>213</v>
      </c>
      <c r="BM6" s="12" t="s">
        <v>213</v>
      </c>
      <c r="BN6" s="12" t="s">
        <v>213</v>
      </c>
      <c r="BO6" s="12" t="s">
        <v>213</v>
      </c>
      <c r="BP6" s="12" t="s">
        <v>213</v>
      </c>
      <c r="BQ6" s="12" t="s">
        <v>213</v>
      </c>
      <c r="BR6" s="12" t="s">
        <v>213</v>
      </c>
      <c r="BS6" s="12" t="s">
        <v>213</v>
      </c>
      <c r="BT6" s="12" t="s">
        <v>213</v>
      </c>
      <c r="BU6" s="12" t="s">
        <v>213</v>
      </c>
      <c r="BV6" s="12" t="s">
        <v>213</v>
      </c>
      <c r="BW6" s="12" t="s">
        <v>213</v>
      </c>
      <c r="BX6" s="12" t="s">
        <v>213</v>
      </c>
      <c r="BY6" s="12" t="s">
        <v>213</v>
      </c>
      <c r="BZ6" s="12" t="s">
        <v>213</v>
      </c>
      <c r="CA6" s="12" t="s">
        <v>213</v>
      </c>
      <c r="CB6" s="12" t="s">
        <v>213</v>
      </c>
      <c r="CC6" s="12" t="s">
        <v>213</v>
      </c>
      <c r="CD6" s="12" t="s">
        <v>213</v>
      </c>
      <c r="CE6" s="12" t="s">
        <v>213</v>
      </c>
      <c r="CF6" s="12" t="s">
        <v>213</v>
      </c>
      <c r="CG6" s="12" t="s">
        <v>213</v>
      </c>
      <c r="CH6" s="12" t="s">
        <v>213</v>
      </c>
      <c r="CI6" s="12" t="s">
        <v>213</v>
      </c>
      <c r="CJ6" s="12" t="s">
        <v>213</v>
      </c>
      <c r="CK6" s="12" t="s">
        <v>213</v>
      </c>
      <c r="CL6" s="12" t="s">
        <v>213</v>
      </c>
      <c r="CM6" s="12" t="s">
        <v>213</v>
      </c>
      <c r="CN6" s="12" t="s">
        <v>213</v>
      </c>
      <c r="CO6" s="12" t="s">
        <v>213</v>
      </c>
      <c r="CP6" s="12" t="s">
        <v>213</v>
      </c>
      <c r="CQ6" s="12" t="s">
        <v>213</v>
      </c>
      <c r="CR6" s="12" t="s">
        <v>213</v>
      </c>
      <c r="CS6" s="12" t="s">
        <v>213</v>
      </c>
      <c r="CT6" s="12" t="s">
        <v>213</v>
      </c>
      <c r="CU6" s="12" t="s">
        <v>213</v>
      </c>
      <c r="CV6" s="12" t="s">
        <v>213</v>
      </c>
      <c r="CW6" s="12" t="s">
        <v>213</v>
      </c>
      <c r="CX6" s="12" t="s">
        <v>213</v>
      </c>
      <c r="CY6" s="12" t="s">
        <v>213</v>
      </c>
      <c r="CZ6" s="12" t="s">
        <v>213</v>
      </c>
      <c r="DA6" s="12" t="s">
        <v>213</v>
      </c>
      <c r="DB6" s="15" t="s">
        <v>1</v>
      </c>
      <c r="DC6" s="19" t="s">
        <v>2</v>
      </c>
      <c r="DD6" s="20" t="s">
        <v>3</v>
      </c>
      <c r="FC6" s="15" t="s">
        <v>1</v>
      </c>
      <c r="FD6" s="19" t="s">
        <v>2</v>
      </c>
      <c r="FE6" s="20" t="s">
        <v>3</v>
      </c>
      <c r="FF6" s="15" t="s">
        <v>1</v>
      </c>
      <c r="FG6" s="21" t="s">
        <v>2</v>
      </c>
      <c r="FH6" s="20" t="s">
        <v>3</v>
      </c>
    </row>
    <row r="7" spans="1:164" x14ac:dyDescent="0.2">
      <c r="A7" s="15" t="s">
        <v>196</v>
      </c>
      <c r="B7" s="16" t="s">
        <v>197</v>
      </c>
      <c r="C7" s="12">
        <v>100</v>
      </c>
      <c r="D7" s="12">
        <v>57</v>
      </c>
      <c r="E7" s="12">
        <v>97</v>
      </c>
      <c r="F7" s="12">
        <v>100</v>
      </c>
      <c r="G7" s="12">
        <v>86</v>
      </c>
      <c r="H7" s="12">
        <v>100</v>
      </c>
      <c r="I7" s="12">
        <v>84</v>
      </c>
      <c r="J7" s="12">
        <v>100</v>
      </c>
      <c r="K7" s="12">
        <v>100</v>
      </c>
      <c r="L7" s="12">
        <v>100</v>
      </c>
      <c r="M7" s="12">
        <v>100</v>
      </c>
      <c r="N7" s="12">
        <v>98</v>
      </c>
      <c r="O7" s="12">
        <v>71</v>
      </c>
      <c r="P7" s="12">
        <v>100</v>
      </c>
      <c r="Q7" s="12">
        <v>95</v>
      </c>
      <c r="R7" s="12">
        <v>100</v>
      </c>
      <c r="S7" s="12">
        <v>100</v>
      </c>
      <c r="T7" s="12">
        <v>100</v>
      </c>
      <c r="U7" s="12">
        <v>89</v>
      </c>
      <c r="V7" s="12">
        <v>81</v>
      </c>
      <c r="W7" s="12">
        <v>100</v>
      </c>
      <c r="X7" s="12">
        <v>99</v>
      </c>
      <c r="Y7" s="12">
        <v>100</v>
      </c>
      <c r="Z7" s="12">
        <v>100</v>
      </c>
      <c r="AA7" s="12">
        <v>100</v>
      </c>
      <c r="AB7" s="12">
        <v>100</v>
      </c>
      <c r="AC7" s="12">
        <v>70</v>
      </c>
      <c r="AD7" s="12">
        <v>83</v>
      </c>
      <c r="AE7" s="12">
        <v>100</v>
      </c>
      <c r="AF7" s="12">
        <v>69</v>
      </c>
      <c r="AG7" s="12">
        <v>100</v>
      </c>
      <c r="AH7" s="12">
        <v>84</v>
      </c>
      <c r="AI7" s="12">
        <v>44</v>
      </c>
      <c r="AJ7" s="12">
        <v>100</v>
      </c>
      <c r="AK7" s="12">
        <v>61</v>
      </c>
      <c r="AL7" s="12">
        <v>100</v>
      </c>
      <c r="AM7" s="12">
        <v>31</v>
      </c>
      <c r="AN7" s="12">
        <v>100</v>
      </c>
      <c r="AO7" s="12">
        <v>71</v>
      </c>
      <c r="AP7" s="12">
        <v>90</v>
      </c>
      <c r="AQ7" s="12">
        <v>85</v>
      </c>
      <c r="AR7" s="12">
        <v>100</v>
      </c>
      <c r="AS7" s="12">
        <v>100</v>
      </c>
      <c r="AT7" s="12">
        <v>97</v>
      </c>
      <c r="AU7" s="12">
        <v>100</v>
      </c>
      <c r="AV7" s="12">
        <v>100</v>
      </c>
      <c r="AW7" s="12">
        <v>76</v>
      </c>
      <c r="AX7" s="12">
        <v>100</v>
      </c>
      <c r="AY7" s="12">
        <v>67</v>
      </c>
      <c r="AZ7" s="12">
        <v>80</v>
      </c>
      <c r="BA7" s="15" t="s">
        <v>4</v>
      </c>
      <c r="BB7" s="24">
        <f>AVERAGE(C7:Z7,AA10:AZ10)</f>
        <v>76.36</v>
      </c>
      <c r="BC7" s="25">
        <f>STDEV(C7:Z7,AA10:AZ10)</f>
        <v>33.569154938206388</v>
      </c>
      <c r="BD7" s="12">
        <v>100</v>
      </c>
      <c r="BE7" s="12">
        <v>87</v>
      </c>
      <c r="BF7" s="12">
        <v>58</v>
      </c>
      <c r="BG7" s="12">
        <v>97</v>
      </c>
      <c r="BH7" s="12">
        <v>100</v>
      </c>
      <c r="BI7" s="12">
        <v>100</v>
      </c>
      <c r="BJ7" s="12">
        <v>66</v>
      </c>
      <c r="BK7" s="12">
        <v>1</v>
      </c>
      <c r="BL7" s="12">
        <v>100</v>
      </c>
      <c r="BM7" s="12">
        <v>71</v>
      </c>
      <c r="BN7" s="12">
        <v>100</v>
      </c>
      <c r="BO7" s="12">
        <v>100</v>
      </c>
      <c r="BP7" s="12">
        <v>64</v>
      </c>
      <c r="BQ7" s="12">
        <v>100</v>
      </c>
      <c r="BR7" s="12">
        <v>45</v>
      </c>
      <c r="BS7" s="12">
        <v>83</v>
      </c>
      <c r="BT7" s="12">
        <v>100</v>
      </c>
      <c r="BU7" s="12">
        <v>100</v>
      </c>
      <c r="BV7" s="12">
        <v>34</v>
      </c>
      <c r="BW7" s="12">
        <v>100</v>
      </c>
      <c r="BX7" s="12">
        <v>100</v>
      </c>
      <c r="BY7" s="12">
        <v>92</v>
      </c>
      <c r="BZ7" s="12">
        <v>89</v>
      </c>
      <c r="CA7" s="12">
        <v>73</v>
      </c>
      <c r="CB7" s="12">
        <v>84</v>
      </c>
      <c r="CC7" s="12">
        <v>99</v>
      </c>
      <c r="CD7" s="12">
        <v>100</v>
      </c>
      <c r="CE7" s="12">
        <v>94</v>
      </c>
      <c r="CF7" s="12">
        <v>78</v>
      </c>
      <c r="CG7" s="12">
        <v>68</v>
      </c>
      <c r="CH7" s="12">
        <v>100</v>
      </c>
      <c r="CI7" s="12">
        <v>100</v>
      </c>
      <c r="CJ7" s="12">
        <v>100</v>
      </c>
      <c r="CK7" s="12">
        <v>98</v>
      </c>
      <c r="CL7" s="12">
        <v>100</v>
      </c>
      <c r="CM7" s="12">
        <v>90</v>
      </c>
      <c r="CN7" s="12">
        <v>83</v>
      </c>
      <c r="CO7" s="12">
        <v>100</v>
      </c>
      <c r="CP7" s="12">
        <v>34</v>
      </c>
      <c r="CQ7" s="12">
        <v>100</v>
      </c>
      <c r="CR7" s="12">
        <v>43</v>
      </c>
      <c r="CS7" s="12">
        <v>81</v>
      </c>
      <c r="CT7" s="12">
        <v>100</v>
      </c>
      <c r="CU7" s="12">
        <v>83</v>
      </c>
      <c r="CV7" s="12">
        <v>100</v>
      </c>
      <c r="CW7" s="12">
        <v>64</v>
      </c>
      <c r="CX7" s="12">
        <v>100</v>
      </c>
      <c r="CY7" s="12">
        <v>100</v>
      </c>
      <c r="CZ7" s="12">
        <v>46</v>
      </c>
      <c r="DA7" s="12">
        <v>76</v>
      </c>
      <c r="DB7" s="15" t="s">
        <v>4</v>
      </c>
      <c r="DC7" s="24">
        <f>AVERAGE(BD7:CB7,CC10:DA10)</f>
        <v>77.58</v>
      </c>
      <c r="DD7" s="25">
        <f>STDEV(BD7:CB7,CC10:DA10)</f>
        <v>30.713348822920096</v>
      </c>
      <c r="DE7" s="12">
        <v>77</v>
      </c>
      <c r="DF7" s="12">
        <v>100</v>
      </c>
      <c r="DG7" s="12">
        <v>100</v>
      </c>
      <c r="DH7" s="12">
        <v>83</v>
      </c>
      <c r="DI7" s="12">
        <v>100</v>
      </c>
      <c r="DJ7" s="12">
        <v>100</v>
      </c>
      <c r="DK7" s="12">
        <v>74</v>
      </c>
      <c r="DL7" s="12">
        <v>72</v>
      </c>
      <c r="DM7" s="12">
        <v>100</v>
      </c>
      <c r="DN7" s="12">
        <v>72</v>
      </c>
      <c r="DO7" s="12">
        <v>22</v>
      </c>
      <c r="DP7" s="12">
        <v>85</v>
      </c>
      <c r="DQ7" s="12">
        <v>95</v>
      </c>
      <c r="DR7" s="12">
        <v>76</v>
      </c>
      <c r="DS7" s="12">
        <v>100</v>
      </c>
      <c r="DT7" s="12">
        <v>100</v>
      </c>
      <c r="DU7" s="12">
        <v>72</v>
      </c>
      <c r="DV7" s="12">
        <v>74</v>
      </c>
      <c r="DW7" s="12">
        <v>72</v>
      </c>
      <c r="DX7" s="12">
        <v>100</v>
      </c>
      <c r="DY7" s="12">
        <v>90</v>
      </c>
      <c r="DZ7" s="12">
        <v>100</v>
      </c>
      <c r="EA7" s="12">
        <v>100</v>
      </c>
      <c r="EB7" s="12">
        <v>78</v>
      </c>
      <c r="EC7" s="12">
        <v>75</v>
      </c>
      <c r="ED7" s="12">
        <v>69</v>
      </c>
      <c r="EE7" s="12">
        <v>91</v>
      </c>
      <c r="EF7" s="12">
        <v>86</v>
      </c>
      <c r="EG7" s="12">
        <v>100</v>
      </c>
      <c r="EH7" s="12">
        <v>88</v>
      </c>
      <c r="EI7" s="12">
        <v>100</v>
      </c>
      <c r="EJ7" s="12">
        <v>62</v>
      </c>
      <c r="EK7" s="12">
        <v>100</v>
      </c>
      <c r="EL7" s="12">
        <v>63</v>
      </c>
      <c r="EM7" s="12">
        <v>100</v>
      </c>
      <c r="EN7" s="12">
        <v>87</v>
      </c>
      <c r="EO7" s="12">
        <v>100</v>
      </c>
      <c r="EP7" s="12">
        <v>97</v>
      </c>
      <c r="EQ7" s="12">
        <v>35</v>
      </c>
      <c r="ER7" s="12">
        <v>100</v>
      </c>
      <c r="ES7" s="12">
        <v>96</v>
      </c>
      <c r="ET7" s="12">
        <v>100</v>
      </c>
      <c r="EU7" s="12">
        <v>13</v>
      </c>
      <c r="EV7" s="12">
        <v>95</v>
      </c>
      <c r="EW7" s="12">
        <v>60</v>
      </c>
      <c r="EX7" s="12">
        <v>70</v>
      </c>
      <c r="EY7" s="12">
        <v>100</v>
      </c>
      <c r="EZ7" s="12">
        <v>75</v>
      </c>
      <c r="FA7" s="12">
        <v>80</v>
      </c>
      <c r="FB7" s="12">
        <v>70</v>
      </c>
      <c r="FC7" s="15" t="s">
        <v>4</v>
      </c>
      <c r="FD7" s="24">
        <f>AVERAGE(DE7:EG7,EH10:FB10)</f>
        <v>79.5</v>
      </c>
      <c r="FE7" s="25">
        <f>STDEV(DE7:EG7,EH10:FB10)</f>
        <v>25.976637855690917</v>
      </c>
      <c r="FF7" s="15" t="s">
        <v>4</v>
      </c>
      <c r="FG7" s="24">
        <f>AVERAGE(C7:Z7,AA10:AZ10,BD7:CB7,CC10:DA10,DE7:EG7,EH10:FB10)</f>
        <v>77.813333333333333</v>
      </c>
      <c r="FH7" s="25">
        <f>STDEV(C7:Z7,AA10:AZ10,BD7:CB7,CC10:DA10,DE7:EG7,EH10:FB10)</f>
        <v>30.073151678890689</v>
      </c>
    </row>
    <row r="8" spans="1:164" x14ac:dyDescent="0.2">
      <c r="A8" s="15" t="s">
        <v>198</v>
      </c>
      <c r="B8" s="16" t="s">
        <v>199</v>
      </c>
      <c r="C8" s="12">
        <v>1</v>
      </c>
      <c r="D8" s="12">
        <v>97</v>
      </c>
      <c r="E8" s="12">
        <v>73</v>
      </c>
      <c r="F8" s="12">
        <v>100</v>
      </c>
      <c r="G8" s="12">
        <v>84</v>
      </c>
      <c r="H8" s="12">
        <v>100</v>
      </c>
      <c r="I8" s="12">
        <v>1</v>
      </c>
      <c r="J8" s="12">
        <v>100</v>
      </c>
      <c r="K8" s="12">
        <v>1</v>
      </c>
      <c r="L8" s="12">
        <v>20</v>
      </c>
      <c r="M8" s="12">
        <v>100</v>
      </c>
      <c r="N8" s="12">
        <v>21</v>
      </c>
      <c r="O8" s="12">
        <v>64</v>
      </c>
      <c r="P8" s="12">
        <v>1</v>
      </c>
      <c r="Q8" s="12">
        <v>96</v>
      </c>
      <c r="R8" s="12">
        <v>10</v>
      </c>
      <c r="S8" s="12">
        <v>1</v>
      </c>
      <c r="T8" s="12">
        <v>1</v>
      </c>
      <c r="U8" s="12">
        <v>85</v>
      </c>
      <c r="V8" s="12">
        <v>1</v>
      </c>
      <c r="W8" s="12">
        <v>1</v>
      </c>
      <c r="X8" s="12">
        <v>1</v>
      </c>
      <c r="Y8" s="12">
        <v>100</v>
      </c>
      <c r="Z8" s="12">
        <v>1</v>
      </c>
      <c r="AA8" s="12">
        <v>1</v>
      </c>
      <c r="AB8" s="12">
        <v>100</v>
      </c>
      <c r="AC8" s="12">
        <v>59</v>
      </c>
      <c r="AD8" s="12">
        <v>1</v>
      </c>
      <c r="AE8" s="12">
        <v>100</v>
      </c>
      <c r="AF8" s="12">
        <v>53</v>
      </c>
      <c r="AG8" s="12">
        <v>1</v>
      </c>
      <c r="AH8" s="12">
        <v>88</v>
      </c>
      <c r="AI8" s="12">
        <v>64</v>
      </c>
      <c r="AJ8" s="12">
        <v>1</v>
      </c>
      <c r="AK8" s="12">
        <v>61</v>
      </c>
      <c r="AL8" s="12">
        <v>1</v>
      </c>
      <c r="AM8" s="12">
        <v>16</v>
      </c>
      <c r="AN8" s="12">
        <v>100</v>
      </c>
      <c r="AO8" s="12">
        <v>77</v>
      </c>
      <c r="AP8" s="12">
        <v>13</v>
      </c>
      <c r="AQ8" s="12">
        <v>7</v>
      </c>
      <c r="AR8" s="12">
        <v>95</v>
      </c>
      <c r="AS8" s="12">
        <v>38</v>
      </c>
      <c r="AT8" s="12">
        <v>2</v>
      </c>
      <c r="AU8" s="12">
        <v>1</v>
      </c>
      <c r="AV8" s="12">
        <v>100</v>
      </c>
      <c r="AW8" s="12">
        <v>71</v>
      </c>
      <c r="AX8" s="12">
        <v>100</v>
      </c>
      <c r="AY8" s="12">
        <v>78</v>
      </c>
      <c r="AZ8" s="12">
        <v>28</v>
      </c>
      <c r="BA8" s="15" t="s">
        <v>5</v>
      </c>
      <c r="BB8" s="24">
        <f>AVERAGE(C8:AZ8)</f>
        <v>46.32</v>
      </c>
      <c r="BC8" s="25">
        <f>STDEV(C8:AZ8)</f>
        <v>42.051202996696631</v>
      </c>
      <c r="BD8" s="12">
        <v>100</v>
      </c>
      <c r="BE8" s="12">
        <v>82</v>
      </c>
      <c r="BF8" s="12">
        <v>66</v>
      </c>
      <c r="BG8" s="12">
        <v>1</v>
      </c>
      <c r="BH8" s="12">
        <v>29</v>
      </c>
      <c r="BI8" s="12">
        <v>1</v>
      </c>
      <c r="BJ8" s="12">
        <v>81</v>
      </c>
      <c r="BK8" s="12">
        <v>1</v>
      </c>
      <c r="BL8" s="12">
        <v>1</v>
      </c>
      <c r="BM8" s="12">
        <v>82</v>
      </c>
      <c r="BN8" s="12">
        <v>1</v>
      </c>
      <c r="BO8" s="12">
        <v>2</v>
      </c>
      <c r="BP8" s="12">
        <v>78</v>
      </c>
      <c r="BQ8" s="12">
        <v>1</v>
      </c>
      <c r="BR8" s="12">
        <v>55</v>
      </c>
      <c r="BS8" s="12">
        <v>100</v>
      </c>
      <c r="BT8" s="12">
        <v>1</v>
      </c>
      <c r="BU8" s="12">
        <v>100</v>
      </c>
      <c r="BV8" s="12">
        <v>79</v>
      </c>
      <c r="BW8" s="12">
        <v>1</v>
      </c>
      <c r="BX8" s="12">
        <v>50</v>
      </c>
      <c r="BY8" s="12">
        <v>4</v>
      </c>
      <c r="BZ8" s="12">
        <v>83</v>
      </c>
      <c r="CA8" s="12">
        <v>61</v>
      </c>
      <c r="CB8" s="12">
        <v>93</v>
      </c>
      <c r="CC8" s="12">
        <v>1</v>
      </c>
      <c r="CD8" s="12">
        <v>100</v>
      </c>
      <c r="CE8" s="12">
        <v>84</v>
      </c>
      <c r="CF8" s="12">
        <v>92</v>
      </c>
      <c r="CG8" s="12">
        <v>79</v>
      </c>
      <c r="CH8" s="12">
        <v>1</v>
      </c>
      <c r="CI8" s="12">
        <v>1</v>
      </c>
      <c r="CJ8" s="12">
        <v>1</v>
      </c>
      <c r="CK8" s="12">
        <v>83</v>
      </c>
      <c r="CL8" s="12">
        <v>89</v>
      </c>
      <c r="CM8" s="12">
        <v>1</v>
      </c>
      <c r="CN8" s="12">
        <v>1</v>
      </c>
      <c r="CO8" s="12">
        <v>1</v>
      </c>
      <c r="CP8" s="12">
        <v>62</v>
      </c>
      <c r="CQ8" s="12">
        <v>1</v>
      </c>
      <c r="CR8" s="12">
        <v>59</v>
      </c>
      <c r="CS8" s="12">
        <v>71</v>
      </c>
      <c r="CT8" s="12">
        <v>100</v>
      </c>
      <c r="CU8" s="12">
        <v>1</v>
      </c>
      <c r="CV8" s="12">
        <v>1</v>
      </c>
      <c r="CW8" s="12">
        <v>35</v>
      </c>
      <c r="CX8" s="12">
        <v>100</v>
      </c>
      <c r="CY8" s="12">
        <v>1</v>
      </c>
      <c r="CZ8" s="12">
        <v>66</v>
      </c>
      <c r="DA8" s="12">
        <v>89</v>
      </c>
      <c r="DB8" s="15" t="s">
        <v>5</v>
      </c>
      <c r="DC8" s="24">
        <f>AVERAGE(BD8:DA8)</f>
        <v>45.46</v>
      </c>
      <c r="DD8" s="25">
        <f>STDEV(BD8:DA8)</f>
        <v>40.773746054868916</v>
      </c>
      <c r="DE8" s="12">
        <v>91</v>
      </c>
      <c r="DF8" s="12">
        <v>100</v>
      </c>
      <c r="DG8" s="12">
        <v>100</v>
      </c>
      <c r="DH8" s="12">
        <v>82</v>
      </c>
      <c r="DI8" s="12">
        <v>100</v>
      </c>
      <c r="DJ8" s="12">
        <v>100</v>
      </c>
      <c r="DK8" s="12">
        <v>23</v>
      </c>
      <c r="DL8" s="12">
        <v>90</v>
      </c>
      <c r="DM8" s="12">
        <v>1</v>
      </c>
      <c r="DN8" s="12">
        <v>100</v>
      </c>
      <c r="DO8" s="12">
        <v>18</v>
      </c>
      <c r="DP8" s="12">
        <v>30</v>
      </c>
      <c r="DQ8" s="12">
        <v>83</v>
      </c>
      <c r="DR8" s="12">
        <v>66</v>
      </c>
      <c r="DS8" s="12">
        <v>11</v>
      </c>
      <c r="DT8" s="12">
        <v>100</v>
      </c>
      <c r="DU8" s="12">
        <v>95</v>
      </c>
      <c r="DV8" s="12">
        <v>41</v>
      </c>
      <c r="DW8" s="12">
        <v>66</v>
      </c>
      <c r="DX8" s="12">
        <v>100</v>
      </c>
      <c r="DY8" s="12">
        <v>91</v>
      </c>
      <c r="DZ8" s="12">
        <v>1</v>
      </c>
      <c r="EA8" s="12">
        <v>1</v>
      </c>
      <c r="EB8" s="12">
        <v>42</v>
      </c>
      <c r="EC8" s="12">
        <v>64</v>
      </c>
      <c r="ED8" s="12">
        <v>73</v>
      </c>
      <c r="EE8" s="12">
        <v>70</v>
      </c>
      <c r="EF8" s="12">
        <v>64</v>
      </c>
      <c r="EG8" s="12">
        <v>83</v>
      </c>
      <c r="EH8" s="12">
        <v>1</v>
      </c>
      <c r="EI8" s="12">
        <v>1</v>
      </c>
      <c r="EJ8" s="12">
        <v>67</v>
      </c>
      <c r="EK8" s="12">
        <v>1</v>
      </c>
      <c r="EL8" s="12">
        <v>69</v>
      </c>
      <c r="EM8" s="12">
        <v>1</v>
      </c>
      <c r="EN8" s="12">
        <v>88</v>
      </c>
      <c r="EO8" s="12">
        <v>1</v>
      </c>
      <c r="EP8" s="12">
        <v>1</v>
      </c>
      <c r="EQ8" s="12">
        <v>62</v>
      </c>
      <c r="ER8" s="12">
        <v>1</v>
      </c>
      <c r="ES8" s="12">
        <v>33</v>
      </c>
      <c r="ET8" s="12">
        <v>1</v>
      </c>
      <c r="EU8" s="12">
        <v>72</v>
      </c>
      <c r="EV8" s="12">
        <v>99</v>
      </c>
      <c r="EW8" s="12">
        <v>71</v>
      </c>
      <c r="EX8" s="12">
        <v>61</v>
      </c>
      <c r="EY8" s="12">
        <v>1</v>
      </c>
      <c r="EZ8" s="12">
        <v>63</v>
      </c>
      <c r="FA8" s="12">
        <v>75</v>
      </c>
      <c r="FB8" s="12">
        <v>85</v>
      </c>
      <c r="FC8" s="15" t="s">
        <v>5</v>
      </c>
      <c r="FD8" s="24">
        <f>AVERAGE(DE8:FB8)</f>
        <v>54.8</v>
      </c>
      <c r="FE8" s="25">
        <f>STDEV(DE8:FB8)</f>
        <v>37.523869954024342</v>
      </c>
      <c r="FF8" s="15" t="s">
        <v>5</v>
      </c>
      <c r="FG8" s="24">
        <f>AVERAGE(C8:AZ8,BD8:DA8,DE8:FB8)</f>
        <v>48.86</v>
      </c>
      <c r="FH8" s="25">
        <f>STDEV(C8:AZ8,BD8:DA8,DE8:FB8)</f>
        <v>40.114605952673337</v>
      </c>
    </row>
    <row r="9" spans="1:164" x14ac:dyDescent="0.2">
      <c r="A9" s="15" t="s">
        <v>200</v>
      </c>
      <c r="B9" s="16" t="s">
        <v>201</v>
      </c>
      <c r="C9" s="12">
        <v>1</v>
      </c>
      <c r="D9" s="12">
        <v>13</v>
      </c>
      <c r="E9" s="12">
        <v>60</v>
      </c>
      <c r="F9" s="12">
        <v>1</v>
      </c>
      <c r="G9" s="12">
        <v>81</v>
      </c>
      <c r="H9" s="12">
        <v>1</v>
      </c>
      <c r="I9" s="12">
        <v>1</v>
      </c>
      <c r="J9" s="12">
        <v>1</v>
      </c>
      <c r="K9" s="12">
        <v>1</v>
      </c>
      <c r="L9" s="12">
        <v>21</v>
      </c>
      <c r="M9" s="12">
        <v>1</v>
      </c>
      <c r="N9" s="12">
        <v>2</v>
      </c>
      <c r="O9" s="12">
        <v>55</v>
      </c>
      <c r="P9" s="12">
        <v>1</v>
      </c>
      <c r="Q9" s="12">
        <v>1</v>
      </c>
      <c r="R9" s="12">
        <v>10</v>
      </c>
      <c r="S9" s="12">
        <v>1</v>
      </c>
      <c r="T9" s="12">
        <v>1</v>
      </c>
      <c r="U9" s="12">
        <v>82</v>
      </c>
      <c r="V9" s="12">
        <v>1</v>
      </c>
      <c r="W9" s="12">
        <v>1</v>
      </c>
      <c r="X9" s="12">
        <v>1</v>
      </c>
      <c r="Y9" s="12">
        <v>100</v>
      </c>
      <c r="Z9" s="12">
        <v>1</v>
      </c>
      <c r="AA9" s="12">
        <v>1</v>
      </c>
      <c r="AB9" s="12">
        <v>1</v>
      </c>
      <c r="AC9" s="12">
        <v>58</v>
      </c>
      <c r="AD9" s="12">
        <v>1</v>
      </c>
      <c r="AE9" s="12">
        <v>1</v>
      </c>
      <c r="AF9" s="12">
        <v>73</v>
      </c>
      <c r="AG9" s="12">
        <v>1</v>
      </c>
      <c r="AH9" s="12">
        <v>1</v>
      </c>
      <c r="AI9" s="12">
        <v>80</v>
      </c>
      <c r="AJ9" s="12">
        <v>1</v>
      </c>
      <c r="AK9" s="12">
        <v>63</v>
      </c>
      <c r="AL9" s="12">
        <v>1</v>
      </c>
      <c r="AM9" s="12">
        <v>13</v>
      </c>
      <c r="AN9" s="12">
        <v>1</v>
      </c>
      <c r="AO9" s="12">
        <v>32</v>
      </c>
      <c r="AP9" s="12">
        <v>13</v>
      </c>
      <c r="AQ9" s="12">
        <v>1</v>
      </c>
      <c r="AR9" s="12">
        <v>1</v>
      </c>
      <c r="AS9" s="12">
        <v>1</v>
      </c>
      <c r="AT9" s="12">
        <v>1</v>
      </c>
      <c r="AU9" s="12">
        <v>1</v>
      </c>
      <c r="AV9" s="12">
        <v>1</v>
      </c>
      <c r="AW9" s="12">
        <v>69</v>
      </c>
      <c r="AX9" s="12">
        <v>1</v>
      </c>
      <c r="AY9" s="12">
        <v>39</v>
      </c>
      <c r="AZ9" s="12">
        <v>28</v>
      </c>
      <c r="BA9" s="15" t="s">
        <v>5</v>
      </c>
      <c r="BB9" s="24">
        <f>AVERAGE(C9:AZ9)</f>
        <v>18.46</v>
      </c>
      <c r="BC9" s="25">
        <f>STDEV(C9:AZ9)</f>
        <v>28.963883210167882</v>
      </c>
      <c r="BD9" s="12">
        <v>1</v>
      </c>
      <c r="BE9" s="12">
        <v>80</v>
      </c>
      <c r="BF9" s="12">
        <v>60</v>
      </c>
      <c r="BG9" s="12">
        <v>1</v>
      </c>
      <c r="BH9" s="12">
        <v>95</v>
      </c>
      <c r="BI9" s="12">
        <v>1</v>
      </c>
      <c r="BJ9" s="12">
        <v>77</v>
      </c>
      <c r="BK9" s="12">
        <v>1</v>
      </c>
      <c r="BL9" s="12">
        <v>1</v>
      </c>
      <c r="BM9" s="12">
        <v>28</v>
      </c>
      <c r="BN9" s="12">
        <v>1</v>
      </c>
      <c r="BO9" s="12">
        <v>2</v>
      </c>
      <c r="BP9" s="12">
        <v>91</v>
      </c>
      <c r="BQ9" s="12">
        <v>1</v>
      </c>
      <c r="BR9" s="12">
        <v>1</v>
      </c>
      <c r="BS9" s="12">
        <v>74</v>
      </c>
      <c r="BT9" s="12">
        <v>1</v>
      </c>
      <c r="BU9" s="12">
        <v>1</v>
      </c>
      <c r="BV9" s="12">
        <v>43</v>
      </c>
      <c r="BW9" s="12">
        <v>1</v>
      </c>
      <c r="BX9" s="12">
        <v>1</v>
      </c>
      <c r="BY9" s="12">
        <v>4</v>
      </c>
      <c r="BZ9" s="12">
        <v>93</v>
      </c>
      <c r="CA9" s="12">
        <v>87</v>
      </c>
      <c r="CB9" s="12">
        <v>78</v>
      </c>
      <c r="CC9" s="12">
        <v>1</v>
      </c>
      <c r="CD9" s="12">
        <v>1</v>
      </c>
      <c r="CE9" s="12">
        <v>90</v>
      </c>
      <c r="CF9" s="12">
        <v>68</v>
      </c>
      <c r="CG9" s="12">
        <v>65</v>
      </c>
      <c r="CH9" s="12">
        <v>1</v>
      </c>
      <c r="CI9" s="12">
        <v>1</v>
      </c>
      <c r="CJ9" s="12">
        <v>1</v>
      </c>
      <c r="CK9" s="12">
        <v>100</v>
      </c>
      <c r="CL9" s="12">
        <v>100</v>
      </c>
      <c r="CM9" s="12">
        <v>1</v>
      </c>
      <c r="CN9" s="12">
        <v>1</v>
      </c>
      <c r="CO9" s="12">
        <v>1</v>
      </c>
      <c r="CP9" s="12">
        <v>39</v>
      </c>
      <c r="CQ9" s="12">
        <v>1</v>
      </c>
      <c r="CR9" s="12">
        <v>1</v>
      </c>
      <c r="CS9" s="12">
        <v>85</v>
      </c>
      <c r="CT9" s="12">
        <v>1</v>
      </c>
      <c r="CU9" s="12">
        <v>1</v>
      </c>
      <c r="CV9" s="12">
        <v>1</v>
      </c>
      <c r="CW9" s="12">
        <v>66</v>
      </c>
      <c r="CX9" s="12">
        <v>1</v>
      </c>
      <c r="CY9" s="12">
        <v>1</v>
      </c>
      <c r="CZ9" s="12">
        <v>63</v>
      </c>
      <c r="DA9" s="12">
        <v>78</v>
      </c>
      <c r="DB9" s="15" t="s">
        <v>5</v>
      </c>
      <c r="DC9" s="24">
        <f>AVERAGE(BD9:DA9)</f>
        <v>31.86</v>
      </c>
      <c r="DD9" s="25">
        <f>STDEV(BD9:DA9)</f>
        <v>38.609510301404832</v>
      </c>
      <c r="DE9" s="12">
        <v>71</v>
      </c>
      <c r="DF9" s="12">
        <v>1</v>
      </c>
      <c r="DG9" s="12">
        <v>1</v>
      </c>
      <c r="DH9" s="12">
        <v>85</v>
      </c>
      <c r="DI9" s="12">
        <v>1</v>
      </c>
      <c r="DJ9" s="12">
        <v>45</v>
      </c>
      <c r="DK9" s="12">
        <v>9</v>
      </c>
      <c r="DL9" s="12">
        <v>43</v>
      </c>
      <c r="DM9" s="12">
        <v>1</v>
      </c>
      <c r="DN9" s="12">
        <v>1</v>
      </c>
      <c r="DO9" s="12">
        <v>14</v>
      </c>
      <c r="DP9" s="12">
        <v>96</v>
      </c>
      <c r="DQ9" s="12">
        <v>95</v>
      </c>
      <c r="DR9" s="12">
        <v>1</v>
      </c>
      <c r="DS9" s="12">
        <v>11</v>
      </c>
      <c r="DT9" s="12">
        <v>1</v>
      </c>
      <c r="DU9" s="12">
        <v>82</v>
      </c>
      <c r="DV9" s="12">
        <v>63</v>
      </c>
      <c r="DW9" s="12">
        <v>58</v>
      </c>
      <c r="DX9" s="12">
        <v>1</v>
      </c>
      <c r="DY9" s="12">
        <v>89</v>
      </c>
      <c r="DZ9" s="12">
        <v>1</v>
      </c>
      <c r="EA9" s="12">
        <v>1</v>
      </c>
      <c r="EB9" s="12">
        <v>89</v>
      </c>
      <c r="EC9" s="12">
        <v>69</v>
      </c>
      <c r="ED9" s="12">
        <v>83</v>
      </c>
      <c r="EE9" s="12">
        <v>87</v>
      </c>
      <c r="EF9" s="12">
        <v>67</v>
      </c>
      <c r="EG9" s="12">
        <v>100</v>
      </c>
      <c r="EH9" s="12">
        <v>1</v>
      </c>
      <c r="EI9" s="12">
        <v>1</v>
      </c>
      <c r="EJ9" s="12">
        <v>25</v>
      </c>
      <c r="EK9" s="12">
        <v>1</v>
      </c>
      <c r="EL9" s="12">
        <v>77</v>
      </c>
      <c r="EM9" s="12">
        <v>1</v>
      </c>
      <c r="EN9" s="12">
        <v>39</v>
      </c>
      <c r="EO9" s="12">
        <v>1</v>
      </c>
      <c r="EP9" s="12">
        <v>1</v>
      </c>
      <c r="EQ9" s="12">
        <v>76</v>
      </c>
      <c r="ER9" s="12">
        <v>1</v>
      </c>
      <c r="ES9" s="12">
        <v>71</v>
      </c>
      <c r="ET9" s="12">
        <v>1</v>
      </c>
      <c r="EU9" s="12">
        <v>19</v>
      </c>
      <c r="EV9" s="12">
        <v>5</v>
      </c>
      <c r="EW9" s="12">
        <v>9</v>
      </c>
      <c r="EX9" s="12">
        <v>47</v>
      </c>
      <c r="EY9" s="12">
        <v>1</v>
      </c>
      <c r="EZ9" s="12">
        <v>23</v>
      </c>
      <c r="FA9" s="12">
        <v>68</v>
      </c>
      <c r="FB9" s="12">
        <v>78</v>
      </c>
      <c r="FC9" s="15" t="s">
        <v>5</v>
      </c>
      <c r="FD9" s="24">
        <f>AVERAGE(DE9:FB9)</f>
        <v>36.24</v>
      </c>
      <c r="FE9" s="25">
        <f>STDEV(DE9:FB9)</f>
        <v>36.57341512461683</v>
      </c>
      <c r="FF9" s="15" t="s">
        <v>5</v>
      </c>
      <c r="FG9" s="24">
        <f>AVERAGE(C9:AZ9,BD9:DA9,DE9:FB9)</f>
        <v>28.853333333333332</v>
      </c>
      <c r="FH9" s="25">
        <f>STDEV(C9:AZ9,BD9:DA9,DE9:FB9)</f>
        <v>35.546998224520294</v>
      </c>
    </row>
    <row r="10" spans="1:164" x14ac:dyDescent="0.2">
      <c r="A10" s="15" t="s">
        <v>202</v>
      </c>
      <c r="B10" s="16" t="s">
        <v>203</v>
      </c>
      <c r="C10" s="12">
        <v>100</v>
      </c>
      <c r="D10" s="12">
        <v>100</v>
      </c>
      <c r="E10" s="12">
        <v>71</v>
      </c>
      <c r="F10" s="12">
        <v>56</v>
      </c>
      <c r="G10" s="12">
        <v>22</v>
      </c>
      <c r="H10" s="12">
        <v>1</v>
      </c>
      <c r="I10" s="12">
        <v>100</v>
      </c>
      <c r="J10" s="12">
        <v>1</v>
      </c>
      <c r="K10" s="12">
        <v>100</v>
      </c>
      <c r="L10" s="12">
        <v>100</v>
      </c>
      <c r="M10" s="12">
        <v>100</v>
      </c>
      <c r="N10" s="12">
        <v>79</v>
      </c>
      <c r="O10" s="12">
        <v>65</v>
      </c>
      <c r="P10" s="12">
        <v>100</v>
      </c>
      <c r="Q10" s="12">
        <v>1</v>
      </c>
      <c r="R10" s="12">
        <v>100</v>
      </c>
      <c r="S10" s="12">
        <v>100</v>
      </c>
      <c r="T10" s="12">
        <v>100</v>
      </c>
      <c r="U10" s="12">
        <v>87</v>
      </c>
      <c r="V10" s="12">
        <v>76</v>
      </c>
      <c r="W10" s="12">
        <v>100</v>
      </c>
      <c r="X10" s="12">
        <v>99</v>
      </c>
      <c r="Y10" s="12">
        <v>100</v>
      </c>
      <c r="Z10" s="12">
        <v>100</v>
      </c>
      <c r="AA10" s="12">
        <v>100</v>
      </c>
      <c r="AB10" s="12">
        <v>1</v>
      </c>
      <c r="AC10" s="12">
        <v>71</v>
      </c>
      <c r="AD10" s="12">
        <v>88</v>
      </c>
      <c r="AE10" s="12">
        <v>1</v>
      </c>
      <c r="AF10" s="12">
        <v>68</v>
      </c>
      <c r="AG10" s="12">
        <v>100</v>
      </c>
      <c r="AH10" s="12">
        <v>1</v>
      </c>
      <c r="AI10" s="12">
        <v>38</v>
      </c>
      <c r="AJ10" s="12">
        <v>100</v>
      </c>
      <c r="AK10" s="12">
        <v>62</v>
      </c>
      <c r="AL10" s="12">
        <v>100</v>
      </c>
      <c r="AM10" s="12">
        <v>10</v>
      </c>
      <c r="AN10" s="12">
        <v>1</v>
      </c>
      <c r="AO10" s="12">
        <v>71</v>
      </c>
      <c r="AP10" s="12">
        <v>90</v>
      </c>
      <c r="AQ10" s="12">
        <v>3</v>
      </c>
      <c r="AR10" s="12">
        <v>64</v>
      </c>
      <c r="AS10" s="12">
        <v>100</v>
      </c>
      <c r="AT10" s="12">
        <v>98</v>
      </c>
      <c r="AU10" s="12">
        <v>100</v>
      </c>
      <c r="AV10" s="12">
        <v>1</v>
      </c>
      <c r="AW10" s="12">
        <v>64</v>
      </c>
      <c r="AX10" s="12">
        <v>94</v>
      </c>
      <c r="AY10" s="12">
        <v>68</v>
      </c>
      <c r="AZ10" s="12">
        <v>67</v>
      </c>
      <c r="BA10" s="15" t="s">
        <v>6</v>
      </c>
      <c r="BB10" s="24">
        <f>AVERAGE(C10:Z10,AA7:AZ7)</f>
        <v>81.319999999999993</v>
      </c>
      <c r="BC10" s="25">
        <f>STDEV(C10:Z10,AA7:AZ7)</f>
        <v>27.95509518743901</v>
      </c>
      <c r="BD10" s="12">
        <v>1</v>
      </c>
      <c r="BE10" s="12">
        <v>86</v>
      </c>
      <c r="BF10" s="12">
        <v>42</v>
      </c>
      <c r="BG10" s="12">
        <v>93</v>
      </c>
      <c r="BH10" s="12">
        <v>100</v>
      </c>
      <c r="BI10" s="12">
        <v>100</v>
      </c>
      <c r="BJ10" s="12">
        <v>81</v>
      </c>
      <c r="BK10" s="12">
        <v>1</v>
      </c>
      <c r="BL10" s="12">
        <v>100</v>
      </c>
      <c r="BM10" s="12">
        <v>81</v>
      </c>
      <c r="BN10" s="12">
        <v>100</v>
      </c>
      <c r="BO10" s="12">
        <v>100</v>
      </c>
      <c r="BP10" s="12">
        <v>67</v>
      </c>
      <c r="BQ10" s="12">
        <v>100</v>
      </c>
      <c r="BR10" s="12">
        <v>28</v>
      </c>
      <c r="BS10" s="12">
        <v>60</v>
      </c>
      <c r="BT10" s="12">
        <v>100</v>
      </c>
      <c r="BU10" s="12">
        <v>1</v>
      </c>
      <c r="BV10" s="12">
        <v>74</v>
      </c>
      <c r="BW10" s="12">
        <v>100</v>
      </c>
      <c r="BX10" s="12">
        <v>50</v>
      </c>
      <c r="BY10" s="12">
        <v>99</v>
      </c>
      <c r="BZ10" s="12">
        <v>81</v>
      </c>
      <c r="CA10" s="12">
        <v>75</v>
      </c>
      <c r="CB10" s="12">
        <v>92</v>
      </c>
      <c r="CC10" s="12">
        <v>100</v>
      </c>
      <c r="CD10" s="12">
        <v>1</v>
      </c>
      <c r="CE10" s="12">
        <v>86</v>
      </c>
      <c r="CF10" s="12">
        <v>70</v>
      </c>
      <c r="CG10" s="12">
        <v>81</v>
      </c>
      <c r="CH10" s="12">
        <v>100</v>
      </c>
      <c r="CI10" s="12">
        <v>100</v>
      </c>
      <c r="CJ10" s="12">
        <v>100</v>
      </c>
      <c r="CK10" s="12">
        <v>76</v>
      </c>
      <c r="CL10" s="12">
        <v>100</v>
      </c>
      <c r="CM10" s="12">
        <v>90</v>
      </c>
      <c r="CN10" s="12">
        <v>100</v>
      </c>
      <c r="CO10" s="12">
        <v>100</v>
      </c>
      <c r="CP10" s="12">
        <v>67</v>
      </c>
      <c r="CQ10" s="12">
        <v>100</v>
      </c>
      <c r="CR10" s="12">
        <v>1</v>
      </c>
      <c r="CS10" s="12">
        <v>74</v>
      </c>
      <c r="CT10" s="12">
        <v>1</v>
      </c>
      <c r="CU10" s="12">
        <v>82</v>
      </c>
      <c r="CV10" s="12">
        <v>100</v>
      </c>
      <c r="CW10" s="12">
        <v>42</v>
      </c>
      <c r="CX10" s="12">
        <v>1</v>
      </c>
      <c r="CY10" s="12">
        <v>100</v>
      </c>
      <c r="CZ10" s="12">
        <v>80</v>
      </c>
      <c r="DA10" s="12">
        <v>83</v>
      </c>
      <c r="DB10" s="15" t="s">
        <v>6</v>
      </c>
      <c r="DC10" s="24">
        <f>AVERAGE(BD10:CB10,CC7:DA7)</f>
        <v>78.98</v>
      </c>
      <c r="DD10" s="25">
        <f>STDEV(BD10:CB10,CC7:DA7)</f>
        <v>28.111650573368745</v>
      </c>
      <c r="DE10" s="12">
        <v>69</v>
      </c>
      <c r="DF10" s="12">
        <v>1</v>
      </c>
      <c r="DG10" s="12">
        <v>1</v>
      </c>
      <c r="DH10" s="12">
        <v>84</v>
      </c>
      <c r="DI10" s="12">
        <v>1</v>
      </c>
      <c r="DJ10" s="12">
        <v>47</v>
      </c>
      <c r="DK10" s="12">
        <v>12</v>
      </c>
      <c r="DL10" s="12">
        <v>72</v>
      </c>
      <c r="DM10" s="12">
        <v>100</v>
      </c>
      <c r="DN10" s="12">
        <v>1</v>
      </c>
      <c r="DO10" s="12">
        <v>21</v>
      </c>
      <c r="DP10" s="12">
        <v>61</v>
      </c>
      <c r="DQ10" s="12">
        <v>79</v>
      </c>
      <c r="DR10" s="12">
        <v>3</v>
      </c>
      <c r="DS10" s="12">
        <v>100</v>
      </c>
      <c r="DT10" s="12">
        <v>1</v>
      </c>
      <c r="DU10" s="12">
        <v>87</v>
      </c>
      <c r="DV10" s="12">
        <v>61</v>
      </c>
      <c r="DW10" s="12">
        <v>62</v>
      </c>
      <c r="DX10" s="12">
        <v>1</v>
      </c>
      <c r="DY10" s="12">
        <v>95</v>
      </c>
      <c r="DZ10" s="12">
        <v>100</v>
      </c>
      <c r="EA10" s="12">
        <v>100</v>
      </c>
      <c r="EB10" s="12">
        <v>71</v>
      </c>
      <c r="EC10" s="12">
        <v>41</v>
      </c>
      <c r="ED10" s="12">
        <v>73</v>
      </c>
      <c r="EE10" s="12">
        <v>57</v>
      </c>
      <c r="EF10" s="12">
        <v>78</v>
      </c>
      <c r="EG10" s="12">
        <v>81</v>
      </c>
      <c r="EH10" s="12">
        <v>97</v>
      </c>
      <c r="EI10" s="12">
        <v>100</v>
      </c>
      <c r="EJ10" s="12">
        <v>17</v>
      </c>
      <c r="EK10" s="12">
        <v>100</v>
      </c>
      <c r="EL10" s="12">
        <v>70</v>
      </c>
      <c r="EM10" s="12">
        <v>100</v>
      </c>
      <c r="EN10" s="12">
        <v>44</v>
      </c>
      <c r="EO10" s="12">
        <v>100</v>
      </c>
      <c r="EP10" s="12">
        <v>100</v>
      </c>
      <c r="EQ10" s="12">
        <v>58</v>
      </c>
      <c r="ER10" s="12">
        <v>100</v>
      </c>
      <c r="ES10" s="12">
        <v>97</v>
      </c>
      <c r="ET10" s="12">
        <v>100</v>
      </c>
      <c r="EU10" s="12">
        <v>74</v>
      </c>
      <c r="EV10" s="12">
        <v>4</v>
      </c>
      <c r="EW10" s="12">
        <v>9</v>
      </c>
      <c r="EX10" s="12">
        <v>66</v>
      </c>
      <c r="EY10" s="12">
        <v>100</v>
      </c>
      <c r="EZ10" s="12">
        <v>24</v>
      </c>
      <c r="FA10" s="12">
        <v>61</v>
      </c>
      <c r="FB10" s="12">
        <v>91</v>
      </c>
      <c r="FC10" s="15" t="s">
        <v>6</v>
      </c>
      <c r="FD10" s="24">
        <f>AVERAGE(DE10:EG10,EH7:FB7)</f>
        <v>65.02</v>
      </c>
      <c r="FE10" s="25">
        <f>STDEV(DE10:EG10,EH7:FB7)</f>
        <v>34.431529214974361</v>
      </c>
      <c r="FF10" s="15" t="s">
        <v>6</v>
      </c>
      <c r="FG10" s="24">
        <f>AVERAGE(C10:Z10,AA7:AZ7,BD10:CB10,CC7:DA7,DE10:EG10,EH7:FB7)</f>
        <v>75.106666666666669</v>
      </c>
      <c r="FH10" s="25">
        <f>STDEV(C10:Z10,AA7:AZ7,BD10:CB10,CC7:DA7,DE10:EG10,EH7:FB7)</f>
        <v>30.965914724424948</v>
      </c>
    </row>
    <row r="11" spans="1:164" x14ac:dyDescent="0.2">
      <c r="A11" s="15"/>
      <c r="B11" s="16" t="s">
        <v>204</v>
      </c>
      <c r="BA11" s="15" t="s">
        <v>7</v>
      </c>
      <c r="BB11" s="19" t="s">
        <v>2</v>
      </c>
      <c r="BC11" s="20" t="s">
        <v>3</v>
      </c>
      <c r="DB11" s="15" t="s">
        <v>7</v>
      </c>
      <c r="DC11" s="19" t="s">
        <v>2</v>
      </c>
      <c r="DD11" s="20" t="s">
        <v>3</v>
      </c>
      <c r="FC11" s="15" t="s">
        <v>7</v>
      </c>
      <c r="FD11" s="19" t="s">
        <v>2</v>
      </c>
      <c r="FE11" s="20" t="s">
        <v>3</v>
      </c>
      <c r="FF11" s="15" t="s">
        <v>7</v>
      </c>
      <c r="FG11" s="19" t="s">
        <v>2</v>
      </c>
      <c r="FH11" s="20" t="s">
        <v>3</v>
      </c>
    </row>
    <row r="12" spans="1:164" x14ac:dyDescent="0.2">
      <c r="A12" s="15" t="s">
        <v>205</v>
      </c>
      <c r="B12" s="16" t="s">
        <v>197</v>
      </c>
      <c r="C12" s="12">
        <v>80</v>
      </c>
      <c r="D12" s="12">
        <v>41</v>
      </c>
      <c r="E12" s="12">
        <v>82</v>
      </c>
      <c r="F12" s="12">
        <v>100</v>
      </c>
      <c r="G12" s="12">
        <v>71</v>
      </c>
      <c r="H12" s="12">
        <v>100</v>
      </c>
      <c r="I12" s="12">
        <v>19</v>
      </c>
      <c r="J12" s="12">
        <v>68</v>
      </c>
      <c r="K12" s="12">
        <v>100</v>
      </c>
      <c r="L12" s="12">
        <v>100</v>
      </c>
      <c r="M12" s="12">
        <v>100</v>
      </c>
      <c r="N12" s="12">
        <v>98</v>
      </c>
      <c r="O12" s="12">
        <v>63</v>
      </c>
      <c r="P12" s="12">
        <v>100</v>
      </c>
      <c r="Q12" s="12">
        <v>73</v>
      </c>
      <c r="R12" s="12">
        <v>30</v>
      </c>
      <c r="S12" s="12">
        <v>100</v>
      </c>
      <c r="T12" s="12">
        <v>100</v>
      </c>
      <c r="U12" s="12">
        <v>88</v>
      </c>
      <c r="V12" s="12">
        <v>92</v>
      </c>
      <c r="W12" s="12">
        <v>100</v>
      </c>
      <c r="X12" s="12">
        <v>68</v>
      </c>
      <c r="Y12" s="12">
        <v>1</v>
      </c>
      <c r="Z12" s="12">
        <v>100</v>
      </c>
      <c r="AA12" s="12">
        <v>100</v>
      </c>
      <c r="AB12" s="12">
        <v>100</v>
      </c>
      <c r="AC12" s="12">
        <v>91</v>
      </c>
      <c r="AD12" s="12">
        <v>62</v>
      </c>
      <c r="AE12" s="12">
        <v>100</v>
      </c>
      <c r="AF12" s="12">
        <v>74</v>
      </c>
      <c r="AG12" s="12">
        <v>50</v>
      </c>
      <c r="AH12" s="12">
        <v>79</v>
      </c>
      <c r="AI12" s="12">
        <v>100</v>
      </c>
      <c r="AJ12" s="12">
        <v>100</v>
      </c>
      <c r="AK12" s="12">
        <v>63</v>
      </c>
      <c r="AL12" s="12">
        <v>100</v>
      </c>
      <c r="AM12" s="12">
        <v>13</v>
      </c>
      <c r="AN12" s="12">
        <v>100</v>
      </c>
      <c r="AO12" s="12">
        <v>72</v>
      </c>
      <c r="AP12" s="12">
        <v>30</v>
      </c>
      <c r="AQ12" s="12">
        <v>100</v>
      </c>
      <c r="AR12" s="12">
        <v>81</v>
      </c>
      <c r="AS12" s="12">
        <v>99</v>
      </c>
      <c r="AT12" s="12">
        <v>75</v>
      </c>
      <c r="AU12" s="12">
        <v>100</v>
      </c>
      <c r="AV12" s="12">
        <v>100</v>
      </c>
      <c r="AW12" s="12">
        <v>77</v>
      </c>
      <c r="AX12" s="12">
        <v>100</v>
      </c>
      <c r="AY12" s="12">
        <v>75</v>
      </c>
      <c r="AZ12" s="12">
        <v>83</v>
      </c>
      <c r="BA12" s="15" t="s">
        <v>4</v>
      </c>
      <c r="BB12" s="24">
        <f>AVERAGE(C12:Z12,AA15:AZ15)</f>
        <v>60.22</v>
      </c>
      <c r="BC12" s="25">
        <f>STDEV(C12:Z12,AA15:AZ15)</f>
        <v>35.374549827668531</v>
      </c>
      <c r="BD12" s="12">
        <v>73</v>
      </c>
      <c r="BE12" s="12">
        <v>80</v>
      </c>
      <c r="BF12" s="12">
        <v>70</v>
      </c>
      <c r="BG12" s="12">
        <v>78</v>
      </c>
      <c r="BH12" s="12">
        <v>5</v>
      </c>
      <c r="BI12" s="12">
        <v>100</v>
      </c>
      <c r="BJ12" s="12">
        <v>69</v>
      </c>
      <c r="BK12" s="12">
        <v>1</v>
      </c>
      <c r="BL12" s="12">
        <v>100</v>
      </c>
      <c r="BM12" s="12">
        <v>73</v>
      </c>
      <c r="BN12" s="12">
        <v>100</v>
      </c>
      <c r="BO12" s="12">
        <v>100</v>
      </c>
      <c r="BP12" s="12">
        <v>86</v>
      </c>
      <c r="BQ12" s="12">
        <v>54</v>
      </c>
      <c r="BR12" s="12">
        <v>100</v>
      </c>
      <c r="BS12" s="12">
        <v>92</v>
      </c>
      <c r="BT12" s="12">
        <v>10</v>
      </c>
      <c r="BU12" s="12">
        <v>64</v>
      </c>
      <c r="BV12" s="12">
        <v>75</v>
      </c>
      <c r="BW12" s="12">
        <v>100</v>
      </c>
      <c r="BX12" s="12">
        <v>100</v>
      </c>
      <c r="BY12" s="12">
        <v>9</v>
      </c>
      <c r="BZ12" s="12">
        <v>79</v>
      </c>
      <c r="CA12" s="12">
        <v>73</v>
      </c>
      <c r="CB12" s="12">
        <v>77</v>
      </c>
      <c r="CC12" s="12">
        <v>80</v>
      </c>
      <c r="CD12" s="12">
        <v>100</v>
      </c>
      <c r="CE12" s="12">
        <v>93</v>
      </c>
      <c r="CF12" s="12">
        <v>90</v>
      </c>
      <c r="CG12" s="12">
        <v>68</v>
      </c>
      <c r="CH12" s="12">
        <v>100</v>
      </c>
      <c r="CI12" s="12">
        <v>100</v>
      </c>
      <c r="CJ12" s="12">
        <v>100</v>
      </c>
      <c r="CK12" s="12">
        <v>92</v>
      </c>
      <c r="CL12" s="12">
        <v>100</v>
      </c>
      <c r="CM12" s="12">
        <v>100</v>
      </c>
      <c r="CN12" s="12">
        <v>100</v>
      </c>
      <c r="CO12" s="12">
        <v>84</v>
      </c>
      <c r="CP12" s="12">
        <v>77</v>
      </c>
      <c r="CQ12" s="12">
        <v>100</v>
      </c>
      <c r="CR12" s="12">
        <v>86</v>
      </c>
      <c r="CS12" s="12">
        <v>84</v>
      </c>
      <c r="CT12" s="12">
        <v>100</v>
      </c>
      <c r="CU12" s="12">
        <v>84</v>
      </c>
      <c r="CV12" s="12">
        <v>100</v>
      </c>
      <c r="CW12" s="12">
        <v>27</v>
      </c>
      <c r="CX12" s="12">
        <v>90</v>
      </c>
      <c r="CY12" s="12">
        <v>100</v>
      </c>
      <c r="CZ12" s="12">
        <v>57</v>
      </c>
      <c r="DA12" s="12">
        <v>80</v>
      </c>
      <c r="DB12" s="15" t="s">
        <v>4</v>
      </c>
      <c r="DC12" s="24">
        <f>AVERAGE(BD12:CB12,CC15:DA15)</f>
        <v>68.680000000000007</v>
      </c>
      <c r="DD12" s="25">
        <f>STDEV(BD12:CB12,CC15:DA15)</f>
        <v>33.439216864182029</v>
      </c>
      <c r="DE12" s="12">
        <v>86</v>
      </c>
      <c r="DF12" s="12">
        <v>50</v>
      </c>
      <c r="DG12" s="12">
        <v>86</v>
      </c>
      <c r="DH12" s="12">
        <v>87</v>
      </c>
      <c r="DI12" s="12">
        <v>100</v>
      </c>
      <c r="DJ12" s="12">
        <v>100</v>
      </c>
      <c r="DK12" s="12">
        <v>84</v>
      </c>
      <c r="DL12" s="12">
        <v>36</v>
      </c>
      <c r="DM12" s="12">
        <v>100</v>
      </c>
      <c r="DN12" s="12">
        <v>100</v>
      </c>
      <c r="DO12" s="12">
        <v>57</v>
      </c>
      <c r="DP12" s="12">
        <v>93</v>
      </c>
      <c r="DQ12" s="12">
        <v>87</v>
      </c>
      <c r="DR12" s="12">
        <v>100</v>
      </c>
      <c r="DS12" s="12">
        <v>60</v>
      </c>
      <c r="DT12" s="12">
        <v>93</v>
      </c>
      <c r="DU12" s="12">
        <v>72</v>
      </c>
      <c r="DV12" s="12">
        <v>85</v>
      </c>
      <c r="DW12" s="12">
        <v>82</v>
      </c>
      <c r="DX12" s="12">
        <v>73</v>
      </c>
      <c r="DY12" s="12">
        <v>91</v>
      </c>
      <c r="DZ12" s="12">
        <v>100</v>
      </c>
      <c r="EA12" s="12">
        <v>76</v>
      </c>
      <c r="EB12" s="12">
        <v>80</v>
      </c>
      <c r="EC12" s="12">
        <v>64</v>
      </c>
      <c r="ED12" s="12">
        <v>72</v>
      </c>
      <c r="EE12" s="12">
        <v>80</v>
      </c>
      <c r="EF12" s="12">
        <v>59</v>
      </c>
      <c r="EG12" s="12">
        <v>83</v>
      </c>
      <c r="EH12" s="12">
        <v>76</v>
      </c>
      <c r="EI12" s="12">
        <v>100</v>
      </c>
      <c r="EJ12" s="12">
        <v>73</v>
      </c>
      <c r="EK12" s="12">
        <v>100</v>
      </c>
      <c r="EL12" s="12">
        <v>40</v>
      </c>
      <c r="EM12" s="12">
        <v>77</v>
      </c>
      <c r="EN12" s="12">
        <v>80</v>
      </c>
      <c r="EO12" s="12">
        <v>64</v>
      </c>
      <c r="EP12" s="12">
        <v>48</v>
      </c>
      <c r="EQ12" s="12">
        <v>45</v>
      </c>
      <c r="ER12" s="12">
        <v>71</v>
      </c>
      <c r="ES12" s="12">
        <v>41</v>
      </c>
      <c r="ET12" s="12">
        <v>10</v>
      </c>
      <c r="EU12" s="12">
        <v>19</v>
      </c>
      <c r="EV12" s="12">
        <v>90</v>
      </c>
      <c r="EW12" s="12">
        <v>63</v>
      </c>
      <c r="EX12" s="12">
        <v>65</v>
      </c>
      <c r="EY12" s="12">
        <v>100</v>
      </c>
      <c r="EZ12" s="12">
        <v>64</v>
      </c>
      <c r="FA12" s="12">
        <v>41</v>
      </c>
      <c r="FB12" s="12">
        <v>73</v>
      </c>
      <c r="FC12" s="15" t="s">
        <v>4</v>
      </c>
      <c r="FD12" s="24">
        <f>AVERAGE(DE12:EG12,EH15:FB15)</f>
        <v>72.8</v>
      </c>
      <c r="FE12" s="25">
        <f>STDEV(DE12:EG12,EH15:FB15)</f>
        <v>25.502300816568994</v>
      </c>
      <c r="FF12" s="15" t="s">
        <v>4</v>
      </c>
      <c r="FG12" s="24">
        <f>AVERAGE(C12:Z12,AA15:AZ15,BD12:CB12,CC15:DA15,DE12:EG12,EH15:FB15)</f>
        <v>67.233333333333334</v>
      </c>
      <c r="FH12" s="25">
        <f>STDEV(C12:Z12,AA15:AZ15,BD12:CB12,CC15:DA15,DE12:EG12,EH15:FB15)</f>
        <v>31.94887204669249</v>
      </c>
    </row>
    <row r="13" spans="1:164" x14ac:dyDescent="0.2">
      <c r="A13" s="15" t="s">
        <v>206</v>
      </c>
      <c r="B13" s="16" t="s">
        <v>199</v>
      </c>
      <c r="C13" s="12">
        <v>1</v>
      </c>
      <c r="D13" s="12">
        <v>95</v>
      </c>
      <c r="E13" s="12">
        <v>96</v>
      </c>
      <c r="F13" s="12">
        <v>100</v>
      </c>
      <c r="G13" s="12">
        <v>82</v>
      </c>
      <c r="H13" s="12">
        <v>100</v>
      </c>
      <c r="I13" s="12">
        <v>1</v>
      </c>
      <c r="J13" s="12">
        <v>100</v>
      </c>
      <c r="K13" s="12">
        <v>1</v>
      </c>
      <c r="L13" s="12">
        <v>23</v>
      </c>
      <c r="M13" s="12">
        <v>100</v>
      </c>
      <c r="N13" s="12">
        <v>21</v>
      </c>
      <c r="O13" s="12">
        <v>40</v>
      </c>
      <c r="P13" s="12">
        <v>1</v>
      </c>
      <c r="Q13" s="12">
        <v>93</v>
      </c>
      <c r="R13" s="12">
        <v>5</v>
      </c>
      <c r="S13" s="12">
        <v>1</v>
      </c>
      <c r="T13" s="12">
        <v>1</v>
      </c>
      <c r="U13" s="12">
        <v>76</v>
      </c>
      <c r="V13" s="12">
        <v>1</v>
      </c>
      <c r="W13" s="12">
        <v>1</v>
      </c>
      <c r="X13" s="12">
        <v>1</v>
      </c>
      <c r="Y13" s="12">
        <v>100</v>
      </c>
      <c r="Z13" s="12">
        <v>1</v>
      </c>
      <c r="AA13" s="12">
        <v>1</v>
      </c>
      <c r="AB13" s="12">
        <v>64</v>
      </c>
      <c r="AC13" s="12">
        <v>58</v>
      </c>
      <c r="AD13" s="12">
        <v>1</v>
      </c>
      <c r="AE13" s="12">
        <v>90</v>
      </c>
      <c r="AF13" s="12">
        <v>52</v>
      </c>
      <c r="AG13" s="12">
        <v>1</v>
      </c>
      <c r="AH13" s="12">
        <v>82</v>
      </c>
      <c r="AI13" s="12">
        <v>6</v>
      </c>
      <c r="AJ13" s="12">
        <v>1</v>
      </c>
      <c r="AK13" s="12">
        <v>57</v>
      </c>
      <c r="AL13" s="12">
        <v>1</v>
      </c>
      <c r="AM13" s="12">
        <v>11</v>
      </c>
      <c r="AN13" s="12">
        <v>20</v>
      </c>
      <c r="AO13" s="12">
        <v>20</v>
      </c>
      <c r="AP13" s="12">
        <v>1</v>
      </c>
      <c r="AQ13" s="12">
        <v>51</v>
      </c>
      <c r="AR13" s="12">
        <v>10</v>
      </c>
      <c r="AS13" s="12">
        <v>7</v>
      </c>
      <c r="AT13" s="12">
        <v>1</v>
      </c>
      <c r="AU13" s="12">
        <v>1</v>
      </c>
      <c r="AV13" s="12">
        <v>72</v>
      </c>
      <c r="AW13" s="12">
        <v>19</v>
      </c>
      <c r="AX13" s="12">
        <v>98</v>
      </c>
      <c r="AY13" s="12">
        <v>33</v>
      </c>
      <c r="AZ13" s="12">
        <v>22</v>
      </c>
      <c r="BA13" s="15" t="s">
        <v>5</v>
      </c>
      <c r="BB13" s="24">
        <f>AVERAGE(C13:AZ13)</f>
        <v>36.42</v>
      </c>
      <c r="BC13" s="25">
        <f>STDEV(C13:AZ13)</f>
        <v>38.952660960688775</v>
      </c>
      <c r="BD13" s="12">
        <v>88</v>
      </c>
      <c r="BE13" s="12">
        <v>87</v>
      </c>
      <c r="BF13" s="12">
        <v>60</v>
      </c>
      <c r="BG13" s="12">
        <v>1</v>
      </c>
      <c r="BH13" s="12">
        <v>100</v>
      </c>
      <c r="BI13" s="12">
        <v>1</v>
      </c>
      <c r="BJ13" s="12">
        <v>87</v>
      </c>
      <c r="BK13" s="12">
        <v>1</v>
      </c>
      <c r="BL13" s="12">
        <v>1</v>
      </c>
      <c r="BM13" s="12">
        <v>73</v>
      </c>
      <c r="BN13" s="12">
        <v>1</v>
      </c>
      <c r="BO13" s="12">
        <v>2</v>
      </c>
      <c r="BP13" s="12">
        <v>74</v>
      </c>
      <c r="BQ13" s="12">
        <v>1</v>
      </c>
      <c r="BR13" s="12">
        <v>63</v>
      </c>
      <c r="BS13" s="12">
        <v>71</v>
      </c>
      <c r="BT13" s="12">
        <v>1</v>
      </c>
      <c r="BU13" s="12">
        <v>92</v>
      </c>
      <c r="BV13" s="12">
        <v>84</v>
      </c>
      <c r="BW13" s="12">
        <v>1</v>
      </c>
      <c r="BX13" s="12">
        <v>50</v>
      </c>
      <c r="BY13" s="12">
        <v>5</v>
      </c>
      <c r="BZ13" s="12">
        <v>90</v>
      </c>
      <c r="CA13" s="12">
        <v>59</v>
      </c>
      <c r="CB13" s="12">
        <v>96</v>
      </c>
      <c r="CC13" s="12">
        <v>37</v>
      </c>
      <c r="CD13" s="12">
        <v>100</v>
      </c>
      <c r="CE13" s="12">
        <v>93</v>
      </c>
      <c r="CF13" s="12">
        <v>80</v>
      </c>
      <c r="CG13" s="12">
        <v>81</v>
      </c>
      <c r="CH13" s="12">
        <v>1</v>
      </c>
      <c r="CI13" s="12">
        <v>1</v>
      </c>
      <c r="CJ13" s="12">
        <v>1</v>
      </c>
      <c r="CK13" s="12">
        <v>72</v>
      </c>
      <c r="CL13" s="12">
        <v>100</v>
      </c>
      <c r="CM13" s="12">
        <v>1</v>
      </c>
      <c r="CN13" s="12">
        <v>1</v>
      </c>
      <c r="CO13" s="12">
        <v>1</v>
      </c>
      <c r="CP13" s="12">
        <v>67</v>
      </c>
      <c r="CQ13" s="12">
        <v>1</v>
      </c>
      <c r="CR13" s="12">
        <v>37</v>
      </c>
      <c r="CS13" s="12">
        <v>87</v>
      </c>
      <c r="CT13" s="12">
        <v>100</v>
      </c>
      <c r="CU13" s="12">
        <v>10</v>
      </c>
      <c r="CV13" s="12">
        <v>1</v>
      </c>
      <c r="CW13" s="12">
        <v>68</v>
      </c>
      <c r="CX13" s="12">
        <v>60</v>
      </c>
      <c r="CY13" s="12">
        <v>1</v>
      </c>
      <c r="CZ13" s="12">
        <v>84</v>
      </c>
      <c r="DA13" s="12">
        <v>87</v>
      </c>
      <c r="DB13" s="15" t="s">
        <v>5</v>
      </c>
      <c r="DC13" s="24">
        <f>AVERAGE(BD13:DA13)</f>
        <v>47.22</v>
      </c>
      <c r="DD13" s="25">
        <f>STDEV(BD13:DA13)</f>
        <v>39.952160167390403</v>
      </c>
      <c r="DE13" s="12">
        <v>71</v>
      </c>
      <c r="DF13" s="12">
        <v>50</v>
      </c>
      <c r="DG13" s="12">
        <v>89</v>
      </c>
      <c r="DH13" s="12">
        <v>83</v>
      </c>
      <c r="DI13" s="12">
        <v>100</v>
      </c>
      <c r="DJ13" s="12">
        <v>100</v>
      </c>
      <c r="DK13" s="12">
        <v>78</v>
      </c>
      <c r="DL13" s="12">
        <v>75</v>
      </c>
      <c r="DM13" s="12">
        <v>1</v>
      </c>
      <c r="DN13" s="12">
        <v>100</v>
      </c>
      <c r="DO13" s="12">
        <v>76</v>
      </c>
      <c r="DP13" s="12">
        <v>32</v>
      </c>
      <c r="DQ13" s="12">
        <v>25</v>
      </c>
      <c r="DR13" s="12">
        <v>1</v>
      </c>
      <c r="DS13" s="12">
        <v>1</v>
      </c>
      <c r="DT13" s="12">
        <v>99</v>
      </c>
      <c r="DU13" s="12">
        <v>92</v>
      </c>
      <c r="DV13" s="12">
        <v>5</v>
      </c>
      <c r="DW13" s="12">
        <v>68</v>
      </c>
      <c r="DX13" s="12">
        <v>43</v>
      </c>
      <c r="DY13" s="12">
        <v>86</v>
      </c>
      <c r="DZ13" s="12">
        <v>1</v>
      </c>
      <c r="EA13" s="12">
        <v>1</v>
      </c>
      <c r="EB13" s="12">
        <v>34</v>
      </c>
      <c r="EC13" s="12">
        <v>62</v>
      </c>
      <c r="ED13" s="12">
        <v>84</v>
      </c>
      <c r="EE13" s="12">
        <v>67</v>
      </c>
      <c r="EF13" s="12">
        <v>84</v>
      </c>
      <c r="EG13" s="12">
        <v>100</v>
      </c>
      <c r="EH13" s="12">
        <v>1</v>
      </c>
      <c r="EI13" s="12">
        <v>1</v>
      </c>
      <c r="EJ13" s="12">
        <v>68</v>
      </c>
      <c r="EK13" s="12">
        <v>1</v>
      </c>
      <c r="EL13" s="12">
        <v>58</v>
      </c>
      <c r="EM13" s="12">
        <v>1</v>
      </c>
      <c r="EN13" s="12">
        <v>90</v>
      </c>
      <c r="EO13" s="12">
        <v>1</v>
      </c>
      <c r="EP13" s="12">
        <v>1</v>
      </c>
      <c r="EQ13" s="12">
        <v>72</v>
      </c>
      <c r="ER13" s="12">
        <v>1</v>
      </c>
      <c r="ES13" s="12">
        <v>83</v>
      </c>
      <c r="ET13" s="12">
        <v>1</v>
      </c>
      <c r="EU13" s="12">
        <v>67</v>
      </c>
      <c r="EV13" s="12">
        <v>61</v>
      </c>
      <c r="EW13" s="12">
        <v>69</v>
      </c>
      <c r="EX13" s="12">
        <v>70</v>
      </c>
      <c r="EY13" s="12">
        <v>1</v>
      </c>
      <c r="EZ13" s="12">
        <v>39</v>
      </c>
      <c r="FA13" s="12">
        <v>73</v>
      </c>
      <c r="FB13" s="12">
        <v>87</v>
      </c>
      <c r="FC13" s="15" t="s">
        <v>5</v>
      </c>
      <c r="FD13" s="24">
        <f>AVERAGE(DE13:FB13)</f>
        <v>51.08</v>
      </c>
      <c r="FE13" s="25">
        <f>STDEV(DE13:FB13)</f>
        <v>37.047041249013695</v>
      </c>
      <c r="FF13" s="15" t="s">
        <v>5</v>
      </c>
      <c r="FG13" s="24">
        <f>AVERAGE(C13:AZ13,BD13:DA13,DE13:FB13)</f>
        <v>44.906666666666666</v>
      </c>
      <c r="FH13" s="25">
        <f>STDEV(C13:AZ13,BD13:DA13,DE13:FB13)</f>
        <v>38.910212711367279</v>
      </c>
    </row>
    <row r="14" spans="1:164" x14ac:dyDescent="0.2">
      <c r="A14" s="15" t="s">
        <v>207</v>
      </c>
      <c r="B14" s="16" t="s">
        <v>201</v>
      </c>
      <c r="C14" s="12">
        <v>1</v>
      </c>
      <c r="D14" s="12">
        <v>32</v>
      </c>
      <c r="E14" s="12">
        <v>94</v>
      </c>
      <c r="F14" s="12">
        <v>1</v>
      </c>
      <c r="G14" s="12">
        <v>68</v>
      </c>
      <c r="H14" s="12">
        <v>1</v>
      </c>
      <c r="I14" s="12">
        <v>1</v>
      </c>
      <c r="J14" s="12">
        <v>1</v>
      </c>
      <c r="K14" s="12">
        <v>1</v>
      </c>
      <c r="L14" s="12">
        <v>22</v>
      </c>
      <c r="M14" s="12">
        <v>1</v>
      </c>
      <c r="N14" s="12">
        <v>2</v>
      </c>
      <c r="O14" s="12">
        <v>39</v>
      </c>
      <c r="P14" s="12">
        <v>1</v>
      </c>
      <c r="Q14" s="12">
        <v>1</v>
      </c>
      <c r="R14" s="12">
        <v>5</v>
      </c>
      <c r="S14" s="12">
        <v>1</v>
      </c>
      <c r="T14" s="12">
        <v>1</v>
      </c>
      <c r="U14" s="12">
        <v>84</v>
      </c>
      <c r="V14" s="12">
        <v>1</v>
      </c>
      <c r="W14" s="12">
        <v>1</v>
      </c>
      <c r="X14" s="12">
        <v>1</v>
      </c>
      <c r="Y14" s="12">
        <v>1</v>
      </c>
      <c r="Z14" s="12">
        <v>1</v>
      </c>
      <c r="AA14" s="12">
        <v>1</v>
      </c>
      <c r="AB14" s="12">
        <v>1</v>
      </c>
      <c r="AC14" s="12">
        <v>40</v>
      </c>
      <c r="AD14" s="12">
        <v>1</v>
      </c>
      <c r="AE14" s="12">
        <v>1</v>
      </c>
      <c r="AF14" s="12">
        <v>64</v>
      </c>
      <c r="AG14" s="12">
        <v>1</v>
      </c>
      <c r="AH14" s="12">
        <v>1</v>
      </c>
      <c r="AI14" s="12">
        <v>100</v>
      </c>
      <c r="AJ14" s="12">
        <v>1</v>
      </c>
      <c r="AK14" s="12">
        <v>59</v>
      </c>
      <c r="AL14" s="12">
        <v>1</v>
      </c>
      <c r="AM14" s="12">
        <v>11</v>
      </c>
      <c r="AN14" s="12">
        <v>1</v>
      </c>
      <c r="AO14" s="12">
        <v>78</v>
      </c>
      <c r="AP14" s="12">
        <v>1</v>
      </c>
      <c r="AQ14" s="12">
        <v>1</v>
      </c>
      <c r="AR14" s="12">
        <v>20</v>
      </c>
      <c r="AS14" s="12">
        <v>2</v>
      </c>
      <c r="AT14" s="12">
        <v>1</v>
      </c>
      <c r="AU14" s="12">
        <v>1</v>
      </c>
      <c r="AV14" s="12">
        <v>1</v>
      </c>
      <c r="AW14" s="12">
        <v>71</v>
      </c>
      <c r="AX14" s="12">
        <v>4</v>
      </c>
      <c r="AY14" s="12">
        <v>56</v>
      </c>
      <c r="AZ14" s="12">
        <v>20</v>
      </c>
      <c r="BA14" s="15" t="s">
        <v>5</v>
      </c>
      <c r="BB14" s="24">
        <f>AVERAGE(C14:AZ14)</f>
        <v>18.02</v>
      </c>
      <c r="BC14" s="25">
        <f>STDEV(C14:AZ14)</f>
        <v>29.188682458676844</v>
      </c>
      <c r="BD14" s="12">
        <v>1</v>
      </c>
      <c r="BE14" s="12">
        <v>83</v>
      </c>
      <c r="BF14" s="12">
        <v>58</v>
      </c>
      <c r="BG14" s="12">
        <v>1</v>
      </c>
      <c r="BH14" s="12">
        <v>96</v>
      </c>
      <c r="BI14" s="12">
        <v>1</v>
      </c>
      <c r="BJ14" s="12">
        <v>59</v>
      </c>
      <c r="BK14" s="12">
        <v>1</v>
      </c>
      <c r="BL14" s="12">
        <v>1</v>
      </c>
      <c r="BM14" s="12">
        <v>73</v>
      </c>
      <c r="BN14" s="12">
        <v>1</v>
      </c>
      <c r="BO14" s="12">
        <v>2</v>
      </c>
      <c r="BP14" s="12">
        <v>69</v>
      </c>
      <c r="BQ14" s="12">
        <v>1</v>
      </c>
      <c r="BR14" s="12">
        <v>46</v>
      </c>
      <c r="BS14" s="12">
        <v>100</v>
      </c>
      <c r="BT14" s="12">
        <v>1</v>
      </c>
      <c r="BU14" s="12">
        <v>1</v>
      </c>
      <c r="BV14" s="12">
        <v>28</v>
      </c>
      <c r="BW14" s="12">
        <v>1</v>
      </c>
      <c r="BX14" s="12">
        <v>1</v>
      </c>
      <c r="BY14" s="12">
        <v>5</v>
      </c>
      <c r="BZ14" s="12">
        <v>76</v>
      </c>
      <c r="CA14" s="12">
        <v>90</v>
      </c>
      <c r="CB14" s="12">
        <v>80</v>
      </c>
      <c r="CC14" s="12">
        <v>1</v>
      </c>
      <c r="CD14" s="12">
        <v>1</v>
      </c>
      <c r="CE14" s="12">
        <v>92</v>
      </c>
      <c r="CF14" s="12">
        <v>78</v>
      </c>
      <c r="CG14" s="12">
        <v>65</v>
      </c>
      <c r="CH14" s="12">
        <v>1</v>
      </c>
      <c r="CI14" s="12">
        <v>1</v>
      </c>
      <c r="CJ14" s="12">
        <v>1</v>
      </c>
      <c r="CK14" s="12">
        <v>81</v>
      </c>
      <c r="CL14" s="12">
        <v>81</v>
      </c>
      <c r="CM14" s="12">
        <v>1</v>
      </c>
      <c r="CN14" s="12">
        <v>1</v>
      </c>
      <c r="CO14" s="12">
        <v>1</v>
      </c>
      <c r="CP14" s="12">
        <v>60</v>
      </c>
      <c r="CQ14" s="12">
        <v>1</v>
      </c>
      <c r="CR14" s="12">
        <v>1</v>
      </c>
      <c r="CS14" s="12">
        <v>70</v>
      </c>
      <c r="CT14" s="12">
        <v>100</v>
      </c>
      <c r="CU14" s="12">
        <v>91</v>
      </c>
      <c r="CV14" s="12">
        <v>1</v>
      </c>
      <c r="CW14" s="12">
        <v>79</v>
      </c>
      <c r="CX14" s="12">
        <v>1</v>
      </c>
      <c r="CY14" s="12">
        <v>1</v>
      </c>
      <c r="CZ14" s="12">
        <v>73</v>
      </c>
      <c r="DA14" s="12">
        <v>81</v>
      </c>
      <c r="DB14" s="15" t="s">
        <v>5</v>
      </c>
      <c r="DC14" s="24">
        <f>AVERAGE(BD14:DA14)</f>
        <v>36.799999999999997</v>
      </c>
      <c r="DD14" s="25">
        <f>STDEV(BD14:DA14)</f>
        <v>39.217863484980036</v>
      </c>
      <c r="DE14" s="12">
        <v>79</v>
      </c>
      <c r="DF14" s="12">
        <v>1</v>
      </c>
      <c r="DG14" s="12">
        <v>1</v>
      </c>
      <c r="DH14" s="12">
        <v>79</v>
      </c>
      <c r="DI14" s="12">
        <v>1</v>
      </c>
      <c r="DJ14" s="12">
        <v>47</v>
      </c>
      <c r="DK14" s="12">
        <v>22</v>
      </c>
      <c r="DL14" s="12">
        <v>84</v>
      </c>
      <c r="DM14" s="12">
        <v>1</v>
      </c>
      <c r="DN14" s="12">
        <v>1</v>
      </c>
      <c r="DO14" s="12">
        <v>63</v>
      </c>
      <c r="DP14" s="12">
        <v>84</v>
      </c>
      <c r="DQ14" s="12">
        <v>90</v>
      </c>
      <c r="DR14" s="12">
        <v>1</v>
      </c>
      <c r="DS14" s="12">
        <v>1</v>
      </c>
      <c r="DT14" s="12">
        <v>1</v>
      </c>
      <c r="DU14" s="12">
        <v>78</v>
      </c>
      <c r="DV14" s="12">
        <v>97</v>
      </c>
      <c r="DW14" s="12">
        <v>63</v>
      </c>
      <c r="DX14" s="12">
        <v>63</v>
      </c>
      <c r="DY14" s="12">
        <v>82</v>
      </c>
      <c r="DZ14" s="12">
        <v>1</v>
      </c>
      <c r="EA14" s="12">
        <v>1</v>
      </c>
      <c r="EB14" s="12">
        <v>71</v>
      </c>
      <c r="EC14" s="12">
        <v>58</v>
      </c>
      <c r="ED14" s="12">
        <v>84</v>
      </c>
      <c r="EE14" s="12">
        <v>88</v>
      </c>
      <c r="EF14" s="12">
        <v>75</v>
      </c>
      <c r="EG14" s="12">
        <v>100</v>
      </c>
      <c r="EH14" s="12">
        <v>1</v>
      </c>
      <c r="EI14" s="12">
        <v>1</v>
      </c>
      <c r="EJ14" s="12">
        <v>13</v>
      </c>
      <c r="EK14" s="12">
        <v>1</v>
      </c>
      <c r="EL14" s="12">
        <v>73</v>
      </c>
      <c r="EM14" s="12">
        <v>1</v>
      </c>
      <c r="EN14" s="12">
        <v>37</v>
      </c>
      <c r="EO14" s="12">
        <v>1</v>
      </c>
      <c r="EP14" s="12">
        <v>1</v>
      </c>
      <c r="EQ14" s="12">
        <v>83</v>
      </c>
      <c r="ER14" s="12">
        <v>1</v>
      </c>
      <c r="ES14" s="12">
        <v>62</v>
      </c>
      <c r="ET14" s="12">
        <v>1</v>
      </c>
      <c r="EU14" s="12">
        <v>23</v>
      </c>
      <c r="EV14" s="12">
        <v>1</v>
      </c>
      <c r="EW14" s="12">
        <v>7</v>
      </c>
      <c r="EX14" s="12">
        <v>64</v>
      </c>
      <c r="EY14" s="12">
        <v>1</v>
      </c>
      <c r="EZ14" s="12">
        <v>70</v>
      </c>
      <c r="FA14" s="12">
        <v>64</v>
      </c>
      <c r="FB14" s="12">
        <v>86</v>
      </c>
      <c r="FC14" s="15" t="s">
        <v>5</v>
      </c>
      <c r="FD14" s="24">
        <f>AVERAGE(DE14:FB14)</f>
        <v>40.18</v>
      </c>
      <c r="FE14" s="25">
        <f>STDEV(DE14:FB14)</f>
        <v>37.33613995767071</v>
      </c>
      <c r="FF14" s="15" t="s">
        <v>5</v>
      </c>
      <c r="FG14" s="24">
        <f>AVERAGE(C14:AZ14,BD14:DA14,DE14:FB14)</f>
        <v>31.666666666666668</v>
      </c>
      <c r="FH14" s="25">
        <f>STDEV(C14:AZ14,BD14:DA14,DE14:FB14)</f>
        <v>36.606866020202126</v>
      </c>
    </row>
    <row r="15" spans="1:164" x14ac:dyDescent="0.2">
      <c r="A15" s="15" t="s">
        <v>208</v>
      </c>
      <c r="B15" s="16" t="s">
        <v>203</v>
      </c>
      <c r="C15" s="12">
        <v>100</v>
      </c>
      <c r="D15" s="12">
        <v>93</v>
      </c>
      <c r="E15" s="12">
        <v>95</v>
      </c>
      <c r="F15" s="12">
        <v>1</v>
      </c>
      <c r="G15" s="12">
        <v>87</v>
      </c>
      <c r="H15" s="12">
        <v>1</v>
      </c>
      <c r="I15" s="12">
        <v>94</v>
      </c>
      <c r="J15" s="12">
        <v>1</v>
      </c>
      <c r="K15" s="12">
        <v>100</v>
      </c>
      <c r="L15" s="12">
        <v>100</v>
      </c>
      <c r="M15" s="12">
        <v>100</v>
      </c>
      <c r="N15" s="12">
        <v>79</v>
      </c>
      <c r="O15" s="12">
        <v>52</v>
      </c>
      <c r="P15" s="12">
        <v>100</v>
      </c>
      <c r="Q15" s="12">
        <v>1</v>
      </c>
      <c r="R15" s="12">
        <v>60</v>
      </c>
      <c r="S15" s="12">
        <v>100</v>
      </c>
      <c r="T15" s="12">
        <v>100</v>
      </c>
      <c r="U15" s="12">
        <v>85</v>
      </c>
      <c r="V15" s="12">
        <v>67</v>
      </c>
      <c r="W15" s="12">
        <v>100</v>
      </c>
      <c r="X15" s="12">
        <v>86</v>
      </c>
      <c r="Y15" s="12">
        <v>100</v>
      </c>
      <c r="Z15" s="12">
        <v>100</v>
      </c>
      <c r="AA15" s="12">
        <v>18</v>
      </c>
      <c r="AB15" s="12">
        <v>1</v>
      </c>
      <c r="AC15" s="12">
        <v>83</v>
      </c>
      <c r="AD15" s="12">
        <v>66</v>
      </c>
      <c r="AE15" s="12">
        <v>1</v>
      </c>
      <c r="AF15" s="12">
        <v>67</v>
      </c>
      <c r="AG15" s="12">
        <v>50</v>
      </c>
      <c r="AH15" s="12">
        <v>2</v>
      </c>
      <c r="AI15" s="12">
        <v>9</v>
      </c>
      <c r="AJ15" s="12">
        <v>15</v>
      </c>
      <c r="AK15" s="12">
        <v>58</v>
      </c>
      <c r="AL15" s="12">
        <v>60</v>
      </c>
      <c r="AM15" s="12">
        <v>17</v>
      </c>
      <c r="AN15" s="12">
        <v>1</v>
      </c>
      <c r="AO15" s="12">
        <v>84</v>
      </c>
      <c r="AP15" s="12">
        <v>30</v>
      </c>
      <c r="AQ15" s="12">
        <v>38</v>
      </c>
      <c r="AR15" s="12">
        <v>74</v>
      </c>
      <c r="AS15" s="12">
        <v>94</v>
      </c>
      <c r="AT15" s="12">
        <v>81</v>
      </c>
      <c r="AU15" s="12">
        <v>50</v>
      </c>
      <c r="AV15" s="12">
        <v>1</v>
      </c>
      <c r="AW15" s="12">
        <v>65</v>
      </c>
      <c r="AX15" s="12">
        <v>100</v>
      </c>
      <c r="AY15" s="12">
        <v>63</v>
      </c>
      <c r="AZ15" s="12">
        <v>9</v>
      </c>
      <c r="BA15" s="15" t="s">
        <v>6</v>
      </c>
      <c r="BB15" s="24">
        <f>AVERAGE(C15:Z15,AA12:AZ12)</f>
        <v>78.52</v>
      </c>
      <c r="BC15" s="25">
        <f>STDEV(C15:Z15,AA12:AZ12)</f>
        <v>30.123040202151042</v>
      </c>
      <c r="BD15" s="12">
        <v>1</v>
      </c>
      <c r="BE15" s="12">
        <v>79</v>
      </c>
      <c r="BF15" s="12">
        <v>57</v>
      </c>
      <c r="BG15" s="12">
        <v>92</v>
      </c>
      <c r="BH15" s="12">
        <v>16</v>
      </c>
      <c r="BI15" s="12">
        <v>100</v>
      </c>
      <c r="BJ15" s="12">
        <v>75</v>
      </c>
      <c r="BK15" s="12">
        <v>1</v>
      </c>
      <c r="BL15" s="12">
        <v>99</v>
      </c>
      <c r="BM15" s="12">
        <v>70</v>
      </c>
      <c r="BN15" s="12">
        <v>100</v>
      </c>
      <c r="BO15" s="12">
        <v>100</v>
      </c>
      <c r="BP15" s="12">
        <v>70</v>
      </c>
      <c r="BQ15" s="12">
        <v>100</v>
      </c>
      <c r="BR15" s="12">
        <v>100</v>
      </c>
      <c r="BS15" s="12">
        <v>76</v>
      </c>
      <c r="BT15" s="12">
        <v>100</v>
      </c>
      <c r="BU15" s="12">
        <v>1</v>
      </c>
      <c r="BV15" s="12">
        <v>74</v>
      </c>
      <c r="BW15" s="12">
        <v>100</v>
      </c>
      <c r="BX15" s="12">
        <v>49</v>
      </c>
      <c r="BY15" s="12">
        <v>95</v>
      </c>
      <c r="BZ15" s="12">
        <v>91</v>
      </c>
      <c r="CA15" s="12">
        <v>67</v>
      </c>
      <c r="CB15" s="12">
        <v>89</v>
      </c>
      <c r="CC15" s="12">
        <v>1</v>
      </c>
      <c r="CD15" s="12">
        <v>1</v>
      </c>
      <c r="CE15" s="12">
        <v>85</v>
      </c>
      <c r="CF15" s="12">
        <v>88</v>
      </c>
      <c r="CG15" s="12">
        <v>79</v>
      </c>
      <c r="CH15" s="12">
        <v>100</v>
      </c>
      <c r="CI15" s="12">
        <v>80</v>
      </c>
      <c r="CJ15" s="12">
        <v>70</v>
      </c>
      <c r="CK15" s="12">
        <v>83</v>
      </c>
      <c r="CL15" s="12">
        <v>100</v>
      </c>
      <c r="CM15" s="12">
        <v>5</v>
      </c>
      <c r="CN15" s="12">
        <v>100</v>
      </c>
      <c r="CO15" s="12">
        <v>90</v>
      </c>
      <c r="CP15" s="12">
        <v>70</v>
      </c>
      <c r="CQ15" s="12">
        <v>83</v>
      </c>
      <c r="CR15" s="12">
        <v>1</v>
      </c>
      <c r="CS15" s="12">
        <v>83</v>
      </c>
      <c r="CT15" s="12">
        <v>100</v>
      </c>
      <c r="CU15" s="12">
        <v>85</v>
      </c>
      <c r="CV15" s="12">
        <v>84</v>
      </c>
      <c r="CW15" s="12">
        <v>33</v>
      </c>
      <c r="CX15" s="12">
        <v>1</v>
      </c>
      <c r="CY15" s="12">
        <v>84</v>
      </c>
      <c r="CZ15" s="12">
        <v>70</v>
      </c>
      <c r="DA15" s="12">
        <v>90</v>
      </c>
      <c r="DB15" s="15" t="s">
        <v>6</v>
      </c>
      <c r="DC15" s="24">
        <f>AVERAGE(BD15:CB15,CC12:DA12)</f>
        <v>79.88</v>
      </c>
      <c r="DD15" s="25">
        <f>STDEV(BD15:CB15,CC12:DA12)</f>
        <v>27.46993904289576</v>
      </c>
      <c r="DE15" s="12">
        <v>72</v>
      </c>
      <c r="DF15" s="12">
        <v>1</v>
      </c>
      <c r="DG15" s="12">
        <v>1</v>
      </c>
      <c r="DH15" s="12">
        <v>81</v>
      </c>
      <c r="DI15" s="12">
        <v>1</v>
      </c>
      <c r="DJ15" s="12">
        <v>47</v>
      </c>
      <c r="DK15" s="12">
        <v>24</v>
      </c>
      <c r="DL15" s="12">
        <v>77</v>
      </c>
      <c r="DM15" s="12">
        <v>100</v>
      </c>
      <c r="DN15" s="12">
        <v>1</v>
      </c>
      <c r="DO15" s="12">
        <v>62</v>
      </c>
      <c r="DP15" s="12">
        <v>71</v>
      </c>
      <c r="DQ15" s="12">
        <v>71</v>
      </c>
      <c r="DR15" s="12">
        <v>100</v>
      </c>
      <c r="DS15" s="12">
        <v>65</v>
      </c>
      <c r="DT15" s="12">
        <v>1</v>
      </c>
      <c r="DU15" s="12">
        <v>94</v>
      </c>
      <c r="DV15" s="12">
        <v>1</v>
      </c>
      <c r="DW15" s="12">
        <v>61</v>
      </c>
      <c r="DX15" s="12">
        <v>67</v>
      </c>
      <c r="DY15" s="12">
        <v>89</v>
      </c>
      <c r="DZ15" s="12">
        <v>100</v>
      </c>
      <c r="EA15" s="12">
        <v>75</v>
      </c>
      <c r="EB15" s="12">
        <v>78</v>
      </c>
      <c r="EC15" s="12">
        <v>64</v>
      </c>
      <c r="ED15" s="12">
        <v>75</v>
      </c>
      <c r="EE15" s="12">
        <v>77</v>
      </c>
      <c r="EF15" s="12">
        <v>69</v>
      </c>
      <c r="EG15" s="12">
        <v>55</v>
      </c>
      <c r="EH15" s="12">
        <v>80</v>
      </c>
      <c r="EI15" s="12">
        <v>100</v>
      </c>
      <c r="EJ15" s="12">
        <v>12</v>
      </c>
      <c r="EK15" s="12">
        <v>100</v>
      </c>
      <c r="EL15" s="12">
        <v>67</v>
      </c>
      <c r="EM15" s="12">
        <v>81</v>
      </c>
      <c r="EN15" s="12">
        <v>39</v>
      </c>
      <c r="EO15" s="12">
        <v>66</v>
      </c>
      <c r="EP15" s="12">
        <v>37</v>
      </c>
      <c r="EQ15" s="12">
        <v>69</v>
      </c>
      <c r="ER15" s="12">
        <v>85</v>
      </c>
      <c r="ES15" s="12">
        <v>93</v>
      </c>
      <c r="ET15" s="12">
        <v>16</v>
      </c>
      <c r="EU15" s="12">
        <v>70</v>
      </c>
      <c r="EV15" s="12">
        <v>1</v>
      </c>
      <c r="EW15" s="12">
        <v>6</v>
      </c>
      <c r="EX15" s="12">
        <v>76</v>
      </c>
      <c r="EY15" s="12">
        <v>100</v>
      </c>
      <c r="EZ15" s="12">
        <v>75</v>
      </c>
      <c r="FA15" s="12">
        <v>53</v>
      </c>
      <c r="FB15" s="12">
        <v>78</v>
      </c>
      <c r="FC15" s="15" t="s">
        <v>6</v>
      </c>
      <c r="FD15" s="24">
        <f>AVERAGE(DE15:EG15,EH12:FB12)</f>
        <v>60.4</v>
      </c>
      <c r="FE15" s="25">
        <f>STDEV(DE15:EG15,EH12:FB12)</f>
        <v>30.088983678009303</v>
      </c>
      <c r="FF15" s="15" t="s">
        <v>6</v>
      </c>
      <c r="FG15" s="24">
        <f>AVERAGE(C15:Z15,AA12:AZ12,BD15:CB15,CC12:DA12,DE15:EG15,EH12:FB12)</f>
        <v>72.933333333333337</v>
      </c>
      <c r="FH15" s="25">
        <f>STDEV(C15:Z15,AA12:AZ12,BD15:CB15,CC12:DA12,DE15:EG15,EH12:FB12)</f>
        <v>30.391995296065424</v>
      </c>
    </row>
    <row r="16" spans="1:164" x14ac:dyDescent="0.2">
      <c r="A16" s="15" t="s">
        <v>209</v>
      </c>
      <c r="B16" s="16" t="s">
        <v>210</v>
      </c>
      <c r="C16" s="12" t="s">
        <v>1083</v>
      </c>
      <c r="D16" s="12" t="s">
        <v>211</v>
      </c>
      <c r="E16" s="12" t="s">
        <v>212</v>
      </c>
      <c r="F16" s="12" t="s">
        <v>211</v>
      </c>
      <c r="G16" s="12" t="s">
        <v>213</v>
      </c>
      <c r="H16" s="12" t="s">
        <v>1084</v>
      </c>
      <c r="I16" s="12" t="s">
        <v>1085</v>
      </c>
      <c r="J16" s="12" t="s">
        <v>1086</v>
      </c>
      <c r="K16" s="12" t="s">
        <v>1087</v>
      </c>
      <c r="L16" s="12" t="s">
        <v>1088</v>
      </c>
      <c r="M16" s="12" t="s">
        <v>1089</v>
      </c>
      <c r="N16" s="12" t="s">
        <v>1090</v>
      </c>
      <c r="O16" s="12" t="s">
        <v>237</v>
      </c>
      <c r="P16" s="12" t="s">
        <v>219</v>
      </c>
      <c r="Q16" s="12" t="s">
        <v>1091</v>
      </c>
      <c r="R16" s="12" t="s">
        <v>213</v>
      </c>
      <c r="S16" s="12" t="s">
        <v>1092</v>
      </c>
      <c r="T16" s="12" t="s">
        <v>213</v>
      </c>
      <c r="U16" s="12" t="s">
        <v>213</v>
      </c>
      <c r="V16" s="12" t="s">
        <v>1093</v>
      </c>
      <c r="W16" s="12" t="s">
        <v>213</v>
      </c>
      <c r="X16" s="12" t="s">
        <v>1094</v>
      </c>
      <c r="Y16" s="12" t="s">
        <v>211</v>
      </c>
      <c r="Z16" s="12" t="s">
        <v>1095</v>
      </c>
      <c r="AA16" s="12" t="s">
        <v>1096</v>
      </c>
      <c r="AB16" s="12" t="s">
        <v>224</v>
      </c>
      <c r="AC16" s="12" t="s">
        <v>213</v>
      </c>
      <c r="AD16" s="12" t="s">
        <v>211</v>
      </c>
      <c r="AE16" s="12" t="s">
        <v>1097</v>
      </c>
      <c r="AF16" s="12" t="s">
        <v>1098</v>
      </c>
      <c r="AG16" s="12" t="s">
        <v>211</v>
      </c>
      <c r="AH16" s="12" t="s">
        <v>1099</v>
      </c>
      <c r="AI16" s="12" t="s">
        <v>224</v>
      </c>
      <c r="AJ16" s="12" t="s">
        <v>211</v>
      </c>
      <c r="AK16" s="12" t="s">
        <v>224</v>
      </c>
      <c r="AL16" s="12" t="s">
        <v>1100</v>
      </c>
      <c r="AM16" s="12" t="s">
        <v>213</v>
      </c>
      <c r="AN16" s="12" t="s">
        <v>211</v>
      </c>
      <c r="AO16" s="12" t="s">
        <v>1101</v>
      </c>
      <c r="AP16" s="12" t="s">
        <v>1102</v>
      </c>
      <c r="AQ16" s="12" t="s">
        <v>1103</v>
      </c>
      <c r="AR16" s="12" t="s">
        <v>1104</v>
      </c>
      <c r="AS16" s="12" t="s">
        <v>224</v>
      </c>
      <c r="AT16" s="12" t="s">
        <v>1105</v>
      </c>
      <c r="AU16" s="12" t="s">
        <v>213</v>
      </c>
      <c r="AV16" s="12" t="s">
        <v>1106</v>
      </c>
      <c r="AW16" s="12" t="s">
        <v>213</v>
      </c>
      <c r="AX16" s="12" t="s">
        <v>213</v>
      </c>
      <c r="AY16" s="12" t="s">
        <v>212</v>
      </c>
      <c r="AZ16" s="12" t="s">
        <v>219</v>
      </c>
      <c r="BA16" s="26"/>
      <c r="BB16" s="19" t="s">
        <v>8</v>
      </c>
      <c r="BC16" s="20" t="s">
        <v>9</v>
      </c>
      <c r="BD16" s="12" t="s">
        <v>1107</v>
      </c>
      <c r="BE16" s="12" t="s">
        <v>388</v>
      </c>
      <c r="BF16" s="12" t="s">
        <v>759</v>
      </c>
      <c r="BG16" s="12" t="s">
        <v>212</v>
      </c>
      <c r="BH16" s="12" t="s">
        <v>1108</v>
      </c>
      <c r="BI16" s="12" t="s">
        <v>1109</v>
      </c>
      <c r="BJ16" s="12" t="s">
        <v>1110</v>
      </c>
      <c r="BK16" s="12" t="s">
        <v>224</v>
      </c>
      <c r="BL16" s="12" t="s">
        <v>403</v>
      </c>
      <c r="BM16" s="12" t="s">
        <v>1111</v>
      </c>
      <c r="BN16" s="12" t="s">
        <v>1112</v>
      </c>
      <c r="BO16" s="12" t="s">
        <v>1113</v>
      </c>
      <c r="BP16" s="12" t="s">
        <v>1114</v>
      </c>
      <c r="BQ16" s="12" t="s">
        <v>1115</v>
      </c>
      <c r="BR16" s="12" t="s">
        <v>1116</v>
      </c>
      <c r="BS16" s="12" t="s">
        <v>213</v>
      </c>
      <c r="BT16" s="12" t="s">
        <v>224</v>
      </c>
      <c r="BU16" s="12" t="s">
        <v>1117</v>
      </c>
      <c r="BV16" s="12" t="s">
        <v>1118</v>
      </c>
      <c r="BW16" s="12" t="s">
        <v>1119</v>
      </c>
      <c r="BX16" s="12" t="s">
        <v>1120</v>
      </c>
      <c r="BY16" s="12" t="s">
        <v>211</v>
      </c>
      <c r="BZ16" s="12" t="s">
        <v>308</v>
      </c>
      <c r="CA16" s="12" t="s">
        <v>1121</v>
      </c>
      <c r="CB16" s="12" t="s">
        <v>1122</v>
      </c>
      <c r="CC16" s="12" t="s">
        <v>211</v>
      </c>
      <c r="CD16" s="12" t="s">
        <v>219</v>
      </c>
      <c r="CE16" s="12" t="s">
        <v>265</v>
      </c>
      <c r="CF16" s="12" t="s">
        <v>213</v>
      </c>
      <c r="CG16" s="12" t="s">
        <v>251</v>
      </c>
      <c r="CH16" s="12" t="s">
        <v>247</v>
      </c>
      <c r="CI16" s="12" t="s">
        <v>219</v>
      </c>
      <c r="CJ16" s="12" t="s">
        <v>211</v>
      </c>
      <c r="CK16" s="12" t="s">
        <v>213</v>
      </c>
      <c r="CL16" s="12" t="s">
        <v>1123</v>
      </c>
      <c r="CM16" s="12" t="s">
        <v>1124</v>
      </c>
      <c r="CN16" s="12" t="s">
        <v>1125</v>
      </c>
      <c r="CO16" s="12" t="s">
        <v>1126</v>
      </c>
      <c r="CP16" s="12" t="s">
        <v>213</v>
      </c>
      <c r="CQ16" s="12" t="s">
        <v>247</v>
      </c>
      <c r="CR16" s="12" t="s">
        <v>213</v>
      </c>
      <c r="CS16" s="12" t="s">
        <v>1127</v>
      </c>
      <c r="CT16" s="12" t="s">
        <v>759</v>
      </c>
      <c r="CU16" s="12" t="s">
        <v>212</v>
      </c>
      <c r="CV16" s="12" t="s">
        <v>262</v>
      </c>
      <c r="CW16" s="12" t="s">
        <v>1128</v>
      </c>
      <c r="CX16" s="12" t="s">
        <v>213</v>
      </c>
      <c r="CY16" s="12" t="s">
        <v>211</v>
      </c>
      <c r="CZ16" s="12" t="s">
        <v>213</v>
      </c>
      <c r="DA16" s="12" t="s">
        <v>421</v>
      </c>
      <c r="DB16" s="26"/>
      <c r="DC16" s="19" t="s">
        <v>8</v>
      </c>
      <c r="DD16" s="20" t="s">
        <v>9</v>
      </c>
      <c r="DE16" s="12" t="s">
        <v>213</v>
      </c>
      <c r="DF16" s="12" t="s">
        <v>213</v>
      </c>
      <c r="DG16" s="12" t="s">
        <v>213</v>
      </c>
      <c r="DH16" s="12" t="s">
        <v>759</v>
      </c>
      <c r="DI16" s="12" t="s">
        <v>211</v>
      </c>
      <c r="DJ16" s="12" t="s">
        <v>213</v>
      </c>
      <c r="DK16" s="12" t="s">
        <v>211</v>
      </c>
      <c r="DL16" s="12" t="s">
        <v>213</v>
      </c>
      <c r="DM16" s="12" t="s">
        <v>1129</v>
      </c>
      <c r="DN16" s="12" t="s">
        <v>1130</v>
      </c>
      <c r="DO16" s="12" t="s">
        <v>1131</v>
      </c>
      <c r="DP16" s="12" t="s">
        <v>213</v>
      </c>
      <c r="DQ16" s="12" t="s">
        <v>1132</v>
      </c>
      <c r="DR16" s="12" t="s">
        <v>1133</v>
      </c>
      <c r="DS16" s="12" t="s">
        <v>1134</v>
      </c>
      <c r="DT16" s="12" t="s">
        <v>219</v>
      </c>
      <c r="DU16" s="12" t="s">
        <v>1135</v>
      </c>
      <c r="DV16" s="12" t="s">
        <v>739</v>
      </c>
      <c r="DW16" s="12" t="s">
        <v>212</v>
      </c>
      <c r="DX16" s="12" t="s">
        <v>224</v>
      </c>
      <c r="DY16" s="12" t="s">
        <v>1136</v>
      </c>
      <c r="DZ16" s="12" t="s">
        <v>1137</v>
      </c>
      <c r="EA16" s="12" t="s">
        <v>1107</v>
      </c>
      <c r="EB16" s="12" t="s">
        <v>1138</v>
      </c>
      <c r="EC16" s="12" t="s">
        <v>213</v>
      </c>
      <c r="ED16" s="12" t="s">
        <v>213</v>
      </c>
      <c r="EE16" s="12" t="s">
        <v>224</v>
      </c>
      <c r="EF16" s="12" t="s">
        <v>301</v>
      </c>
      <c r="EG16" s="12" t="s">
        <v>211</v>
      </c>
      <c r="EH16" s="12" t="s">
        <v>219</v>
      </c>
      <c r="EI16" s="12" t="s">
        <v>213</v>
      </c>
      <c r="EJ16" s="12" t="s">
        <v>1139</v>
      </c>
      <c r="EK16" s="12" t="s">
        <v>1140</v>
      </c>
      <c r="EL16" s="12" t="s">
        <v>262</v>
      </c>
      <c r="EM16" s="12" t="s">
        <v>212</v>
      </c>
      <c r="EN16" s="12" t="s">
        <v>213</v>
      </c>
      <c r="EO16" s="12" t="s">
        <v>211</v>
      </c>
      <c r="EP16" s="12" t="s">
        <v>211</v>
      </c>
      <c r="EQ16" s="12" t="s">
        <v>211</v>
      </c>
      <c r="ER16" s="12" t="s">
        <v>1141</v>
      </c>
      <c r="ES16" s="12" t="s">
        <v>213</v>
      </c>
      <c r="ET16" s="12" t="s">
        <v>1142</v>
      </c>
      <c r="EU16" s="12" t="s">
        <v>211</v>
      </c>
      <c r="EV16" s="12" t="s">
        <v>1143</v>
      </c>
      <c r="EW16" s="12" t="s">
        <v>211</v>
      </c>
      <c r="EX16" s="12" t="s">
        <v>1144</v>
      </c>
      <c r="EY16" s="12" t="s">
        <v>1145</v>
      </c>
      <c r="EZ16" s="12" t="s">
        <v>213</v>
      </c>
      <c r="FA16" s="12" t="s">
        <v>1146</v>
      </c>
      <c r="FB16" s="12" t="s">
        <v>213</v>
      </c>
      <c r="FC16" s="26"/>
      <c r="FD16" s="19" t="s">
        <v>8</v>
      </c>
      <c r="FE16" s="20" t="s">
        <v>9</v>
      </c>
      <c r="FF16" s="26"/>
      <c r="FG16" s="19" t="s">
        <v>8</v>
      </c>
      <c r="FH16" s="20" t="s">
        <v>9</v>
      </c>
    </row>
    <row r="17" spans="1:164" x14ac:dyDescent="0.2">
      <c r="A17" s="15"/>
      <c r="B17" s="16" t="s">
        <v>297</v>
      </c>
      <c r="C17" s="12" t="s">
        <v>298</v>
      </c>
      <c r="D17" s="12" t="s">
        <v>298</v>
      </c>
      <c r="E17" s="12" t="s">
        <v>298</v>
      </c>
      <c r="F17" s="12" t="s">
        <v>298</v>
      </c>
      <c r="G17" s="12" t="s">
        <v>298</v>
      </c>
      <c r="L17" s="12" t="s">
        <v>298</v>
      </c>
      <c r="O17" s="12" t="s">
        <v>298</v>
      </c>
      <c r="P17" s="12" t="s">
        <v>298</v>
      </c>
      <c r="R17" s="12" t="s">
        <v>298</v>
      </c>
      <c r="S17" s="12" t="s">
        <v>298</v>
      </c>
      <c r="T17" s="12" t="s">
        <v>298</v>
      </c>
      <c r="U17" s="12" t="s">
        <v>298</v>
      </c>
      <c r="V17" s="12" t="s">
        <v>298</v>
      </c>
      <c r="W17" s="12" t="s">
        <v>298</v>
      </c>
      <c r="Y17" s="12" t="s">
        <v>298</v>
      </c>
      <c r="AB17" s="12" t="s">
        <v>298</v>
      </c>
      <c r="AC17" s="12" t="s">
        <v>298</v>
      </c>
      <c r="AD17" s="12" t="s">
        <v>298</v>
      </c>
      <c r="AF17" s="12" t="s">
        <v>298</v>
      </c>
      <c r="AG17" s="12" t="s">
        <v>298</v>
      </c>
      <c r="AH17" s="12" t="s">
        <v>298</v>
      </c>
      <c r="AI17" s="12" t="s">
        <v>298</v>
      </c>
      <c r="AJ17" s="12" t="s">
        <v>298</v>
      </c>
      <c r="AK17" s="12" t="s">
        <v>298</v>
      </c>
      <c r="AM17" s="12" t="s">
        <v>298</v>
      </c>
      <c r="AN17" s="12" t="s">
        <v>298</v>
      </c>
      <c r="AP17" s="12" t="s">
        <v>298</v>
      </c>
      <c r="AQ17" s="12" t="s">
        <v>298</v>
      </c>
      <c r="AS17" s="12" t="s">
        <v>298</v>
      </c>
      <c r="AT17" s="12" t="s">
        <v>298</v>
      </c>
      <c r="AU17" s="12" t="s">
        <v>298</v>
      </c>
      <c r="AV17" s="12" t="s">
        <v>298</v>
      </c>
      <c r="AW17" s="12" t="s">
        <v>298</v>
      </c>
      <c r="AX17" s="12" t="s">
        <v>298</v>
      </c>
      <c r="AY17" s="12" t="s">
        <v>298</v>
      </c>
      <c r="AZ17" s="12" t="s">
        <v>298</v>
      </c>
      <c r="BA17" s="15" t="s">
        <v>10</v>
      </c>
      <c r="BB17" s="34">
        <f>50-COUNTIF(C17:AZ17,"I don't know/no response/other comment")</f>
        <v>14</v>
      </c>
      <c r="BC17" s="23">
        <f>BB17/50*100</f>
        <v>28.000000000000004</v>
      </c>
      <c r="BD17" s="12" t="s">
        <v>298</v>
      </c>
      <c r="BE17" s="12" t="s">
        <v>298</v>
      </c>
      <c r="BF17" s="12" t="s">
        <v>298</v>
      </c>
      <c r="BG17" s="12" t="s">
        <v>298</v>
      </c>
      <c r="BH17" s="12" t="s">
        <v>298</v>
      </c>
      <c r="BJ17" s="12" t="s">
        <v>298</v>
      </c>
      <c r="BK17" s="12" t="s">
        <v>298</v>
      </c>
      <c r="BL17" s="12" t="s">
        <v>298</v>
      </c>
      <c r="BM17" s="12" t="s">
        <v>298</v>
      </c>
      <c r="BP17" s="12" t="s">
        <v>298</v>
      </c>
      <c r="BS17" s="12" t="s">
        <v>298</v>
      </c>
      <c r="BT17" s="12" t="s">
        <v>298</v>
      </c>
      <c r="BU17" s="12" t="s">
        <v>298</v>
      </c>
      <c r="BW17" s="12" t="s">
        <v>298</v>
      </c>
      <c r="BY17" s="12" t="s">
        <v>298</v>
      </c>
      <c r="BZ17" s="12" t="s">
        <v>298</v>
      </c>
      <c r="CA17" s="12" t="s">
        <v>298</v>
      </c>
      <c r="CC17" s="12" t="s">
        <v>298</v>
      </c>
      <c r="CD17" s="12" t="s">
        <v>298</v>
      </c>
      <c r="CF17" s="12" t="s">
        <v>298</v>
      </c>
      <c r="CG17" s="12" t="s">
        <v>298</v>
      </c>
      <c r="CH17" s="12" t="s">
        <v>298</v>
      </c>
      <c r="CI17" s="12" t="s">
        <v>298</v>
      </c>
      <c r="CJ17" s="12" t="s">
        <v>298</v>
      </c>
      <c r="CK17" s="12" t="s">
        <v>298</v>
      </c>
      <c r="CP17" s="12" t="s">
        <v>298</v>
      </c>
      <c r="CQ17" s="12" t="s">
        <v>298</v>
      </c>
      <c r="CR17" s="12" t="s">
        <v>298</v>
      </c>
      <c r="CT17" s="12" t="s">
        <v>298</v>
      </c>
      <c r="CU17" s="12" t="s">
        <v>298</v>
      </c>
      <c r="CV17" s="12" t="s">
        <v>298</v>
      </c>
      <c r="CW17" s="12" t="s">
        <v>298</v>
      </c>
      <c r="CX17" s="12" t="s">
        <v>298</v>
      </c>
      <c r="CY17" s="12" t="s">
        <v>298</v>
      </c>
      <c r="CZ17" s="12" t="s">
        <v>298</v>
      </c>
      <c r="DA17" s="12" t="s">
        <v>298</v>
      </c>
      <c r="DB17" s="15" t="s">
        <v>10</v>
      </c>
      <c r="DC17" s="34">
        <f>50-COUNTIF(BD17:DA17,"I don't know/no response/other comment")</f>
        <v>14</v>
      </c>
      <c r="DD17" s="23">
        <f>DC17/50*100</f>
        <v>28.000000000000004</v>
      </c>
      <c r="DE17" s="12" t="s">
        <v>298</v>
      </c>
      <c r="DF17" s="12" t="s">
        <v>298</v>
      </c>
      <c r="DG17" s="12" t="s">
        <v>298</v>
      </c>
      <c r="DH17" s="12" t="s">
        <v>298</v>
      </c>
      <c r="DI17" s="12" t="s">
        <v>298</v>
      </c>
      <c r="DJ17" s="12" t="s">
        <v>298</v>
      </c>
      <c r="DK17" s="12" t="s">
        <v>298</v>
      </c>
      <c r="DL17" s="12" t="s">
        <v>298</v>
      </c>
      <c r="DN17" s="12" t="s">
        <v>298</v>
      </c>
      <c r="DP17" s="12" t="s">
        <v>298</v>
      </c>
      <c r="DQ17" s="12" t="s">
        <v>298</v>
      </c>
      <c r="DT17" s="12" t="s">
        <v>298</v>
      </c>
      <c r="DU17" s="12" t="s">
        <v>298</v>
      </c>
      <c r="DV17" s="12" t="s">
        <v>298</v>
      </c>
      <c r="DW17" s="12" t="s">
        <v>298</v>
      </c>
      <c r="DX17" s="12" t="s">
        <v>298</v>
      </c>
      <c r="DY17" s="12" t="s">
        <v>298</v>
      </c>
      <c r="EA17" s="12" t="s">
        <v>298</v>
      </c>
      <c r="EB17" s="12" t="s">
        <v>298</v>
      </c>
      <c r="EC17" s="12" t="s">
        <v>298</v>
      </c>
      <c r="ED17" s="12" t="s">
        <v>298</v>
      </c>
      <c r="EE17" s="12" t="s">
        <v>298</v>
      </c>
      <c r="EF17" s="12" t="s">
        <v>298</v>
      </c>
      <c r="EG17" s="12" t="s">
        <v>298</v>
      </c>
      <c r="EH17" s="12" t="s">
        <v>298</v>
      </c>
      <c r="EI17" s="12" t="s">
        <v>298</v>
      </c>
      <c r="EJ17" s="12" t="s">
        <v>298</v>
      </c>
      <c r="EL17" s="12" t="s">
        <v>298</v>
      </c>
      <c r="EM17" s="12" t="s">
        <v>298</v>
      </c>
      <c r="EN17" s="12" t="s">
        <v>298</v>
      </c>
      <c r="EO17" s="12" t="s">
        <v>298</v>
      </c>
      <c r="EP17" s="12" t="s">
        <v>298</v>
      </c>
      <c r="EQ17" s="12" t="s">
        <v>298</v>
      </c>
      <c r="ES17" s="12" t="s">
        <v>298</v>
      </c>
      <c r="EU17" s="12" t="s">
        <v>298</v>
      </c>
      <c r="EV17" s="12" t="s">
        <v>298</v>
      </c>
      <c r="EW17" s="12" t="s">
        <v>298</v>
      </c>
      <c r="EX17" s="12" t="s">
        <v>298</v>
      </c>
      <c r="EZ17" s="12" t="s">
        <v>298</v>
      </c>
      <c r="FB17" s="12" t="s">
        <v>298</v>
      </c>
      <c r="FC17" s="15" t="s">
        <v>10</v>
      </c>
      <c r="FD17" s="34">
        <f>50-COUNTIF(DE17:FB17,"I don't know/no response/other comment")</f>
        <v>10</v>
      </c>
      <c r="FE17" s="23">
        <f>FD17/50*100</f>
        <v>20</v>
      </c>
      <c r="FF17" s="15" t="s">
        <v>10</v>
      </c>
      <c r="FG17" s="34">
        <f>BB17+DC17+FD17</f>
        <v>38</v>
      </c>
      <c r="FH17" s="23">
        <f>FG17/200*100</f>
        <v>19</v>
      </c>
    </row>
    <row r="18" spans="1:164" x14ac:dyDescent="0.2">
      <c r="A18" s="15" t="s">
        <v>299</v>
      </c>
      <c r="B18" s="16" t="s">
        <v>300</v>
      </c>
      <c r="C18" s="12" t="s">
        <v>249</v>
      </c>
      <c r="D18" s="12" t="s">
        <v>301</v>
      </c>
      <c r="E18" s="12" t="s">
        <v>302</v>
      </c>
      <c r="F18" s="12" t="s">
        <v>249</v>
      </c>
      <c r="G18" s="12" t="s">
        <v>249</v>
      </c>
      <c r="H18" s="12" t="s">
        <v>249</v>
      </c>
      <c r="I18" s="12" t="s">
        <v>301</v>
      </c>
      <c r="J18" s="12" t="s">
        <v>301</v>
      </c>
      <c r="K18" s="12" t="s">
        <v>249</v>
      </c>
      <c r="L18" s="12" t="s">
        <v>301</v>
      </c>
      <c r="M18" s="12" t="s">
        <v>301</v>
      </c>
      <c r="N18" s="12" t="s">
        <v>301</v>
      </c>
      <c r="O18" s="12" t="s">
        <v>249</v>
      </c>
      <c r="P18" s="12" t="s">
        <v>249</v>
      </c>
      <c r="Q18" s="12" t="s">
        <v>301</v>
      </c>
      <c r="R18" s="12" t="s">
        <v>249</v>
      </c>
      <c r="S18" s="12" t="s">
        <v>249</v>
      </c>
      <c r="T18" s="12" t="s">
        <v>249</v>
      </c>
      <c r="U18" s="12" t="s">
        <v>301</v>
      </c>
      <c r="V18" s="12" t="s">
        <v>301</v>
      </c>
      <c r="W18" s="12" t="s">
        <v>249</v>
      </c>
      <c r="X18" s="12" t="s">
        <v>301</v>
      </c>
      <c r="Y18" s="12" t="s">
        <v>301</v>
      </c>
      <c r="Z18" s="12" t="s">
        <v>249</v>
      </c>
      <c r="AA18" s="12" t="s">
        <v>249</v>
      </c>
      <c r="AB18" s="12" t="s">
        <v>301</v>
      </c>
      <c r="AC18" s="12" t="s">
        <v>249</v>
      </c>
      <c r="AD18" s="12" t="s">
        <v>249</v>
      </c>
      <c r="AE18" s="12" t="s">
        <v>301</v>
      </c>
      <c r="AF18" s="12" t="s">
        <v>249</v>
      </c>
      <c r="AG18" s="12" t="s">
        <v>301</v>
      </c>
      <c r="AH18" s="12" t="s">
        <v>249</v>
      </c>
      <c r="AI18" s="12" t="s">
        <v>302</v>
      </c>
      <c r="AJ18" s="12" t="s">
        <v>249</v>
      </c>
      <c r="AK18" s="12" t="s">
        <v>249</v>
      </c>
      <c r="AL18" s="12" t="s">
        <v>301</v>
      </c>
      <c r="AM18" s="12" t="s">
        <v>249</v>
      </c>
      <c r="AN18" s="12" t="s">
        <v>301</v>
      </c>
      <c r="AO18" s="12" t="s">
        <v>249</v>
      </c>
      <c r="AP18" s="12" t="s">
        <v>249</v>
      </c>
      <c r="AQ18" s="12" t="s">
        <v>249</v>
      </c>
      <c r="AR18" s="12" t="s">
        <v>249</v>
      </c>
      <c r="AS18" s="12" t="s">
        <v>249</v>
      </c>
      <c r="AT18" s="12" t="s">
        <v>301</v>
      </c>
      <c r="AU18" s="12" t="s">
        <v>301</v>
      </c>
      <c r="AV18" s="12" t="s">
        <v>301</v>
      </c>
      <c r="AW18" s="12" t="s">
        <v>249</v>
      </c>
      <c r="AX18" s="12" t="s">
        <v>249</v>
      </c>
      <c r="AY18" s="12" t="s">
        <v>249</v>
      </c>
      <c r="AZ18" s="12" t="s">
        <v>303</v>
      </c>
      <c r="BA18" s="15" t="s">
        <v>11</v>
      </c>
      <c r="BB18" s="34">
        <f>COUNTIF(C18:AZ18," yes")</f>
        <v>19</v>
      </c>
      <c r="BC18" s="23">
        <f>BB18/50*100</f>
        <v>38</v>
      </c>
      <c r="BD18" s="12" t="s">
        <v>301</v>
      </c>
      <c r="BE18" s="12" t="s">
        <v>301</v>
      </c>
      <c r="BF18" s="12" t="s">
        <v>302</v>
      </c>
      <c r="BG18" s="12" t="s">
        <v>249</v>
      </c>
      <c r="BH18" s="12" t="s">
        <v>301</v>
      </c>
      <c r="BI18" s="12" t="s">
        <v>301</v>
      </c>
      <c r="BJ18" s="12" t="s">
        <v>301</v>
      </c>
      <c r="BK18" s="12" t="s">
        <v>249</v>
      </c>
      <c r="BL18" s="12" t="s">
        <v>301</v>
      </c>
      <c r="BM18" s="12" t="s">
        <v>303</v>
      </c>
      <c r="BN18" s="12" t="s">
        <v>301</v>
      </c>
      <c r="BO18" s="12" t="s">
        <v>301</v>
      </c>
      <c r="BP18" s="12" t="s">
        <v>249</v>
      </c>
      <c r="BQ18" s="12" t="s">
        <v>301</v>
      </c>
      <c r="BR18" s="12" t="s">
        <v>249</v>
      </c>
      <c r="BS18" s="12" t="s">
        <v>249</v>
      </c>
      <c r="BT18" s="12" t="s">
        <v>249</v>
      </c>
      <c r="BU18" s="12" t="s">
        <v>249</v>
      </c>
      <c r="BV18" s="12" t="s">
        <v>301</v>
      </c>
      <c r="BW18" s="12" t="s">
        <v>302</v>
      </c>
      <c r="BX18" s="12" t="s">
        <v>249</v>
      </c>
      <c r="BY18" s="12" t="s">
        <v>249</v>
      </c>
      <c r="BZ18" s="12" t="s">
        <v>302</v>
      </c>
      <c r="CA18" s="12" t="s">
        <v>301</v>
      </c>
      <c r="CB18" s="12" t="s">
        <v>249</v>
      </c>
      <c r="CC18" s="12" t="s">
        <v>249</v>
      </c>
      <c r="CD18" s="12" t="s">
        <v>249</v>
      </c>
      <c r="CE18" s="12" t="s">
        <v>302</v>
      </c>
      <c r="CF18" s="12" t="s">
        <v>301</v>
      </c>
      <c r="CG18" s="12" t="s">
        <v>301</v>
      </c>
      <c r="CH18" s="12" t="s">
        <v>249</v>
      </c>
      <c r="CI18" s="12" t="s">
        <v>301</v>
      </c>
      <c r="CJ18" s="12" t="s">
        <v>301</v>
      </c>
      <c r="CK18" s="12" t="s">
        <v>301</v>
      </c>
      <c r="CL18" s="12" t="s">
        <v>301</v>
      </c>
      <c r="CM18" s="12" t="s">
        <v>249</v>
      </c>
      <c r="CN18" s="12" t="s">
        <v>301</v>
      </c>
      <c r="CO18" s="12" t="s">
        <v>301</v>
      </c>
      <c r="CP18" s="12" t="s">
        <v>249</v>
      </c>
      <c r="CQ18" s="12" t="s">
        <v>249</v>
      </c>
      <c r="CR18" s="12" t="s">
        <v>301</v>
      </c>
      <c r="CS18" s="12" t="s">
        <v>301</v>
      </c>
      <c r="CT18" s="12" t="s">
        <v>249</v>
      </c>
      <c r="CU18" s="12" t="s">
        <v>303</v>
      </c>
      <c r="CV18" s="12" t="s">
        <v>249</v>
      </c>
      <c r="CW18" s="12" t="s">
        <v>249</v>
      </c>
      <c r="CX18" s="12" t="s">
        <v>301</v>
      </c>
      <c r="CY18" s="12" t="s">
        <v>301</v>
      </c>
      <c r="CZ18" s="12" t="s">
        <v>249</v>
      </c>
      <c r="DA18" s="12" t="s">
        <v>301</v>
      </c>
      <c r="DB18" s="15" t="s">
        <v>11</v>
      </c>
      <c r="DC18" s="34">
        <f>COUNTIF(BD18:DA18," yes")</f>
        <v>24</v>
      </c>
      <c r="DD18" s="23">
        <f>DC18/50*100</f>
        <v>48</v>
      </c>
      <c r="DE18" s="12" t="s">
        <v>301</v>
      </c>
      <c r="DF18" s="12" t="s">
        <v>249</v>
      </c>
      <c r="DG18" s="12" t="s">
        <v>301</v>
      </c>
      <c r="DH18" s="12" t="s">
        <v>249</v>
      </c>
      <c r="DI18" s="12" t="s">
        <v>249</v>
      </c>
      <c r="DJ18" s="12" t="s">
        <v>303</v>
      </c>
      <c r="DK18" s="12" t="s">
        <v>249</v>
      </c>
      <c r="DL18" s="12" t="s">
        <v>301</v>
      </c>
      <c r="DM18" s="12" t="s">
        <v>301</v>
      </c>
      <c r="DN18" s="12" t="s">
        <v>301</v>
      </c>
      <c r="DO18" s="12" t="s">
        <v>249</v>
      </c>
      <c r="DP18" s="12" t="s">
        <v>302</v>
      </c>
      <c r="DQ18" s="12" t="s">
        <v>301</v>
      </c>
      <c r="DR18" s="12" t="s">
        <v>249</v>
      </c>
      <c r="DS18" s="12" t="s">
        <v>301</v>
      </c>
      <c r="DT18" s="12" t="s">
        <v>301</v>
      </c>
      <c r="DU18" s="12" t="s">
        <v>301</v>
      </c>
      <c r="DV18" s="12" t="s">
        <v>249</v>
      </c>
      <c r="DW18" s="12" t="s">
        <v>302</v>
      </c>
      <c r="DX18" s="12" t="s">
        <v>249</v>
      </c>
      <c r="DY18" s="12" t="s">
        <v>301</v>
      </c>
      <c r="DZ18" s="12" t="s">
        <v>301</v>
      </c>
      <c r="EA18" s="12" t="s">
        <v>301</v>
      </c>
      <c r="EB18" s="12" t="s">
        <v>301</v>
      </c>
      <c r="EC18" s="12" t="s">
        <v>249</v>
      </c>
      <c r="ED18" s="12" t="s">
        <v>301</v>
      </c>
      <c r="EE18" s="12" t="s">
        <v>302</v>
      </c>
      <c r="EF18" s="12" t="s">
        <v>302</v>
      </c>
      <c r="EG18" s="12" t="s">
        <v>301</v>
      </c>
      <c r="EH18" s="12" t="s">
        <v>301</v>
      </c>
      <c r="EI18" s="12" t="s">
        <v>301</v>
      </c>
      <c r="EJ18" s="12" t="s">
        <v>249</v>
      </c>
      <c r="EK18" s="12" t="s">
        <v>301</v>
      </c>
      <c r="EL18" s="12" t="s">
        <v>249</v>
      </c>
      <c r="EM18" s="12" t="s">
        <v>249</v>
      </c>
      <c r="EN18" s="12" t="s">
        <v>301</v>
      </c>
      <c r="EO18" s="12" t="s">
        <v>301</v>
      </c>
      <c r="EP18" s="12" t="s">
        <v>249</v>
      </c>
      <c r="EQ18" s="12" t="s">
        <v>249</v>
      </c>
      <c r="ER18" s="12" t="s">
        <v>303</v>
      </c>
      <c r="ES18" s="12" t="s">
        <v>249</v>
      </c>
      <c r="ET18" s="12" t="s">
        <v>249</v>
      </c>
      <c r="EU18" s="12" t="s">
        <v>301</v>
      </c>
      <c r="EV18" s="12" t="s">
        <v>249</v>
      </c>
      <c r="EW18" s="12" t="s">
        <v>249</v>
      </c>
      <c r="EX18" s="12" t="s">
        <v>301</v>
      </c>
      <c r="EY18" s="12" t="s">
        <v>301</v>
      </c>
      <c r="EZ18" s="12" t="s">
        <v>301</v>
      </c>
      <c r="FA18" s="12" t="s">
        <v>301</v>
      </c>
      <c r="FB18" s="12" t="s">
        <v>301</v>
      </c>
      <c r="FC18" s="15" t="s">
        <v>11</v>
      </c>
      <c r="FD18" s="34">
        <f>COUNTIF(DE18:FB18," yes")</f>
        <v>26</v>
      </c>
      <c r="FE18" s="23">
        <f>FD18/50*100</f>
        <v>52</v>
      </c>
      <c r="FF18" s="15" t="s">
        <v>11</v>
      </c>
      <c r="FG18" s="34">
        <f>BB18+DC18+FD18</f>
        <v>69</v>
      </c>
      <c r="FH18" s="23">
        <f>FG18/200*100</f>
        <v>34.5</v>
      </c>
    </row>
    <row r="19" spans="1:164" x14ac:dyDescent="0.2">
      <c r="A19" s="15" t="s">
        <v>304</v>
      </c>
      <c r="B19" s="16" t="s">
        <v>305</v>
      </c>
      <c r="C19" s="12" t="s">
        <v>306</v>
      </c>
      <c r="D19" s="12" t="s">
        <v>1147</v>
      </c>
      <c r="E19" s="12" t="s">
        <v>306</v>
      </c>
      <c r="F19" s="12" t="s">
        <v>306</v>
      </c>
      <c r="G19" s="12" t="s">
        <v>213</v>
      </c>
      <c r="H19" s="12" t="s">
        <v>213</v>
      </c>
      <c r="I19" s="12" t="s">
        <v>1148</v>
      </c>
      <c r="J19" s="12" t="s">
        <v>1149</v>
      </c>
      <c r="K19" s="12" t="s">
        <v>306</v>
      </c>
      <c r="L19" s="12" t="s">
        <v>1150</v>
      </c>
      <c r="M19" s="12" t="s">
        <v>1151</v>
      </c>
      <c r="N19" s="12" t="s">
        <v>1152</v>
      </c>
      <c r="O19" s="12" t="s">
        <v>807</v>
      </c>
      <c r="P19" s="12" t="s">
        <v>309</v>
      </c>
      <c r="Q19" s="12" t="s">
        <v>213</v>
      </c>
      <c r="R19" s="12" t="s">
        <v>213</v>
      </c>
      <c r="S19" s="12" t="s">
        <v>1153</v>
      </c>
      <c r="T19" s="12" t="s">
        <v>213</v>
      </c>
      <c r="U19" s="12" t="s">
        <v>1154</v>
      </c>
      <c r="V19" s="12" t="s">
        <v>1155</v>
      </c>
      <c r="W19" s="12" t="s">
        <v>213</v>
      </c>
      <c r="X19" s="12" t="s">
        <v>1156</v>
      </c>
      <c r="Y19" s="12" t="s">
        <v>1157</v>
      </c>
      <c r="Z19" s="12" t="s">
        <v>309</v>
      </c>
      <c r="AA19" s="12" t="s">
        <v>309</v>
      </c>
      <c r="AB19" s="12" t="s">
        <v>1158</v>
      </c>
      <c r="AC19" s="12" t="s">
        <v>213</v>
      </c>
      <c r="AD19" s="12" t="s">
        <v>1159</v>
      </c>
      <c r="AE19" s="12" t="s">
        <v>1160</v>
      </c>
      <c r="AF19" s="12" t="s">
        <v>306</v>
      </c>
      <c r="AG19" s="12" t="s">
        <v>1161</v>
      </c>
      <c r="AH19" s="12" t="s">
        <v>309</v>
      </c>
      <c r="AI19" s="12" t="s">
        <v>799</v>
      </c>
      <c r="AJ19" s="12" t="s">
        <v>309</v>
      </c>
      <c r="AK19" s="12" t="s">
        <v>306</v>
      </c>
      <c r="AL19" s="12" t="s">
        <v>1162</v>
      </c>
      <c r="AM19" s="12" t="s">
        <v>213</v>
      </c>
      <c r="AN19" s="12" t="s">
        <v>1163</v>
      </c>
      <c r="AO19" s="12" t="s">
        <v>306</v>
      </c>
      <c r="AP19" s="12" t="s">
        <v>309</v>
      </c>
      <c r="AQ19" s="12" t="s">
        <v>1164</v>
      </c>
      <c r="AR19" s="12" t="s">
        <v>213</v>
      </c>
      <c r="AS19" s="12" t="s">
        <v>306</v>
      </c>
      <c r="AT19" s="12" t="s">
        <v>1165</v>
      </c>
      <c r="AU19" s="12" t="s">
        <v>213</v>
      </c>
      <c r="AV19" s="12" t="s">
        <v>1166</v>
      </c>
      <c r="AW19" s="12" t="s">
        <v>213</v>
      </c>
      <c r="AX19" s="12" t="s">
        <v>306</v>
      </c>
      <c r="AY19" s="12" t="s">
        <v>306</v>
      </c>
      <c r="AZ19" s="12" t="s">
        <v>309</v>
      </c>
      <c r="BA19" s="26"/>
      <c r="BB19" s="19" t="s">
        <v>8</v>
      </c>
      <c r="BC19" s="20" t="s">
        <v>9</v>
      </c>
      <c r="BD19" s="12" t="s">
        <v>1167</v>
      </c>
      <c r="BE19" s="12" t="s">
        <v>1168</v>
      </c>
      <c r="BF19" s="12" t="s">
        <v>336</v>
      </c>
      <c r="BG19" s="12" t="s">
        <v>306</v>
      </c>
      <c r="BH19" s="12" t="s">
        <v>1169</v>
      </c>
      <c r="BI19" s="12" t="s">
        <v>1170</v>
      </c>
      <c r="BJ19" s="12" t="s">
        <v>213</v>
      </c>
      <c r="BK19" s="12" t="s">
        <v>309</v>
      </c>
      <c r="BL19" s="12" t="s">
        <v>1171</v>
      </c>
      <c r="BM19" s="12" t="s">
        <v>213</v>
      </c>
      <c r="BN19" s="12" t="s">
        <v>1172</v>
      </c>
      <c r="BO19" s="12" t="s">
        <v>1173</v>
      </c>
      <c r="BP19" s="12" t="s">
        <v>306</v>
      </c>
      <c r="BQ19" s="12" t="s">
        <v>1174</v>
      </c>
      <c r="BR19" s="12" t="s">
        <v>306</v>
      </c>
      <c r="BS19" s="12" t="s">
        <v>213</v>
      </c>
      <c r="BT19" s="12" t="s">
        <v>309</v>
      </c>
      <c r="BU19" s="12" t="s">
        <v>213</v>
      </c>
      <c r="BV19" s="12" t="s">
        <v>1175</v>
      </c>
      <c r="BW19" s="12" t="s">
        <v>309</v>
      </c>
      <c r="BX19" s="12" t="s">
        <v>1176</v>
      </c>
      <c r="BY19" s="12" t="s">
        <v>306</v>
      </c>
      <c r="BZ19" s="12" t="s">
        <v>306</v>
      </c>
      <c r="CA19" s="12" t="s">
        <v>1177</v>
      </c>
      <c r="CB19" s="12" t="s">
        <v>213</v>
      </c>
      <c r="CC19" s="12" t="s">
        <v>306</v>
      </c>
      <c r="CD19" s="12" t="s">
        <v>306</v>
      </c>
      <c r="CE19" s="12" t="s">
        <v>363</v>
      </c>
      <c r="CF19" s="12" t="s">
        <v>1178</v>
      </c>
      <c r="CG19" s="12" t="s">
        <v>251</v>
      </c>
      <c r="CH19" s="12" t="s">
        <v>336</v>
      </c>
      <c r="CI19" s="12" t="s">
        <v>1179</v>
      </c>
      <c r="CJ19" s="12" t="s">
        <v>1180</v>
      </c>
      <c r="CK19" s="12" t="s">
        <v>213</v>
      </c>
      <c r="CL19" s="12" t="s">
        <v>213</v>
      </c>
      <c r="CM19" s="12" t="s">
        <v>309</v>
      </c>
      <c r="CN19" s="12" t="s">
        <v>1181</v>
      </c>
      <c r="CO19" s="12" t="s">
        <v>1182</v>
      </c>
      <c r="CP19" s="12" t="s">
        <v>306</v>
      </c>
      <c r="CQ19" s="12" t="s">
        <v>213</v>
      </c>
      <c r="CR19" s="12" t="s">
        <v>213</v>
      </c>
      <c r="CS19" s="12" t="s">
        <v>213</v>
      </c>
      <c r="CT19" s="12" t="s">
        <v>306</v>
      </c>
      <c r="CU19" s="12" t="s">
        <v>213</v>
      </c>
      <c r="CV19" s="12" t="s">
        <v>213</v>
      </c>
      <c r="CW19" s="12" t="s">
        <v>1183</v>
      </c>
      <c r="CX19" s="12" t="s">
        <v>213</v>
      </c>
      <c r="CY19" s="12" t="s">
        <v>1184</v>
      </c>
      <c r="CZ19" s="12" t="s">
        <v>213</v>
      </c>
      <c r="DA19" s="12" t="s">
        <v>251</v>
      </c>
      <c r="DB19" s="26"/>
      <c r="DC19" s="19" t="s">
        <v>8</v>
      </c>
      <c r="DD19" s="20" t="s">
        <v>9</v>
      </c>
      <c r="DE19" s="12" t="s">
        <v>1178</v>
      </c>
      <c r="DF19" s="12" t="s">
        <v>213</v>
      </c>
      <c r="DG19" s="12" t="s">
        <v>1185</v>
      </c>
      <c r="DH19" s="12" t="s">
        <v>799</v>
      </c>
      <c r="DI19" s="12" t="s">
        <v>213</v>
      </c>
      <c r="DJ19" s="12" t="s">
        <v>213</v>
      </c>
      <c r="DK19" s="12" t="s">
        <v>306</v>
      </c>
      <c r="DL19" s="12" t="s">
        <v>213</v>
      </c>
      <c r="DM19" s="12" t="s">
        <v>1186</v>
      </c>
      <c r="DN19" s="12" t="s">
        <v>1187</v>
      </c>
      <c r="DO19" s="12" t="s">
        <v>1188</v>
      </c>
      <c r="DP19" s="12" t="s">
        <v>306</v>
      </c>
      <c r="DQ19" s="12" t="s">
        <v>213</v>
      </c>
      <c r="DR19" s="12" t="s">
        <v>343</v>
      </c>
      <c r="DS19" s="12" t="s">
        <v>1189</v>
      </c>
      <c r="DT19" s="12" t="s">
        <v>1190</v>
      </c>
      <c r="DU19" s="12" t="s">
        <v>1191</v>
      </c>
      <c r="DV19" s="12" t="s">
        <v>336</v>
      </c>
      <c r="DW19" s="12" t="s">
        <v>309</v>
      </c>
      <c r="DX19" s="12" t="s">
        <v>306</v>
      </c>
      <c r="DY19" s="12" t="s">
        <v>1192</v>
      </c>
      <c r="DZ19" s="12" t="s">
        <v>1193</v>
      </c>
      <c r="EA19" s="12" t="s">
        <v>1194</v>
      </c>
      <c r="EB19" s="12" t="s">
        <v>1195</v>
      </c>
      <c r="EC19" s="12" t="s">
        <v>213</v>
      </c>
      <c r="ED19" s="12" t="s">
        <v>213</v>
      </c>
      <c r="EE19" s="12" t="s">
        <v>306</v>
      </c>
      <c r="EF19" s="12" t="s">
        <v>306</v>
      </c>
      <c r="EG19" s="12" t="s">
        <v>211</v>
      </c>
      <c r="EH19" s="12" t="s">
        <v>1196</v>
      </c>
      <c r="EI19" s="12" t="s">
        <v>1197</v>
      </c>
      <c r="EJ19" s="12" t="s">
        <v>1198</v>
      </c>
      <c r="EK19" s="12" t="s">
        <v>1199</v>
      </c>
      <c r="EL19" s="12" t="s">
        <v>309</v>
      </c>
      <c r="EM19" s="12" t="s">
        <v>309</v>
      </c>
      <c r="EN19" s="12" t="s">
        <v>213</v>
      </c>
      <c r="EO19" s="12" t="s">
        <v>1200</v>
      </c>
      <c r="EP19" s="12" t="s">
        <v>306</v>
      </c>
      <c r="EQ19" s="12" t="s">
        <v>309</v>
      </c>
      <c r="ER19" s="12" t="s">
        <v>213</v>
      </c>
      <c r="ES19" s="12" t="s">
        <v>306</v>
      </c>
      <c r="ET19" s="12" t="s">
        <v>309</v>
      </c>
      <c r="EU19" s="12" t="s">
        <v>1201</v>
      </c>
      <c r="EV19" s="12" t="s">
        <v>213</v>
      </c>
      <c r="EW19" s="12" t="s">
        <v>306</v>
      </c>
      <c r="EX19" s="12" t="s">
        <v>213</v>
      </c>
      <c r="EY19" s="12" t="s">
        <v>1202</v>
      </c>
      <c r="EZ19" s="12" t="s">
        <v>213</v>
      </c>
      <c r="FA19" s="12" t="s">
        <v>1203</v>
      </c>
      <c r="FB19" s="12" t="s">
        <v>213</v>
      </c>
      <c r="FC19" s="26"/>
      <c r="FD19" s="19" t="s">
        <v>8</v>
      </c>
      <c r="FE19" s="20" t="s">
        <v>9</v>
      </c>
      <c r="FF19" s="26"/>
      <c r="FG19" s="19" t="s">
        <v>8</v>
      </c>
      <c r="FH19" s="20" t="s">
        <v>9</v>
      </c>
    </row>
    <row r="20" spans="1:164" x14ac:dyDescent="0.2">
      <c r="A20" s="15" t="s">
        <v>380</v>
      </c>
      <c r="B20" s="16" t="s">
        <v>381</v>
      </c>
      <c r="C20" s="12" t="s">
        <v>306</v>
      </c>
      <c r="D20" s="12" t="s">
        <v>384</v>
      </c>
      <c r="E20" s="12" t="s">
        <v>306</v>
      </c>
      <c r="F20" s="12" t="s">
        <v>306</v>
      </c>
      <c r="G20" s="12" t="s">
        <v>306</v>
      </c>
      <c r="H20" s="12" t="s">
        <v>384</v>
      </c>
      <c r="I20" s="12" t="s">
        <v>384</v>
      </c>
      <c r="J20" s="12" t="s">
        <v>384</v>
      </c>
      <c r="K20" s="12" t="s">
        <v>306</v>
      </c>
      <c r="L20" s="12" t="s">
        <v>384</v>
      </c>
      <c r="M20" s="12" t="s">
        <v>383</v>
      </c>
      <c r="N20" s="12" t="s">
        <v>383</v>
      </c>
      <c r="O20" s="12" t="s">
        <v>306</v>
      </c>
      <c r="P20" s="12" t="s">
        <v>306</v>
      </c>
      <c r="Q20" s="12" t="s">
        <v>384</v>
      </c>
      <c r="R20" s="12" t="s">
        <v>306</v>
      </c>
      <c r="S20" s="12" t="s">
        <v>306</v>
      </c>
      <c r="T20" s="12" t="s">
        <v>384</v>
      </c>
      <c r="U20" s="12" t="s">
        <v>384</v>
      </c>
      <c r="V20" s="12" t="s">
        <v>306</v>
      </c>
      <c r="W20" s="12" t="s">
        <v>384</v>
      </c>
      <c r="X20" s="12" t="s">
        <v>383</v>
      </c>
      <c r="Y20" s="12" t="s">
        <v>383</v>
      </c>
      <c r="Z20" s="12" t="s">
        <v>306</v>
      </c>
      <c r="AA20" s="12" t="s">
        <v>306</v>
      </c>
      <c r="AB20" s="12" t="s">
        <v>384</v>
      </c>
      <c r="AC20" s="12" t="s">
        <v>306</v>
      </c>
      <c r="AD20" s="12" t="s">
        <v>384</v>
      </c>
      <c r="AE20" s="12" t="s">
        <v>383</v>
      </c>
      <c r="AF20" s="12" t="s">
        <v>306</v>
      </c>
      <c r="AG20" s="12" t="s">
        <v>383</v>
      </c>
      <c r="AH20" s="12" t="s">
        <v>306</v>
      </c>
      <c r="AI20" s="12" t="s">
        <v>384</v>
      </c>
      <c r="AJ20" s="12" t="s">
        <v>306</v>
      </c>
      <c r="AK20" s="12" t="s">
        <v>306</v>
      </c>
      <c r="AL20" s="12" t="s">
        <v>383</v>
      </c>
      <c r="AM20" s="12" t="s">
        <v>306</v>
      </c>
      <c r="AN20" s="12" t="s">
        <v>383</v>
      </c>
      <c r="AO20" s="12" t="s">
        <v>306</v>
      </c>
      <c r="AP20" s="12" t="s">
        <v>383</v>
      </c>
      <c r="AQ20" s="12" t="s">
        <v>306</v>
      </c>
      <c r="AR20" s="12" t="s">
        <v>306</v>
      </c>
      <c r="AS20" s="12" t="s">
        <v>306</v>
      </c>
      <c r="AT20" s="12" t="s">
        <v>383</v>
      </c>
      <c r="AU20" s="12" t="s">
        <v>384</v>
      </c>
      <c r="AV20" s="12" t="s">
        <v>384</v>
      </c>
      <c r="AW20" s="12" t="s">
        <v>306</v>
      </c>
      <c r="AX20" s="12" t="s">
        <v>306</v>
      </c>
      <c r="AY20" s="12" t="s">
        <v>306</v>
      </c>
      <c r="AZ20" s="12" t="s">
        <v>306</v>
      </c>
      <c r="BA20" s="15" t="s">
        <v>12</v>
      </c>
      <c r="BB20" s="34">
        <f>COUNTIF(C20:AZ20," My strategy did change")</f>
        <v>10</v>
      </c>
      <c r="BC20" s="23">
        <f>BB20/50*100</f>
        <v>20</v>
      </c>
      <c r="BD20" s="12" t="s">
        <v>383</v>
      </c>
      <c r="BE20" s="12" t="s">
        <v>382</v>
      </c>
      <c r="BF20" s="12" t="s">
        <v>382</v>
      </c>
      <c r="BG20" s="12" t="s">
        <v>306</v>
      </c>
      <c r="BH20" s="12" t="s">
        <v>382</v>
      </c>
      <c r="BI20" s="12" t="s">
        <v>384</v>
      </c>
      <c r="BJ20" s="12" t="s">
        <v>382</v>
      </c>
      <c r="BK20" s="12" t="s">
        <v>306</v>
      </c>
      <c r="BL20" s="12" t="s">
        <v>384</v>
      </c>
      <c r="BM20" s="12" t="s">
        <v>382</v>
      </c>
      <c r="BN20" s="12" t="s">
        <v>383</v>
      </c>
      <c r="BO20" s="12" t="s">
        <v>383</v>
      </c>
      <c r="BP20" s="12" t="s">
        <v>384</v>
      </c>
      <c r="BQ20" s="12" t="s">
        <v>383</v>
      </c>
      <c r="BR20" s="12" t="s">
        <v>384</v>
      </c>
      <c r="BS20" s="12" t="s">
        <v>382</v>
      </c>
      <c r="BT20" s="12" t="s">
        <v>306</v>
      </c>
      <c r="BU20" s="12" t="s">
        <v>306</v>
      </c>
      <c r="BV20" s="12" t="s">
        <v>383</v>
      </c>
      <c r="BW20" s="12" t="s">
        <v>306</v>
      </c>
      <c r="BX20" s="12" t="s">
        <v>383</v>
      </c>
      <c r="BY20" s="12" t="s">
        <v>306</v>
      </c>
      <c r="BZ20" s="12" t="s">
        <v>382</v>
      </c>
      <c r="CA20" s="12" t="s">
        <v>382</v>
      </c>
      <c r="CB20" s="12" t="s">
        <v>306</v>
      </c>
      <c r="CC20" s="12" t="s">
        <v>306</v>
      </c>
      <c r="CD20" s="12" t="s">
        <v>306</v>
      </c>
      <c r="CE20" s="12" t="s">
        <v>382</v>
      </c>
      <c r="CF20" s="12" t="s">
        <v>384</v>
      </c>
      <c r="CG20" s="12" t="s">
        <v>306</v>
      </c>
      <c r="CH20" s="12" t="s">
        <v>306</v>
      </c>
      <c r="CI20" s="12" t="s">
        <v>383</v>
      </c>
      <c r="CJ20" s="12" t="s">
        <v>384</v>
      </c>
      <c r="CK20" s="12" t="s">
        <v>306</v>
      </c>
      <c r="CL20" s="12" t="s">
        <v>306</v>
      </c>
      <c r="CM20" s="12" t="s">
        <v>306</v>
      </c>
      <c r="CN20" s="12" t="s">
        <v>383</v>
      </c>
      <c r="CO20" s="12" t="s">
        <v>383</v>
      </c>
      <c r="CP20" s="12" t="s">
        <v>384</v>
      </c>
      <c r="CQ20" s="12" t="s">
        <v>306</v>
      </c>
      <c r="CR20" s="12" t="s">
        <v>382</v>
      </c>
      <c r="CS20" s="12" t="s">
        <v>384</v>
      </c>
      <c r="CT20" s="12" t="s">
        <v>306</v>
      </c>
      <c r="CU20" s="12" t="s">
        <v>384</v>
      </c>
      <c r="CV20" s="12" t="s">
        <v>306</v>
      </c>
      <c r="CW20" s="12" t="s">
        <v>306</v>
      </c>
      <c r="CX20" s="12" t="s">
        <v>384</v>
      </c>
      <c r="CY20" s="12" t="s">
        <v>384</v>
      </c>
      <c r="CZ20" s="12" t="s">
        <v>306</v>
      </c>
      <c r="DA20" s="12" t="s">
        <v>306</v>
      </c>
      <c r="DB20" s="15" t="s">
        <v>12</v>
      </c>
      <c r="DC20" s="34">
        <f>COUNTIF(BD20:DA20," My strategy did change")</f>
        <v>9</v>
      </c>
      <c r="DD20" s="23">
        <f>DC20/50*100</f>
        <v>18</v>
      </c>
      <c r="DE20" s="12" t="s">
        <v>384</v>
      </c>
      <c r="DF20" s="12" t="s">
        <v>306</v>
      </c>
      <c r="DG20" s="12" t="s">
        <v>384</v>
      </c>
      <c r="DH20" s="12" t="s">
        <v>306</v>
      </c>
      <c r="DI20" s="12" t="s">
        <v>306</v>
      </c>
      <c r="DJ20" s="12" t="s">
        <v>382</v>
      </c>
      <c r="DK20" s="12" t="s">
        <v>306</v>
      </c>
      <c r="DL20" s="12" t="s">
        <v>382</v>
      </c>
      <c r="DM20" s="12" t="s">
        <v>383</v>
      </c>
      <c r="DN20" s="12" t="s">
        <v>383</v>
      </c>
      <c r="DO20" s="12" t="s">
        <v>384</v>
      </c>
      <c r="DP20" s="12" t="s">
        <v>384</v>
      </c>
      <c r="DQ20" s="12" t="s">
        <v>382</v>
      </c>
      <c r="DR20" s="12" t="s">
        <v>384</v>
      </c>
      <c r="DS20" s="12" t="s">
        <v>383</v>
      </c>
      <c r="DT20" s="12" t="s">
        <v>384</v>
      </c>
      <c r="DU20" s="12" t="s">
        <v>384</v>
      </c>
      <c r="DV20" s="12" t="s">
        <v>306</v>
      </c>
      <c r="DW20" s="12" t="s">
        <v>384</v>
      </c>
      <c r="DX20" s="12" t="s">
        <v>306</v>
      </c>
      <c r="DY20" s="12" t="s">
        <v>384</v>
      </c>
      <c r="DZ20" s="12" t="s">
        <v>383</v>
      </c>
      <c r="EA20" s="12" t="s">
        <v>383</v>
      </c>
      <c r="EB20" s="12" t="s">
        <v>384</v>
      </c>
      <c r="EC20" s="12" t="s">
        <v>306</v>
      </c>
      <c r="ED20" s="12" t="s">
        <v>382</v>
      </c>
      <c r="EE20" s="12" t="s">
        <v>384</v>
      </c>
      <c r="EF20" s="12" t="s">
        <v>384</v>
      </c>
      <c r="EG20" s="12" t="s">
        <v>306</v>
      </c>
      <c r="EH20" s="12" t="s">
        <v>383</v>
      </c>
      <c r="EI20" s="12" t="s">
        <v>383</v>
      </c>
      <c r="EJ20" s="12" t="s">
        <v>384</v>
      </c>
      <c r="EK20" s="12" t="s">
        <v>384</v>
      </c>
      <c r="EL20" s="12" t="s">
        <v>306</v>
      </c>
      <c r="EM20" s="12" t="s">
        <v>306</v>
      </c>
      <c r="EN20" s="12" t="s">
        <v>306</v>
      </c>
      <c r="EO20" s="12" t="s">
        <v>383</v>
      </c>
      <c r="EP20" s="12" t="s">
        <v>384</v>
      </c>
      <c r="EQ20" s="12" t="s">
        <v>306</v>
      </c>
      <c r="ER20" s="12" t="s">
        <v>382</v>
      </c>
      <c r="ES20" s="12" t="s">
        <v>384</v>
      </c>
      <c r="ET20" s="12" t="s">
        <v>306</v>
      </c>
      <c r="EU20" s="12" t="s">
        <v>384</v>
      </c>
      <c r="EV20" s="12" t="s">
        <v>384</v>
      </c>
      <c r="EW20" s="12" t="s">
        <v>306</v>
      </c>
      <c r="EX20" s="12" t="s">
        <v>382</v>
      </c>
      <c r="EY20" s="12" t="s">
        <v>383</v>
      </c>
      <c r="EZ20" s="12" t="s">
        <v>306</v>
      </c>
      <c r="FA20" s="12" t="s">
        <v>383</v>
      </c>
      <c r="FB20" s="12" t="s">
        <v>306</v>
      </c>
      <c r="FC20" s="15" t="s">
        <v>12</v>
      </c>
      <c r="FD20" s="34">
        <f>COUNTIF(DE20:FB20," My strategy did change")</f>
        <v>10</v>
      </c>
      <c r="FE20" s="23">
        <f>FD20/50*100</f>
        <v>20</v>
      </c>
      <c r="FF20" s="15" t="s">
        <v>12</v>
      </c>
      <c r="FG20" s="34">
        <f>BB20+DC20+FD20</f>
        <v>29</v>
      </c>
      <c r="FH20" s="23">
        <f>FG20/200*100</f>
        <v>14.499999999999998</v>
      </c>
    </row>
    <row r="21" spans="1:164" x14ac:dyDescent="0.2">
      <c r="A21" s="15" t="s">
        <v>385</v>
      </c>
      <c r="B21" s="16" t="s">
        <v>386</v>
      </c>
      <c r="C21" s="12" t="s">
        <v>213</v>
      </c>
      <c r="D21" s="12" t="s">
        <v>213</v>
      </c>
      <c r="E21" s="12" t="s">
        <v>213</v>
      </c>
      <c r="F21" s="12" t="s">
        <v>213</v>
      </c>
      <c r="G21" s="12" t="s">
        <v>213</v>
      </c>
      <c r="H21" s="12" t="s">
        <v>213</v>
      </c>
      <c r="I21" s="12" t="s">
        <v>213</v>
      </c>
      <c r="J21" s="12" t="s">
        <v>213</v>
      </c>
      <c r="K21" s="12" t="s">
        <v>213</v>
      </c>
      <c r="L21" s="12" t="s">
        <v>213</v>
      </c>
      <c r="M21" s="12" t="s">
        <v>1204</v>
      </c>
      <c r="N21" s="12" t="s">
        <v>1205</v>
      </c>
      <c r="O21" s="12" t="s">
        <v>213</v>
      </c>
      <c r="P21" s="12" t="s">
        <v>213</v>
      </c>
      <c r="Q21" s="12" t="s">
        <v>213</v>
      </c>
      <c r="R21" s="12" t="s">
        <v>213</v>
      </c>
      <c r="S21" s="12" t="s">
        <v>213</v>
      </c>
      <c r="T21" s="12" t="s">
        <v>213</v>
      </c>
      <c r="U21" s="12" t="s">
        <v>213</v>
      </c>
      <c r="V21" s="12" t="s">
        <v>213</v>
      </c>
      <c r="W21" s="12" t="s">
        <v>213</v>
      </c>
      <c r="X21" s="12" t="s">
        <v>1206</v>
      </c>
      <c r="Y21" s="12" t="s">
        <v>1207</v>
      </c>
      <c r="Z21" s="12" t="s">
        <v>213</v>
      </c>
      <c r="AA21" s="12" t="s">
        <v>213</v>
      </c>
      <c r="AB21" s="12" t="s">
        <v>213</v>
      </c>
      <c r="AC21" s="12" t="s">
        <v>213</v>
      </c>
      <c r="AD21" s="12" t="s">
        <v>213</v>
      </c>
      <c r="AE21" s="12" t="s">
        <v>1208</v>
      </c>
      <c r="AF21" s="12" t="s">
        <v>213</v>
      </c>
      <c r="AG21" s="12" t="s">
        <v>1209</v>
      </c>
      <c r="AH21" s="12" t="s">
        <v>213</v>
      </c>
      <c r="AI21" s="12" t="s">
        <v>213</v>
      </c>
      <c r="AJ21" s="12" t="s">
        <v>213</v>
      </c>
      <c r="AK21" s="12" t="s">
        <v>213</v>
      </c>
      <c r="AL21" s="12" t="s">
        <v>1210</v>
      </c>
      <c r="AM21" s="12" t="s">
        <v>213</v>
      </c>
      <c r="AN21" s="12" t="s">
        <v>1211</v>
      </c>
      <c r="AO21" s="12" t="s">
        <v>213</v>
      </c>
      <c r="AP21" s="12" t="s">
        <v>1212</v>
      </c>
      <c r="AQ21" s="12" t="s">
        <v>213</v>
      </c>
      <c r="AR21" s="12" t="s">
        <v>213</v>
      </c>
      <c r="AS21" s="12" t="s">
        <v>213</v>
      </c>
      <c r="AT21" s="12" t="s">
        <v>1213</v>
      </c>
      <c r="AU21" s="12" t="s">
        <v>213</v>
      </c>
      <c r="AV21" s="12" t="s">
        <v>213</v>
      </c>
      <c r="AW21" s="12" t="s">
        <v>213</v>
      </c>
      <c r="AX21" s="12" t="s">
        <v>213</v>
      </c>
      <c r="AY21" s="12" t="s">
        <v>213</v>
      </c>
      <c r="AZ21" s="12" t="s">
        <v>309</v>
      </c>
      <c r="BA21" s="26"/>
      <c r="BB21" s="24"/>
      <c r="BC21" s="25"/>
      <c r="BD21" s="12" t="s">
        <v>1214</v>
      </c>
      <c r="BE21" s="12" t="s">
        <v>213</v>
      </c>
      <c r="BF21" s="12" t="s">
        <v>213</v>
      </c>
      <c r="BG21" s="12" t="s">
        <v>213</v>
      </c>
      <c r="BH21" s="12" t="s">
        <v>1215</v>
      </c>
      <c r="BI21" s="12" t="s">
        <v>213</v>
      </c>
      <c r="BJ21" s="12" t="s">
        <v>213</v>
      </c>
      <c r="BK21" s="12" t="s">
        <v>213</v>
      </c>
      <c r="BL21" s="12" t="s">
        <v>213</v>
      </c>
      <c r="BM21" s="12" t="s">
        <v>213</v>
      </c>
      <c r="BN21" s="12" t="s">
        <v>1216</v>
      </c>
      <c r="BO21" s="12" t="s">
        <v>1217</v>
      </c>
      <c r="BP21" s="12" t="s">
        <v>213</v>
      </c>
      <c r="BQ21" s="12" t="s">
        <v>1218</v>
      </c>
      <c r="BR21" s="12" t="s">
        <v>213</v>
      </c>
      <c r="BS21" s="12" t="s">
        <v>213</v>
      </c>
      <c r="BT21" s="12" t="s">
        <v>213</v>
      </c>
      <c r="BU21" s="12" t="s">
        <v>213</v>
      </c>
      <c r="BV21" s="12" t="s">
        <v>1219</v>
      </c>
      <c r="BW21" s="12" t="s">
        <v>213</v>
      </c>
      <c r="BX21" s="12" t="s">
        <v>1220</v>
      </c>
      <c r="BY21" s="12" t="s">
        <v>213</v>
      </c>
      <c r="BZ21" s="12" t="s">
        <v>213</v>
      </c>
      <c r="CA21" s="12" t="s">
        <v>213</v>
      </c>
      <c r="CB21" s="12" t="s">
        <v>213</v>
      </c>
      <c r="CC21" s="12" t="s">
        <v>213</v>
      </c>
      <c r="CD21" s="12" t="s">
        <v>213</v>
      </c>
      <c r="CE21" s="12" t="s">
        <v>251</v>
      </c>
      <c r="CF21" s="12" t="s">
        <v>213</v>
      </c>
      <c r="CG21" s="12" t="s">
        <v>213</v>
      </c>
      <c r="CH21" s="12" t="s">
        <v>213</v>
      </c>
      <c r="CI21" s="12" t="s">
        <v>1221</v>
      </c>
      <c r="CJ21" s="12" t="s">
        <v>213</v>
      </c>
      <c r="CK21" s="12" t="s">
        <v>213</v>
      </c>
      <c r="CL21" s="12" t="s">
        <v>213</v>
      </c>
      <c r="CM21" s="12" t="s">
        <v>213</v>
      </c>
      <c r="CN21" s="12" t="s">
        <v>1222</v>
      </c>
      <c r="CO21" s="12" t="s">
        <v>1223</v>
      </c>
      <c r="CP21" s="12" t="s">
        <v>213</v>
      </c>
      <c r="CQ21" s="12" t="s">
        <v>213</v>
      </c>
      <c r="CR21" s="12" t="s">
        <v>213</v>
      </c>
      <c r="CS21" s="12" t="s">
        <v>213</v>
      </c>
      <c r="CT21" s="12" t="s">
        <v>213</v>
      </c>
      <c r="CU21" s="12" t="s">
        <v>213</v>
      </c>
      <c r="CV21" s="12" t="s">
        <v>213</v>
      </c>
      <c r="CW21" s="12" t="s">
        <v>213</v>
      </c>
      <c r="CX21" s="12" t="s">
        <v>213</v>
      </c>
      <c r="CY21" s="12" t="s">
        <v>213</v>
      </c>
      <c r="CZ21" s="12" t="s">
        <v>213</v>
      </c>
      <c r="DA21" s="12" t="s">
        <v>213</v>
      </c>
      <c r="DB21" s="26"/>
      <c r="DC21" s="24"/>
      <c r="DD21" s="25"/>
      <c r="DE21" s="12" t="s">
        <v>213</v>
      </c>
      <c r="DF21" s="12" t="s">
        <v>213</v>
      </c>
      <c r="DG21" s="12" t="s">
        <v>213</v>
      </c>
      <c r="DH21" s="12" t="s">
        <v>213</v>
      </c>
      <c r="DI21" s="12" t="s">
        <v>213</v>
      </c>
      <c r="DJ21" s="12" t="s">
        <v>213</v>
      </c>
      <c r="DK21" s="12" t="s">
        <v>213</v>
      </c>
      <c r="DL21" s="12" t="s">
        <v>213</v>
      </c>
      <c r="DM21" s="12" t="s">
        <v>1186</v>
      </c>
      <c r="DN21" s="12" t="s">
        <v>1224</v>
      </c>
      <c r="DO21" s="12" t="s">
        <v>213</v>
      </c>
      <c r="DP21" s="12" t="s">
        <v>213</v>
      </c>
      <c r="DQ21" s="12" t="s">
        <v>213</v>
      </c>
      <c r="DR21" s="12" t="s">
        <v>213</v>
      </c>
      <c r="DS21" s="12" t="s">
        <v>1225</v>
      </c>
      <c r="DT21" s="12" t="s">
        <v>213</v>
      </c>
      <c r="DU21" s="12" t="s">
        <v>1226</v>
      </c>
      <c r="DV21" s="12" t="s">
        <v>213</v>
      </c>
      <c r="DW21" s="12" t="s">
        <v>213</v>
      </c>
      <c r="DX21" s="12" t="s">
        <v>213</v>
      </c>
      <c r="DY21" s="12" t="s">
        <v>213</v>
      </c>
      <c r="DZ21" s="12" t="s">
        <v>1227</v>
      </c>
      <c r="EA21" s="12" t="s">
        <v>1228</v>
      </c>
      <c r="EB21" s="12" t="s">
        <v>1229</v>
      </c>
      <c r="EC21" s="12" t="s">
        <v>213</v>
      </c>
      <c r="ED21" s="12" t="s">
        <v>213</v>
      </c>
      <c r="EE21" s="12" t="s">
        <v>213</v>
      </c>
      <c r="EF21" s="12" t="s">
        <v>213</v>
      </c>
      <c r="EG21" s="12" t="s">
        <v>213</v>
      </c>
      <c r="EH21" s="12" t="s">
        <v>1230</v>
      </c>
      <c r="EI21" s="12" t="s">
        <v>1231</v>
      </c>
      <c r="EJ21" s="12" t="s">
        <v>213</v>
      </c>
      <c r="EK21" s="12" t="s">
        <v>213</v>
      </c>
      <c r="EL21" s="12" t="s">
        <v>213</v>
      </c>
      <c r="EM21" s="12" t="s">
        <v>213</v>
      </c>
      <c r="EN21" s="12" t="s">
        <v>213</v>
      </c>
      <c r="EO21" s="12" t="s">
        <v>1232</v>
      </c>
      <c r="EP21" s="12" t="s">
        <v>213</v>
      </c>
      <c r="EQ21" s="12" t="s">
        <v>213</v>
      </c>
      <c r="ER21" s="12" t="s">
        <v>213</v>
      </c>
      <c r="ES21" s="12" t="s">
        <v>213</v>
      </c>
      <c r="ET21" s="12" t="s">
        <v>213</v>
      </c>
      <c r="EU21" s="12" t="s">
        <v>213</v>
      </c>
      <c r="EV21" s="12" t="s">
        <v>213</v>
      </c>
      <c r="EW21" s="12" t="s">
        <v>213</v>
      </c>
      <c r="EX21" s="12" t="s">
        <v>213</v>
      </c>
      <c r="EY21" s="12" t="s">
        <v>1233</v>
      </c>
      <c r="EZ21" s="12" t="s">
        <v>213</v>
      </c>
      <c r="FA21" s="12" t="s">
        <v>1234</v>
      </c>
      <c r="FB21" s="12" t="s">
        <v>213</v>
      </c>
      <c r="FC21" s="26"/>
      <c r="FD21" s="24"/>
      <c r="FE21" s="25"/>
      <c r="FF21" s="26"/>
      <c r="FG21" s="24"/>
      <c r="FH21" s="25"/>
    </row>
    <row r="22" spans="1:164" x14ac:dyDescent="0.2">
      <c r="A22" s="15" t="s">
        <v>429</v>
      </c>
      <c r="B22" s="16" t="s">
        <v>430</v>
      </c>
      <c r="C22" s="12" t="s">
        <v>213</v>
      </c>
      <c r="D22" s="12" t="s">
        <v>278</v>
      </c>
      <c r="E22" s="12" t="s">
        <v>1235</v>
      </c>
      <c r="F22" s="12" t="s">
        <v>213</v>
      </c>
      <c r="G22" s="12" t="s">
        <v>251</v>
      </c>
      <c r="H22" s="12" t="s">
        <v>213</v>
      </c>
      <c r="I22" s="12" t="s">
        <v>213</v>
      </c>
      <c r="J22" s="12" t="s">
        <v>213</v>
      </c>
      <c r="K22" s="12" t="s">
        <v>1236</v>
      </c>
      <c r="L22" s="12" t="s">
        <v>213</v>
      </c>
      <c r="M22" s="12" t="s">
        <v>213</v>
      </c>
      <c r="N22" s="12" t="s">
        <v>1237</v>
      </c>
      <c r="O22" s="12" t="s">
        <v>1238</v>
      </c>
      <c r="P22" s="12" t="s">
        <v>1239</v>
      </c>
      <c r="Q22" s="12" t="s">
        <v>437</v>
      </c>
      <c r="R22" s="12" t="s">
        <v>213</v>
      </c>
      <c r="S22" s="12" t="s">
        <v>475</v>
      </c>
      <c r="T22" s="12" t="s">
        <v>213</v>
      </c>
      <c r="U22" s="12" t="s">
        <v>1240</v>
      </c>
      <c r="V22" s="12" t="s">
        <v>1241</v>
      </c>
      <c r="W22" s="12" t="s">
        <v>213</v>
      </c>
      <c r="X22" s="12" t="s">
        <v>1242</v>
      </c>
      <c r="Y22" s="12" t="s">
        <v>457</v>
      </c>
      <c r="Z22" s="12" t="s">
        <v>1243</v>
      </c>
      <c r="AA22" s="12" t="s">
        <v>213</v>
      </c>
      <c r="AB22" s="12" t="s">
        <v>213</v>
      </c>
      <c r="AC22" s="12" t="s">
        <v>770</v>
      </c>
      <c r="AD22" s="12" t="s">
        <v>213</v>
      </c>
      <c r="AE22" s="12" t="s">
        <v>1244</v>
      </c>
      <c r="AF22" s="12" t="s">
        <v>213</v>
      </c>
      <c r="AG22" s="12" t="s">
        <v>213</v>
      </c>
      <c r="AH22" s="12" t="s">
        <v>1245</v>
      </c>
      <c r="AI22" s="12" t="s">
        <v>1246</v>
      </c>
      <c r="AJ22" s="12" t="s">
        <v>1247</v>
      </c>
      <c r="AK22" s="12" t="s">
        <v>251</v>
      </c>
      <c r="AL22" s="12" t="s">
        <v>1248</v>
      </c>
      <c r="AM22" s="12" t="s">
        <v>213</v>
      </c>
      <c r="AN22" s="12" t="s">
        <v>1249</v>
      </c>
      <c r="AO22" s="12" t="s">
        <v>449</v>
      </c>
      <c r="AP22" s="12" t="s">
        <v>213</v>
      </c>
      <c r="AQ22" s="12" t="s">
        <v>213</v>
      </c>
      <c r="AR22" s="12" t="s">
        <v>1250</v>
      </c>
      <c r="AS22" s="12" t="s">
        <v>1251</v>
      </c>
      <c r="AT22" s="12" t="s">
        <v>1252</v>
      </c>
      <c r="AU22" s="12" t="s">
        <v>213</v>
      </c>
      <c r="AV22" s="12" t="s">
        <v>1253</v>
      </c>
      <c r="AW22" s="12" t="s">
        <v>278</v>
      </c>
      <c r="AX22" s="12" t="s">
        <v>1254</v>
      </c>
      <c r="AY22" s="12" t="s">
        <v>1255</v>
      </c>
      <c r="AZ22" s="12" t="s">
        <v>1256</v>
      </c>
      <c r="BA22" s="26"/>
      <c r="BB22" s="24"/>
      <c r="BC22" s="25"/>
      <c r="BD22" s="12" t="s">
        <v>213</v>
      </c>
      <c r="BE22" s="12" t="s">
        <v>388</v>
      </c>
      <c r="BF22" s="12" t="s">
        <v>213</v>
      </c>
      <c r="BG22" s="12" t="s">
        <v>1257</v>
      </c>
      <c r="BH22" s="12" t="s">
        <v>1258</v>
      </c>
      <c r="BI22" s="12" t="s">
        <v>1259</v>
      </c>
      <c r="BJ22" s="12" t="s">
        <v>770</v>
      </c>
      <c r="BK22" s="12" t="s">
        <v>1260</v>
      </c>
      <c r="BL22" s="12" t="s">
        <v>403</v>
      </c>
      <c r="BM22" s="12" t="s">
        <v>213</v>
      </c>
      <c r="BN22" s="12" t="s">
        <v>481</v>
      </c>
      <c r="BO22" s="12" t="s">
        <v>1261</v>
      </c>
      <c r="BP22" s="12" t="s">
        <v>213</v>
      </c>
      <c r="BQ22" s="12" t="s">
        <v>1262</v>
      </c>
      <c r="BR22" s="12" t="s">
        <v>1263</v>
      </c>
      <c r="BS22" s="12" t="s">
        <v>213</v>
      </c>
      <c r="BT22" s="12" t="s">
        <v>437</v>
      </c>
      <c r="BU22" s="12" t="s">
        <v>213</v>
      </c>
      <c r="BV22" s="12" t="s">
        <v>1264</v>
      </c>
      <c r="BW22" s="12" t="s">
        <v>1265</v>
      </c>
      <c r="BX22" s="12" t="s">
        <v>1266</v>
      </c>
      <c r="BY22" s="12" t="s">
        <v>213</v>
      </c>
      <c r="BZ22" s="12" t="s">
        <v>308</v>
      </c>
      <c r="CA22" s="12" t="s">
        <v>1267</v>
      </c>
      <c r="CB22" s="12" t="s">
        <v>403</v>
      </c>
      <c r="CC22" s="12" t="s">
        <v>437</v>
      </c>
      <c r="CD22" s="12" t="s">
        <v>467</v>
      </c>
      <c r="CE22" s="12" t="s">
        <v>1268</v>
      </c>
      <c r="CF22" s="12" t="s">
        <v>363</v>
      </c>
      <c r="CG22" s="12" t="s">
        <v>421</v>
      </c>
      <c r="CH22" s="12" t="s">
        <v>213</v>
      </c>
      <c r="CI22" s="12" t="s">
        <v>213</v>
      </c>
      <c r="CJ22" s="12" t="s">
        <v>213</v>
      </c>
      <c r="CK22" s="12" t="s">
        <v>213</v>
      </c>
      <c r="CL22" s="12" t="s">
        <v>1269</v>
      </c>
      <c r="CM22" s="12" t="s">
        <v>213</v>
      </c>
      <c r="CN22" s="12" t="s">
        <v>213</v>
      </c>
      <c r="CO22" s="12" t="s">
        <v>213</v>
      </c>
      <c r="CP22" s="12" t="s">
        <v>213</v>
      </c>
      <c r="CQ22" s="12" t="s">
        <v>452</v>
      </c>
      <c r="CR22" s="12" t="s">
        <v>1270</v>
      </c>
      <c r="CS22" s="12" t="s">
        <v>249</v>
      </c>
      <c r="CT22" s="12" t="s">
        <v>213</v>
      </c>
      <c r="CU22" s="12" t="s">
        <v>213</v>
      </c>
      <c r="CV22" s="12" t="s">
        <v>1271</v>
      </c>
      <c r="CW22" s="12" t="s">
        <v>437</v>
      </c>
      <c r="CX22" s="12" t="s">
        <v>213</v>
      </c>
      <c r="CY22" s="12" t="s">
        <v>213</v>
      </c>
      <c r="CZ22" s="12" t="s">
        <v>255</v>
      </c>
      <c r="DA22" s="12" t="s">
        <v>249</v>
      </c>
      <c r="DB22" s="26"/>
      <c r="DC22" s="24"/>
      <c r="DD22" s="25"/>
      <c r="DE22" s="12" t="s">
        <v>363</v>
      </c>
      <c r="DF22" s="12" t="s">
        <v>213</v>
      </c>
      <c r="DG22" s="12" t="s">
        <v>1272</v>
      </c>
      <c r="DH22" s="12" t="s">
        <v>249</v>
      </c>
      <c r="DI22" s="12" t="s">
        <v>1273</v>
      </c>
      <c r="DJ22" s="12" t="s">
        <v>213</v>
      </c>
      <c r="DK22" s="12" t="s">
        <v>1274</v>
      </c>
      <c r="DL22" s="12" t="s">
        <v>301</v>
      </c>
      <c r="DM22" s="12" t="s">
        <v>457</v>
      </c>
      <c r="DN22" s="12" t="s">
        <v>873</v>
      </c>
      <c r="DO22" s="12" t="s">
        <v>213</v>
      </c>
      <c r="DP22" s="12" t="s">
        <v>1275</v>
      </c>
      <c r="DQ22" s="12" t="s">
        <v>249</v>
      </c>
      <c r="DR22" s="12" t="s">
        <v>213</v>
      </c>
      <c r="DS22" s="12" t="s">
        <v>1276</v>
      </c>
      <c r="DT22" s="12" t="s">
        <v>436</v>
      </c>
      <c r="DU22" s="12" t="s">
        <v>1277</v>
      </c>
      <c r="DV22" s="12" t="s">
        <v>1278</v>
      </c>
      <c r="DW22" s="12" t="s">
        <v>421</v>
      </c>
      <c r="DX22" s="12" t="s">
        <v>249</v>
      </c>
      <c r="DY22" s="12" t="s">
        <v>1279</v>
      </c>
      <c r="DZ22" s="12" t="s">
        <v>213</v>
      </c>
      <c r="EA22" s="12" t="s">
        <v>213</v>
      </c>
      <c r="EB22" s="12" t="s">
        <v>1280</v>
      </c>
      <c r="EC22" s="12" t="s">
        <v>213</v>
      </c>
      <c r="ED22" s="12" t="s">
        <v>213</v>
      </c>
      <c r="EE22" s="12" t="s">
        <v>251</v>
      </c>
      <c r="EF22" s="12" t="s">
        <v>249</v>
      </c>
      <c r="EG22" s="12" t="s">
        <v>1281</v>
      </c>
      <c r="EH22" s="12" t="s">
        <v>213</v>
      </c>
      <c r="EI22" s="12" t="s">
        <v>1282</v>
      </c>
      <c r="EJ22" s="12" t="s">
        <v>249</v>
      </c>
      <c r="EK22" s="12" t="s">
        <v>1283</v>
      </c>
      <c r="EL22" s="12" t="s">
        <v>213</v>
      </c>
      <c r="EM22" s="12" t="s">
        <v>873</v>
      </c>
      <c r="EN22" s="12" t="s">
        <v>1284</v>
      </c>
      <c r="EO22" s="12" t="s">
        <v>213</v>
      </c>
      <c r="EP22" s="12" t="s">
        <v>1285</v>
      </c>
      <c r="EQ22" s="12" t="s">
        <v>213</v>
      </c>
      <c r="ER22" s="12" t="s">
        <v>213</v>
      </c>
      <c r="ES22" s="12" t="s">
        <v>1286</v>
      </c>
      <c r="ET22" s="12" t="s">
        <v>1287</v>
      </c>
      <c r="EU22" s="12" t="s">
        <v>1288</v>
      </c>
      <c r="EV22" s="12" t="s">
        <v>213</v>
      </c>
      <c r="EW22" s="12" t="s">
        <v>213</v>
      </c>
      <c r="EX22" s="12" t="s">
        <v>213</v>
      </c>
      <c r="EY22" s="12" t="s">
        <v>1289</v>
      </c>
      <c r="EZ22" s="12" t="s">
        <v>213</v>
      </c>
      <c r="FA22" s="12" t="s">
        <v>1290</v>
      </c>
      <c r="FB22" s="12" t="s">
        <v>456</v>
      </c>
      <c r="FC22" s="26"/>
      <c r="FD22" s="24"/>
      <c r="FE22" s="25"/>
      <c r="FF22" s="26"/>
      <c r="FG22" s="24"/>
      <c r="FH22" s="25"/>
    </row>
    <row r="23" spans="1:164" x14ac:dyDescent="0.2">
      <c r="A23" s="15" t="s">
        <v>495</v>
      </c>
      <c r="B23" s="16" t="s">
        <v>496</v>
      </c>
      <c r="C23" s="12">
        <v>24</v>
      </c>
      <c r="D23" s="12">
        <v>41</v>
      </c>
      <c r="E23" s="12">
        <v>55</v>
      </c>
      <c r="F23" s="12">
        <v>64</v>
      </c>
      <c r="G23" s="12">
        <v>65</v>
      </c>
      <c r="H23" s="12">
        <v>28</v>
      </c>
      <c r="I23" s="12">
        <v>57</v>
      </c>
      <c r="J23" s="12">
        <v>33</v>
      </c>
      <c r="K23" s="12">
        <v>30</v>
      </c>
      <c r="L23" s="12">
        <v>32</v>
      </c>
      <c r="M23" s="12">
        <v>31</v>
      </c>
      <c r="N23" s="12">
        <v>19</v>
      </c>
      <c r="O23" s="12">
        <v>39</v>
      </c>
      <c r="P23" s="12">
        <v>28</v>
      </c>
      <c r="Q23" s="12">
        <v>28</v>
      </c>
      <c r="R23" s="12">
        <v>23</v>
      </c>
      <c r="S23" s="12">
        <v>29</v>
      </c>
      <c r="T23" s="12">
        <v>40</v>
      </c>
      <c r="U23" s="12">
        <v>30</v>
      </c>
      <c r="V23" s="12">
        <v>56</v>
      </c>
      <c r="W23" s="12">
        <v>33</v>
      </c>
      <c r="X23" s="12">
        <v>22</v>
      </c>
      <c r="Y23" s="12">
        <v>30</v>
      </c>
      <c r="Z23" s="12">
        <v>36</v>
      </c>
      <c r="AA23" s="12">
        <v>46</v>
      </c>
      <c r="AB23" s="12">
        <v>24</v>
      </c>
      <c r="AC23" s="12">
        <v>28</v>
      </c>
      <c r="AD23" s="12">
        <v>40</v>
      </c>
      <c r="AE23" s="12">
        <v>32</v>
      </c>
      <c r="AF23" s="12">
        <v>43</v>
      </c>
      <c r="AG23" s="12">
        <v>29</v>
      </c>
      <c r="AH23" s="12">
        <v>40</v>
      </c>
      <c r="AI23" s="12">
        <v>34</v>
      </c>
      <c r="AJ23" s="12">
        <v>34</v>
      </c>
      <c r="AK23" s="12">
        <v>34</v>
      </c>
      <c r="AL23" s="12">
        <v>39</v>
      </c>
      <c r="AM23" s="12">
        <v>36</v>
      </c>
      <c r="AN23" s="12">
        <v>44</v>
      </c>
      <c r="AO23" s="12">
        <v>31</v>
      </c>
      <c r="AP23" s="12">
        <v>30</v>
      </c>
      <c r="AQ23" s="12">
        <v>52</v>
      </c>
      <c r="AR23" s="12">
        <v>56</v>
      </c>
      <c r="AS23" s="12">
        <v>24</v>
      </c>
      <c r="AT23" s="12">
        <v>43</v>
      </c>
      <c r="AU23" s="12">
        <v>24</v>
      </c>
      <c r="AV23" s="12">
        <v>25</v>
      </c>
      <c r="AW23" s="12">
        <v>54</v>
      </c>
      <c r="AX23" s="12">
        <v>40</v>
      </c>
      <c r="AY23" s="12">
        <v>23</v>
      </c>
      <c r="AZ23" s="12">
        <v>50</v>
      </c>
      <c r="BA23" s="15" t="s">
        <v>13</v>
      </c>
      <c r="BB23" s="19" t="s">
        <v>8</v>
      </c>
      <c r="BC23" s="20" t="s">
        <v>9</v>
      </c>
      <c r="BD23" s="12">
        <v>36</v>
      </c>
      <c r="BE23" s="12">
        <v>63</v>
      </c>
      <c r="BF23" s="12">
        <v>35</v>
      </c>
      <c r="BG23" s="12">
        <v>49</v>
      </c>
      <c r="BH23" s="12">
        <v>25</v>
      </c>
      <c r="BI23" s="12">
        <v>22</v>
      </c>
      <c r="BJ23" s="12">
        <v>30</v>
      </c>
      <c r="BK23" s="12">
        <v>28</v>
      </c>
      <c r="BL23" s="12">
        <v>26</v>
      </c>
      <c r="BM23" s="12">
        <v>38</v>
      </c>
      <c r="BN23" s="12">
        <v>28</v>
      </c>
      <c r="BO23" s="12">
        <v>49</v>
      </c>
      <c r="BP23" s="12">
        <v>40</v>
      </c>
      <c r="BQ23" s="12">
        <v>48</v>
      </c>
      <c r="BR23" s="12">
        <v>38</v>
      </c>
      <c r="BS23" s="12">
        <v>40</v>
      </c>
      <c r="BT23" s="12">
        <v>30</v>
      </c>
      <c r="BU23" s="12">
        <v>38</v>
      </c>
      <c r="BV23" s="12">
        <v>33</v>
      </c>
      <c r="BW23" s="12">
        <v>48</v>
      </c>
      <c r="BX23" s="12">
        <v>53</v>
      </c>
      <c r="BY23" s="12">
        <v>23</v>
      </c>
      <c r="BZ23" s="12">
        <v>40</v>
      </c>
      <c r="CA23" s="12">
        <v>40</v>
      </c>
      <c r="CB23" s="12">
        <v>53</v>
      </c>
      <c r="CC23" s="12">
        <v>42</v>
      </c>
      <c r="CD23" s="12">
        <v>29</v>
      </c>
      <c r="CE23" s="12">
        <v>35</v>
      </c>
      <c r="CF23" s="12">
        <v>29</v>
      </c>
      <c r="CG23" s="12">
        <v>35</v>
      </c>
      <c r="CH23" s="12">
        <v>22</v>
      </c>
      <c r="CI23" s="12">
        <v>37</v>
      </c>
      <c r="CJ23" s="12">
        <v>44</v>
      </c>
      <c r="CK23" s="12">
        <v>35</v>
      </c>
      <c r="CL23" s="12">
        <v>35</v>
      </c>
      <c r="CM23" s="12">
        <v>36</v>
      </c>
      <c r="CN23" s="12">
        <v>28</v>
      </c>
      <c r="CO23" s="12">
        <v>22</v>
      </c>
      <c r="CP23" s="12">
        <v>30</v>
      </c>
      <c r="CQ23" s="12">
        <v>38</v>
      </c>
      <c r="CR23" s="12">
        <v>60</v>
      </c>
      <c r="CS23" s="12">
        <v>35</v>
      </c>
      <c r="CT23" s="12">
        <v>21</v>
      </c>
      <c r="CU23" s="12">
        <v>31</v>
      </c>
      <c r="CV23" s="12">
        <v>38</v>
      </c>
      <c r="CW23" s="12">
        <v>30</v>
      </c>
      <c r="CX23" s="12">
        <v>34</v>
      </c>
      <c r="CY23" s="12">
        <v>29</v>
      </c>
      <c r="CZ23" s="12">
        <v>34</v>
      </c>
      <c r="DA23" s="12">
        <v>31</v>
      </c>
      <c r="DB23" s="15" t="s">
        <v>13</v>
      </c>
      <c r="DC23" s="19" t="s">
        <v>8</v>
      </c>
      <c r="DD23" s="20" t="s">
        <v>9</v>
      </c>
      <c r="DE23" s="12">
        <v>29</v>
      </c>
      <c r="DF23" s="12">
        <v>48</v>
      </c>
      <c r="DG23" s="12">
        <v>33</v>
      </c>
      <c r="DH23" s="12">
        <v>33</v>
      </c>
      <c r="DI23" s="12">
        <v>65</v>
      </c>
      <c r="DJ23" s="12">
        <v>25</v>
      </c>
      <c r="DK23" s="12">
        <v>36</v>
      </c>
      <c r="DL23" s="12">
        <v>31</v>
      </c>
      <c r="DM23" s="12">
        <v>25</v>
      </c>
      <c r="DN23" s="12">
        <v>28</v>
      </c>
      <c r="DO23" s="12">
        <v>31</v>
      </c>
      <c r="DP23" s="12">
        <v>34</v>
      </c>
      <c r="DQ23" s="12">
        <v>30</v>
      </c>
      <c r="DR23" s="12">
        <v>28</v>
      </c>
      <c r="DS23" s="12">
        <v>36</v>
      </c>
      <c r="DT23" s="12">
        <v>36</v>
      </c>
      <c r="DU23" s="12">
        <v>30</v>
      </c>
      <c r="DV23" s="12">
        <v>24</v>
      </c>
      <c r="DW23" s="12">
        <v>62</v>
      </c>
      <c r="DX23" s="12">
        <v>32</v>
      </c>
      <c r="DY23" s="12">
        <v>30</v>
      </c>
      <c r="DZ23" s="12">
        <v>59</v>
      </c>
      <c r="EA23" s="12">
        <v>36</v>
      </c>
      <c r="EB23" s="12">
        <v>30</v>
      </c>
      <c r="EC23" s="12">
        <v>30</v>
      </c>
      <c r="ED23" s="12">
        <v>33</v>
      </c>
      <c r="EE23" s="12">
        <v>25</v>
      </c>
      <c r="EF23" s="12">
        <v>63</v>
      </c>
      <c r="EG23" s="12">
        <v>35</v>
      </c>
      <c r="EH23" s="12">
        <v>53</v>
      </c>
      <c r="EI23" s="12">
        <v>42</v>
      </c>
      <c r="EJ23" s="12">
        <v>29</v>
      </c>
      <c r="EK23" s="12">
        <v>60</v>
      </c>
      <c r="EL23" s="12">
        <v>43</v>
      </c>
      <c r="EM23" s="12">
        <v>61</v>
      </c>
      <c r="EN23" s="12">
        <v>31</v>
      </c>
      <c r="EO23" s="12">
        <v>33</v>
      </c>
      <c r="EP23" s="12">
        <v>39</v>
      </c>
      <c r="EQ23" s="12">
        <v>32</v>
      </c>
      <c r="ER23" s="12">
        <v>30</v>
      </c>
      <c r="ES23" s="12">
        <v>31</v>
      </c>
      <c r="ET23" s="12">
        <v>45</v>
      </c>
      <c r="EU23" s="12">
        <v>26</v>
      </c>
      <c r="EV23" s="12">
        <v>26</v>
      </c>
      <c r="EW23" s="12">
        <v>38</v>
      </c>
      <c r="EX23" s="12">
        <v>32</v>
      </c>
      <c r="EY23" s="12">
        <v>32</v>
      </c>
      <c r="EZ23" s="12">
        <v>55</v>
      </c>
      <c r="FA23" s="12">
        <v>46</v>
      </c>
      <c r="FB23" s="12">
        <v>33</v>
      </c>
      <c r="FC23" s="15" t="s">
        <v>13</v>
      </c>
      <c r="FD23" s="19" t="s">
        <v>8</v>
      </c>
      <c r="FE23" s="20" t="s">
        <v>9</v>
      </c>
      <c r="FF23" s="15" t="s">
        <v>13</v>
      </c>
      <c r="FG23" s="19" t="s">
        <v>8</v>
      </c>
      <c r="FH23" s="20" t="s">
        <v>9</v>
      </c>
    </row>
    <row r="24" spans="1:164" x14ac:dyDescent="0.2">
      <c r="A24" s="15" t="s">
        <v>497</v>
      </c>
      <c r="B24" s="16" t="s">
        <v>498</v>
      </c>
      <c r="C24" s="12" t="s">
        <v>500</v>
      </c>
      <c r="D24" s="12" t="s">
        <v>500</v>
      </c>
      <c r="E24" s="12" t="s">
        <v>499</v>
      </c>
      <c r="F24" s="12" t="s">
        <v>499</v>
      </c>
      <c r="G24" s="12" t="s">
        <v>499</v>
      </c>
      <c r="H24" s="12" t="s">
        <v>499</v>
      </c>
      <c r="I24" s="12" t="s">
        <v>499</v>
      </c>
      <c r="J24" s="12" t="s">
        <v>499</v>
      </c>
      <c r="K24" s="12" t="s">
        <v>500</v>
      </c>
      <c r="L24" s="12" t="s">
        <v>500</v>
      </c>
      <c r="M24" s="12" t="s">
        <v>500</v>
      </c>
      <c r="N24" s="12" t="s">
        <v>500</v>
      </c>
      <c r="O24" s="12" t="s">
        <v>500</v>
      </c>
      <c r="P24" s="12" t="s">
        <v>500</v>
      </c>
      <c r="Q24" s="12" t="s">
        <v>500</v>
      </c>
      <c r="R24" s="12" t="s">
        <v>500</v>
      </c>
      <c r="S24" s="12" t="s">
        <v>500</v>
      </c>
      <c r="T24" s="12" t="s">
        <v>500</v>
      </c>
      <c r="U24" s="12" t="s">
        <v>499</v>
      </c>
      <c r="V24" s="12" t="s">
        <v>500</v>
      </c>
      <c r="W24" s="12" t="s">
        <v>500</v>
      </c>
      <c r="X24" s="12" t="s">
        <v>499</v>
      </c>
      <c r="Y24" s="12" t="s">
        <v>500</v>
      </c>
      <c r="Z24" s="12" t="s">
        <v>499</v>
      </c>
      <c r="AA24" s="12" t="s">
        <v>500</v>
      </c>
      <c r="AB24" s="12" t="s">
        <v>499</v>
      </c>
      <c r="AC24" s="12" t="s">
        <v>500</v>
      </c>
      <c r="AD24" s="12" t="s">
        <v>500</v>
      </c>
      <c r="AE24" s="12" t="s">
        <v>1291</v>
      </c>
      <c r="AF24" s="12" t="s">
        <v>500</v>
      </c>
      <c r="AG24" s="12" t="s">
        <v>499</v>
      </c>
      <c r="AH24" s="12" t="s">
        <v>499</v>
      </c>
      <c r="AI24" s="12" t="s">
        <v>500</v>
      </c>
      <c r="AJ24" s="12" t="s">
        <v>500</v>
      </c>
      <c r="AK24" s="12" t="s">
        <v>500</v>
      </c>
      <c r="AL24" s="12" t="s">
        <v>500</v>
      </c>
      <c r="AM24" s="12" t="s">
        <v>500</v>
      </c>
      <c r="AN24" s="12" t="s">
        <v>499</v>
      </c>
      <c r="AO24" s="12" t="s">
        <v>499</v>
      </c>
      <c r="AP24" s="12" t="s">
        <v>500</v>
      </c>
      <c r="AQ24" s="12" t="s">
        <v>500</v>
      </c>
      <c r="AR24" s="12" t="s">
        <v>500</v>
      </c>
      <c r="AS24" s="12" t="s">
        <v>499</v>
      </c>
      <c r="AT24" s="12" t="s">
        <v>499</v>
      </c>
      <c r="AU24" s="12" t="s">
        <v>500</v>
      </c>
      <c r="AV24" s="12" t="s">
        <v>500</v>
      </c>
      <c r="AW24" s="12" t="s">
        <v>500</v>
      </c>
      <c r="AX24" s="12" t="s">
        <v>500</v>
      </c>
      <c r="AY24" s="12" t="s">
        <v>500</v>
      </c>
      <c r="AZ24" s="12" t="s">
        <v>499</v>
      </c>
      <c r="BA24" s="15" t="s">
        <v>14</v>
      </c>
      <c r="BB24" s="34">
        <f>COUNTIF(C24:AZ24," Male")</f>
        <v>32</v>
      </c>
      <c r="BC24" s="23">
        <f>BB24/50*100</f>
        <v>64</v>
      </c>
      <c r="BD24" s="12" t="s">
        <v>499</v>
      </c>
      <c r="BE24" s="12" t="s">
        <v>499</v>
      </c>
      <c r="BF24" s="12" t="s">
        <v>499</v>
      </c>
      <c r="BG24" s="12" t="s">
        <v>500</v>
      </c>
      <c r="BH24" s="12" t="s">
        <v>500</v>
      </c>
      <c r="BI24" s="12" t="s">
        <v>500</v>
      </c>
      <c r="BJ24" s="12" t="s">
        <v>500</v>
      </c>
      <c r="BK24" s="12" t="s">
        <v>500</v>
      </c>
      <c r="BL24" s="12" t="s">
        <v>500</v>
      </c>
      <c r="BM24" s="12" t="s">
        <v>500</v>
      </c>
      <c r="BN24" s="12" t="s">
        <v>500</v>
      </c>
      <c r="BO24" s="12" t="s">
        <v>500</v>
      </c>
      <c r="BP24" s="12" t="s">
        <v>500</v>
      </c>
      <c r="BQ24" s="12" t="s">
        <v>500</v>
      </c>
      <c r="BR24" s="12" t="s">
        <v>500</v>
      </c>
      <c r="BS24" s="12" t="s">
        <v>499</v>
      </c>
      <c r="BT24" s="12" t="s">
        <v>500</v>
      </c>
      <c r="BU24" s="12" t="s">
        <v>500</v>
      </c>
      <c r="BV24" s="12" t="s">
        <v>499</v>
      </c>
      <c r="BW24" s="12" t="s">
        <v>500</v>
      </c>
      <c r="BX24" s="12" t="s">
        <v>499</v>
      </c>
      <c r="BY24" s="12" t="s">
        <v>500</v>
      </c>
      <c r="BZ24" s="12" t="s">
        <v>500</v>
      </c>
      <c r="CA24" s="12" t="s">
        <v>499</v>
      </c>
      <c r="CB24" s="12" t="s">
        <v>499</v>
      </c>
      <c r="CC24" s="12" t="s">
        <v>499</v>
      </c>
      <c r="CD24" s="12" t="s">
        <v>500</v>
      </c>
      <c r="CE24" s="12" t="s">
        <v>500</v>
      </c>
      <c r="CF24" s="12" t="s">
        <v>499</v>
      </c>
      <c r="CG24" s="12" t="s">
        <v>499</v>
      </c>
      <c r="CH24" s="12" t="s">
        <v>500</v>
      </c>
      <c r="CI24" s="12" t="s">
        <v>499</v>
      </c>
      <c r="CJ24" s="12" t="s">
        <v>500</v>
      </c>
      <c r="CK24" s="12" t="s">
        <v>500</v>
      </c>
      <c r="CL24" s="12" t="s">
        <v>499</v>
      </c>
      <c r="CM24" s="12" t="s">
        <v>499</v>
      </c>
      <c r="CN24" s="12" t="s">
        <v>500</v>
      </c>
      <c r="CO24" s="12" t="s">
        <v>1291</v>
      </c>
      <c r="CP24" s="12" t="s">
        <v>499</v>
      </c>
      <c r="CQ24" s="12" t="s">
        <v>499</v>
      </c>
      <c r="CR24" s="12" t="s">
        <v>500</v>
      </c>
      <c r="CS24" s="12" t="s">
        <v>499</v>
      </c>
      <c r="CT24" s="12" t="s">
        <v>499</v>
      </c>
      <c r="CU24" s="12" t="s">
        <v>500</v>
      </c>
      <c r="CV24" s="12" t="s">
        <v>499</v>
      </c>
      <c r="CW24" s="12" t="s">
        <v>500</v>
      </c>
      <c r="CX24" s="12" t="s">
        <v>499</v>
      </c>
      <c r="CY24" s="12" t="s">
        <v>500</v>
      </c>
      <c r="CZ24" s="12" t="s">
        <v>500</v>
      </c>
      <c r="DA24" s="12" t="s">
        <v>500</v>
      </c>
      <c r="DB24" s="15" t="s">
        <v>14</v>
      </c>
      <c r="DC24" s="34">
        <f>COUNTIF(BD24:DA24," Male")</f>
        <v>29</v>
      </c>
      <c r="DD24" s="23">
        <f>DC24/50*100</f>
        <v>57.999999999999993</v>
      </c>
      <c r="DE24" s="12" t="s">
        <v>499</v>
      </c>
      <c r="DF24" s="12" t="s">
        <v>500</v>
      </c>
      <c r="DG24" s="12" t="s">
        <v>499</v>
      </c>
      <c r="DH24" s="12" t="s">
        <v>499</v>
      </c>
      <c r="DI24" s="12" t="s">
        <v>499</v>
      </c>
      <c r="DJ24" s="12" t="s">
        <v>500</v>
      </c>
      <c r="DK24" s="12" t="s">
        <v>500</v>
      </c>
      <c r="DL24" s="12" t="s">
        <v>500</v>
      </c>
      <c r="DM24" s="12" t="s">
        <v>499</v>
      </c>
      <c r="DN24" s="12" t="s">
        <v>499</v>
      </c>
      <c r="DO24" s="12" t="s">
        <v>499</v>
      </c>
      <c r="DP24" s="12" t="s">
        <v>500</v>
      </c>
      <c r="DQ24" s="12" t="s">
        <v>499</v>
      </c>
      <c r="DR24" s="12" t="s">
        <v>500</v>
      </c>
      <c r="DS24" s="12" t="s">
        <v>500</v>
      </c>
      <c r="DT24" s="12" t="s">
        <v>500</v>
      </c>
      <c r="DU24" s="12" t="s">
        <v>499</v>
      </c>
      <c r="DV24" s="12" t="s">
        <v>499</v>
      </c>
      <c r="DW24" s="12" t="s">
        <v>500</v>
      </c>
      <c r="DX24" s="12" t="s">
        <v>499</v>
      </c>
      <c r="DY24" s="12" t="s">
        <v>500</v>
      </c>
      <c r="DZ24" s="12" t="s">
        <v>500</v>
      </c>
      <c r="EA24" s="12" t="s">
        <v>500</v>
      </c>
      <c r="EB24" s="12" t="s">
        <v>500</v>
      </c>
      <c r="EC24" s="12" t="s">
        <v>500</v>
      </c>
      <c r="ED24" s="12" t="s">
        <v>500</v>
      </c>
      <c r="EE24" s="12" t="s">
        <v>499</v>
      </c>
      <c r="EF24" s="12" t="s">
        <v>500</v>
      </c>
      <c r="EG24" s="12" t="s">
        <v>499</v>
      </c>
      <c r="EH24" s="12" t="s">
        <v>500</v>
      </c>
      <c r="EI24" s="12" t="s">
        <v>500</v>
      </c>
      <c r="EJ24" s="12" t="s">
        <v>500</v>
      </c>
      <c r="EK24" s="12" t="s">
        <v>500</v>
      </c>
      <c r="EL24" s="12" t="s">
        <v>500</v>
      </c>
      <c r="EM24" s="12" t="s">
        <v>500</v>
      </c>
      <c r="EN24" s="12" t="s">
        <v>499</v>
      </c>
      <c r="EO24" s="12" t="s">
        <v>499</v>
      </c>
      <c r="EP24" s="12" t="s">
        <v>500</v>
      </c>
      <c r="EQ24" s="12" t="s">
        <v>500</v>
      </c>
      <c r="ER24" s="12" t="s">
        <v>1291</v>
      </c>
      <c r="ES24" s="12" t="s">
        <v>499</v>
      </c>
      <c r="ET24" s="12" t="s">
        <v>499</v>
      </c>
      <c r="EU24" s="12" t="s">
        <v>500</v>
      </c>
      <c r="EV24" s="12" t="s">
        <v>500</v>
      </c>
      <c r="EW24" s="12" t="s">
        <v>500</v>
      </c>
      <c r="EX24" s="12" t="s">
        <v>499</v>
      </c>
      <c r="EY24" s="12" t="s">
        <v>499</v>
      </c>
      <c r="EZ24" s="12" t="s">
        <v>500</v>
      </c>
      <c r="FA24" s="12" t="s">
        <v>499</v>
      </c>
      <c r="FB24" s="12" t="s">
        <v>499</v>
      </c>
      <c r="FC24" s="15" t="s">
        <v>14</v>
      </c>
      <c r="FD24" s="34">
        <f>COUNTIF(DE24:FB24," Male")</f>
        <v>28</v>
      </c>
      <c r="FE24" s="23">
        <f>FD24/50*100</f>
        <v>56.000000000000007</v>
      </c>
      <c r="FF24" s="15" t="s">
        <v>14</v>
      </c>
      <c r="FG24" s="34">
        <f>BB24+DC24+FD24</f>
        <v>89</v>
      </c>
      <c r="FH24" s="23">
        <f>FG24/200*100</f>
        <v>44.5</v>
      </c>
    </row>
    <row r="25" spans="1:164" x14ac:dyDescent="0.2">
      <c r="A25" s="15" t="s">
        <v>501</v>
      </c>
      <c r="B25" s="16" t="s">
        <v>502</v>
      </c>
      <c r="C25" s="12" t="s">
        <v>1292</v>
      </c>
      <c r="D25" s="12" t="s">
        <v>507</v>
      </c>
      <c r="E25" s="12" t="s">
        <v>507</v>
      </c>
      <c r="F25" s="12" t="s">
        <v>1293</v>
      </c>
      <c r="G25" s="12" t="s">
        <v>512</v>
      </c>
      <c r="H25" s="12" t="s">
        <v>1294</v>
      </c>
      <c r="I25" s="12" t="s">
        <v>512</v>
      </c>
      <c r="J25" s="12" t="s">
        <v>507</v>
      </c>
      <c r="K25" s="12" t="s">
        <v>507</v>
      </c>
      <c r="L25" s="12" t="s">
        <v>507</v>
      </c>
      <c r="M25" s="12" t="s">
        <v>507</v>
      </c>
      <c r="N25" s="12" t="s">
        <v>1295</v>
      </c>
      <c r="O25" s="12" t="s">
        <v>511</v>
      </c>
      <c r="P25" s="12" t="s">
        <v>532</v>
      </c>
      <c r="Q25" s="12" t="s">
        <v>508</v>
      </c>
      <c r="R25" s="12" t="s">
        <v>508</v>
      </c>
      <c r="S25" s="12" t="s">
        <v>508</v>
      </c>
      <c r="T25" s="12" t="s">
        <v>925</v>
      </c>
      <c r="U25" s="12" t="s">
        <v>505</v>
      </c>
      <c r="V25" s="12" t="s">
        <v>1296</v>
      </c>
      <c r="W25" s="12" t="s">
        <v>505</v>
      </c>
      <c r="X25" s="12" t="s">
        <v>939</v>
      </c>
      <c r="Y25" s="12" t="s">
        <v>505</v>
      </c>
      <c r="Z25" s="12" t="s">
        <v>506</v>
      </c>
      <c r="AA25" s="12" t="s">
        <v>507</v>
      </c>
      <c r="AB25" s="12" t="s">
        <v>506</v>
      </c>
      <c r="AC25" s="12" t="s">
        <v>512</v>
      </c>
      <c r="AD25" s="12" t="s">
        <v>1297</v>
      </c>
      <c r="AE25" s="12" t="s">
        <v>512</v>
      </c>
      <c r="AF25" s="12" t="s">
        <v>507</v>
      </c>
      <c r="AG25" s="12" t="s">
        <v>507</v>
      </c>
      <c r="AH25" s="12" t="s">
        <v>508</v>
      </c>
      <c r="AI25" s="12" t="s">
        <v>508</v>
      </c>
      <c r="AJ25" s="12" t="s">
        <v>508</v>
      </c>
      <c r="AK25" s="12" t="s">
        <v>509</v>
      </c>
      <c r="AL25" s="12" t="s">
        <v>507</v>
      </c>
      <c r="AM25" s="12" t="s">
        <v>508</v>
      </c>
      <c r="AN25" s="12" t="s">
        <v>1298</v>
      </c>
      <c r="AO25" s="12" t="s">
        <v>508</v>
      </c>
      <c r="AP25" s="12" t="s">
        <v>510</v>
      </c>
      <c r="AQ25" s="12" t="s">
        <v>939</v>
      </c>
      <c r="AR25" s="12" t="s">
        <v>508</v>
      </c>
      <c r="AS25" s="12" t="s">
        <v>508</v>
      </c>
      <c r="AT25" s="12" t="s">
        <v>1295</v>
      </c>
      <c r="AU25" s="12" t="s">
        <v>939</v>
      </c>
      <c r="AV25" s="12" t="s">
        <v>508</v>
      </c>
      <c r="AW25" s="12" t="s">
        <v>507</v>
      </c>
      <c r="AX25" s="12" t="s">
        <v>505</v>
      </c>
      <c r="AY25" s="12" t="s">
        <v>507</v>
      </c>
      <c r="AZ25" s="12" t="s">
        <v>507</v>
      </c>
      <c r="BA25" s="15" t="s">
        <v>15</v>
      </c>
      <c r="BB25" s="34">
        <f>COUNTIF(C26:AZ26,"American")</f>
        <v>27</v>
      </c>
      <c r="BC25" s="23">
        <f>BB25/50*100</f>
        <v>54</v>
      </c>
      <c r="BD25" s="12" t="s">
        <v>506</v>
      </c>
      <c r="BE25" s="12" t="s">
        <v>1299</v>
      </c>
      <c r="BF25" s="12" t="s">
        <v>572</v>
      </c>
      <c r="BG25" s="12" t="s">
        <v>505</v>
      </c>
      <c r="BH25" s="12" t="s">
        <v>512</v>
      </c>
      <c r="BI25" s="12" t="s">
        <v>507</v>
      </c>
      <c r="BJ25" s="12" t="s">
        <v>543</v>
      </c>
      <c r="BK25" s="12" t="s">
        <v>508</v>
      </c>
      <c r="BL25" s="12" t="s">
        <v>538</v>
      </c>
      <c r="BM25" s="12" t="s">
        <v>508</v>
      </c>
      <c r="BN25" s="12" t="s">
        <v>514</v>
      </c>
      <c r="BO25" s="12" t="s">
        <v>507</v>
      </c>
      <c r="BP25" s="12" t="s">
        <v>508</v>
      </c>
      <c r="BQ25" s="12" t="s">
        <v>507</v>
      </c>
      <c r="BR25" s="12" t="s">
        <v>508</v>
      </c>
      <c r="BS25" s="12" t="s">
        <v>507</v>
      </c>
      <c r="BT25" s="12" t="s">
        <v>508</v>
      </c>
      <c r="BU25" s="12" t="s">
        <v>512</v>
      </c>
      <c r="BV25" s="12" t="s">
        <v>513</v>
      </c>
      <c r="BW25" s="12" t="s">
        <v>508</v>
      </c>
      <c r="BX25" s="12" t="s">
        <v>1295</v>
      </c>
      <c r="BY25" s="12" t="s">
        <v>507</v>
      </c>
      <c r="BZ25" s="12" t="s">
        <v>1300</v>
      </c>
      <c r="CA25" s="12" t="s">
        <v>507</v>
      </c>
      <c r="CB25" s="12" t="s">
        <v>507</v>
      </c>
      <c r="CC25" s="12" t="s">
        <v>507</v>
      </c>
      <c r="CD25" s="12" t="s">
        <v>507</v>
      </c>
      <c r="CE25" s="12" t="s">
        <v>507</v>
      </c>
      <c r="CF25" s="12" t="s">
        <v>512</v>
      </c>
      <c r="CG25" s="12" t="s">
        <v>539</v>
      </c>
      <c r="CH25" s="12" t="s">
        <v>524</v>
      </c>
      <c r="CI25" s="12" t="s">
        <v>507</v>
      </c>
      <c r="CJ25" s="12" t="s">
        <v>1301</v>
      </c>
      <c r="CK25" s="12" t="s">
        <v>523</v>
      </c>
      <c r="CL25" s="12" t="s">
        <v>507</v>
      </c>
      <c r="CM25" s="12" t="s">
        <v>1302</v>
      </c>
      <c r="CN25" s="12" t="s">
        <v>524</v>
      </c>
      <c r="CO25" s="12" t="s">
        <v>507</v>
      </c>
      <c r="CP25" s="12" t="s">
        <v>532</v>
      </c>
      <c r="CQ25" s="12" t="s">
        <v>508</v>
      </c>
      <c r="CR25" s="12" t="s">
        <v>507</v>
      </c>
      <c r="CS25" s="12" t="s">
        <v>1303</v>
      </c>
      <c r="CT25" s="12" t="s">
        <v>533</v>
      </c>
      <c r="CU25" s="12" t="s">
        <v>521</v>
      </c>
      <c r="CV25" s="12" t="s">
        <v>521</v>
      </c>
      <c r="CW25" s="12" t="s">
        <v>931</v>
      </c>
      <c r="CX25" s="12" t="s">
        <v>521</v>
      </c>
      <c r="CY25" s="12" t="s">
        <v>935</v>
      </c>
      <c r="CZ25" s="12" t="s">
        <v>507</v>
      </c>
      <c r="DA25" s="12" t="s">
        <v>524</v>
      </c>
      <c r="DB25" s="15" t="s">
        <v>15</v>
      </c>
      <c r="DC25" s="34">
        <f>COUNTIF(BD26:DA26,"American")</f>
        <v>27</v>
      </c>
      <c r="DD25" s="23">
        <f>DC25/50*100</f>
        <v>54</v>
      </c>
      <c r="DE25" s="12" t="s">
        <v>512</v>
      </c>
      <c r="DF25" s="12" t="s">
        <v>507</v>
      </c>
      <c r="DG25" s="12" t="s">
        <v>503</v>
      </c>
      <c r="DH25" s="12" t="s">
        <v>512</v>
      </c>
      <c r="DI25" s="12" t="s">
        <v>929</v>
      </c>
      <c r="DJ25" s="12" t="s">
        <v>1304</v>
      </c>
      <c r="DK25" s="12" t="s">
        <v>507</v>
      </c>
      <c r="DL25" s="12" t="s">
        <v>530</v>
      </c>
      <c r="DM25" s="12" t="s">
        <v>507</v>
      </c>
      <c r="DN25" s="12" t="s">
        <v>512</v>
      </c>
      <c r="DO25" s="12" t="s">
        <v>505</v>
      </c>
      <c r="DP25" s="12" t="s">
        <v>507</v>
      </c>
      <c r="DQ25" s="12" t="s">
        <v>505</v>
      </c>
      <c r="DR25" s="12" t="s">
        <v>930</v>
      </c>
      <c r="DS25" s="12" t="s">
        <v>544</v>
      </c>
      <c r="DT25" s="12" t="s">
        <v>950</v>
      </c>
      <c r="DU25" s="12" t="s">
        <v>505</v>
      </c>
      <c r="DV25" s="12" t="s">
        <v>532</v>
      </c>
      <c r="DW25" s="12" t="s">
        <v>505</v>
      </c>
      <c r="DX25" s="12" t="s">
        <v>919</v>
      </c>
      <c r="DY25" s="12" t="s">
        <v>505</v>
      </c>
      <c r="DZ25" s="12" t="s">
        <v>1297</v>
      </c>
      <c r="EA25" s="12" t="s">
        <v>508</v>
      </c>
      <c r="EB25" s="12" t="s">
        <v>505</v>
      </c>
      <c r="EC25" s="12" t="s">
        <v>507</v>
      </c>
      <c r="ED25" s="12" t="s">
        <v>507</v>
      </c>
      <c r="EE25" s="12" t="s">
        <v>509</v>
      </c>
      <c r="EF25" s="12" t="s">
        <v>512</v>
      </c>
      <c r="EG25" s="12" t="s">
        <v>507</v>
      </c>
      <c r="EH25" s="12" t="s">
        <v>507</v>
      </c>
      <c r="EI25" s="12" t="s">
        <v>505</v>
      </c>
      <c r="EJ25" s="12" t="s">
        <v>512</v>
      </c>
      <c r="EK25" s="12" t="s">
        <v>507</v>
      </c>
      <c r="EL25" s="12" t="s">
        <v>523</v>
      </c>
      <c r="EM25" s="12" t="s">
        <v>512</v>
      </c>
      <c r="EN25" s="12" t="s">
        <v>1305</v>
      </c>
      <c r="EO25" s="12" t="s">
        <v>1306</v>
      </c>
      <c r="EP25" s="12" t="s">
        <v>1307</v>
      </c>
      <c r="EQ25" s="12" t="s">
        <v>1306</v>
      </c>
      <c r="ER25" s="12" t="s">
        <v>543</v>
      </c>
      <c r="ES25" s="12" t="s">
        <v>525</v>
      </c>
      <c r="ET25" s="12" t="s">
        <v>507</v>
      </c>
      <c r="EU25" s="12" t="s">
        <v>508</v>
      </c>
      <c r="EV25" s="12" t="s">
        <v>508</v>
      </c>
      <c r="EW25" s="12" t="s">
        <v>507</v>
      </c>
      <c r="EX25" s="12" t="s">
        <v>508</v>
      </c>
      <c r="EY25" s="12" t="s">
        <v>1308</v>
      </c>
      <c r="EZ25" s="12" t="s">
        <v>508</v>
      </c>
      <c r="FA25" s="12" t="s">
        <v>512</v>
      </c>
      <c r="FB25" s="12" t="s">
        <v>505</v>
      </c>
      <c r="FC25" s="15" t="s">
        <v>15</v>
      </c>
      <c r="FD25" s="34">
        <f>COUNTIF(DE26:FB26,"American")</f>
        <v>36</v>
      </c>
      <c r="FE25" s="23">
        <f>FD25/50*100</f>
        <v>72</v>
      </c>
      <c r="FF25" s="15" t="s">
        <v>15</v>
      </c>
      <c r="FG25" s="34">
        <f>BB25+DC25+FD25</f>
        <v>90</v>
      </c>
      <c r="FH25" s="23">
        <f>FG25/200*100</f>
        <v>45</v>
      </c>
    </row>
    <row r="26" spans="1:164" x14ac:dyDescent="0.2">
      <c r="A26" s="15"/>
      <c r="B26" s="16" t="s">
        <v>545</v>
      </c>
      <c r="C26" s="12" t="s">
        <v>546</v>
      </c>
      <c r="D26" s="12" t="s">
        <v>546</v>
      </c>
      <c r="E26" s="12" t="s">
        <v>546</v>
      </c>
      <c r="F26" s="12" t="s">
        <v>546</v>
      </c>
      <c r="G26" s="12" t="s">
        <v>546</v>
      </c>
      <c r="H26" s="12" t="s">
        <v>546</v>
      </c>
      <c r="I26" s="12" t="s">
        <v>546</v>
      </c>
      <c r="J26" s="12" t="s">
        <v>546</v>
      </c>
      <c r="K26" s="12" t="s">
        <v>546</v>
      </c>
      <c r="L26" s="12" t="s">
        <v>546</v>
      </c>
      <c r="M26" s="12" t="s">
        <v>546</v>
      </c>
      <c r="N26" s="12" t="s">
        <v>548</v>
      </c>
      <c r="O26" s="12" t="s">
        <v>547</v>
      </c>
      <c r="P26" s="12" t="s">
        <v>547</v>
      </c>
      <c r="Q26" s="12" t="s">
        <v>547</v>
      </c>
      <c r="R26" s="12" t="s">
        <v>547</v>
      </c>
      <c r="S26" s="12" t="s">
        <v>547</v>
      </c>
      <c r="T26" s="12" t="s">
        <v>548</v>
      </c>
      <c r="U26" s="13" t="s">
        <v>546</v>
      </c>
      <c r="V26" s="13" t="s">
        <v>546</v>
      </c>
      <c r="W26" s="13" t="s">
        <v>546</v>
      </c>
      <c r="X26" s="13" t="s">
        <v>548</v>
      </c>
      <c r="Y26" s="13" t="s">
        <v>546</v>
      </c>
      <c r="Z26" s="13" t="s">
        <v>548</v>
      </c>
      <c r="AA26" s="13" t="s">
        <v>546</v>
      </c>
      <c r="AB26" s="13" t="s">
        <v>548</v>
      </c>
      <c r="AC26" s="13" t="s">
        <v>546</v>
      </c>
      <c r="AD26" s="12" t="s">
        <v>548</v>
      </c>
      <c r="AE26" s="13" t="s">
        <v>546</v>
      </c>
      <c r="AF26" s="13" t="s">
        <v>546</v>
      </c>
      <c r="AG26" s="13" t="s">
        <v>546</v>
      </c>
      <c r="AH26" s="13" t="s">
        <v>547</v>
      </c>
      <c r="AI26" s="13" t="s">
        <v>547</v>
      </c>
      <c r="AJ26" s="13" t="s">
        <v>547</v>
      </c>
      <c r="AK26" s="13" t="s">
        <v>546</v>
      </c>
      <c r="AL26" s="13" t="s">
        <v>546</v>
      </c>
      <c r="AM26" s="13" t="s">
        <v>547</v>
      </c>
      <c r="AN26" s="13" t="s">
        <v>547</v>
      </c>
      <c r="AO26" s="13" t="s">
        <v>547</v>
      </c>
      <c r="AP26" s="13" t="s">
        <v>546</v>
      </c>
      <c r="AQ26" s="12" t="s">
        <v>548</v>
      </c>
      <c r="AR26" s="13" t="s">
        <v>547</v>
      </c>
      <c r="AS26" s="13" t="s">
        <v>547</v>
      </c>
      <c r="AT26" s="12" t="s">
        <v>548</v>
      </c>
      <c r="AU26" s="12" t="s">
        <v>548</v>
      </c>
      <c r="AV26" s="13" t="s">
        <v>547</v>
      </c>
      <c r="AW26" s="13" t="s">
        <v>546</v>
      </c>
      <c r="AX26" s="13" t="s">
        <v>546</v>
      </c>
      <c r="AY26" s="13" t="s">
        <v>546</v>
      </c>
      <c r="AZ26" s="13" t="s">
        <v>546</v>
      </c>
      <c r="BA26" s="15" t="s">
        <v>16</v>
      </c>
      <c r="BB26" s="34">
        <f>COUNTIF(C26:AZ26,"Indian")</f>
        <v>14</v>
      </c>
      <c r="BC26" s="23">
        <f>BB26/50*100</f>
        <v>28.000000000000004</v>
      </c>
      <c r="BD26" s="12" t="s">
        <v>548</v>
      </c>
      <c r="BE26" s="12" t="s">
        <v>546</v>
      </c>
      <c r="BF26" s="12" t="s">
        <v>548</v>
      </c>
      <c r="BG26" s="12" t="s">
        <v>546</v>
      </c>
      <c r="BH26" s="12" t="s">
        <v>546</v>
      </c>
      <c r="BI26" s="12" t="s">
        <v>546</v>
      </c>
      <c r="BJ26" s="12" t="s">
        <v>546</v>
      </c>
      <c r="BK26" s="12" t="s">
        <v>547</v>
      </c>
      <c r="BL26" s="12" t="s">
        <v>548</v>
      </c>
      <c r="BM26" s="12" t="s">
        <v>547</v>
      </c>
      <c r="BN26" s="12" t="s">
        <v>546</v>
      </c>
      <c r="BO26" s="12" t="s">
        <v>546</v>
      </c>
      <c r="BP26" s="12" t="s">
        <v>547</v>
      </c>
      <c r="BQ26" s="12" t="s">
        <v>546</v>
      </c>
      <c r="BR26" s="12" t="s">
        <v>547</v>
      </c>
      <c r="BS26" s="12" t="s">
        <v>546</v>
      </c>
      <c r="BT26" s="12" t="s">
        <v>547</v>
      </c>
      <c r="BU26" s="12" t="s">
        <v>546</v>
      </c>
      <c r="BV26" s="12" t="s">
        <v>547</v>
      </c>
      <c r="BW26" s="12" t="s">
        <v>547</v>
      </c>
      <c r="BX26" s="12" t="s">
        <v>548</v>
      </c>
      <c r="BY26" s="12" t="s">
        <v>546</v>
      </c>
      <c r="BZ26" s="12" t="s">
        <v>548</v>
      </c>
      <c r="CA26" s="12" t="s">
        <v>546</v>
      </c>
      <c r="CB26" s="12" t="s">
        <v>546</v>
      </c>
      <c r="CC26" s="12" t="s">
        <v>546</v>
      </c>
      <c r="CD26" s="12" t="s">
        <v>546</v>
      </c>
      <c r="CE26" s="12" t="s">
        <v>546</v>
      </c>
      <c r="CF26" s="12" t="s">
        <v>546</v>
      </c>
      <c r="CG26" s="12" t="s">
        <v>548</v>
      </c>
      <c r="CH26" s="12" t="s">
        <v>546</v>
      </c>
      <c r="CI26" s="12" t="s">
        <v>546</v>
      </c>
      <c r="CJ26" s="12" t="s">
        <v>548</v>
      </c>
      <c r="CK26" s="12" t="s">
        <v>546</v>
      </c>
      <c r="CL26" s="12" t="s">
        <v>546</v>
      </c>
      <c r="CM26" s="12" t="s">
        <v>548</v>
      </c>
      <c r="CN26" s="12" t="s">
        <v>546</v>
      </c>
      <c r="CO26" s="12" t="s">
        <v>546</v>
      </c>
      <c r="CP26" s="12" t="s">
        <v>547</v>
      </c>
      <c r="CQ26" s="12" t="s">
        <v>547</v>
      </c>
      <c r="CR26" s="12" t="s">
        <v>546</v>
      </c>
      <c r="CS26" s="12" t="s">
        <v>546</v>
      </c>
      <c r="CT26" s="12" t="s">
        <v>548</v>
      </c>
      <c r="CU26" s="12" t="s">
        <v>547</v>
      </c>
      <c r="CV26" s="12" t="s">
        <v>547</v>
      </c>
      <c r="CW26" s="12" t="s">
        <v>548</v>
      </c>
      <c r="CX26" s="12" t="s">
        <v>547</v>
      </c>
      <c r="CY26" s="12" t="s">
        <v>548</v>
      </c>
      <c r="CZ26" s="12" t="s">
        <v>546</v>
      </c>
      <c r="DA26" s="12" t="s">
        <v>546</v>
      </c>
      <c r="DB26" s="15" t="s">
        <v>16</v>
      </c>
      <c r="DC26" s="34">
        <f>COUNTIF(BD26:DA26,"Indian")</f>
        <v>12</v>
      </c>
      <c r="DD26" s="23">
        <f>DC26/50*100</f>
        <v>24</v>
      </c>
      <c r="DE26" s="12" t="s">
        <v>546</v>
      </c>
      <c r="DF26" s="12" t="s">
        <v>546</v>
      </c>
      <c r="DG26" s="12" t="s">
        <v>546</v>
      </c>
      <c r="DH26" s="12" t="s">
        <v>546</v>
      </c>
      <c r="DI26" s="12" t="s">
        <v>546</v>
      </c>
      <c r="DJ26" s="12" t="s">
        <v>548</v>
      </c>
      <c r="DK26" s="12" t="s">
        <v>546</v>
      </c>
      <c r="DL26" s="12" t="s">
        <v>546</v>
      </c>
      <c r="DM26" s="12" t="s">
        <v>546</v>
      </c>
      <c r="DN26" s="12" t="s">
        <v>546</v>
      </c>
      <c r="DO26" s="12" t="s">
        <v>546</v>
      </c>
      <c r="DP26" s="12" t="s">
        <v>546</v>
      </c>
      <c r="DQ26" s="12" t="s">
        <v>546</v>
      </c>
      <c r="DR26" s="12" t="s">
        <v>546</v>
      </c>
      <c r="DS26" s="12" t="s">
        <v>548</v>
      </c>
      <c r="DT26" s="12" t="s">
        <v>548</v>
      </c>
      <c r="DU26" s="12" t="s">
        <v>546</v>
      </c>
      <c r="DV26" s="12" t="s">
        <v>547</v>
      </c>
      <c r="DW26" s="12" t="s">
        <v>546</v>
      </c>
      <c r="DX26" s="12" t="s">
        <v>548</v>
      </c>
      <c r="DY26" s="12" t="s">
        <v>546</v>
      </c>
      <c r="DZ26" s="12" t="s">
        <v>548</v>
      </c>
      <c r="EA26" s="12" t="s">
        <v>547</v>
      </c>
      <c r="EB26" s="12" t="s">
        <v>546</v>
      </c>
      <c r="EC26" s="12" t="s">
        <v>546</v>
      </c>
      <c r="ED26" s="12" t="s">
        <v>546</v>
      </c>
      <c r="EE26" s="12" t="s">
        <v>546</v>
      </c>
      <c r="EF26" s="12" t="s">
        <v>546</v>
      </c>
      <c r="EG26" s="12" t="s">
        <v>546</v>
      </c>
      <c r="EH26" s="12" t="s">
        <v>546</v>
      </c>
      <c r="EI26" s="12" t="s">
        <v>546</v>
      </c>
      <c r="EJ26" s="12" t="s">
        <v>546</v>
      </c>
      <c r="EK26" s="12" t="s">
        <v>546</v>
      </c>
      <c r="EL26" s="12" t="s">
        <v>546</v>
      </c>
      <c r="EM26" s="12" t="s">
        <v>546</v>
      </c>
      <c r="EN26" s="12" t="s">
        <v>546</v>
      </c>
      <c r="EO26" s="12" t="s">
        <v>548</v>
      </c>
      <c r="EP26" s="12" t="s">
        <v>546</v>
      </c>
      <c r="EQ26" s="12" t="s">
        <v>548</v>
      </c>
      <c r="ER26" s="12" t="s">
        <v>546</v>
      </c>
      <c r="ES26" s="12" t="s">
        <v>546</v>
      </c>
      <c r="ET26" s="12" t="s">
        <v>546</v>
      </c>
      <c r="EU26" s="12" t="s">
        <v>547</v>
      </c>
      <c r="EV26" s="12" t="s">
        <v>547</v>
      </c>
      <c r="EW26" s="12" t="s">
        <v>546</v>
      </c>
      <c r="EX26" s="12" t="s">
        <v>547</v>
      </c>
      <c r="EY26" s="12" t="s">
        <v>548</v>
      </c>
      <c r="EZ26" s="12" t="s">
        <v>547</v>
      </c>
      <c r="FA26" s="12" t="s">
        <v>546</v>
      </c>
      <c r="FB26" s="12" t="s">
        <v>546</v>
      </c>
      <c r="FC26" s="15" t="s">
        <v>16</v>
      </c>
      <c r="FD26" s="34">
        <f>COUNTIF(DE26:FB26,"Indian")</f>
        <v>6</v>
      </c>
      <c r="FE26" s="23">
        <f>FD26/50*100</f>
        <v>12</v>
      </c>
      <c r="FF26" s="15" t="s">
        <v>16</v>
      </c>
      <c r="FG26" s="34">
        <f>BB26+DC26+FD26</f>
        <v>32</v>
      </c>
      <c r="FH26" s="23">
        <f>FG26/200*100</f>
        <v>16</v>
      </c>
    </row>
    <row r="27" spans="1:164" x14ac:dyDescent="0.2">
      <c r="A27" s="15" t="s">
        <v>549</v>
      </c>
      <c r="B27" s="16" t="s">
        <v>550</v>
      </c>
      <c r="C27" s="12" t="s">
        <v>510</v>
      </c>
      <c r="D27" s="12" t="s">
        <v>505</v>
      </c>
      <c r="E27" s="12" t="s">
        <v>505</v>
      </c>
      <c r="F27" s="12" t="s">
        <v>509</v>
      </c>
      <c r="G27" s="12" t="s">
        <v>1309</v>
      </c>
      <c r="H27" s="12" t="s">
        <v>509</v>
      </c>
      <c r="I27" s="12" t="s">
        <v>556</v>
      </c>
      <c r="J27" s="12" t="s">
        <v>1310</v>
      </c>
      <c r="K27" s="12" t="s">
        <v>569</v>
      </c>
      <c r="L27" s="12" t="s">
        <v>510</v>
      </c>
      <c r="M27" s="12" t="s">
        <v>505</v>
      </c>
      <c r="N27" s="12" t="s">
        <v>577</v>
      </c>
      <c r="O27" s="12" t="s">
        <v>511</v>
      </c>
      <c r="P27" s="12" t="s">
        <v>532</v>
      </c>
      <c r="Q27" s="12" t="s">
        <v>532</v>
      </c>
      <c r="R27" s="12" t="s">
        <v>532</v>
      </c>
      <c r="S27" s="12" t="s">
        <v>532</v>
      </c>
      <c r="T27" s="12" t="s">
        <v>944</v>
      </c>
      <c r="U27" s="12" t="s">
        <v>505</v>
      </c>
      <c r="V27" s="12" t="s">
        <v>556</v>
      </c>
      <c r="W27" s="12" t="s">
        <v>505</v>
      </c>
      <c r="X27" s="12" t="s">
        <v>939</v>
      </c>
      <c r="Y27" s="12" t="s">
        <v>510</v>
      </c>
      <c r="Z27" s="12" t="s">
        <v>553</v>
      </c>
      <c r="AA27" s="12" t="s">
        <v>505</v>
      </c>
      <c r="AB27" s="12" t="s">
        <v>553</v>
      </c>
      <c r="AC27" s="12" t="s">
        <v>530</v>
      </c>
      <c r="AD27" s="12" t="s">
        <v>505</v>
      </c>
      <c r="AE27" s="12" t="s">
        <v>1311</v>
      </c>
      <c r="AF27" s="12" t="s">
        <v>510</v>
      </c>
      <c r="AG27" s="12" t="s">
        <v>505</v>
      </c>
      <c r="AH27" s="12" t="s">
        <v>532</v>
      </c>
      <c r="AI27" s="12" t="s">
        <v>1312</v>
      </c>
      <c r="AJ27" s="12" t="s">
        <v>532</v>
      </c>
      <c r="AK27" s="12" t="s">
        <v>509</v>
      </c>
      <c r="AL27" s="12" t="s">
        <v>510</v>
      </c>
      <c r="AM27" s="12" t="s">
        <v>532</v>
      </c>
      <c r="AN27" s="12" t="s">
        <v>532</v>
      </c>
      <c r="AO27" s="12" t="s">
        <v>532</v>
      </c>
      <c r="AP27" s="12" t="s">
        <v>510</v>
      </c>
      <c r="AQ27" s="12" t="s">
        <v>939</v>
      </c>
      <c r="AR27" s="12" t="s">
        <v>532</v>
      </c>
      <c r="AS27" s="12" t="s">
        <v>532</v>
      </c>
      <c r="AT27" s="12" t="s">
        <v>577</v>
      </c>
      <c r="AU27" s="12" t="s">
        <v>1313</v>
      </c>
      <c r="AV27" s="12" t="s">
        <v>510</v>
      </c>
      <c r="AW27" s="12" t="s">
        <v>1314</v>
      </c>
      <c r="AX27" s="12" t="s">
        <v>505</v>
      </c>
      <c r="AY27" s="12" t="s">
        <v>505</v>
      </c>
      <c r="AZ27" s="12" t="s">
        <v>510</v>
      </c>
      <c r="BA27" s="15" t="s">
        <v>17</v>
      </c>
      <c r="BB27" s="34">
        <f>COUNTIF(C28:AZ28,"US")</f>
        <v>29</v>
      </c>
      <c r="BC27" s="23">
        <f>BB27/50*100</f>
        <v>57.999999999999993</v>
      </c>
      <c r="BD27" s="12" t="s">
        <v>553</v>
      </c>
      <c r="BE27" s="12" t="s">
        <v>505</v>
      </c>
      <c r="BF27" s="12" t="s">
        <v>572</v>
      </c>
      <c r="BG27" s="12" t="s">
        <v>505</v>
      </c>
      <c r="BH27" s="12" t="s">
        <v>945</v>
      </c>
      <c r="BI27" s="12" t="s">
        <v>510</v>
      </c>
      <c r="BJ27" s="12" t="s">
        <v>543</v>
      </c>
      <c r="BK27" s="12" t="s">
        <v>532</v>
      </c>
      <c r="BL27" s="12" t="s">
        <v>580</v>
      </c>
      <c r="BM27" s="12" t="s">
        <v>520</v>
      </c>
      <c r="BN27" s="12" t="s">
        <v>505</v>
      </c>
      <c r="BO27" s="12" t="s">
        <v>510</v>
      </c>
      <c r="BP27" s="12" t="s">
        <v>532</v>
      </c>
      <c r="BQ27" s="12" t="s">
        <v>510</v>
      </c>
      <c r="BR27" s="12" t="s">
        <v>532</v>
      </c>
      <c r="BS27" s="12" t="s">
        <v>510</v>
      </c>
      <c r="BT27" s="12" t="s">
        <v>532</v>
      </c>
      <c r="BU27" s="12" t="s">
        <v>510</v>
      </c>
      <c r="BV27" s="12" t="s">
        <v>520</v>
      </c>
      <c r="BW27" s="12" t="s">
        <v>532</v>
      </c>
      <c r="BX27" s="12" t="s">
        <v>577</v>
      </c>
      <c r="BY27" s="12" t="s">
        <v>505</v>
      </c>
      <c r="BZ27" s="12" t="s">
        <v>1315</v>
      </c>
      <c r="CA27" s="12" t="s">
        <v>1316</v>
      </c>
      <c r="CB27" s="12" t="s">
        <v>505</v>
      </c>
      <c r="CC27" s="12" t="s">
        <v>505</v>
      </c>
      <c r="CD27" s="12" t="s">
        <v>569</v>
      </c>
      <c r="CE27" s="12" t="s">
        <v>505</v>
      </c>
      <c r="CF27" s="12" t="s">
        <v>543</v>
      </c>
      <c r="CG27" s="12" t="s">
        <v>577</v>
      </c>
      <c r="CH27" s="12" t="s">
        <v>525</v>
      </c>
      <c r="CI27" s="12" t="s">
        <v>505</v>
      </c>
      <c r="CJ27" s="12" t="s">
        <v>1317</v>
      </c>
      <c r="CK27" s="12" t="s">
        <v>505</v>
      </c>
      <c r="CL27" s="12" t="s">
        <v>505</v>
      </c>
      <c r="CM27" s="12" t="s">
        <v>509</v>
      </c>
      <c r="CN27" s="12" t="s">
        <v>510</v>
      </c>
      <c r="CO27" s="12" t="s">
        <v>569</v>
      </c>
      <c r="CP27" s="12" t="s">
        <v>532</v>
      </c>
      <c r="CQ27" s="12" t="s">
        <v>532</v>
      </c>
      <c r="CR27" s="12" t="s">
        <v>505</v>
      </c>
      <c r="CS27" s="12" t="s">
        <v>505</v>
      </c>
      <c r="CT27" s="12" t="s">
        <v>531</v>
      </c>
      <c r="CU27" s="12" t="s">
        <v>511</v>
      </c>
      <c r="CV27" s="12" t="s">
        <v>511</v>
      </c>
      <c r="CW27" s="12" t="s">
        <v>1318</v>
      </c>
      <c r="CX27" s="12" t="s">
        <v>511</v>
      </c>
      <c r="CY27" s="12" t="s">
        <v>1313</v>
      </c>
      <c r="CZ27" s="12" t="s">
        <v>505</v>
      </c>
      <c r="DA27" s="12" t="s">
        <v>505</v>
      </c>
      <c r="DB27" s="15" t="s">
        <v>17</v>
      </c>
      <c r="DC27" s="34">
        <f>COUNTIF(BD28:DA28,"US")</f>
        <v>29</v>
      </c>
      <c r="DD27" s="23">
        <f>DC27/50*100</f>
        <v>57.999999999999993</v>
      </c>
      <c r="DE27" s="12" t="s">
        <v>543</v>
      </c>
      <c r="DF27" s="12" t="s">
        <v>510</v>
      </c>
      <c r="DG27" s="12" t="s">
        <v>505</v>
      </c>
      <c r="DH27" s="12" t="s">
        <v>509</v>
      </c>
      <c r="DI27" s="12" t="s">
        <v>505</v>
      </c>
      <c r="DJ27" s="12" t="s">
        <v>510</v>
      </c>
      <c r="DK27" s="12" t="s">
        <v>505</v>
      </c>
      <c r="DL27" s="12" t="s">
        <v>530</v>
      </c>
      <c r="DM27" s="12" t="s">
        <v>510</v>
      </c>
      <c r="DN27" s="12" t="s">
        <v>543</v>
      </c>
      <c r="DO27" s="12" t="s">
        <v>505</v>
      </c>
      <c r="DP27" s="12" t="s">
        <v>507</v>
      </c>
      <c r="DQ27" s="12" t="s">
        <v>505</v>
      </c>
      <c r="DR27" s="12" t="s">
        <v>510</v>
      </c>
      <c r="DS27" s="12" t="s">
        <v>544</v>
      </c>
      <c r="DT27" s="12" t="s">
        <v>950</v>
      </c>
      <c r="DU27" s="12" t="s">
        <v>1319</v>
      </c>
      <c r="DV27" s="12" t="s">
        <v>520</v>
      </c>
      <c r="DW27" s="12" t="s">
        <v>505</v>
      </c>
      <c r="DX27" s="12" t="s">
        <v>940</v>
      </c>
      <c r="DY27" s="12" t="s">
        <v>505</v>
      </c>
      <c r="DZ27" s="12" t="s">
        <v>577</v>
      </c>
      <c r="EA27" s="12" t="s">
        <v>532</v>
      </c>
      <c r="EB27" s="12" t="s">
        <v>505</v>
      </c>
      <c r="EC27" s="12" t="s">
        <v>505</v>
      </c>
      <c r="ED27" s="12" t="s">
        <v>505</v>
      </c>
      <c r="EE27" s="12" t="s">
        <v>509</v>
      </c>
      <c r="EF27" s="12" t="s">
        <v>505</v>
      </c>
      <c r="EG27" s="12" t="s">
        <v>505</v>
      </c>
      <c r="EH27" s="12" t="s">
        <v>505</v>
      </c>
      <c r="EI27" s="12" t="s">
        <v>505</v>
      </c>
      <c r="EJ27" s="12" t="s">
        <v>530</v>
      </c>
      <c r="EK27" s="12" t="s">
        <v>510</v>
      </c>
      <c r="EL27" s="12" t="s">
        <v>567</v>
      </c>
      <c r="EM27" s="12" t="s">
        <v>530</v>
      </c>
      <c r="EN27" s="12" t="s">
        <v>1320</v>
      </c>
      <c r="EO27" s="12" t="s">
        <v>952</v>
      </c>
      <c r="EP27" s="12" t="s">
        <v>569</v>
      </c>
      <c r="EQ27" s="12" t="s">
        <v>952</v>
      </c>
      <c r="ER27" s="12" t="s">
        <v>543</v>
      </c>
      <c r="ES27" s="12" t="s">
        <v>505</v>
      </c>
      <c r="ET27" s="12" t="s">
        <v>569</v>
      </c>
      <c r="EU27" s="12" t="s">
        <v>532</v>
      </c>
      <c r="EV27" s="12" t="s">
        <v>532</v>
      </c>
      <c r="EW27" s="12" t="s">
        <v>505</v>
      </c>
      <c r="EX27" s="12" t="s">
        <v>532</v>
      </c>
      <c r="EY27" s="12" t="s">
        <v>1321</v>
      </c>
      <c r="EZ27" s="12" t="s">
        <v>532</v>
      </c>
      <c r="FA27" s="12" t="s">
        <v>569</v>
      </c>
      <c r="FB27" s="12" t="s">
        <v>1322</v>
      </c>
      <c r="FC27" s="15" t="s">
        <v>17</v>
      </c>
      <c r="FD27" s="34">
        <f>COUNTIF(DE28:FB28,"US")</f>
        <v>37</v>
      </c>
      <c r="FE27" s="23">
        <f>FD27/50*100</f>
        <v>74</v>
      </c>
      <c r="FF27" s="15" t="s">
        <v>17</v>
      </c>
      <c r="FG27" s="34">
        <f>BB27+DC27+FD27</f>
        <v>95</v>
      </c>
      <c r="FH27" s="23">
        <f>FG27/200*100</f>
        <v>47.5</v>
      </c>
    </row>
    <row r="28" spans="1:164" x14ac:dyDescent="0.2">
      <c r="A28" s="15"/>
      <c r="B28" s="16" t="s">
        <v>582</v>
      </c>
      <c r="C28" s="12" t="s">
        <v>583</v>
      </c>
      <c r="D28" s="12" t="s">
        <v>583</v>
      </c>
      <c r="E28" s="12" t="s">
        <v>583</v>
      </c>
      <c r="F28" s="12" t="s">
        <v>583</v>
      </c>
      <c r="G28" s="12" t="s">
        <v>583</v>
      </c>
      <c r="H28" s="12" t="s">
        <v>583</v>
      </c>
      <c r="I28" s="12" t="s">
        <v>583</v>
      </c>
      <c r="J28" s="12" t="s">
        <v>583</v>
      </c>
      <c r="K28" s="12" t="s">
        <v>583</v>
      </c>
      <c r="L28" s="12" t="s">
        <v>583</v>
      </c>
      <c r="M28" s="12" t="s">
        <v>583</v>
      </c>
      <c r="N28" s="12" t="s">
        <v>548</v>
      </c>
      <c r="O28" s="12" t="s">
        <v>584</v>
      </c>
      <c r="P28" s="12" t="s">
        <v>584</v>
      </c>
      <c r="Q28" s="12" t="s">
        <v>584</v>
      </c>
      <c r="R28" s="12" t="s">
        <v>584</v>
      </c>
      <c r="S28" s="12" t="s">
        <v>584</v>
      </c>
      <c r="T28" s="12" t="s">
        <v>548</v>
      </c>
      <c r="U28" s="12" t="s">
        <v>583</v>
      </c>
      <c r="V28" s="12" t="s">
        <v>583</v>
      </c>
      <c r="W28" s="12" t="s">
        <v>583</v>
      </c>
      <c r="X28" s="13" t="s">
        <v>548</v>
      </c>
      <c r="Y28" s="12" t="s">
        <v>583</v>
      </c>
      <c r="Z28" s="13" t="s">
        <v>548</v>
      </c>
      <c r="AA28" s="12" t="s">
        <v>583</v>
      </c>
      <c r="AB28" s="13" t="s">
        <v>548</v>
      </c>
      <c r="AC28" s="12" t="s">
        <v>583</v>
      </c>
      <c r="AD28" s="12" t="s">
        <v>583</v>
      </c>
      <c r="AE28" s="12" t="s">
        <v>583</v>
      </c>
      <c r="AF28" s="12" t="s">
        <v>583</v>
      </c>
      <c r="AG28" s="12" t="s">
        <v>583</v>
      </c>
      <c r="AH28" s="12" t="s">
        <v>584</v>
      </c>
      <c r="AI28" s="12" t="s">
        <v>584</v>
      </c>
      <c r="AJ28" s="12" t="s">
        <v>584</v>
      </c>
      <c r="AK28" s="12" t="s">
        <v>583</v>
      </c>
      <c r="AL28" s="12" t="s">
        <v>583</v>
      </c>
      <c r="AM28" s="12" t="s">
        <v>584</v>
      </c>
      <c r="AN28" s="12" t="s">
        <v>584</v>
      </c>
      <c r="AO28" s="12" t="s">
        <v>584</v>
      </c>
      <c r="AP28" s="12" t="s">
        <v>583</v>
      </c>
      <c r="AQ28" s="12" t="s">
        <v>548</v>
      </c>
      <c r="AR28" s="12" t="s">
        <v>584</v>
      </c>
      <c r="AS28" s="12" t="s">
        <v>584</v>
      </c>
      <c r="AT28" s="12" t="s">
        <v>548</v>
      </c>
      <c r="AU28" s="12" t="s">
        <v>548</v>
      </c>
      <c r="AV28" s="13" t="s">
        <v>583</v>
      </c>
      <c r="AW28" s="13" t="s">
        <v>583</v>
      </c>
      <c r="AX28" s="13" t="s">
        <v>583</v>
      </c>
      <c r="AY28" s="13" t="s">
        <v>583</v>
      </c>
      <c r="AZ28" s="13" t="s">
        <v>583</v>
      </c>
      <c r="BA28" s="15" t="s">
        <v>18</v>
      </c>
      <c r="BB28" s="34">
        <f>COUNTIF(C28:AZ28,"India")</f>
        <v>13</v>
      </c>
      <c r="BC28" s="23">
        <f>BB28/50*100</f>
        <v>26</v>
      </c>
      <c r="BD28" s="12" t="s">
        <v>548</v>
      </c>
      <c r="BE28" s="12" t="s">
        <v>583</v>
      </c>
      <c r="BF28" s="12" t="s">
        <v>548</v>
      </c>
      <c r="BG28" s="12" t="s">
        <v>583</v>
      </c>
      <c r="BH28" s="12" t="s">
        <v>583</v>
      </c>
      <c r="BI28" s="12" t="s">
        <v>583</v>
      </c>
      <c r="BJ28" s="12" t="s">
        <v>583</v>
      </c>
      <c r="BK28" s="12" t="s">
        <v>584</v>
      </c>
      <c r="BL28" s="12" t="s">
        <v>548</v>
      </c>
      <c r="BM28" s="12" t="s">
        <v>584</v>
      </c>
      <c r="BN28" s="12" t="s">
        <v>583</v>
      </c>
      <c r="BO28" s="12" t="s">
        <v>583</v>
      </c>
      <c r="BP28" s="12" t="s">
        <v>584</v>
      </c>
      <c r="BQ28" s="12" t="s">
        <v>583</v>
      </c>
      <c r="BR28" s="12" t="s">
        <v>584</v>
      </c>
      <c r="BS28" s="12" t="s">
        <v>583</v>
      </c>
      <c r="BT28" s="12" t="s">
        <v>584</v>
      </c>
      <c r="BU28" s="12" t="s">
        <v>583</v>
      </c>
      <c r="BV28" s="12" t="s">
        <v>584</v>
      </c>
      <c r="BW28" s="12" t="s">
        <v>584</v>
      </c>
      <c r="BX28" s="12" t="s">
        <v>548</v>
      </c>
      <c r="BY28" s="12" t="s">
        <v>583</v>
      </c>
      <c r="BZ28" s="12" t="s">
        <v>583</v>
      </c>
      <c r="CA28" s="12" t="s">
        <v>583</v>
      </c>
      <c r="CB28" s="12" t="s">
        <v>583</v>
      </c>
      <c r="CC28" s="12" t="s">
        <v>583</v>
      </c>
      <c r="CD28" s="12" t="s">
        <v>583</v>
      </c>
      <c r="CE28" s="12" t="s">
        <v>583</v>
      </c>
      <c r="CF28" s="12" t="s">
        <v>583</v>
      </c>
      <c r="CG28" s="12" t="s">
        <v>548</v>
      </c>
      <c r="CH28" s="12" t="s">
        <v>583</v>
      </c>
      <c r="CI28" s="12" t="s">
        <v>583</v>
      </c>
      <c r="CJ28" s="12" t="s">
        <v>548</v>
      </c>
      <c r="CK28" s="12" t="s">
        <v>583</v>
      </c>
      <c r="CL28" s="12" t="s">
        <v>583</v>
      </c>
      <c r="CM28" s="12" t="s">
        <v>583</v>
      </c>
      <c r="CN28" s="12" t="s">
        <v>583</v>
      </c>
      <c r="CO28" s="12" t="s">
        <v>583</v>
      </c>
      <c r="CP28" s="12" t="s">
        <v>584</v>
      </c>
      <c r="CQ28" s="12" t="s">
        <v>584</v>
      </c>
      <c r="CR28" s="12" t="s">
        <v>583</v>
      </c>
      <c r="CS28" s="12" t="s">
        <v>583</v>
      </c>
      <c r="CT28" s="12" t="s">
        <v>548</v>
      </c>
      <c r="CU28" s="12" t="s">
        <v>584</v>
      </c>
      <c r="CV28" s="12" t="s">
        <v>584</v>
      </c>
      <c r="CW28" s="12" t="s">
        <v>548</v>
      </c>
      <c r="CX28" s="12" t="s">
        <v>584</v>
      </c>
      <c r="CY28" s="12" t="s">
        <v>548</v>
      </c>
      <c r="CZ28" s="12" t="s">
        <v>583</v>
      </c>
      <c r="DA28" s="12" t="s">
        <v>583</v>
      </c>
      <c r="DB28" s="15" t="s">
        <v>18</v>
      </c>
      <c r="DC28" s="34">
        <f>COUNTIF(BD28:DA28,"India")</f>
        <v>12</v>
      </c>
      <c r="DD28" s="23">
        <f>DC28/50*100</f>
        <v>24</v>
      </c>
      <c r="DE28" s="12" t="s">
        <v>583</v>
      </c>
      <c r="DF28" s="12" t="s">
        <v>583</v>
      </c>
      <c r="DG28" s="12" t="s">
        <v>583</v>
      </c>
      <c r="DH28" s="12" t="s">
        <v>583</v>
      </c>
      <c r="DI28" s="12" t="s">
        <v>583</v>
      </c>
      <c r="DJ28" s="12" t="s">
        <v>583</v>
      </c>
      <c r="DK28" s="12" t="s">
        <v>583</v>
      </c>
      <c r="DL28" s="12" t="s">
        <v>583</v>
      </c>
      <c r="DM28" s="12" t="s">
        <v>583</v>
      </c>
      <c r="DN28" s="12" t="s">
        <v>583</v>
      </c>
      <c r="DO28" s="12" t="s">
        <v>583</v>
      </c>
      <c r="DP28" s="12" t="s">
        <v>583</v>
      </c>
      <c r="DQ28" s="12" t="s">
        <v>583</v>
      </c>
      <c r="DR28" s="12" t="s">
        <v>583</v>
      </c>
      <c r="DS28" s="12" t="s">
        <v>548</v>
      </c>
      <c r="DT28" s="12" t="s">
        <v>548</v>
      </c>
      <c r="DU28" s="12" t="s">
        <v>583</v>
      </c>
      <c r="DV28" s="12" t="s">
        <v>584</v>
      </c>
      <c r="DW28" s="13" t="s">
        <v>583</v>
      </c>
      <c r="DX28" s="12" t="s">
        <v>548</v>
      </c>
      <c r="DY28" s="13" t="s">
        <v>583</v>
      </c>
      <c r="DZ28" s="12" t="s">
        <v>548</v>
      </c>
      <c r="EA28" s="12" t="s">
        <v>584</v>
      </c>
      <c r="EB28" s="13" t="s">
        <v>583</v>
      </c>
      <c r="EC28" s="13" t="s">
        <v>583</v>
      </c>
      <c r="ED28" s="13" t="s">
        <v>583</v>
      </c>
      <c r="EE28" s="13" t="s">
        <v>583</v>
      </c>
      <c r="EF28" s="13" t="s">
        <v>583</v>
      </c>
      <c r="EG28" s="13" t="s">
        <v>583</v>
      </c>
      <c r="EH28" s="13" t="s">
        <v>583</v>
      </c>
      <c r="EI28" s="13" t="s">
        <v>583</v>
      </c>
      <c r="EJ28" s="13" t="s">
        <v>583</v>
      </c>
      <c r="EK28" s="13" t="s">
        <v>583</v>
      </c>
      <c r="EL28" s="13" t="s">
        <v>583</v>
      </c>
      <c r="EM28" s="13" t="s">
        <v>583</v>
      </c>
      <c r="EN28" s="13" t="s">
        <v>583</v>
      </c>
      <c r="EO28" s="12" t="s">
        <v>548</v>
      </c>
      <c r="EP28" s="13" t="s">
        <v>583</v>
      </c>
      <c r="EQ28" s="12" t="s">
        <v>548</v>
      </c>
      <c r="ER28" s="13" t="s">
        <v>583</v>
      </c>
      <c r="ES28" s="13" t="s">
        <v>583</v>
      </c>
      <c r="ET28" s="13" t="s">
        <v>583</v>
      </c>
      <c r="EU28" s="12" t="s">
        <v>584</v>
      </c>
      <c r="EV28" s="12" t="s">
        <v>584</v>
      </c>
      <c r="EW28" s="13" t="s">
        <v>583</v>
      </c>
      <c r="EX28" s="12" t="s">
        <v>584</v>
      </c>
      <c r="EY28" s="12" t="s">
        <v>548</v>
      </c>
      <c r="EZ28" s="12" t="s">
        <v>584</v>
      </c>
      <c r="FA28" s="13" t="s">
        <v>583</v>
      </c>
      <c r="FB28" s="13" t="s">
        <v>583</v>
      </c>
      <c r="FC28" s="15" t="s">
        <v>18</v>
      </c>
      <c r="FD28" s="34">
        <f>COUNTIF(DE28:FB28,"India")</f>
        <v>6</v>
      </c>
      <c r="FE28" s="23">
        <f>FD28/50*100</f>
        <v>12</v>
      </c>
      <c r="FF28" s="15" t="s">
        <v>18</v>
      </c>
      <c r="FG28" s="34">
        <f>BB28+DC28+FD28</f>
        <v>31</v>
      </c>
      <c r="FH28" s="23">
        <f>FG28/200*100</f>
        <v>15.5</v>
      </c>
    </row>
    <row r="29" spans="1:164" x14ac:dyDescent="0.2">
      <c r="A29" s="15"/>
      <c r="B29" s="16"/>
      <c r="BA29" s="26"/>
      <c r="BB29" s="19" t="s">
        <v>2</v>
      </c>
      <c r="BC29" s="37" t="s">
        <v>3</v>
      </c>
      <c r="DB29" s="26"/>
      <c r="DC29" s="19" t="s">
        <v>2</v>
      </c>
      <c r="DD29" s="37" t="s">
        <v>3</v>
      </c>
      <c r="FC29" s="26"/>
      <c r="FD29" s="19" t="s">
        <v>2</v>
      </c>
      <c r="FE29" s="37" t="s">
        <v>3</v>
      </c>
      <c r="FF29" s="26"/>
      <c r="FG29" s="19" t="s">
        <v>2</v>
      </c>
      <c r="FH29" s="37" t="s">
        <v>3</v>
      </c>
    </row>
    <row r="30" spans="1:164" x14ac:dyDescent="0.2">
      <c r="A30" s="15" t="s">
        <v>585</v>
      </c>
      <c r="B30" s="16" t="s">
        <v>586</v>
      </c>
      <c r="C30" s="12">
        <v>32</v>
      </c>
      <c r="D30" s="12">
        <v>1</v>
      </c>
      <c r="E30" s="12">
        <v>89</v>
      </c>
      <c r="F30" s="12">
        <v>1</v>
      </c>
      <c r="G30" s="12">
        <v>3</v>
      </c>
      <c r="H30" s="12">
        <v>62</v>
      </c>
      <c r="I30" s="12">
        <v>1</v>
      </c>
      <c r="J30" s="12">
        <v>1</v>
      </c>
      <c r="K30" s="12">
        <v>1</v>
      </c>
      <c r="L30" s="12">
        <v>5</v>
      </c>
      <c r="M30" s="12">
        <v>1</v>
      </c>
      <c r="N30" s="12">
        <v>14</v>
      </c>
      <c r="O30" s="12">
        <v>41</v>
      </c>
      <c r="P30" s="12">
        <v>75</v>
      </c>
      <c r="Q30" s="12">
        <v>9</v>
      </c>
      <c r="R30" s="12">
        <v>65</v>
      </c>
      <c r="S30" s="12">
        <v>1</v>
      </c>
      <c r="T30" s="12">
        <v>65</v>
      </c>
      <c r="U30" s="12">
        <v>11</v>
      </c>
      <c r="V30" s="12">
        <v>20</v>
      </c>
      <c r="W30" s="12">
        <v>18</v>
      </c>
      <c r="X30" s="12">
        <v>7</v>
      </c>
      <c r="Y30" s="12">
        <v>1</v>
      </c>
      <c r="Z30" s="12">
        <v>3</v>
      </c>
      <c r="AA30" s="12">
        <v>1</v>
      </c>
      <c r="AB30" s="12">
        <v>18</v>
      </c>
      <c r="AC30" s="12">
        <v>32</v>
      </c>
      <c r="AD30" s="12">
        <v>1</v>
      </c>
      <c r="AE30" s="12">
        <v>70</v>
      </c>
      <c r="AF30" s="12">
        <v>56</v>
      </c>
      <c r="AG30" s="12">
        <v>1</v>
      </c>
      <c r="AH30" s="12">
        <v>50</v>
      </c>
      <c r="AI30" s="12">
        <v>100</v>
      </c>
      <c r="AJ30" s="12">
        <v>30</v>
      </c>
      <c r="AK30" s="12">
        <v>55</v>
      </c>
      <c r="AL30" s="12">
        <v>10</v>
      </c>
      <c r="AM30" s="12">
        <v>11</v>
      </c>
      <c r="AN30" s="12">
        <v>80</v>
      </c>
      <c r="AO30" s="12">
        <v>1</v>
      </c>
      <c r="AP30" s="12">
        <v>60</v>
      </c>
      <c r="AQ30" s="12">
        <v>45</v>
      </c>
      <c r="AR30" s="12">
        <v>1</v>
      </c>
      <c r="AS30" s="12">
        <v>27</v>
      </c>
      <c r="AT30" s="12">
        <v>5</v>
      </c>
      <c r="AU30" s="12">
        <v>60</v>
      </c>
      <c r="AV30" s="12">
        <v>75</v>
      </c>
      <c r="AW30" s="12">
        <v>5</v>
      </c>
      <c r="AX30" s="12">
        <v>1</v>
      </c>
      <c r="AY30" s="12">
        <v>10</v>
      </c>
      <c r="AZ30" s="12">
        <v>24</v>
      </c>
      <c r="BA30" s="15" t="s">
        <v>19</v>
      </c>
      <c r="BB30" s="24">
        <f>AVERAGE(C30:AZ30)</f>
        <v>27.12</v>
      </c>
      <c r="BC30" s="25">
        <f>STDEV(C30:AZ30)</f>
        <v>29.183892677926547</v>
      </c>
      <c r="BD30" s="12">
        <v>71</v>
      </c>
      <c r="BE30" s="12">
        <v>78</v>
      </c>
      <c r="BF30" s="12">
        <v>61</v>
      </c>
      <c r="BG30" s="12">
        <v>2</v>
      </c>
      <c r="BH30" s="12">
        <v>1</v>
      </c>
      <c r="BI30" s="12">
        <v>67</v>
      </c>
      <c r="BJ30" s="12">
        <v>25</v>
      </c>
      <c r="BK30" s="12">
        <v>21</v>
      </c>
      <c r="BL30" s="12">
        <v>5</v>
      </c>
      <c r="BM30" s="12">
        <v>59</v>
      </c>
      <c r="BN30" s="12">
        <v>5</v>
      </c>
      <c r="BO30" s="12">
        <v>85</v>
      </c>
      <c r="BP30" s="12">
        <v>100</v>
      </c>
      <c r="BQ30" s="12">
        <v>66</v>
      </c>
      <c r="BR30" s="12">
        <v>60</v>
      </c>
      <c r="BS30" s="12">
        <v>80</v>
      </c>
      <c r="BT30" s="12">
        <v>10</v>
      </c>
      <c r="BU30" s="12">
        <v>15</v>
      </c>
      <c r="BV30" s="12">
        <v>75</v>
      </c>
      <c r="BW30" s="12">
        <v>1</v>
      </c>
      <c r="BX30" s="12">
        <v>20</v>
      </c>
      <c r="BY30" s="12">
        <v>61</v>
      </c>
      <c r="BZ30" s="12">
        <v>71</v>
      </c>
      <c r="CA30" s="12">
        <v>59</v>
      </c>
      <c r="CB30" s="12">
        <v>96</v>
      </c>
      <c r="CC30" s="12">
        <v>58</v>
      </c>
      <c r="CD30" s="12">
        <v>1</v>
      </c>
      <c r="CE30" s="12">
        <v>89</v>
      </c>
      <c r="CF30" s="12">
        <v>68</v>
      </c>
      <c r="CG30" s="12">
        <v>18</v>
      </c>
      <c r="CH30" s="12">
        <v>1</v>
      </c>
      <c r="CI30" s="12">
        <v>70</v>
      </c>
      <c r="CJ30" s="12">
        <v>10</v>
      </c>
      <c r="CK30" s="12">
        <v>67</v>
      </c>
      <c r="CL30" s="12">
        <v>100</v>
      </c>
      <c r="CM30" s="12">
        <v>80</v>
      </c>
      <c r="CN30" s="12">
        <v>11</v>
      </c>
      <c r="CO30" s="12">
        <v>75</v>
      </c>
      <c r="CP30" s="12">
        <v>1</v>
      </c>
      <c r="CQ30" s="12">
        <v>3</v>
      </c>
      <c r="CR30" s="12">
        <v>1</v>
      </c>
      <c r="CS30" s="12">
        <v>10</v>
      </c>
      <c r="CT30" s="12">
        <v>75</v>
      </c>
      <c r="CU30" s="12">
        <v>19</v>
      </c>
      <c r="CV30" s="12">
        <v>2</v>
      </c>
      <c r="CW30" s="12">
        <v>88</v>
      </c>
      <c r="CX30" s="12">
        <v>1</v>
      </c>
      <c r="CY30" s="12">
        <v>22</v>
      </c>
      <c r="CZ30" s="12">
        <v>80</v>
      </c>
      <c r="DA30" s="12">
        <v>84</v>
      </c>
      <c r="DB30" s="15" t="s">
        <v>19</v>
      </c>
      <c r="DC30" s="24">
        <f>AVERAGE(BD30:DA30)</f>
        <v>44.56</v>
      </c>
      <c r="DD30" s="25">
        <f>STDEV(BD30:DA30)</f>
        <v>34.906382084141605</v>
      </c>
      <c r="DE30" s="12">
        <v>38</v>
      </c>
      <c r="DF30" s="12">
        <v>1</v>
      </c>
      <c r="DG30" s="12">
        <v>37</v>
      </c>
      <c r="DH30" s="12">
        <v>62</v>
      </c>
      <c r="DI30" s="12">
        <v>50</v>
      </c>
      <c r="DJ30" s="12">
        <v>20</v>
      </c>
      <c r="DK30" s="12">
        <v>3</v>
      </c>
      <c r="DL30" s="12">
        <v>65</v>
      </c>
      <c r="DM30" s="12">
        <v>77</v>
      </c>
      <c r="DN30" s="12">
        <v>86</v>
      </c>
      <c r="DO30" s="12">
        <v>27</v>
      </c>
      <c r="DP30" s="12">
        <v>1</v>
      </c>
      <c r="DQ30" s="12">
        <v>1</v>
      </c>
      <c r="DR30" s="12">
        <v>1</v>
      </c>
      <c r="DS30" s="12">
        <v>1</v>
      </c>
      <c r="DT30" s="12">
        <v>1</v>
      </c>
      <c r="DU30" s="12">
        <v>2</v>
      </c>
      <c r="DV30" s="12">
        <v>1</v>
      </c>
      <c r="DW30" s="12">
        <v>60</v>
      </c>
      <c r="DX30" s="12">
        <v>19</v>
      </c>
      <c r="DY30" s="12">
        <v>25</v>
      </c>
      <c r="DZ30" s="12">
        <v>5</v>
      </c>
      <c r="EA30" s="12">
        <v>68</v>
      </c>
      <c r="EB30" s="12">
        <v>12</v>
      </c>
      <c r="EC30" s="12">
        <v>20</v>
      </c>
      <c r="ED30" s="12">
        <v>29</v>
      </c>
      <c r="EE30" s="12">
        <v>81</v>
      </c>
      <c r="EF30" s="12">
        <v>28</v>
      </c>
      <c r="EG30" s="12">
        <v>82</v>
      </c>
      <c r="EH30" s="12">
        <v>4</v>
      </c>
      <c r="EI30" s="12">
        <v>19</v>
      </c>
      <c r="EJ30" s="12">
        <v>8</v>
      </c>
      <c r="EK30" s="12">
        <v>87</v>
      </c>
      <c r="EL30" s="12">
        <v>1</v>
      </c>
      <c r="EM30" s="12">
        <v>11</v>
      </c>
      <c r="EN30" s="12">
        <v>17</v>
      </c>
      <c r="EO30" s="12">
        <v>37</v>
      </c>
      <c r="EP30" s="12">
        <v>34</v>
      </c>
      <c r="EQ30" s="12">
        <v>70</v>
      </c>
      <c r="ER30" s="12">
        <v>37</v>
      </c>
      <c r="ES30" s="12">
        <v>1</v>
      </c>
      <c r="ET30" s="12">
        <v>75</v>
      </c>
      <c r="EU30" s="12">
        <v>20</v>
      </c>
      <c r="EV30" s="12">
        <v>39</v>
      </c>
      <c r="EW30" s="12">
        <v>9</v>
      </c>
      <c r="EX30" s="12">
        <v>3</v>
      </c>
      <c r="EY30" s="12">
        <v>60</v>
      </c>
      <c r="EZ30" s="12">
        <v>33</v>
      </c>
      <c r="FA30" s="12">
        <v>72</v>
      </c>
      <c r="FB30" s="12">
        <v>93</v>
      </c>
      <c r="FC30" s="15" t="s">
        <v>19</v>
      </c>
      <c r="FD30" s="24">
        <f>AVERAGE(DE30:FB30)</f>
        <v>32.659999999999997</v>
      </c>
      <c r="FE30" s="25">
        <f>STDEV(DE30:FB30)</f>
        <v>29.480266661768507</v>
      </c>
      <c r="FF30" s="15" t="s">
        <v>19</v>
      </c>
      <c r="FG30" s="24">
        <f>AVERAGE(C30:AZ30,BD30:DA30,DE30:FB30)</f>
        <v>34.78</v>
      </c>
      <c r="FH30" s="25">
        <f>STDEV(C30:AZ30,BD30:DA30,DE30:FB30)</f>
        <v>31.935730342098353</v>
      </c>
    </row>
    <row r="31" spans="1:164" x14ac:dyDescent="0.2">
      <c r="A31" s="15"/>
      <c r="B31" s="16"/>
      <c r="BA31" s="15"/>
      <c r="BB31" s="19" t="s">
        <v>8</v>
      </c>
      <c r="BC31" s="20" t="s">
        <v>9</v>
      </c>
      <c r="DB31" s="15"/>
      <c r="DC31" s="19" t="s">
        <v>8</v>
      </c>
      <c r="DD31" s="20" t="s">
        <v>9</v>
      </c>
      <c r="FC31" s="15"/>
      <c r="FD31" s="19" t="s">
        <v>8</v>
      </c>
      <c r="FE31" s="20" t="s">
        <v>9</v>
      </c>
      <c r="FF31" s="15"/>
      <c r="FG31" s="19" t="s">
        <v>8</v>
      </c>
      <c r="FH31" s="20" t="s">
        <v>9</v>
      </c>
    </row>
    <row r="32" spans="1:164" ht="16" thickBot="1" x14ac:dyDescent="0.25">
      <c r="A32" s="38" t="s">
        <v>587</v>
      </c>
      <c r="B32" s="39" t="s">
        <v>588</v>
      </c>
      <c r="C32" s="40" t="s">
        <v>437</v>
      </c>
      <c r="D32" s="41" t="s">
        <v>437</v>
      </c>
      <c r="E32" s="41" t="s">
        <v>437</v>
      </c>
      <c r="F32" s="41" t="s">
        <v>437</v>
      </c>
      <c r="G32" s="41" t="s">
        <v>437</v>
      </c>
      <c r="H32" s="41" t="s">
        <v>437</v>
      </c>
      <c r="I32" s="41" t="s">
        <v>437</v>
      </c>
      <c r="J32" s="41" t="s">
        <v>437</v>
      </c>
      <c r="K32" s="41" t="s">
        <v>437</v>
      </c>
      <c r="L32" s="41" t="s">
        <v>437</v>
      </c>
      <c r="M32" s="41" t="s">
        <v>437</v>
      </c>
      <c r="N32" s="41" t="s">
        <v>437</v>
      </c>
      <c r="O32" s="41" t="s">
        <v>437</v>
      </c>
      <c r="P32" s="41" t="s">
        <v>437</v>
      </c>
      <c r="Q32" s="41" t="s">
        <v>437</v>
      </c>
      <c r="R32" s="41" t="s">
        <v>437</v>
      </c>
      <c r="S32" s="41" t="s">
        <v>437</v>
      </c>
      <c r="T32" s="41" t="s">
        <v>437</v>
      </c>
      <c r="U32" s="41" t="s">
        <v>437</v>
      </c>
      <c r="V32" s="41" t="s">
        <v>437</v>
      </c>
      <c r="W32" s="41" t="s">
        <v>589</v>
      </c>
      <c r="X32" s="41" t="s">
        <v>437</v>
      </c>
      <c r="Y32" s="41" t="s">
        <v>437</v>
      </c>
      <c r="Z32" s="41" t="s">
        <v>437</v>
      </c>
      <c r="AA32" s="41" t="s">
        <v>437</v>
      </c>
      <c r="AB32" s="41" t="s">
        <v>437</v>
      </c>
      <c r="AC32" s="41" t="s">
        <v>437</v>
      </c>
      <c r="AD32" s="41" t="s">
        <v>437</v>
      </c>
      <c r="AE32" s="41" t="s">
        <v>437</v>
      </c>
      <c r="AF32" s="41" t="s">
        <v>437</v>
      </c>
      <c r="AG32" s="41" t="s">
        <v>437</v>
      </c>
      <c r="AH32" s="41" t="s">
        <v>437</v>
      </c>
      <c r="AI32" s="41" t="s">
        <v>437</v>
      </c>
      <c r="AJ32" s="41" t="s">
        <v>437</v>
      </c>
      <c r="AK32" s="41" t="s">
        <v>437</v>
      </c>
      <c r="AL32" s="41" t="s">
        <v>437</v>
      </c>
      <c r="AM32" s="41" t="s">
        <v>437</v>
      </c>
      <c r="AN32" s="41" t="s">
        <v>437</v>
      </c>
      <c r="AO32" s="41" t="s">
        <v>437</v>
      </c>
      <c r="AP32" s="41" t="s">
        <v>437</v>
      </c>
      <c r="AQ32" s="41" t="s">
        <v>437</v>
      </c>
      <c r="AR32" s="41" t="s">
        <v>437</v>
      </c>
      <c r="AS32" s="41" t="s">
        <v>437</v>
      </c>
      <c r="AT32" s="41" t="s">
        <v>437</v>
      </c>
      <c r="AU32" s="41" t="s">
        <v>437</v>
      </c>
      <c r="AV32" s="41" t="s">
        <v>437</v>
      </c>
      <c r="AW32" s="41" t="s">
        <v>437</v>
      </c>
      <c r="AX32" s="41" t="s">
        <v>437</v>
      </c>
      <c r="AY32" s="41" t="s">
        <v>437</v>
      </c>
      <c r="AZ32" s="41" t="s">
        <v>437</v>
      </c>
      <c r="BA32" s="38" t="s">
        <v>20</v>
      </c>
      <c r="BB32" s="44">
        <f>50-COUNTIF(C32:AZ32," No")</f>
        <v>1</v>
      </c>
      <c r="BC32" s="45">
        <f>BB32/50*100</f>
        <v>2</v>
      </c>
      <c r="BD32" s="41" t="s">
        <v>437</v>
      </c>
      <c r="BE32" s="41" t="s">
        <v>589</v>
      </c>
      <c r="BF32" s="41" t="s">
        <v>589</v>
      </c>
      <c r="BG32" s="41" t="s">
        <v>437</v>
      </c>
      <c r="BH32" s="41" t="s">
        <v>437</v>
      </c>
      <c r="BI32" s="41" t="s">
        <v>437</v>
      </c>
      <c r="BJ32" s="41" t="s">
        <v>437</v>
      </c>
      <c r="BK32" s="41" t="s">
        <v>437</v>
      </c>
      <c r="BL32" s="41" t="s">
        <v>437</v>
      </c>
      <c r="BM32" s="41" t="s">
        <v>437</v>
      </c>
      <c r="BN32" s="41" t="s">
        <v>437</v>
      </c>
      <c r="BO32" s="41" t="s">
        <v>437</v>
      </c>
      <c r="BP32" s="41" t="s">
        <v>437</v>
      </c>
      <c r="BQ32" s="41" t="s">
        <v>437</v>
      </c>
      <c r="BR32" s="41" t="s">
        <v>437</v>
      </c>
      <c r="BS32" s="41" t="s">
        <v>437</v>
      </c>
      <c r="BT32" s="41" t="s">
        <v>437</v>
      </c>
      <c r="BU32" s="41" t="s">
        <v>437</v>
      </c>
      <c r="BV32" s="41" t="s">
        <v>437</v>
      </c>
      <c r="BW32" s="41" t="s">
        <v>437</v>
      </c>
      <c r="BX32" s="41" t="s">
        <v>437</v>
      </c>
      <c r="BY32" s="41" t="s">
        <v>437</v>
      </c>
      <c r="BZ32" s="41" t="s">
        <v>957</v>
      </c>
      <c r="CA32" s="41" t="s">
        <v>437</v>
      </c>
      <c r="CB32" s="41" t="s">
        <v>437</v>
      </c>
      <c r="CC32" s="41" t="s">
        <v>437</v>
      </c>
      <c r="CD32" s="41" t="s">
        <v>437</v>
      </c>
      <c r="CE32" s="41" t="s">
        <v>437</v>
      </c>
      <c r="CF32" s="41" t="s">
        <v>437</v>
      </c>
      <c r="CG32" s="41" t="s">
        <v>437</v>
      </c>
      <c r="CH32" s="41" t="s">
        <v>437</v>
      </c>
      <c r="CI32" s="41" t="s">
        <v>437</v>
      </c>
      <c r="CJ32" s="41" t="s">
        <v>437</v>
      </c>
      <c r="CK32" s="41" t="s">
        <v>437</v>
      </c>
      <c r="CL32" s="41" t="s">
        <v>437</v>
      </c>
      <c r="CM32" s="41" t="s">
        <v>437</v>
      </c>
      <c r="CN32" s="41" t="s">
        <v>437</v>
      </c>
      <c r="CO32" s="41" t="s">
        <v>437</v>
      </c>
      <c r="CP32" s="41" t="s">
        <v>437</v>
      </c>
      <c r="CQ32" s="41" t="s">
        <v>437</v>
      </c>
      <c r="CR32" s="41" t="s">
        <v>437</v>
      </c>
      <c r="CS32" s="41" t="s">
        <v>437</v>
      </c>
      <c r="CT32" s="41" t="s">
        <v>437</v>
      </c>
      <c r="CU32" s="41" t="s">
        <v>437</v>
      </c>
      <c r="CV32" s="41" t="s">
        <v>437</v>
      </c>
      <c r="CW32" s="41" t="s">
        <v>437</v>
      </c>
      <c r="CX32" s="41" t="s">
        <v>437</v>
      </c>
      <c r="CY32" s="41" t="s">
        <v>437</v>
      </c>
      <c r="CZ32" s="41" t="s">
        <v>437</v>
      </c>
      <c r="DA32" s="41" t="s">
        <v>957</v>
      </c>
      <c r="DB32" s="38" t="s">
        <v>20</v>
      </c>
      <c r="DC32" s="44">
        <f>50-COUNTIF(BD32:DA32," No")</f>
        <v>4</v>
      </c>
      <c r="DD32" s="45">
        <f>DC32/50*100</f>
        <v>8</v>
      </c>
      <c r="DE32" s="41" t="s">
        <v>437</v>
      </c>
      <c r="DF32" s="41" t="s">
        <v>437</v>
      </c>
      <c r="DG32" s="41" t="s">
        <v>437</v>
      </c>
      <c r="DH32" s="41" t="s">
        <v>437</v>
      </c>
      <c r="DI32" s="41" t="s">
        <v>437</v>
      </c>
      <c r="DJ32" s="41" t="s">
        <v>437</v>
      </c>
      <c r="DK32" s="41" t="s">
        <v>437</v>
      </c>
      <c r="DL32" s="41" t="s">
        <v>957</v>
      </c>
      <c r="DM32" s="41" t="s">
        <v>437</v>
      </c>
      <c r="DN32" s="41" t="s">
        <v>437</v>
      </c>
      <c r="DO32" s="41" t="s">
        <v>437</v>
      </c>
      <c r="DP32" s="41" t="s">
        <v>437</v>
      </c>
      <c r="DQ32" s="41" t="s">
        <v>437</v>
      </c>
      <c r="DR32" s="41" t="s">
        <v>437</v>
      </c>
      <c r="DS32" s="41" t="s">
        <v>437</v>
      </c>
      <c r="DT32" s="41" t="s">
        <v>437</v>
      </c>
      <c r="DU32" s="41" t="s">
        <v>437</v>
      </c>
      <c r="DV32" s="41" t="s">
        <v>437</v>
      </c>
      <c r="DW32" s="41" t="s">
        <v>437</v>
      </c>
      <c r="DX32" s="41" t="s">
        <v>437</v>
      </c>
      <c r="DY32" s="41" t="s">
        <v>437</v>
      </c>
      <c r="DZ32" s="41" t="s">
        <v>437</v>
      </c>
      <c r="EA32" s="41" t="s">
        <v>437</v>
      </c>
      <c r="EB32" s="41" t="s">
        <v>437</v>
      </c>
      <c r="EC32" s="41" t="s">
        <v>437</v>
      </c>
      <c r="ED32" s="41" t="s">
        <v>437</v>
      </c>
      <c r="EE32" s="41" t="s">
        <v>437</v>
      </c>
      <c r="EF32" s="41" t="s">
        <v>437</v>
      </c>
      <c r="EG32" s="41" t="s">
        <v>437</v>
      </c>
      <c r="EH32" s="41" t="s">
        <v>437</v>
      </c>
      <c r="EI32" s="41" t="s">
        <v>437</v>
      </c>
      <c r="EJ32" s="41" t="s">
        <v>437</v>
      </c>
      <c r="EK32" s="41" t="s">
        <v>437</v>
      </c>
      <c r="EL32" s="41" t="s">
        <v>437</v>
      </c>
      <c r="EM32" s="41" t="s">
        <v>437</v>
      </c>
      <c r="EN32" s="41" t="s">
        <v>437</v>
      </c>
      <c r="EO32" s="41" t="s">
        <v>437</v>
      </c>
      <c r="EP32" s="41" t="s">
        <v>437</v>
      </c>
      <c r="EQ32" s="41" t="s">
        <v>437</v>
      </c>
      <c r="ER32" s="41" t="s">
        <v>437</v>
      </c>
      <c r="ES32" s="41" t="s">
        <v>437</v>
      </c>
      <c r="ET32" s="41" t="s">
        <v>437</v>
      </c>
      <c r="EU32" s="41" t="s">
        <v>437</v>
      </c>
      <c r="EV32" s="41" t="s">
        <v>437</v>
      </c>
      <c r="EW32" s="41" t="s">
        <v>437</v>
      </c>
      <c r="EX32" s="41" t="s">
        <v>437</v>
      </c>
      <c r="EY32" s="41" t="s">
        <v>437</v>
      </c>
      <c r="EZ32" s="41" t="s">
        <v>437</v>
      </c>
      <c r="FA32" s="41" t="s">
        <v>437</v>
      </c>
      <c r="FB32" s="41" t="s">
        <v>958</v>
      </c>
      <c r="FC32" s="38" t="s">
        <v>20</v>
      </c>
      <c r="FD32" s="44">
        <f>50-COUNTIF(DE32:FB32," No")</f>
        <v>2</v>
      </c>
      <c r="FE32" s="45">
        <f>FD32/50*100</f>
        <v>4</v>
      </c>
      <c r="FF32" s="38" t="s">
        <v>20</v>
      </c>
      <c r="FG32" s="44">
        <f>BB32+DC32+FD32</f>
        <v>7</v>
      </c>
      <c r="FH32" s="43">
        <f>FG32/200*100</f>
        <v>3.5000000000000004</v>
      </c>
    </row>
  </sheetData>
  <mergeCells count="8">
    <mergeCell ref="A1:B1"/>
    <mergeCell ref="BA1:BC5"/>
    <mergeCell ref="DB1:DD5"/>
    <mergeCell ref="FC1:FE5"/>
    <mergeCell ref="FF1:FH5"/>
    <mergeCell ref="A2:B2"/>
    <mergeCell ref="A3:B3"/>
    <mergeCell ref="A5:B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F1654-5A50-574F-9159-67D7BE943B71}">
  <dimension ref="A1:HI32"/>
  <sheetViews>
    <sheetView workbookViewId="0">
      <pane xSplit="2" topLeftCell="HF1" activePane="topRight" state="frozen"/>
      <selection pane="topRight" activeCell="HH6" sqref="HH6:HI32"/>
    </sheetView>
  </sheetViews>
  <sheetFormatPr baseColWidth="10" defaultColWidth="20.83203125" defaultRowHeight="15" x14ac:dyDescent="0.2"/>
  <cols>
    <col min="1" max="1" width="15" style="12" bestFit="1" customWidth="1"/>
    <col min="2" max="2" width="91" style="12" bestFit="1" customWidth="1"/>
    <col min="3" max="52" width="20.83203125" style="12"/>
    <col min="53" max="53" width="26.5" style="12" bestFit="1" customWidth="1"/>
    <col min="54" max="105" width="20.83203125" style="12"/>
    <col min="106" max="106" width="26.5" style="12" bestFit="1" customWidth="1"/>
    <col min="107" max="158" width="20.83203125" style="12"/>
    <col min="159" max="159" width="26.5" style="12" bestFit="1" customWidth="1"/>
    <col min="160" max="211" width="20.83203125" style="12"/>
    <col min="212" max="212" width="26.5" style="12" bestFit="1" customWidth="1"/>
    <col min="213" max="214" width="20.83203125" style="12"/>
    <col min="215" max="215" width="26.5" style="12" bestFit="1" customWidth="1"/>
    <col min="216" max="16384" width="20.83203125" style="12"/>
  </cols>
  <sheetData>
    <row r="1" spans="1:217" x14ac:dyDescent="0.2">
      <c r="A1" s="55" t="s">
        <v>22</v>
      </c>
      <c r="B1" s="56"/>
      <c r="C1" s="12" t="s">
        <v>23</v>
      </c>
      <c r="D1" s="12" t="s">
        <v>1323</v>
      </c>
      <c r="E1" s="12" t="s">
        <v>1324</v>
      </c>
      <c r="F1" s="12" t="s">
        <v>1325</v>
      </c>
      <c r="G1" s="12" t="s">
        <v>1326</v>
      </c>
      <c r="H1" s="12" t="s">
        <v>34</v>
      </c>
      <c r="I1" s="12" t="s">
        <v>696</v>
      </c>
      <c r="J1" s="12" t="s">
        <v>64</v>
      </c>
      <c r="K1" s="12" t="s">
        <v>67</v>
      </c>
      <c r="L1" s="12" t="s">
        <v>1327</v>
      </c>
      <c r="M1" s="12" t="s">
        <v>71</v>
      </c>
      <c r="N1" s="12" t="s">
        <v>1328</v>
      </c>
      <c r="O1" s="12" t="s">
        <v>1064</v>
      </c>
      <c r="P1" s="12" t="s">
        <v>1329</v>
      </c>
      <c r="Q1" s="12" t="s">
        <v>1330</v>
      </c>
      <c r="R1" s="12" t="s">
        <v>1331</v>
      </c>
      <c r="S1" s="12" t="s">
        <v>1332</v>
      </c>
      <c r="T1" s="12" t="s">
        <v>1333</v>
      </c>
      <c r="U1" s="12" t="s">
        <v>1334</v>
      </c>
      <c r="V1" s="12" t="s">
        <v>1335</v>
      </c>
      <c r="W1" s="12" t="s">
        <v>1336</v>
      </c>
      <c r="X1" s="12" t="s">
        <v>1337</v>
      </c>
      <c r="Y1" s="12" t="s">
        <v>1338</v>
      </c>
      <c r="Z1" s="12" t="s">
        <v>1339</v>
      </c>
      <c r="AA1" s="12" t="s">
        <v>1340</v>
      </c>
      <c r="AB1" s="12" t="s">
        <v>1341</v>
      </c>
      <c r="AC1" s="12" t="s">
        <v>26</v>
      </c>
      <c r="AD1" s="12" t="s">
        <v>1342</v>
      </c>
      <c r="AE1" s="12" t="s">
        <v>1047</v>
      </c>
      <c r="AF1" s="12" t="s">
        <v>1343</v>
      </c>
      <c r="AG1" s="12" t="s">
        <v>1344</v>
      </c>
      <c r="AH1" s="12" t="s">
        <v>1345</v>
      </c>
      <c r="AI1" s="12" t="s">
        <v>48</v>
      </c>
      <c r="AJ1" s="12" t="s">
        <v>1346</v>
      </c>
      <c r="AK1" s="12" t="s">
        <v>73</v>
      </c>
      <c r="AL1" s="12" t="s">
        <v>1057</v>
      </c>
      <c r="AM1" s="12" t="s">
        <v>1347</v>
      </c>
      <c r="AN1" s="12" t="s">
        <v>724</v>
      </c>
      <c r="AO1" s="12" t="s">
        <v>1348</v>
      </c>
      <c r="AP1" s="12" t="s">
        <v>1349</v>
      </c>
      <c r="AQ1" s="12" t="s">
        <v>1350</v>
      </c>
      <c r="AR1" s="12" t="s">
        <v>1351</v>
      </c>
      <c r="AS1" s="12" t="s">
        <v>1352</v>
      </c>
      <c r="AT1" s="12" t="s">
        <v>1353</v>
      </c>
      <c r="AU1" s="12" t="s">
        <v>1354</v>
      </c>
      <c r="AV1" s="12" t="s">
        <v>1355</v>
      </c>
      <c r="AW1" s="12" t="s">
        <v>1356</v>
      </c>
      <c r="AX1" s="12" t="s">
        <v>1357</v>
      </c>
      <c r="AY1" s="12" t="s">
        <v>1358</v>
      </c>
      <c r="AZ1" s="12" t="s">
        <v>1359</v>
      </c>
      <c r="BA1" s="57" t="s">
        <v>1360</v>
      </c>
      <c r="BB1" s="58"/>
      <c r="BC1" s="59"/>
      <c r="BD1" s="12" t="s">
        <v>640</v>
      </c>
      <c r="BE1" s="12" t="s">
        <v>1361</v>
      </c>
      <c r="BF1" s="12" t="s">
        <v>1362</v>
      </c>
      <c r="BG1" s="12" t="s">
        <v>1363</v>
      </c>
      <c r="BH1" s="12" t="s">
        <v>1364</v>
      </c>
      <c r="BI1" s="12" t="s">
        <v>1365</v>
      </c>
      <c r="BJ1" s="12" t="s">
        <v>1366</v>
      </c>
      <c r="BK1" s="12" t="s">
        <v>1367</v>
      </c>
      <c r="BL1" s="12" t="s">
        <v>1368</v>
      </c>
      <c r="BM1" s="12" t="s">
        <v>656</v>
      </c>
      <c r="BN1" s="12" t="s">
        <v>1369</v>
      </c>
      <c r="BO1" s="12" t="s">
        <v>680</v>
      </c>
      <c r="BP1" s="12" t="s">
        <v>664</v>
      </c>
      <c r="BQ1" s="12" t="s">
        <v>1370</v>
      </c>
      <c r="BR1" s="12" t="s">
        <v>1039</v>
      </c>
      <c r="BS1" s="12" t="s">
        <v>1371</v>
      </c>
      <c r="BT1" s="12" t="s">
        <v>1372</v>
      </c>
      <c r="BU1" s="12" t="s">
        <v>1373</v>
      </c>
      <c r="BV1" s="12" t="s">
        <v>1374</v>
      </c>
      <c r="BW1" s="12" t="s">
        <v>1375</v>
      </c>
      <c r="BX1" s="12" t="s">
        <v>1376</v>
      </c>
      <c r="BY1" s="12" t="s">
        <v>1377</v>
      </c>
      <c r="BZ1" s="12" t="s">
        <v>1378</v>
      </c>
      <c r="CA1" s="12" t="s">
        <v>1379</v>
      </c>
      <c r="CB1" s="12" t="s">
        <v>1380</v>
      </c>
      <c r="CC1" s="12" t="s">
        <v>1381</v>
      </c>
      <c r="CD1" s="12" t="s">
        <v>1002</v>
      </c>
      <c r="CE1" s="12" t="s">
        <v>643</v>
      </c>
      <c r="CF1" s="12" t="s">
        <v>1382</v>
      </c>
      <c r="CG1" s="12" t="s">
        <v>1383</v>
      </c>
      <c r="CH1" s="12" t="s">
        <v>1007</v>
      </c>
      <c r="CI1" s="12" t="s">
        <v>1384</v>
      </c>
      <c r="CJ1" s="12" t="s">
        <v>1385</v>
      </c>
      <c r="CK1" s="12" t="s">
        <v>1386</v>
      </c>
      <c r="CL1" s="12" t="s">
        <v>1387</v>
      </c>
      <c r="CM1" s="12" t="s">
        <v>1040</v>
      </c>
      <c r="CN1" s="12" t="s">
        <v>1388</v>
      </c>
      <c r="CO1" s="12" t="s">
        <v>1389</v>
      </c>
      <c r="CP1" s="12" t="s">
        <v>1390</v>
      </c>
      <c r="CQ1" s="12" t="s">
        <v>1391</v>
      </c>
      <c r="CR1" s="12" t="s">
        <v>1392</v>
      </c>
      <c r="CS1" s="12" t="s">
        <v>1393</v>
      </c>
      <c r="CT1" s="12" t="s">
        <v>1394</v>
      </c>
      <c r="CU1" s="12" t="s">
        <v>1395</v>
      </c>
      <c r="CV1" s="12" t="s">
        <v>1396</v>
      </c>
      <c r="CW1" s="12" t="s">
        <v>1397</v>
      </c>
      <c r="CX1" s="12" t="s">
        <v>1398</v>
      </c>
      <c r="CY1" s="12" t="s">
        <v>1399</v>
      </c>
      <c r="CZ1" s="12" t="s">
        <v>1400</v>
      </c>
      <c r="DA1" s="12" t="s">
        <v>1401</v>
      </c>
      <c r="DB1" s="57" t="s">
        <v>1402</v>
      </c>
      <c r="DC1" s="58"/>
      <c r="DD1" s="59"/>
      <c r="DE1" s="12" t="s">
        <v>1403</v>
      </c>
      <c r="DF1" s="12" t="s">
        <v>1404</v>
      </c>
      <c r="DG1" s="12" t="s">
        <v>1405</v>
      </c>
      <c r="DH1" s="12" t="s">
        <v>1406</v>
      </c>
      <c r="DI1" s="12" t="s">
        <v>1407</v>
      </c>
      <c r="DJ1" s="12" t="s">
        <v>1408</v>
      </c>
      <c r="DK1" s="12" t="s">
        <v>115</v>
      </c>
      <c r="DL1" s="12" t="s">
        <v>1409</v>
      </c>
      <c r="DM1" s="12" t="s">
        <v>1410</v>
      </c>
      <c r="DN1" s="12" t="s">
        <v>1411</v>
      </c>
      <c r="DO1" s="12" t="s">
        <v>1412</v>
      </c>
      <c r="DP1" s="12" t="s">
        <v>1413</v>
      </c>
      <c r="DQ1" s="12" t="s">
        <v>1414</v>
      </c>
      <c r="DR1" s="12" t="s">
        <v>1415</v>
      </c>
      <c r="DS1" s="12" t="s">
        <v>1416</v>
      </c>
      <c r="DT1" s="12" t="s">
        <v>1417</v>
      </c>
      <c r="DU1" s="12" t="s">
        <v>1418</v>
      </c>
      <c r="DV1" s="12" t="s">
        <v>1419</v>
      </c>
      <c r="DW1" s="12" t="s">
        <v>1420</v>
      </c>
      <c r="DX1" s="12" t="s">
        <v>1421</v>
      </c>
      <c r="DY1" s="12" t="s">
        <v>1422</v>
      </c>
      <c r="DZ1" s="12" t="s">
        <v>1423</v>
      </c>
      <c r="EA1" s="12" t="s">
        <v>1424</v>
      </c>
      <c r="EB1" s="12" t="s">
        <v>1425</v>
      </c>
      <c r="EC1" s="12" t="s">
        <v>1426</v>
      </c>
      <c r="ED1" s="12" t="s">
        <v>1427</v>
      </c>
      <c r="EE1" s="12" t="s">
        <v>1428</v>
      </c>
      <c r="EF1" s="12" t="s">
        <v>1429</v>
      </c>
      <c r="EG1" s="12" t="s">
        <v>1430</v>
      </c>
      <c r="EH1" s="12" t="s">
        <v>1431</v>
      </c>
      <c r="EI1" s="12" t="s">
        <v>1432</v>
      </c>
      <c r="EJ1" s="12" t="s">
        <v>1433</v>
      </c>
      <c r="EK1" s="12" t="s">
        <v>1434</v>
      </c>
      <c r="EL1" s="12" t="s">
        <v>1435</v>
      </c>
      <c r="EM1" s="12" t="s">
        <v>1436</v>
      </c>
      <c r="EN1" s="12" t="s">
        <v>974</v>
      </c>
      <c r="EO1" s="12" t="s">
        <v>125</v>
      </c>
      <c r="EP1" s="12" t="s">
        <v>1437</v>
      </c>
      <c r="EQ1" s="12" t="s">
        <v>1438</v>
      </c>
      <c r="ER1" s="12" t="s">
        <v>1439</v>
      </c>
      <c r="ES1" s="12" t="s">
        <v>1440</v>
      </c>
      <c r="ET1" s="12" t="s">
        <v>1441</v>
      </c>
      <c r="EU1" s="12" t="s">
        <v>1442</v>
      </c>
      <c r="EV1" s="12" t="s">
        <v>1443</v>
      </c>
      <c r="EW1" s="12" t="s">
        <v>1444</v>
      </c>
      <c r="EX1" s="12" t="s">
        <v>1445</v>
      </c>
      <c r="EY1" s="12" t="s">
        <v>1446</v>
      </c>
      <c r="EZ1" s="12" t="s">
        <v>1447</v>
      </c>
      <c r="FA1" s="12" t="s">
        <v>1448</v>
      </c>
      <c r="FB1" s="12" t="s">
        <v>1449</v>
      </c>
      <c r="FC1" s="57" t="s">
        <v>1450</v>
      </c>
      <c r="FD1" s="58"/>
      <c r="FE1" s="59"/>
      <c r="FF1" s="12" t="s">
        <v>1451</v>
      </c>
      <c r="FG1" s="12" t="s">
        <v>1452</v>
      </c>
      <c r="FH1" s="12" t="s">
        <v>1453</v>
      </c>
      <c r="FI1" s="12" t="s">
        <v>1454</v>
      </c>
      <c r="FJ1" s="12" t="s">
        <v>601</v>
      </c>
      <c r="FK1" s="12" t="s">
        <v>1455</v>
      </c>
      <c r="FL1" s="12" t="s">
        <v>146</v>
      </c>
      <c r="FM1" s="12" t="s">
        <v>1456</v>
      </c>
      <c r="FN1" s="12" t="s">
        <v>1457</v>
      </c>
      <c r="FO1" s="12" t="s">
        <v>1458</v>
      </c>
      <c r="FP1" s="12" t="s">
        <v>1459</v>
      </c>
      <c r="FQ1" s="12" t="s">
        <v>1460</v>
      </c>
      <c r="FR1" s="12" t="s">
        <v>1461</v>
      </c>
      <c r="FS1" s="12" t="s">
        <v>1462</v>
      </c>
      <c r="FT1" s="12" t="s">
        <v>1463</v>
      </c>
      <c r="FU1" s="12" t="s">
        <v>1464</v>
      </c>
      <c r="FV1" s="12" t="s">
        <v>1465</v>
      </c>
      <c r="FW1" s="12" t="s">
        <v>1466</v>
      </c>
      <c r="FX1" s="12" t="s">
        <v>1467</v>
      </c>
      <c r="FY1" s="12" t="s">
        <v>1468</v>
      </c>
      <c r="FZ1" s="12" t="s">
        <v>1469</v>
      </c>
      <c r="GA1" s="12" t="s">
        <v>1470</v>
      </c>
      <c r="GB1" s="12" t="s">
        <v>1471</v>
      </c>
      <c r="GC1" s="12" t="s">
        <v>1472</v>
      </c>
      <c r="GD1" s="12" t="s">
        <v>1473</v>
      </c>
      <c r="GE1" s="12" t="s">
        <v>1474</v>
      </c>
      <c r="GF1" s="12" t="s">
        <v>591</v>
      </c>
      <c r="GG1" s="12" t="s">
        <v>614</v>
      </c>
      <c r="GH1" s="12" t="s">
        <v>1475</v>
      </c>
      <c r="GI1" s="12" t="s">
        <v>165</v>
      </c>
      <c r="GJ1" s="12" t="s">
        <v>1476</v>
      </c>
      <c r="GK1" s="12" t="s">
        <v>1477</v>
      </c>
      <c r="GL1" s="12" t="s">
        <v>1478</v>
      </c>
      <c r="GM1" s="12" t="s">
        <v>1479</v>
      </c>
      <c r="GN1" s="12" t="s">
        <v>171</v>
      </c>
      <c r="GO1" s="12" t="s">
        <v>1480</v>
      </c>
      <c r="GP1" s="12" t="s">
        <v>1481</v>
      </c>
      <c r="GQ1" s="12" t="s">
        <v>1482</v>
      </c>
      <c r="GR1" s="12" t="s">
        <v>1483</v>
      </c>
      <c r="GS1" s="12" t="s">
        <v>612</v>
      </c>
      <c r="GT1" s="12" t="s">
        <v>1484</v>
      </c>
      <c r="GU1" s="12" t="s">
        <v>1485</v>
      </c>
      <c r="GV1" s="12" t="s">
        <v>1486</v>
      </c>
      <c r="GW1" s="12" t="s">
        <v>1487</v>
      </c>
      <c r="GX1" s="12" t="s">
        <v>1488</v>
      </c>
      <c r="GY1" s="12" t="s">
        <v>1489</v>
      </c>
      <c r="GZ1" s="12" t="s">
        <v>1490</v>
      </c>
      <c r="HA1" s="12" t="s">
        <v>1491</v>
      </c>
      <c r="HB1" s="12" t="s">
        <v>1492</v>
      </c>
      <c r="HC1" s="12" t="s">
        <v>1493</v>
      </c>
      <c r="HD1" s="57" t="s">
        <v>1494</v>
      </c>
      <c r="HE1" s="58"/>
      <c r="HF1" s="59"/>
      <c r="HG1" s="57" t="s">
        <v>0</v>
      </c>
      <c r="HH1" s="58"/>
      <c r="HI1" s="59"/>
    </row>
    <row r="2" spans="1:217" x14ac:dyDescent="0.2">
      <c r="A2" s="55" t="s">
        <v>183</v>
      </c>
      <c r="B2" s="56"/>
      <c r="C2" s="12" t="s">
        <v>1495</v>
      </c>
      <c r="D2" s="12" t="s">
        <v>1495</v>
      </c>
      <c r="E2" s="12" t="s">
        <v>1495</v>
      </c>
      <c r="F2" s="12" t="s">
        <v>1495</v>
      </c>
      <c r="G2" s="12" t="s">
        <v>1495</v>
      </c>
      <c r="H2" s="12" t="s">
        <v>1495</v>
      </c>
      <c r="I2" s="12" t="s">
        <v>1495</v>
      </c>
      <c r="J2" s="12" t="s">
        <v>1495</v>
      </c>
      <c r="K2" s="12" t="s">
        <v>1495</v>
      </c>
      <c r="L2" s="12" t="s">
        <v>1495</v>
      </c>
      <c r="M2" s="12" t="s">
        <v>1495</v>
      </c>
      <c r="N2" s="12" t="s">
        <v>1495</v>
      </c>
      <c r="O2" s="12" t="s">
        <v>1495</v>
      </c>
      <c r="P2" s="12" t="s">
        <v>1495</v>
      </c>
      <c r="Q2" s="12" t="s">
        <v>1495</v>
      </c>
      <c r="R2" s="12" t="s">
        <v>1495</v>
      </c>
      <c r="S2" s="12" t="s">
        <v>1495</v>
      </c>
      <c r="T2" s="12" t="s">
        <v>1495</v>
      </c>
      <c r="U2" s="12" t="s">
        <v>1495</v>
      </c>
      <c r="V2" s="12" t="s">
        <v>1495</v>
      </c>
      <c r="W2" s="12" t="s">
        <v>1495</v>
      </c>
      <c r="X2" s="12" t="s">
        <v>1495</v>
      </c>
      <c r="Y2" s="12" t="s">
        <v>1495</v>
      </c>
      <c r="Z2" s="12" t="s">
        <v>1495</v>
      </c>
      <c r="AA2" s="12" t="s">
        <v>1495</v>
      </c>
      <c r="AB2" s="12" t="s">
        <v>1495</v>
      </c>
      <c r="AC2" s="12" t="s">
        <v>1495</v>
      </c>
      <c r="AD2" s="12" t="s">
        <v>1495</v>
      </c>
      <c r="AE2" s="12" t="s">
        <v>1495</v>
      </c>
      <c r="AF2" s="12" t="s">
        <v>1495</v>
      </c>
      <c r="AG2" s="12" t="s">
        <v>1495</v>
      </c>
      <c r="AH2" s="12" t="s">
        <v>1495</v>
      </c>
      <c r="AI2" s="12" t="s">
        <v>1495</v>
      </c>
      <c r="AJ2" s="12" t="s">
        <v>1495</v>
      </c>
      <c r="AK2" s="12" t="s">
        <v>1495</v>
      </c>
      <c r="AL2" s="12" t="s">
        <v>1495</v>
      </c>
      <c r="AM2" s="12" t="s">
        <v>1495</v>
      </c>
      <c r="AN2" s="12" t="s">
        <v>1495</v>
      </c>
      <c r="AO2" s="12" t="s">
        <v>1495</v>
      </c>
      <c r="AP2" s="12" t="s">
        <v>1495</v>
      </c>
      <c r="AQ2" s="12" t="s">
        <v>1495</v>
      </c>
      <c r="AR2" s="12" t="s">
        <v>1495</v>
      </c>
      <c r="AS2" s="12" t="s">
        <v>1495</v>
      </c>
      <c r="AT2" s="12" t="s">
        <v>1495</v>
      </c>
      <c r="AU2" s="12" t="s">
        <v>1495</v>
      </c>
      <c r="AV2" s="12" t="s">
        <v>1495</v>
      </c>
      <c r="AW2" s="12" t="s">
        <v>1495</v>
      </c>
      <c r="AX2" s="12" t="s">
        <v>1495</v>
      </c>
      <c r="AY2" s="12" t="s">
        <v>1495</v>
      </c>
      <c r="AZ2" s="12" t="s">
        <v>1495</v>
      </c>
      <c r="BA2" s="60"/>
      <c r="BB2" s="61"/>
      <c r="BC2" s="62"/>
      <c r="BD2" s="12" t="s">
        <v>1496</v>
      </c>
      <c r="BE2" s="12" t="s">
        <v>1496</v>
      </c>
      <c r="BF2" s="12" t="s">
        <v>1496</v>
      </c>
      <c r="BG2" s="12" t="s">
        <v>1496</v>
      </c>
      <c r="BH2" s="12" t="s">
        <v>1496</v>
      </c>
      <c r="BI2" s="12" t="s">
        <v>1496</v>
      </c>
      <c r="BJ2" s="12" t="s">
        <v>1496</v>
      </c>
      <c r="BK2" s="12" t="s">
        <v>1496</v>
      </c>
      <c r="BL2" s="12" t="s">
        <v>1496</v>
      </c>
      <c r="BM2" s="12" t="s">
        <v>1496</v>
      </c>
      <c r="BN2" s="12" t="s">
        <v>1496</v>
      </c>
      <c r="BO2" s="12" t="s">
        <v>1496</v>
      </c>
      <c r="BP2" s="12" t="s">
        <v>1496</v>
      </c>
      <c r="BQ2" s="12" t="s">
        <v>1496</v>
      </c>
      <c r="BR2" s="12" t="s">
        <v>1496</v>
      </c>
      <c r="BS2" s="12" t="s">
        <v>1496</v>
      </c>
      <c r="BT2" s="12" t="s">
        <v>1496</v>
      </c>
      <c r="BU2" s="12" t="s">
        <v>1496</v>
      </c>
      <c r="BV2" s="12" t="s">
        <v>1496</v>
      </c>
      <c r="BW2" s="12" t="s">
        <v>1496</v>
      </c>
      <c r="BX2" s="12" t="s">
        <v>1496</v>
      </c>
      <c r="BY2" s="12" t="s">
        <v>1496</v>
      </c>
      <c r="BZ2" s="12" t="s">
        <v>1496</v>
      </c>
      <c r="CA2" s="12" t="s">
        <v>1496</v>
      </c>
      <c r="CB2" s="12" t="s">
        <v>1496</v>
      </c>
      <c r="CC2" s="12" t="s">
        <v>1496</v>
      </c>
      <c r="CD2" s="12" t="s">
        <v>1496</v>
      </c>
      <c r="CE2" s="12" t="s">
        <v>1496</v>
      </c>
      <c r="CF2" s="12" t="s">
        <v>1496</v>
      </c>
      <c r="CG2" s="12" t="s">
        <v>1496</v>
      </c>
      <c r="CH2" s="12" t="s">
        <v>1496</v>
      </c>
      <c r="CI2" s="12" t="s">
        <v>1496</v>
      </c>
      <c r="CJ2" s="12" t="s">
        <v>1496</v>
      </c>
      <c r="CK2" s="12" t="s">
        <v>1496</v>
      </c>
      <c r="CL2" s="12" t="s">
        <v>1496</v>
      </c>
      <c r="CM2" s="12" t="s">
        <v>1496</v>
      </c>
      <c r="CN2" s="12" t="s">
        <v>1496</v>
      </c>
      <c r="CO2" s="12" t="s">
        <v>1496</v>
      </c>
      <c r="CP2" s="12" t="s">
        <v>1496</v>
      </c>
      <c r="CQ2" s="12" t="s">
        <v>1496</v>
      </c>
      <c r="CR2" s="12" t="s">
        <v>1496</v>
      </c>
      <c r="CS2" s="12" t="s">
        <v>1496</v>
      </c>
      <c r="CT2" s="12" t="s">
        <v>1496</v>
      </c>
      <c r="CU2" s="12" t="s">
        <v>1496</v>
      </c>
      <c r="CV2" s="12" t="s">
        <v>1496</v>
      </c>
      <c r="CW2" s="12" t="s">
        <v>1496</v>
      </c>
      <c r="CX2" s="12" t="s">
        <v>1496</v>
      </c>
      <c r="CY2" s="12" t="s">
        <v>1496</v>
      </c>
      <c r="CZ2" s="12" t="s">
        <v>1496</v>
      </c>
      <c r="DA2" s="12" t="s">
        <v>1496</v>
      </c>
      <c r="DB2" s="60"/>
      <c r="DC2" s="61"/>
      <c r="DD2" s="62"/>
      <c r="DE2" s="12" t="s">
        <v>1497</v>
      </c>
      <c r="DF2" s="12" t="s">
        <v>1497</v>
      </c>
      <c r="DG2" s="12" t="s">
        <v>1497</v>
      </c>
      <c r="DH2" s="12" t="s">
        <v>1497</v>
      </c>
      <c r="DI2" s="12" t="s">
        <v>1497</v>
      </c>
      <c r="DJ2" s="12" t="s">
        <v>1497</v>
      </c>
      <c r="DK2" s="12" t="s">
        <v>1497</v>
      </c>
      <c r="DL2" s="12" t="s">
        <v>1497</v>
      </c>
      <c r="DM2" s="12" t="s">
        <v>1497</v>
      </c>
      <c r="DN2" s="12" t="s">
        <v>1497</v>
      </c>
      <c r="DO2" s="12" t="s">
        <v>1497</v>
      </c>
      <c r="DP2" s="12" t="s">
        <v>1497</v>
      </c>
      <c r="DQ2" s="12" t="s">
        <v>1497</v>
      </c>
      <c r="DR2" s="12" t="s">
        <v>1497</v>
      </c>
      <c r="DS2" s="12" t="s">
        <v>1497</v>
      </c>
      <c r="DT2" s="12" t="s">
        <v>1497</v>
      </c>
      <c r="DU2" s="12" t="s">
        <v>1497</v>
      </c>
      <c r="DV2" s="12" t="s">
        <v>1497</v>
      </c>
      <c r="DW2" s="12" t="s">
        <v>1497</v>
      </c>
      <c r="DX2" s="12" t="s">
        <v>1497</v>
      </c>
      <c r="DY2" s="12" t="s">
        <v>1497</v>
      </c>
      <c r="DZ2" s="12" t="s">
        <v>1497</v>
      </c>
      <c r="EA2" s="12" t="s">
        <v>1497</v>
      </c>
      <c r="EB2" s="12" t="s">
        <v>1497</v>
      </c>
      <c r="EC2" s="12" t="s">
        <v>1497</v>
      </c>
      <c r="ED2" s="12" t="s">
        <v>1497</v>
      </c>
      <c r="EE2" s="12" t="s">
        <v>1497</v>
      </c>
      <c r="EF2" s="12" t="s">
        <v>1497</v>
      </c>
      <c r="EG2" s="12" t="s">
        <v>1497</v>
      </c>
      <c r="EH2" s="12" t="s">
        <v>1497</v>
      </c>
      <c r="EI2" s="12" t="s">
        <v>1497</v>
      </c>
      <c r="EJ2" s="12" t="s">
        <v>1497</v>
      </c>
      <c r="EK2" s="12" t="s">
        <v>1497</v>
      </c>
      <c r="EL2" s="12" t="s">
        <v>1497</v>
      </c>
      <c r="EM2" s="12" t="s">
        <v>1497</v>
      </c>
      <c r="EN2" s="12" t="s">
        <v>1497</v>
      </c>
      <c r="EO2" s="12" t="s">
        <v>1497</v>
      </c>
      <c r="EP2" s="12" t="s">
        <v>1497</v>
      </c>
      <c r="EQ2" s="12" t="s">
        <v>1497</v>
      </c>
      <c r="ER2" s="12" t="s">
        <v>1497</v>
      </c>
      <c r="ES2" s="12" t="s">
        <v>1497</v>
      </c>
      <c r="ET2" s="12" t="s">
        <v>1497</v>
      </c>
      <c r="EU2" s="12" t="s">
        <v>1497</v>
      </c>
      <c r="EV2" s="12" t="s">
        <v>1497</v>
      </c>
      <c r="EW2" s="12" t="s">
        <v>1497</v>
      </c>
      <c r="EX2" s="12" t="s">
        <v>1497</v>
      </c>
      <c r="EY2" s="12" t="s">
        <v>1497</v>
      </c>
      <c r="EZ2" s="12" t="s">
        <v>1497</v>
      </c>
      <c r="FA2" s="12" t="s">
        <v>1497</v>
      </c>
      <c r="FB2" s="12" t="s">
        <v>1497</v>
      </c>
      <c r="FC2" s="60"/>
      <c r="FD2" s="61"/>
      <c r="FE2" s="62"/>
      <c r="FF2" s="12" t="s">
        <v>1498</v>
      </c>
      <c r="FG2" s="12" t="s">
        <v>1498</v>
      </c>
      <c r="FH2" s="12" t="s">
        <v>1498</v>
      </c>
      <c r="FI2" s="12" t="s">
        <v>1498</v>
      </c>
      <c r="FJ2" s="12" t="s">
        <v>1498</v>
      </c>
      <c r="FK2" s="12" t="s">
        <v>1498</v>
      </c>
      <c r="FL2" s="12" t="s">
        <v>1498</v>
      </c>
      <c r="FM2" s="12" t="s">
        <v>1498</v>
      </c>
      <c r="FN2" s="12" t="s">
        <v>1498</v>
      </c>
      <c r="FO2" s="12" t="s">
        <v>1498</v>
      </c>
      <c r="FP2" s="12" t="s">
        <v>1498</v>
      </c>
      <c r="FQ2" s="12" t="s">
        <v>1498</v>
      </c>
      <c r="FR2" s="12" t="s">
        <v>1498</v>
      </c>
      <c r="FS2" s="12" t="s">
        <v>1498</v>
      </c>
      <c r="FT2" s="12" t="s">
        <v>1498</v>
      </c>
      <c r="FU2" s="12" t="s">
        <v>1498</v>
      </c>
      <c r="FV2" s="12" t="s">
        <v>1498</v>
      </c>
      <c r="FW2" s="12" t="s">
        <v>1498</v>
      </c>
      <c r="FX2" s="12" t="s">
        <v>1498</v>
      </c>
      <c r="FY2" s="12" t="s">
        <v>1498</v>
      </c>
      <c r="FZ2" s="12" t="s">
        <v>1498</v>
      </c>
      <c r="GA2" s="12" t="s">
        <v>1498</v>
      </c>
      <c r="GB2" s="12" t="s">
        <v>1498</v>
      </c>
      <c r="GC2" s="12" t="s">
        <v>1498</v>
      </c>
      <c r="GD2" s="12" t="s">
        <v>1498</v>
      </c>
      <c r="GE2" s="12" t="s">
        <v>1498</v>
      </c>
      <c r="GF2" s="12" t="s">
        <v>1498</v>
      </c>
      <c r="GG2" s="12" t="s">
        <v>1498</v>
      </c>
      <c r="GH2" s="12" t="s">
        <v>1498</v>
      </c>
      <c r="GI2" s="12" t="s">
        <v>1498</v>
      </c>
      <c r="GJ2" s="12" t="s">
        <v>1498</v>
      </c>
      <c r="GK2" s="12" t="s">
        <v>1498</v>
      </c>
      <c r="GL2" s="12" t="s">
        <v>1498</v>
      </c>
      <c r="GM2" s="12" t="s">
        <v>1498</v>
      </c>
      <c r="GN2" s="12" t="s">
        <v>1498</v>
      </c>
      <c r="GO2" s="12" t="s">
        <v>1498</v>
      </c>
      <c r="GP2" s="12" t="s">
        <v>1498</v>
      </c>
      <c r="GQ2" s="12" t="s">
        <v>1498</v>
      </c>
      <c r="GR2" s="12" t="s">
        <v>1498</v>
      </c>
      <c r="GS2" s="12" t="s">
        <v>1498</v>
      </c>
      <c r="GT2" s="12" t="s">
        <v>1498</v>
      </c>
      <c r="GU2" s="12" t="s">
        <v>1498</v>
      </c>
      <c r="GV2" s="12" t="s">
        <v>1498</v>
      </c>
      <c r="GW2" s="12" t="s">
        <v>1498</v>
      </c>
      <c r="GX2" s="12" t="s">
        <v>1498</v>
      </c>
      <c r="GY2" s="12" t="s">
        <v>1498</v>
      </c>
      <c r="GZ2" s="12" t="s">
        <v>1498</v>
      </c>
      <c r="HA2" s="12" t="s">
        <v>1498</v>
      </c>
      <c r="HB2" s="12" t="s">
        <v>1498</v>
      </c>
      <c r="HC2" s="12" t="s">
        <v>1498</v>
      </c>
      <c r="HD2" s="60"/>
      <c r="HE2" s="61"/>
      <c r="HF2" s="62"/>
      <c r="HG2" s="60"/>
      <c r="HH2" s="61"/>
      <c r="HI2" s="62"/>
    </row>
    <row r="3" spans="1:217" x14ac:dyDescent="0.2">
      <c r="A3" s="55" t="s">
        <v>187</v>
      </c>
      <c r="B3" s="56"/>
      <c r="C3" s="12" t="s">
        <v>188</v>
      </c>
      <c r="D3" s="12" t="s">
        <v>189</v>
      </c>
      <c r="E3" s="12" t="s">
        <v>189</v>
      </c>
      <c r="F3" s="12" t="s">
        <v>188</v>
      </c>
      <c r="G3" s="12" t="s">
        <v>189</v>
      </c>
      <c r="H3" s="12" t="s">
        <v>188</v>
      </c>
      <c r="I3" s="12" t="s">
        <v>189</v>
      </c>
      <c r="J3" s="12" t="s">
        <v>188</v>
      </c>
      <c r="K3" s="12" t="s">
        <v>188</v>
      </c>
      <c r="L3" s="12" t="s">
        <v>189</v>
      </c>
      <c r="M3" s="12" t="s">
        <v>188</v>
      </c>
      <c r="N3" s="12" t="s">
        <v>188</v>
      </c>
      <c r="O3" s="12" t="s">
        <v>188</v>
      </c>
      <c r="P3" s="12" t="s">
        <v>189</v>
      </c>
      <c r="Q3" s="12" t="s">
        <v>188</v>
      </c>
      <c r="R3" s="12" t="s">
        <v>188</v>
      </c>
      <c r="S3" s="12" t="s">
        <v>188</v>
      </c>
      <c r="T3" s="12" t="s">
        <v>189</v>
      </c>
      <c r="U3" s="12" t="s">
        <v>188</v>
      </c>
      <c r="V3" s="12" t="s">
        <v>188</v>
      </c>
      <c r="W3" s="12" t="s">
        <v>188</v>
      </c>
      <c r="X3" s="12" t="s">
        <v>189</v>
      </c>
      <c r="Y3" s="12" t="s">
        <v>189</v>
      </c>
      <c r="Z3" s="12" t="s">
        <v>188</v>
      </c>
      <c r="AA3" s="12" t="s">
        <v>188</v>
      </c>
      <c r="AB3" s="12" t="s">
        <v>188</v>
      </c>
      <c r="AC3" s="12" t="s">
        <v>188</v>
      </c>
      <c r="AD3" s="12" t="s">
        <v>189</v>
      </c>
      <c r="AE3" s="12" t="s">
        <v>188</v>
      </c>
      <c r="AF3" s="12" t="s">
        <v>189</v>
      </c>
      <c r="AG3" s="12" t="s">
        <v>189</v>
      </c>
      <c r="AH3" s="12" t="s">
        <v>189</v>
      </c>
      <c r="AI3" s="12" t="s">
        <v>188</v>
      </c>
      <c r="AJ3" s="12" t="s">
        <v>189</v>
      </c>
      <c r="AK3" s="12" t="s">
        <v>189</v>
      </c>
      <c r="AL3" s="12" t="s">
        <v>189</v>
      </c>
      <c r="AM3" s="12" t="s">
        <v>189</v>
      </c>
      <c r="AN3" s="12" t="s">
        <v>188</v>
      </c>
      <c r="AO3" s="12" t="s">
        <v>189</v>
      </c>
      <c r="AP3" s="12" t="s">
        <v>189</v>
      </c>
      <c r="AQ3" s="12" t="s">
        <v>188</v>
      </c>
      <c r="AR3" s="12" t="s">
        <v>188</v>
      </c>
      <c r="AS3" s="12" t="s">
        <v>188</v>
      </c>
      <c r="AT3" s="12" t="s">
        <v>189</v>
      </c>
      <c r="AU3" s="12" t="s">
        <v>188</v>
      </c>
      <c r="AV3" s="12" t="s">
        <v>189</v>
      </c>
      <c r="AW3" s="12" t="s">
        <v>189</v>
      </c>
      <c r="AX3" s="12" t="s">
        <v>189</v>
      </c>
      <c r="AY3" s="12" t="s">
        <v>189</v>
      </c>
      <c r="AZ3" s="12" t="s">
        <v>189</v>
      </c>
      <c r="BA3" s="60"/>
      <c r="BB3" s="61"/>
      <c r="BC3" s="62"/>
      <c r="BD3" s="12" t="s">
        <v>189</v>
      </c>
      <c r="BE3" s="12" t="s">
        <v>188</v>
      </c>
      <c r="BF3" s="12" t="s">
        <v>188</v>
      </c>
      <c r="BG3" s="12" t="s">
        <v>188</v>
      </c>
      <c r="BH3" s="12" t="s">
        <v>189</v>
      </c>
      <c r="BI3" s="12" t="s">
        <v>189</v>
      </c>
      <c r="BJ3" s="12" t="s">
        <v>188</v>
      </c>
      <c r="BK3" s="12" t="s">
        <v>188</v>
      </c>
      <c r="BL3" s="12" t="s">
        <v>189</v>
      </c>
      <c r="BM3" s="12" t="s">
        <v>189</v>
      </c>
      <c r="BN3" s="12" t="s">
        <v>188</v>
      </c>
      <c r="BO3" s="12" t="s">
        <v>188</v>
      </c>
      <c r="BP3" s="12" t="s">
        <v>189</v>
      </c>
      <c r="BQ3" s="12" t="s">
        <v>189</v>
      </c>
      <c r="BR3" s="12" t="s">
        <v>189</v>
      </c>
      <c r="BS3" s="12" t="s">
        <v>189</v>
      </c>
      <c r="BT3" s="12" t="s">
        <v>188</v>
      </c>
      <c r="BU3" s="12" t="s">
        <v>188</v>
      </c>
      <c r="BV3" s="12" t="s">
        <v>189</v>
      </c>
      <c r="BW3" s="12" t="s">
        <v>189</v>
      </c>
      <c r="BX3" s="12" t="s">
        <v>188</v>
      </c>
      <c r="BY3" s="12" t="s">
        <v>188</v>
      </c>
      <c r="BZ3" s="12" t="s">
        <v>189</v>
      </c>
      <c r="CA3" s="12" t="s">
        <v>189</v>
      </c>
      <c r="CB3" s="12" t="s">
        <v>189</v>
      </c>
      <c r="CC3" s="12" t="s">
        <v>188</v>
      </c>
      <c r="CD3" s="12" t="s">
        <v>188</v>
      </c>
      <c r="CE3" s="12" t="s">
        <v>189</v>
      </c>
      <c r="CF3" s="12" t="s">
        <v>189</v>
      </c>
      <c r="CG3" s="12" t="s">
        <v>188</v>
      </c>
      <c r="CH3" s="12" t="s">
        <v>189</v>
      </c>
      <c r="CI3" s="12" t="s">
        <v>188</v>
      </c>
      <c r="CJ3" s="12" t="s">
        <v>189</v>
      </c>
      <c r="CK3" s="12" t="s">
        <v>188</v>
      </c>
      <c r="CL3" s="12" t="s">
        <v>189</v>
      </c>
      <c r="CM3" s="12" t="s">
        <v>188</v>
      </c>
      <c r="CN3" s="12" t="s">
        <v>188</v>
      </c>
      <c r="CO3" s="12" t="s">
        <v>189</v>
      </c>
      <c r="CP3" s="12" t="s">
        <v>189</v>
      </c>
      <c r="CQ3" s="12" t="s">
        <v>189</v>
      </c>
      <c r="CR3" s="12" t="s">
        <v>189</v>
      </c>
      <c r="CS3" s="12" t="s">
        <v>189</v>
      </c>
      <c r="CT3" s="12" t="s">
        <v>189</v>
      </c>
      <c r="CU3" s="12" t="s">
        <v>188</v>
      </c>
      <c r="CV3" s="12" t="s">
        <v>189</v>
      </c>
      <c r="CW3" s="12" t="s">
        <v>188</v>
      </c>
      <c r="CX3" s="12" t="s">
        <v>189</v>
      </c>
      <c r="CY3" s="12" t="s">
        <v>189</v>
      </c>
      <c r="CZ3" s="12" t="s">
        <v>189</v>
      </c>
      <c r="DA3" s="12" t="s">
        <v>189</v>
      </c>
      <c r="DB3" s="60"/>
      <c r="DC3" s="61"/>
      <c r="DD3" s="62"/>
      <c r="DE3" s="12" t="s">
        <v>189</v>
      </c>
      <c r="DF3" s="12" t="s">
        <v>188</v>
      </c>
      <c r="DG3" s="12" t="s">
        <v>189</v>
      </c>
      <c r="DH3" s="12" t="s">
        <v>189</v>
      </c>
      <c r="DI3" s="12" t="s">
        <v>188</v>
      </c>
      <c r="DJ3" s="12" t="s">
        <v>189</v>
      </c>
      <c r="DK3" s="12" t="s">
        <v>188</v>
      </c>
      <c r="DL3" s="12" t="s">
        <v>189</v>
      </c>
      <c r="DM3" s="12" t="s">
        <v>188</v>
      </c>
      <c r="DN3" s="12" t="s">
        <v>189</v>
      </c>
      <c r="DO3" s="12" t="s">
        <v>188</v>
      </c>
      <c r="DP3" s="12" t="s">
        <v>188</v>
      </c>
      <c r="DQ3" s="12" t="s">
        <v>188</v>
      </c>
      <c r="DR3" s="12" t="s">
        <v>189</v>
      </c>
      <c r="DS3" s="12" t="s">
        <v>189</v>
      </c>
      <c r="DT3" s="12" t="s">
        <v>189</v>
      </c>
      <c r="DU3" s="12" t="s">
        <v>189</v>
      </c>
      <c r="DV3" s="12" t="s">
        <v>189</v>
      </c>
      <c r="DW3" s="12" t="s">
        <v>188</v>
      </c>
      <c r="DX3" s="12" t="s">
        <v>188</v>
      </c>
      <c r="DY3" s="12" t="s">
        <v>189</v>
      </c>
      <c r="DZ3" s="12" t="s">
        <v>188</v>
      </c>
      <c r="EA3" s="12" t="s">
        <v>189</v>
      </c>
      <c r="EB3" s="12" t="s">
        <v>189</v>
      </c>
      <c r="EC3" s="12" t="s">
        <v>188</v>
      </c>
      <c r="ED3" s="12" t="s">
        <v>188</v>
      </c>
      <c r="EE3" s="12" t="s">
        <v>189</v>
      </c>
      <c r="EF3" s="12" t="s">
        <v>188</v>
      </c>
      <c r="EG3" s="12" t="s">
        <v>188</v>
      </c>
      <c r="EH3" s="12" t="s">
        <v>189</v>
      </c>
      <c r="EI3" s="12" t="s">
        <v>189</v>
      </c>
      <c r="EJ3" s="12" t="s">
        <v>188</v>
      </c>
      <c r="EK3" s="12" t="s">
        <v>189</v>
      </c>
      <c r="EL3" s="12" t="s">
        <v>188</v>
      </c>
      <c r="EM3" s="12" t="s">
        <v>189</v>
      </c>
      <c r="EN3" s="12" t="s">
        <v>189</v>
      </c>
      <c r="EO3" s="12" t="s">
        <v>188</v>
      </c>
      <c r="EP3" s="12" t="s">
        <v>188</v>
      </c>
      <c r="EQ3" s="12" t="s">
        <v>189</v>
      </c>
      <c r="ER3" s="12" t="s">
        <v>188</v>
      </c>
      <c r="ES3" s="12" t="s">
        <v>188</v>
      </c>
      <c r="ET3" s="12" t="s">
        <v>189</v>
      </c>
      <c r="EU3" s="12" t="s">
        <v>189</v>
      </c>
      <c r="EV3" s="12" t="s">
        <v>189</v>
      </c>
      <c r="EW3" s="12" t="s">
        <v>188</v>
      </c>
      <c r="EX3" s="12" t="s">
        <v>188</v>
      </c>
      <c r="EY3" s="12" t="s">
        <v>189</v>
      </c>
      <c r="EZ3" s="12" t="s">
        <v>189</v>
      </c>
      <c r="FA3" s="12" t="s">
        <v>188</v>
      </c>
      <c r="FB3" s="12" t="s">
        <v>189</v>
      </c>
      <c r="FC3" s="60"/>
      <c r="FD3" s="61"/>
      <c r="FE3" s="62"/>
      <c r="FF3" s="12" t="s">
        <v>189</v>
      </c>
      <c r="FG3" s="12" t="s">
        <v>188</v>
      </c>
      <c r="FH3" s="12" t="s">
        <v>189</v>
      </c>
      <c r="FI3" s="12" t="s">
        <v>188</v>
      </c>
      <c r="FJ3" s="12" t="s">
        <v>189</v>
      </c>
      <c r="FK3" s="12" t="s">
        <v>188</v>
      </c>
      <c r="FL3" s="12" t="s">
        <v>189</v>
      </c>
      <c r="FM3" s="12" t="s">
        <v>189</v>
      </c>
      <c r="FN3" s="12" t="s">
        <v>189</v>
      </c>
      <c r="FO3" s="12" t="s">
        <v>189</v>
      </c>
      <c r="FP3" s="12" t="s">
        <v>188</v>
      </c>
      <c r="FQ3" s="12" t="s">
        <v>189</v>
      </c>
      <c r="FR3" s="12" t="s">
        <v>189</v>
      </c>
      <c r="FS3" s="12" t="s">
        <v>188</v>
      </c>
      <c r="FT3" s="12" t="s">
        <v>189</v>
      </c>
      <c r="FU3" s="12" t="s">
        <v>188</v>
      </c>
      <c r="FV3" s="12" t="s">
        <v>189</v>
      </c>
      <c r="FW3" s="12" t="s">
        <v>188</v>
      </c>
      <c r="FX3" s="12" t="s">
        <v>189</v>
      </c>
      <c r="FY3" s="12" t="s">
        <v>189</v>
      </c>
      <c r="FZ3" s="12" t="s">
        <v>188</v>
      </c>
      <c r="GA3" s="12" t="s">
        <v>189</v>
      </c>
      <c r="GB3" s="12" t="s">
        <v>189</v>
      </c>
      <c r="GC3" s="12" t="s">
        <v>189</v>
      </c>
      <c r="GD3" s="12" t="s">
        <v>188</v>
      </c>
      <c r="GE3" s="12" t="s">
        <v>188</v>
      </c>
      <c r="GF3" s="12" t="s">
        <v>189</v>
      </c>
      <c r="GG3" s="12" t="s">
        <v>189</v>
      </c>
      <c r="GH3" s="12" t="s">
        <v>188</v>
      </c>
      <c r="GI3" s="12" t="s">
        <v>188</v>
      </c>
      <c r="GJ3" s="12" t="s">
        <v>188</v>
      </c>
      <c r="GK3" s="12" t="s">
        <v>188</v>
      </c>
      <c r="GL3" s="12" t="s">
        <v>189</v>
      </c>
      <c r="GM3" s="12" t="s">
        <v>188</v>
      </c>
      <c r="GN3" s="12" t="s">
        <v>188</v>
      </c>
      <c r="GO3" s="12" t="s">
        <v>188</v>
      </c>
      <c r="GP3" s="12" t="s">
        <v>189</v>
      </c>
      <c r="GQ3" s="12" t="s">
        <v>189</v>
      </c>
      <c r="GR3" s="12" t="s">
        <v>188</v>
      </c>
      <c r="GS3" s="12" t="s">
        <v>189</v>
      </c>
      <c r="GT3" s="12" t="s">
        <v>188</v>
      </c>
      <c r="GU3" s="12" t="s">
        <v>188</v>
      </c>
      <c r="GV3" s="12" t="s">
        <v>189</v>
      </c>
      <c r="GW3" s="12" t="s">
        <v>188</v>
      </c>
      <c r="GX3" s="12" t="s">
        <v>189</v>
      </c>
      <c r="GY3" s="12" t="s">
        <v>189</v>
      </c>
      <c r="GZ3" s="12" t="s">
        <v>188</v>
      </c>
      <c r="HA3" s="12" t="s">
        <v>188</v>
      </c>
      <c r="HB3" s="12" t="s">
        <v>189</v>
      </c>
      <c r="HC3" s="12" t="s">
        <v>188</v>
      </c>
      <c r="HD3" s="60"/>
      <c r="HE3" s="61"/>
      <c r="HF3" s="62"/>
      <c r="HG3" s="60"/>
      <c r="HH3" s="61"/>
      <c r="HI3" s="62"/>
    </row>
    <row r="4" spans="1:217" x14ac:dyDescent="0.2">
      <c r="A4" s="47"/>
      <c r="B4" s="48" t="s">
        <v>190</v>
      </c>
      <c r="C4" s="12" t="s">
        <v>191</v>
      </c>
      <c r="D4" s="12" t="s">
        <v>191</v>
      </c>
      <c r="E4" s="12" t="s">
        <v>191</v>
      </c>
      <c r="F4" s="12" t="s">
        <v>191</v>
      </c>
      <c r="G4" s="12" t="s">
        <v>191</v>
      </c>
      <c r="H4" s="12" t="s">
        <v>191</v>
      </c>
      <c r="I4" s="12" t="s">
        <v>191</v>
      </c>
      <c r="J4" s="12" t="s">
        <v>191</v>
      </c>
      <c r="K4" s="12" t="s">
        <v>191</v>
      </c>
      <c r="L4" s="12" t="s">
        <v>191</v>
      </c>
      <c r="M4" s="12" t="s">
        <v>191</v>
      </c>
      <c r="N4" s="12" t="s">
        <v>191</v>
      </c>
      <c r="O4" s="12" t="s">
        <v>191</v>
      </c>
      <c r="P4" s="12" t="s">
        <v>191</v>
      </c>
      <c r="Q4" s="12" t="s">
        <v>191</v>
      </c>
      <c r="R4" s="12" t="s">
        <v>191</v>
      </c>
      <c r="S4" s="12" t="s">
        <v>191</v>
      </c>
      <c r="T4" s="12" t="s">
        <v>191</v>
      </c>
      <c r="U4" s="12" t="s">
        <v>191</v>
      </c>
      <c r="V4" s="12" t="s">
        <v>191</v>
      </c>
      <c r="W4" s="12" t="s">
        <v>191</v>
      </c>
      <c r="X4" s="12" t="s">
        <v>191</v>
      </c>
      <c r="Y4" s="12" t="s">
        <v>191</v>
      </c>
      <c r="Z4" s="12" t="s">
        <v>191</v>
      </c>
      <c r="AA4" s="12" t="s">
        <v>192</v>
      </c>
      <c r="AB4" s="12" t="s">
        <v>192</v>
      </c>
      <c r="AC4" s="12" t="s">
        <v>192</v>
      </c>
      <c r="AD4" s="12" t="s">
        <v>192</v>
      </c>
      <c r="AE4" s="12" t="s">
        <v>192</v>
      </c>
      <c r="AF4" s="12" t="s">
        <v>192</v>
      </c>
      <c r="AG4" s="12" t="s">
        <v>192</v>
      </c>
      <c r="AH4" s="12" t="s">
        <v>192</v>
      </c>
      <c r="AI4" s="12" t="s">
        <v>192</v>
      </c>
      <c r="AJ4" s="12" t="s">
        <v>192</v>
      </c>
      <c r="AK4" s="12" t="s">
        <v>192</v>
      </c>
      <c r="AL4" s="12" t="s">
        <v>192</v>
      </c>
      <c r="AM4" s="12" t="s">
        <v>192</v>
      </c>
      <c r="AN4" s="12" t="s">
        <v>192</v>
      </c>
      <c r="AO4" s="12" t="s">
        <v>192</v>
      </c>
      <c r="AP4" s="12" t="s">
        <v>192</v>
      </c>
      <c r="AQ4" s="12" t="s">
        <v>192</v>
      </c>
      <c r="AR4" s="12" t="s">
        <v>192</v>
      </c>
      <c r="AS4" s="12" t="s">
        <v>192</v>
      </c>
      <c r="AT4" s="12" t="s">
        <v>192</v>
      </c>
      <c r="AU4" s="12" t="s">
        <v>192</v>
      </c>
      <c r="AV4" s="12" t="s">
        <v>192</v>
      </c>
      <c r="AW4" s="12" t="s">
        <v>192</v>
      </c>
      <c r="AX4" s="12" t="s">
        <v>192</v>
      </c>
      <c r="AY4" s="12" t="s">
        <v>192</v>
      </c>
      <c r="AZ4" s="12" t="s">
        <v>192</v>
      </c>
      <c r="BA4" s="60"/>
      <c r="BB4" s="61"/>
      <c r="BC4" s="62"/>
      <c r="BD4" s="12" t="s">
        <v>191</v>
      </c>
      <c r="BE4" s="12" t="s">
        <v>191</v>
      </c>
      <c r="BF4" s="12" t="s">
        <v>191</v>
      </c>
      <c r="BG4" s="12" t="s">
        <v>191</v>
      </c>
      <c r="BH4" s="12" t="s">
        <v>191</v>
      </c>
      <c r="BI4" s="12" t="s">
        <v>191</v>
      </c>
      <c r="BJ4" s="12" t="s">
        <v>191</v>
      </c>
      <c r="BK4" s="12" t="s">
        <v>191</v>
      </c>
      <c r="BL4" s="12" t="s">
        <v>191</v>
      </c>
      <c r="BM4" s="12" t="s">
        <v>191</v>
      </c>
      <c r="BN4" s="12" t="s">
        <v>191</v>
      </c>
      <c r="BO4" s="12" t="s">
        <v>191</v>
      </c>
      <c r="BP4" s="12" t="s">
        <v>191</v>
      </c>
      <c r="BQ4" s="12" t="s">
        <v>191</v>
      </c>
      <c r="BR4" s="12" t="s">
        <v>191</v>
      </c>
      <c r="BS4" s="12" t="s">
        <v>191</v>
      </c>
      <c r="BT4" s="12" t="s">
        <v>191</v>
      </c>
      <c r="BU4" s="12" t="s">
        <v>191</v>
      </c>
      <c r="BV4" s="12" t="s">
        <v>191</v>
      </c>
      <c r="BW4" s="12" t="s">
        <v>191</v>
      </c>
      <c r="BX4" s="12" t="s">
        <v>191</v>
      </c>
      <c r="BY4" s="12" t="s">
        <v>191</v>
      </c>
      <c r="BZ4" s="12" t="s">
        <v>191</v>
      </c>
      <c r="CA4" s="12" t="s">
        <v>191</v>
      </c>
      <c r="CB4" s="12" t="s">
        <v>191</v>
      </c>
      <c r="CC4" s="12" t="s">
        <v>192</v>
      </c>
      <c r="CD4" s="12" t="s">
        <v>192</v>
      </c>
      <c r="CE4" s="12" t="s">
        <v>192</v>
      </c>
      <c r="CF4" s="12" t="s">
        <v>192</v>
      </c>
      <c r="CG4" s="12" t="s">
        <v>192</v>
      </c>
      <c r="CH4" s="12" t="s">
        <v>192</v>
      </c>
      <c r="CI4" s="12" t="s">
        <v>192</v>
      </c>
      <c r="CJ4" s="12" t="s">
        <v>192</v>
      </c>
      <c r="CK4" s="12" t="s">
        <v>192</v>
      </c>
      <c r="CL4" s="12" t="s">
        <v>192</v>
      </c>
      <c r="CM4" s="12" t="s">
        <v>192</v>
      </c>
      <c r="CN4" s="12" t="s">
        <v>192</v>
      </c>
      <c r="CO4" s="12" t="s">
        <v>192</v>
      </c>
      <c r="CP4" s="12" t="s">
        <v>192</v>
      </c>
      <c r="CQ4" s="12" t="s">
        <v>192</v>
      </c>
      <c r="CR4" s="12" t="s">
        <v>192</v>
      </c>
      <c r="CS4" s="12" t="s">
        <v>192</v>
      </c>
      <c r="CT4" s="12" t="s">
        <v>192</v>
      </c>
      <c r="CU4" s="12" t="s">
        <v>192</v>
      </c>
      <c r="CV4" s="12" t="s">
        <v>192</v>
      </c>
      <c r="CW4" s="12" t="s">
        <v>192</v>
      </c>
      <c r="CX4" s="12" t="s">
        <v>192</v>
      </c>
      <c r="CY4" s="12" t="s">
        <v>192</v>
      </c>
      <c r="CZ4" s="12" t="s">
        <v>192</v>
      </c>
      <c r="DA4" s="12" t="s">
        <v>192</v>
      </c>
      <c r="DB4" s="60"/>
      <c r="DC4" s="61"/>
      <c r="DD4" s="62"/>
      <c r="DE4" s="12" t="s">
        <v>191</v>
      </c>
      <c r="DF4" s="12" t="s">
        <v>191</v>
      </c>
      <c r="DG4" s="12" t="s">
        <v>191</v>
      </c>
      <c r="DH4" s="12" t="s">
        <v>191</v>
      </c>
      <c r="DI4" s="12" t="s">
        <v>191</v>
      </c>
      <c r="DJ4" s="12" t="s">
        <v>191</v>
      </c>
      <c r="DK4" s="12" t="s">
        <v>191</v>
      </c>
      <c r="DL4" s="12" t="s">
        <v>191</v>
      </c>
      <c r="DM4" s="12" t="s">
        <v>191</v>
      </c>
      <c r="DN4" s="12" t="s">
        <v>191</v>
      </c>
      <c r="DO4" s="12" t="s">
        <v>191</v>
      </c>
      <c r="DP4" s="12" t="s">
        <v>191</v>
      </c>
      <c r="DQ4" s="12" t="s">
        <v>191</v>
      </c>
      <c r="DR4" s="12" t="s">
        <v>191</v>
      </c>
      <c r="DS4" s="12" t="s">
        <v>191</v>
      </c>
      <c r="DT4" s="12" t="s">
        <v>191</v>
      </c>
      <c r="DU4" s="12" t="s">
        <v>191</v>
      </c>
      <c r="DV4" s="12" t="s">
        <v>191</v>
      </c>
      <c r="DW4" s="12" t="s">
        <v>191</v>
      </c>
      <c r="DX4" s="12" t="s">
        <v>192</v>
      </c>
      <c r="DY4" s="12" t="s">
        <v>192</v>
      </c>
      <c r="DZ4" s="12" t="s">
        <v>192</v>
      </c>
      <c r="EA4" s="12" t="s">
        <v>192</v>
      </c>
      <c r="EB4" s="12" t="s">
        <v>192</v>
      </c>
      <c r="EC4" s="12" t="s">
        <v>192</v>
      </c>
      <c r="ED4" s="12" t="s">
        <v>192</v>
      </c>
      <c r="EE4" s="12" t="s">
        <v>192</v>
      </c>
      <c r="EF4" s="12" t="s">
        <v>192</v>
      </c>
      <c r="EG4" s="12" t="s">
        <v>192</v>
      </c>
      <c r="EH4" s="12" t="s">
        <v>192</v>
      </c>
      <c r="EI4" s="12" t="s">
        <v>192</v>
      </c>
      <c r="EJ4" s="12" t="s">
        <v>192</v>
      </c>
      <c r="EK4" s="12" t="s">
        <v>192</v>
      </c>
      <c r="EL4" s="12" t="s">
        <v>192</v>
      </c>
      <c r="EM4" s="12" t="s">
        <v>192</v>
      </c>
      <c r="EN4" s="12" t="s">
        <v>192</v>
      </c>
      <c r="EO4" s="12" t="s">
        <v>192</v>
      </c>
      <c r="EP4" s="12" t="s">
        <v>192</v>
      </c>
      <c r="EQ4" s="12" t="s">
        <v>192</v>
      </c>
      <c r="ER4" s="12" t="s">
        <v>192</v>
      </c>
      <c r="ES4" s="12" t="s">
        <v>192</v>
      </c>
      <c r="ET4" s="12" t="s">
        <v>192</v>
      </c>
      <c r="EU4" s="12" t="s">
        <v>192</v>
      </c>
      <c r="EV4" s="12" t="s">
        <v>192</v>
      </c>
      <c r="EW4" s="12" t="s">
        <v>192</v>
      </c>
      <c r="EX4" s="12" t="s">
        <v>192</v>
      </c>
      <c r="EY4" s="12" t="s">
        <v>192</v>
      </c>
      <c r="EZ4" s="12" t="s">
        <v>192</v>
      </c>
      <c r="FA4" s="12" t="s">
        <v>192</v>
      </c>
      <c r="FB4" s="12" t="s">
        <v>192</v>
      </c>
      <c r="FC4" s="60"/>
      <c r="FD4" s="61"/>
      <c r="FE4" s="62"/>
      <c r="FF4" s="12" t="s">
        <v>191</v>
      </c>
      <c r="FG4" s="12" t="s">
        <v>191</v>
      </c>
      <c r="FH4" s="12" t="s">
        <v>191</v>
      </c>
      <c r="FI4" s="12" t="s">
        <v>191</v>
      </c>
      <c r="FJ4" s="12" t="s">
        <v>191</v>
      </c>
      <c r="FK4" s="12" t="s">
        <v>191</v>
      </c>
      <c r="FL4" s="12" t="s">
        <v>191</v>
      </c>
      <c r="FM4" s="12" t="s">
        <v>191</v>
      </c>
      <c r="FN4" s="12" t="s">
        <v>191</v>
      </c>
      <c r="FO4" s="12" t="s">
        <v>191</v>
      </c>
      <c r="FP4" s="12" t="s">
        <v>191</v>
      </c>
      <c r="FQ4" s="12" t="s">
        <v>191</v>
      </c>
      <c r="FR4" s="12" t="s">
        <v>191</v>
      </c>
      <c r="FS4" s="12" t="s">
        <v>191</v>
      </c>
      <c r="FT4" s="12" t="s">
        <v>191</v>
      </c>
      <c r="FU4" s="12" t="s">
        <v>191</v>
      </c>
      <c r="FV4" s="12" t="s">
        <v>191</v>
      </c>
      <c r="FW4" s="12" t="s">
        <v>191</v>
      </c>
      <c r="FX4" s="12" t="s">
        <v>191</v>
      </c>
      <c r="FY4" s="12" t="s">
        <v>191</v>
      </c>
      <c r="FZ4" s="12" t="s">
        <v>191</v>
      </c>
      <c r="GA4" s="12" t="s">
        <v>191</v>
      </c>
      <c r="GB4" s="12" t="s">
        <v>191</v>
      </c>
      <c r="GC4" s="12" t="s">
        <v>191</v>
      </c>
      <c r="GD4" s="12" t="s">
        <v>191</v>
      </c>
      <c r="GE4" s="12" t="s">
        <v>192</v>
      </c>
      <c r="GF4" s="12" t="s">
        <v>192</v>
      </c>
      <c r="GG4" s="12" t="s">
        <v>192</v>
      </c>
      <c r="GH4" s="12" t="s">
        <v>192</v>
      </c>
      <c r="GI4" s="12" t="s">
        <v>192</v>
      </c>
      <c r="GJ4" s="12" t="s">
        <v>192</v>
      </c>
      <c r="GK4" s="12" t="s">
        <v>192</v>
      </c>
      <c r="GL4" s="12" t="s">
        <v>192</v>
      </c>
      <c r="GM4" s="12" t="s">
        <v>192</v>
      </c>
      <c r="GN4" s="12" t="s">
        <v>192</v>
      </c>
      <c r="GO4" s="12" t="s">
        <v>192</v>
      </c>
      <c r="GP4" s="12" t="s">
        <v>192</v>
      </c>
      <c r="GQ4" s="12" t="s">
        <v>192</v>
      </c>
      <c r="GR4" s="12" t="s">
        <v>192</v>
      </c>
      <c r="GS4" s="12" t="s">
        <v>192</v>
      </c>
      <c r="GT4" s="12" t="s">
        <v>192</v>
      </c>
      <c r="GU4" s="12" t="s">
        <v>192</v>
      </c>
      <c r="GV4" s="12" t="s">
        <v>192</v>
      </c>
      <c r="GW4" s="12" t="s">
        <v>192</v>
      </c>
      <c r="GX4" s="12" t="s">
        <v>192</v>
      </c>
      <c r="GY4" s="12" t="s">
        <v>192</v>
      </c>
      <c r="GZ4" s="12" t="s">
        <v>192</v>
      </c>
      <c r="HA4" s="12" t="s">
        <v>192</v>
      </c>
      <c r="HB4" s="12" t="s">
        <v>192</v>
      </c>
      <c r="HC4" s="12" t="s">
        <v>192</v>
      </c>
      <c r="HD4" s="60"/>
      <c r="HE4" s="61"/>
      <c r="HF4" s="62"/>
      <c r="HG4" s="60"/>
      <c r="HH4" s="61"/>
      <c r="HI4" s="62"/>
    </row>
    <row r="5" spans="1:217" x14ac:dyDescent="0.2">
      <c r="A5" s="66" t="s">
        <v>193</v>
      </c>
      <c r="B5" s="67"/>
      <c r="C5" s="12">
        <v>1.08</v>
      </c>
      <c r="D5" s="12">
        <v>1.21</v>
      </c>
      <c r="E5" s="12">
        <v>1.22</v>
      </c>
      <c r="F5" s="12">
        <v>1.1399999999999999</v>
      </c>
      <c r="G5" s="12">
        <v>1.1100000000000001</v>
      </c>
      <c r="H5" s="12">
        <v>0.54</v>
      </c>
      <c r="I5" s="12">
        <v>1.1299999999999999</v>
      </c>
      <c r="J5" s="12">
        <v>1.02</v>
      </c>
      <c r="K5" s="12">
        <v>0.55000000000000004</v>
      </c>
      <c r="L5" s="12">
        <v>0.71</v>
      </c>
      <c r="M5" s="12">
        <v>0.56999999999999995</v>
      </c>
      <c r="N5" s="12">
        <v>1.0900000000000001</v>
      </c>
      <c r="O5" s="12">
        <v>0.93</v>
      </c>
      <c r="P5" s="12">
        <v>1.03</v>
      </c>
      <c r="Q5" s="12">
        <v>1.1599999999999999</v>
      </c>
      <c r="R5" s="12">
        <v>0.89</v>
      </c>
      <c r="S5" s="12">
        <v>0.87</v>
      </c>
      <c r="T5" s="12">
        <v>1.1000000000000001</v>
      </c>
      <c r="U5" s="12">
        <v>1</v>
      </c>
      <c r="V5" s="12">
        <v>1.03</v>
      </c>
      <c r="W5" s="12">
        <v>0.97</v>
      </c>
      <c r="X5" s="12">
        <v>0.99</v>
      </c>
      <c r="Y5" s="12">
        <v>1.0900000000000001</v>
      </c>
      <c r="Z5" s="12">
        <v>0.97</v>
      </c>
      <c r="AA5" s="12">
        <v>1.21</v>
      </c>
      <c r="AB5" s="12">
        <v>1.07</v>
      </c>
      <c r="AC5" s="12">
        <v>1.17</v>
      </c>
      <c r="AD5" s="12">
        <v>1.24</v>
      </c>
      <c r="AE5" s="12">
        <v>1.1200000000000001</v>
      </c>
      <c r="AF5" s="12">
        <v>0.52</v>
      </c>
      <c r="AG5" s="12">
        <v>1.03</v>
      </c>
      <c r="AH5" s="12">
        <v>1.22</v>
      </c>
      <c r="AI5" s="12">
        <v>0.77</v>
      </c>
      <c r="AJ5" s="12">
        <v>1.23</v>
      </c>
      <c r="AK5" s="12">
        <v>0.93</v>
      </c>
      <c r="AL5" s="12">
        <v>1.27</v>
      </c>
      <c r="AM5" s="12">
        <v>1.01</v>
      </c>
      <c r="AN5" s="12">
        <v>0.88</v>
      </c>
      <c r="AO5" s="12">
        <v>0.7</v>
      </c>
      <c r="AP5" s="12">
        <v>1.03</v>
      </c>
      <c r="AQ5" s="12">
        <v>0.51</v>
      </c>
      <c r="AR5" s="12">
        <v>1.1299999999999999</v>
      </c>
      <c r="AS5" s="12">
        <v>0.91</v>
      </c>
      <c r="AT5" s="12">
        <v>0.59</v>
      </c>
      <c r="AU5" s="12">
        <v>0.74</v>
      </c>
      <c r="AV5" s="12">
        <v>1.07</v>
      </c>
      <c r="AW5" s="12">
        <v>0.63</v>
      </c>
      <c r="AX5" s="12">
        <v>1.2</v>
      </c>
      <c r="AY5" s="12">
        <v>0.73</v>
      </c>
      <c r="AZ5" s="12">
        <v>0.85</v>
      </c>
      <c r="BA5" s="63"/>
      <c r="BB5" s="64"/>
      <c r="BC5" s="65"/>
      <c r="BD5" s="12">
        <v>0.61</v>
      </c>
      <c r="BE5" s="12">
        <v>0.59</v>
      </c>
      <c r="BF5" s="12">
        <v>0.57999999999999996</v>
      </c>
      <c r="BG5" s="12">
        <v>0.55000000000000004</v>
      </c>
      <c r="BH5" s="12">
        <v>0.56999999999999995</v>
      </c>
      <c r="BI5" s="12">
        <v>0.54</v>
      </c>
      <c r="BJ5" s="12">
        <v>0.51</v>
      </c>
      <c r="BK5" s="12">
        <v>0.62</v>
      </c>
      <c r="BL5" s="12">
        <v>0.59</v>
      </c>
      <c r="BM5" s="12">
        <v>0.55000000000000004</v>
      </c>
      <c r="BN5" s="12">
        <v>0.6</v>
      </c>
      <c r="BO5" s="12">
        <v>0.54</v>
      </c>
      <c r="BP5" s="12">
        <v>0.59</v>
      </c>
      <c r="BQ5" s="12">
        <v>0.6</v>
      </c>
      <c r="BR5" s="12">
        <v>0.52</v>
      </c>
      <c r="BS5" s="12">
        <v>0.61</v>
      </c>
      <c r="BT5" s="12">
        <v>0.56000000000000005</v>
      </c>
      <c r="BU5" s="12">
        <v>0.56000000000000005</v>
      </c>
      <c r="BV5" s="12">
        <v>0.54</v>
      </c>
      <c r="BW5" s="12">
        <v>0.62</v>
      </c>
      <c r="BX5" s="12">
        <v>0.63</v>
      </c>
      <c r="BY5" s="12">
        <v>0.55000000000000004</v>
      </c>
      <c r="BZ5" s="12">
        <v>0.56999999999999995</v>
      </c>
      <c r="CA5" s="12">
        <v>0.57999999999999996</v>
      </c>
      <c r="CB5" s="12">
        <v>0.57999999999999996</v>
      </c>
      <c r="CC5" s="12">
        <v>0.57999999999999996</v>
      </c>
      <c r="CD5" s="12">
        <v>0.56999999999999995</v>
      </c>
      <c r="CE5" s="12">
        <v>0.57999999999999996</v>
      </c>
      <c r="CF5" s="12">
        <v>0.52</v>
      </c>
      <c r="CG5" s="12">
        <v>0.59</v>
      </c>
      <c r="CH5" s="12">
        <v>0.6</v>
      </c>
      <c r="CI5" s="12">
        <v>0.55000000000000004</v>
      </c>
      <c r="CJ5" s="12">
        <v>0.56000000000000005</v>
      </c>
      <c r="CK5" s="12">
        <v>0.62</v>
      </c>
      <c r="CL5" s="12">
        <v>0.56000000000000005</v>
      </c>
      <c r="CM5" s="12">
        <v>0.56999999999999995</v>
      </c>
      <c r="CN5" s="12">
        <v>0.56999999999999995</v>
      </c>
      <c r="CO5" s="12">
        <v>0.56000000000000005</v>
      </c>
      <c r="CP5" s="12">
        <v>0.56000000000000005</v>
      </c>
      <c r="CQ5" s="12">
        <v>0.57999999999999996</v>
      </c>
      <c r="CR5" s="12">
        <v>0.61</v>
      </c>
      <c r="CS5" s="12">
        <v>0.61</v>
      </c>
      <c r="CT5" s="12">
        <v>0.57999999999999996</v>
      </c>
      <c r="CU5" s="12">
        <v>0.57999999999999996</v>
      </c>
      <c r="CV5" s="12">
        <v>0.59</v>
      </c>
      <c r="CW5" s="12">
        <v>0.55000000000000004</v>
      </c>
      <c r="CX5" s="12">
        <v>0.57999999999999996</v>
      </c>
      <c r="CY5" s="12">
        <v>0.61</v>
      </c>
      <c r="CZ5" s="12">
        <v>0.57999999999999996</v>
      </c>
      <c r="DA5" s="12">
        <v>0.59</v>
      </c>
      <c r="DB5" s="63"/>
      <c r="DC5" s="64"/>
      <c r="DD5" s="65"/>
      <c r="DE5" s="12">
        <v>0.63</v>
      </c>
      <c r="DF5" s="12">
        <v>0.56000000000000005</v>
      </c>
      <c r="DG5" s="12">
        <v>0.6</v>
      </c>
      <c r="DH5" s="12">
        <v>0.61</v>
      </c>
      <c r="DI5" s="12">
        <v>0.61</v>
      </c>
      <c r="DJ5" s="12">
        <v>0.65</v>
      </c>
      <c r="DK5" s="12">
        <v>0.6</v>
      </c>
      <c r="DL5" s="12">
        <v>0.64</v>
      </c>
      <c r="DM5" s="12">
        <v>0.64</v>
      </c>
      <c r="DN5" s="12">
        <v>0.63</v>
      </c>
      <c r="DO5" s="12">
        <v>0.63</v>
      </c>
      <c r="DP5" s="12">
        <v>0.57999999999999996</v>
      </c>
      <c r="DQ5" s="12">
        <v>0.55000000000000004</v>
      </c>
      <c r="DR5" s="12">
        <v>0.62</v>
      </c>
      <c r="DS5" s="12">
        <v>0.55000000000000004</v>
      </c>
      <c r="DT5" s="12">
        <v>0.59</v>
      </c>
      <c r="DU5" s="12">
        <v>0.56000000000000005</v>
      </c>
      <c r="DV5" s="12">
        <v>0.59</v>
      </c>
      <c r="DW5" s="12">
        <v>0.64</v>
      </c>
      <c r="DX5" s="12">
        <v>0.6</v>
      </c>
      <c r="DY5" s="12">
        <v>0.61</v>
      </c>
      <c r="DZ5" s="12">
        <v>0.57999999999999996</v>
      </c>
      <c r="EA5" s="12">
        <v>0.61</v>
      </c>
      <c r="EB5" s="12">
        <v>0.62</v>
      </c>
      <c r="EC5" s="12">
        <v>0.61</v>
      </c>
      <c r="ED5" s="12">
        <v>0.64</v>
      </c>
      <c r="EE5" s="12">
        <v>0.62</v>
      </c>
      <c r="EF5" s="12">
        <v>0.6</v>
      </c>
      <c r="EG5" s="12">
        <v>0.62</v>
      </c>
      <c r="EH5" s="12">
        <v>0.63</v>
      </c>
      <c r="EI5" s="12">
        <v>0.63</v>
      </c>
      <c r="EJ5" s="12">
        <v>0.63</v>
      </c>
      <c r="EK5" s="12">
        <v>0.59</v>
      </c>
      <c r="EL5" s="12">
        <v>0.64</v>
      </c>
      <c r="EM5" s="12">
        <v>0.61</v>
      </c>
      <c r="EN5" s="12">
        <v>0.63</v>
      </c>
      <c r="EO5" s="12">
        <v>0.59</v>
      </c>
      <c r="EP5" s="12">
        <v>0.62</v>
      </c>
      <c r="EQ5" s="12">
        <v>0.61</v>
      </c>
      <c r="ER5" s="12">
        <v>0.63</v>
      </c>
      <c r="ES5" s="12">
        <v>0.64</v>
      </c>
      <c r="ET5" s="12">
        <v>0.56999999999999995</v>
      </c>
      <c r="EU5" s="12">
        <v>0.52</v>
      </c>
      <c r="EV5" s="12">
        <v>0.63</v>
      </c>
      <c r="EW5" s="12">
        <v>0.61</v>
      </c>
      <c r="EX5" s="12">
        <v>0.62</v>
      </c>
      <c r="EY5" s="12">
        <v>0.62</v>
      </c>
      <c r="EZ5" s="12">
        <v>0.56000000000000005</v>
      </c>
      <c r="FA5" s="12">
        <v>0.62</v>
      </c>
      <c r="FB5" s="12">
        <v>0.62</v>
      </c>
      <c r="FC5" s="63"/>
      <c r="FD5" s="64"/>
      <c r="FE5" s="65"/>
      <c r="FF5" s="12">
        <v>0.51</v>
      </c>
      <c r="FG5" s="12">
        <v>0.53</v>
      </c>
      <c r="FH5" s="12">
        <v>0.52</v>
      </c>
      <c r="FI5" s="12">
        <v>0.52</v>
      </c>
      <c r="FJ5" s="12">
        <v>0.51</v>
      </c>
      <c r="FK5" s="12">
        <v>0.53</v>
      </c>
      <c r="FL5" s="12">
        <v>0.53</v>
      </c>
      <c r="FM5" s="12">
        <v>0.52</v>
      </c>
      <c r="FN5" s="12">
        <v>0.53</v>
      </c>
      <c r="FO5" s="12">
        <v>0.52</v>
      </c>
      <c r="FP5" s="12">
        <v>0.52</v>
      </c>
      <c r="FQ5" s="12">
        <v>0.52</v>
      </c>
      <c r="FR5" s="12">
        <v>0.51</v>
      </c>
      <c r="FS5" s="12">
        <v>0.52</v>
      </c>
      <c r="FT5" s="12">
        <v>0.51</v>
      </c>
      <c r="FU5" s="12">
        <v>0.53</v>
      </c>
      <c r="FV5" s="12">
        <v>0.54</v>
      </c>
      <c r="FW5" s="12">
        <v>0.52</v>
      </c>
      <c r="FX5" s="12">
        <v>0.53</v>
      </c>
      <c r="FY5" s="12">
        <v>0.53</v>
      </c>
      <c r="FZ5" s="12">
        <v>0.53</v>
      </c>
      <c r="GA5" s="12">
        <v>0.53</v>
      </c>
      <c r="GB5" s="12">
        <v>0.52</v>
      </c>
      <c r="GC5" s="12">
        <v>0.53</v>
      </c>
      <c r="GD5" s="12">
        <v>0.53</v>
      </c>
      <c r="GE5" s="12">
        <v>0.52</v>
      </c>
      <c r="GF5" s="12">
        <v>0.53</v>
      </c>
      <c r="GG5" s="12">
        <v>0.53</v>
      </c>
      <c r="GH5" s="12">
        <v>0.51</v>
      </c>
      <c r="GI5" s="12">
        <v>0.53</v>
      </c>
      <c r="GJ5" s="12">
        <v>0.52</v>
      </c>
      <c r="GK5" s="12">
        <v>0.53</v>
      </c>
      <c r="GL5" s="12">
        <v>0.52</v>
      </c>
      <c r="GM5" s="12">
        <v>0.52</v>
      </c>
      <c r="GN5" s="12">
        <v>0.52</v>
      </c>
      <c r="GO5" s="12">
        <v>0.52</v>
      </c>
      <c r="GP5" s="12">
        <v>0.53</v>
      </c>
      <c r="GQ5" s="12">
        <v>0.53</v>
      </c>
      <c r="GR5" s="12">
        <v>0.53</v>
      </c>
      <c r="GS5" s="12">
        <v>0.54</v>
      </c>
      <c r="GT5" s="12">
        <v>0.53</v>
      </c>
      <c r="GU5" s="12">
        <v>0.53</v>
      </c>
      <c r="GV5" s="12">
        <v>0.53</v>
      </c>
      <c r="GW5" s="12">
        <v>0.53</v>
      </c>
      <c r="GX5" s="12">
        <v>0.53</v>
      </c>
      <c r="GY5" s="12">
        <v>0.53</v>
      </c>
      <c r="GZ5" s="12">
        <v>0.53</v>
      </c>
      <c r="HA5" s="12">
        <v>0.53</v>
      </c>
      <c r="HB5" s="12">
        <v>0.51</v>
      </c>
      <c r="HC5" s="12">
        <v>0.53</v>
      </c>
      <c r="HD5" s="63"/>
      <c r="HE5" s="64"/>
      <c r="HF5" s="65"/>
      <c r="HG5" s="63"/>
      <c r="HH5" s="64"/>
      <c r="HI5" s="65"/>
    </row>
    <row r="6" spans="1:217" x14ac:dyDescent="0.2">
      <c r="A6" s="15" t="s">
        <v>194</v>
      </c>
      <c r="B6" s="16"/>
      <c r="BA6" s="15" t="s">
        <v>1</v>
      </c>
      <c r="BB6" s="19" t="s">
        <v>2</v>
      </c>
      <c r="BC6" s="20" t="s">
        <v>3</v>
      </c>
      <c r="DB6" s="15" t="s">
        <v>1</v>
      </c>
      <c r="DC6" s="19" t="s">
        <v>2</v>
      </c>
      <c r="DD6" s="20" t="s">
        <v>3</v>
      </c>
      <c r="FC6" s="15" t="s">
        <v>1</v>
      </c>
      <c r="FD6" s="19" t="s">
        <v>2</v>
      </c>
      <c r="FE6" s="20" t="s">
        <v>3</v>
      </c>
      <c r="HD6" s="15" t="s">
        <v>1</v>
      </c>
      <c r="HE6" s="19" t="s">
        <v>2</v>
      </c>
      <c r="HF6" s="20" t="s">
        <v>3</v>
      </c>
      <c r="HG6" s="15" t="s">
        <v>1</v>
      </c>
      <c r="HH6" s="21" t="s">
        <v>2</v>
      </c>
      <c r="HI6" s="20" t="s">
        <v>3</v>
      </c>
    </row>
    <row r="7" spans="1:217" x14ac:dyDescent="0.2">
      <c r="A7" s="15" t="s">
        <v>196</v>
      </c>
      <c r="B7" s="16" t="s">
        <v>197</v>
      </c>
      <c r="C7" s="12">
        <v>81</v>
      </c>
      <c r="D7" s="12">
        <v>84</v>
      </c>
      <c r="E7" s="12">
        <v>86</v>
      </c>
      <c r="F7" s="12">
        <v>70</v>
      </c>
      <c r="G7" s="12">
        <v>100</v>
      </c>
      <c r="H7" s="12">
        <v>81</v>
      </c>
      <c r="I7" s="12">
        <v>85</v>
      </c>
      <c r="J7" s="12">
        <v>29</v>
      </c>
      <c r="K7" s="12">
        <v>92</v>
      </c>
      <c r="L7" s="12">
        <v>100</v>
      </c>
      <c r="M7" s="12">
        <v>92</v>
      </c>
      <c r="N7" s="12">
        <v>64</v>
      </c>
      <c r="O7" s="12">
        <v>100</v>
      </c>
      <c r="P7" s="12">
        <v>91</v>
      </c>
      <c r="Q7" s="12">
        <v>74</v>
      </c>
      <c r="R7" s="12">
        <v>76</v>
      </c>
      <c r="S7" s="12">
        <v>60</v>
      </c>
      <c r="T7" s="12">
        <v>39</v>
      </c>
      <c r="U7" s="12">
        <v>67</v>
      </c>
      <c r="V7" s="12">
        <v>79</v>
      </c>
      <c r="W7" s="12">
        <v>92</v>
      </c>
      <c r="X7" s="12">
        <v>81</v>
      </c>
      <c r="Y7" s="12">
        <v>82</v>
      </c>
      <c r="Z7" s="12">
        <v>86</v>
      </c>
      <c r="AA7" s="12">
        <v>100</v>
      </c>
      <c r="AB7" s="12">
        <v>77</v>
      </c>
      <c r="AC7" s="12">
        <v>67</v>
      </c>
      <c r="AD7" s="12">
        <v>76</v>
      </c>
      <c r="AE7" s="12">
        <v>100</v>
      </c>
      <c r="AF7" s="12">
        <v>72</v>
      </c>
      <c r="AG7" s="12">
        <v>59</v>
      </c>
      <c r="AH7" s="12">
        <v>100</v>
      </c>
      <c r="AI7" s="12">
        <v>75</v>
      </c>
      <c r="AJ7" s="12">
        <v>100</v>
      </c>
      <c r="AK7" s="12">
        <v>88</v>
      </c>
      <c r="AL7" s="12">
        <v>100</v>
      </c>
      <c r="AM7" s="12">
        <v>68</v>
      </c>
      <c r="AN7" s="12">
        <v>100</v>
      </c>
      <c r="AO7" s="12">
        <v>85</v>
      </c>
      <c r="AP7" s="12">
        <v>88</v>
      </c>
      <c r="AQ7" s="12">
        <v>31</v>
      </c>
      <c r="AR7" s="12">
        <v>95</v>
      </c>
      <c r="AS7" s="12">
        <v>77</v>
      </c>
      <c r="AT7" s="12">
        <v>97</v>
      </c>
      <c r="AU7" s="12">
        <v>90</v>
      </c>
      <c r="AV7" s="12">
        <v>81</v>
      </c>
      <c r="AW7" s="12">
        <v>79</v>
      </c>
      <c r="AX7" s="12">
        <v>83</v>
      </c>
      <c r="AY7" s="12">
        <v>92</v>
      </c>
      <c r="AZ7" s="12">
        <v>63</v>
      </c>
      <c r="BA7" s="15" t="s">
        <v>4</v>
      </c>
      <c r="BB7" s="24">
        <f>AVERAGE(C7:Z7,AA10:AZ10)</f>
        <v>72.16</v>
      </c>
      <c r="BC7" s="25">
        <f>STDEV(C7:Z7,AA10:AZ10)</f>
        <v>24.72242640492512</v>
      </c>
      <c r="BD7" s="12">
        <v>87</v>
      </c>
      <c r="BE7" s="12">
        <v>92</v>
      </c>
      <c r="BF7" s="12">
        <v>63</v>
      </c>
      <c r="BG7" s="12">
        <v>100</v>
      </c>
      <c r="BH7" s="12">
        <v>100</v>
      </c>
      <c r="BI7" s="12">
        <v>93</v>
      </c>
      <c r="BJ7" s="12">
        <v>100</v>
      </c>
      <c r="BK7" s="12">
        <v>67</v>
      </c>
      <c r="BL7" s="12">
        <v>81</v>
      </c>
      <c r="BM7" s="12">
        <v>87</v>
      </c>
      <c r="BN7" s="12">
        <v>69</v>
      </c>
      <c r="BO7" s="12">
        <v>62</v>
      </c>
      <c r="BP7" s="12">
        <v>100</v>
      </c>
      <c r="BQ7" s="12">
        <v>67</v>
      </c>
      <c r="BR7" s="12">
        <v>81</v>
      </c>
      <c r="BS7" s="12">
        <v>69</v>
      </c>
      <c r="BT7" s="12">
        <v>65</v>
      </c>
      <c r="BU7" s="12">
        <v>73</v>
      </c>
      <c r="BV7" s="12">
        <v>75</v>
      </c>
      <c r="BW7" s="12">
        <v>65</v>
      </c>
      <c r="BX7" s="12">
        <v>70</v>
      </c>
      <c r="BY7" s="12">
        <v>100</v>
      </c>
      <c r="BZ7" s="12">
        <v>74</v>
      </c>
      <c r="CA7" s="12">
        <v>68</v>
      </c>
      <c r="CB7" s="12">
        <v>74</v>
      </c>
      <c r="CC7" s="12">
        <v>76</v>
      </c>
      <c r="CD7" s="12">
        <v>77</v>
      </c>
      <c r="CE7" s="12">
        <v>24</v>
      </c>
      <c r="CF7" s="12">
        <v>77</v>
      </c>
      <c r="CG7" s="12">
        <v>78</v>
      </c>
      <c r="CH7" s="12">
        <v>59</v>
      </c>
      <c r="CI7" s="12">
        <v>83</v>
      </c>
      <c r="CJ7" s="12">
        <v>82</v>
      </c>
      <c r="CK7" s="12">
        <v>71</v>
      </c>
      <c r="CL7" s="12">
        <v>100</v>
      </c>
      <c r="CM7" s="12">
        <v>100</v>
      </c>
      <c r="CN7" s="12">
        <v>75</v>
      </c>
      <c r="CO7" s="12">
        <v>81</v>
      </c>
      <c r="CP7" s="12">
        <v>81</v>
      </c>
      <c r="CQ7" s="12">
        <v>100</v>
      </c>
      <c r="CR7" s="12">
        <v>73</v>
      </c>
      <c r="CS7" s="12">
        <v>100</v>
      </c>
      <c r="CT7" s="12">
        <v>74</v>
      </c>
      <c r="CU7" s="12">
        <v>54</v>
      </c>
      <c r="CV7" s="12">
        <v>66</v>
      </c>
      <c r="CW7" s="12">
        <v>64</v>
      </c>
      <c r="CX7" s="12">
        <v>80</v>
      </c>
      <c r="CY7" s="12">
        <v>73</v>
      </c>
      <c r="CZ7" s="12">
        <v>100</v>
      </c>
      <c r="DA7" s="12">
        <v>100</v>
      </c>
      <c r="DB7" s="15" t="s">
        <v>4</v>
      </c>
      <c r="DC7" s="24">
        <f>AVERAGE(BD7:CB7,CC10:DA10)</f>
        <v>72.8</v>
      </c>
      <c r="DD7" s="25">
        <f>STDEV(BD7:CB7,CC10:DA10)</f>
        <v>22.713836473544905</v>
      </c>
      <c r="DE7" s="12">
        <v>60</v>
      </c>
      <c r="DF7" s="12">
        <v>69</v>
      </c>
      <c r="DG7" s="12">
        <v>72</v>
      </c>
      <c r="DH7" s="12">
        <v>82</v>
      </c>
      <c r="DI7" s="12">
        <v>87</v>
      </c>
      <c r="DJ7" s="12">
        <v>72</v>
      </c>
      <c r="DK7" s="12">
        <v>67</v>
      </c>
      <c r="DL7" s="12">
        <v>70</v>
      </c>
      <c r="DM7" s="12">
        <v>35</v>
      </c>
      <c r="DN7" s="12">
        <v>53</v>
      </c>
      <c r="DO7" s="12">
        <v>75</v>
      </c>
      <c r="DP7" s="12">
        <v>76</v>
      </c>
      <c r="DQ7" s="12">
        <v>71</v>
      </c>
      <c r="DR7" s="12">
        <v>82</v>
      </c>
      <c r="DS7" s="12">
        <v>72</v>
      </c>
      <c r="DT7" s="12">
        <v>99</v>
      </c>
      <c r="DU7" s="12">
        <v>64</v>
      </c>
      <c r="DV7" s="12">
        <v>97</v>
      </c>
      <c r="DW7" s="12">
        <v>100</v>
      </c>
      <c r="DX7" s="12">
        <v>95</v>
      </c>
      <c r="DY7" s="12">
        <v>91</v>
      </c>
      <c r="DZ7" s="12">
        <v>76</v>
      </c>
      <c r="EA7" s="12">
        <v>80</v>
      </c>
      <c r="EB7" s="12">
        <v>87</v>
      </c>
      <c r="EC7" s="12">
        <v>95</v>
      </c>
      <c r="ED7" s="12">
        <v>96</v>
      </c>
      <c r="EE7" s="12">
        <v>68</v>
      </c>
      <c r="EF7" s="12">
        <v>1</v>
      </c>
      <c r="EG7" s="12">
        <v>75</v>
      </c>
      <c r="EH7" s="12">
        <v>89</v>
      </c>
      <c r="EI7" s="12">
        <v>89</v>
      </c>
      <c r="EJ7" s="12">
        <v>82</v>
      </c>
      <c r="EK7" s="12">
        <v>56</v>
      </c>
      <c r="EL7" s="12">
        <v>84</v>
      </c>
      <c r="EM7" s="12">
        <v>63</v>
      </c>
      <c r="EN7" s="12">
        <v>90</v>
      </c>
      <c r="EO7" s="12">
        <v>69</v>
      </c>
      <c r="EP7" s="12">
        <v>74</v>
      </c>
      <c r="EQ7" s="12">
        <v>95</v>
      </c>
      <c r="ER7" s="12">
        <v>66</v>
      </c>
      <c r="ES7" s="12">
        <v>61</v>
      </c>
      <c r="ET7" s="12">
        <v>93</v>
      </c>
      <c r="EU7" s="12">
        <v>73</v>
      </c>
      <c r="EV7" s="12">
        <v>74</v>
      </c>
      <c r="EW7" s="12">
        <v>87</v>
      </c>
      <c r="EX7" s="12">
        <v>82</v>
      </c>
      <c r="EY7" s="12">
        <v>81</v>
      </c>
      <c r="EZ7" s="12">
        <v>66</v>
      </c>
      <c r="FA7" s="12">
        <v>74</v>
      </c>
      <c r="FB7" s="12">
        <v>74</v>
      </c>
      <c r="FC7" s="15" t="s">
        <v>4</v>
      </c>
      <c r="FD7" s="24">
        <f>AVERAGE(DE7:DW7,DX10:FB10)</f>
        <v>65.319999999999993</v>
      </c>
      <c r="FE7" s="25">
        <f>STDEV(DE7:DW7,DX10:FB10)</f>
        <v>26.300803122679721</v>
      </c>
      <c r="FF7" s="12">
        <v>72</v>
      </c>
      <c r="FG7" s="12">
        <v>100</v>
      </c>
      <c r="FH7" s="12">
        <v>1</v>
      </c>
      <c r="FI7" s="12">
        <v>74</v>
      </c>
      <c r="FJ7" s="12">
        <v>87</v>
      </c>
      <c r="FK7" s="12">
        <v>94</v>
      </c>
      <c r="FL7" s="12">
        <v>87</v>
      </c>
      <c r="FM7" s="12">
        <v>76</v>
      </c>
      <c r="FN7" s="12">
        <v>100</v>
      </c>
      <c r="FO7" s="12">
        <v>83</v>
      </c>
      <c r="FP7" s="12">
        <v>86</v>
      </c>
      <c r="FQ7" s="12">
        <v>86</v>
      </c>
      <c r="FR7" s="12">
        <v>71</v>
      </c>
      <c r="FS7" s="12">
        <v>71</v>
      </c>
      <c r="FT7" s="12">
        <v>64</v>
      </c>
      <c r="FU7" s="12">
        <v>69</v>
      </c>
      <c r="FV7" s="12">
        <v>91</v>
      </c>
      <c r="FW7" s="12">
        <v>90</v>
      </c>
      <c r="FX7" s="12">
        <v>98</v>
      </c>
      <c r="FY7" s="12">
        <v>77</v>
      </c>
      <c r="FZ7" s="12">
        <v>80</v>
      </c>
      <c r="GA7" s="12">
        <v>81</v>
      </c>
      <c r="GB7" s="12">
        <v>84</v>
      </c>
      <c r="GC7" s="12">
        <v>65</v>
      </c>
      <c r="GD7" s="12">
        <v>79</v>
      </c>
      <c r="GE7" s="12">
        <v>100</v>
      </c>
      <c r="GF7" s="12">
        <v>81</v>
      </c>
      <c r="GG7" s="12">
        <v>79</v>
      </c>
      <c r="GH7" s="12">
        <v>100</v>
      </c>
      <c r="GI7" s="12">
        <v>58</v>
      </c>
      <c r="GJ7" s="12">
        <v>79</v>
      </c>
      <c r="GK7" s="12">
        <v>69</v>
      </c>
      <c r="GL7" s="12">
        <v>95</v>
      </c>
      <c r="GM7" s="12">
        <v>81</v>
      </c>
      <c r="GN7" s="12">
        <v>68</v>
      </c>
      <c r="GO7" s="12">
        <v>70</v>
      </c>
      <c r="GP7" s="12">
        <v>63</v>
      </c>
      <c r="GQ7" s="12">
        <v>84</v>
      </c>
      <c r="GR7" s="12">
        <v>71</v>
      </c>
      <c r="GS7" s="12">
        <v>100</v>
      </c>
      <c r="GT7" s="12">
        <v>79</v>
      </c>
      <c r="GU7" s="12">
        <v>84</v>
      </c>
      <c r="GV7" s="12">
        <v>86</v>
      </c>
      <c r="GW7" s="12">
        <v>80</v>
      </c>
      <c r="GX7" s="12">
        <v>60</v>
      </c>
      <c r="GY7" s="12">
        <v>71</v>
      </c>
      <c r="GZ7" s="12">
        <v>64</v>
      </c>
      <c r="HA7" s="12">
        <v>73</v>
      </c>
      <c r="HB7" s="12">
        <v>78</v>
      </c>
      <c r="HC7" s="12">
        <v>97</v>
      </c>
      <c r="HD7" s="15" t="s">
        <v>4</v>
      </c>
      <c r="HE7" s="24">
        <f>AVERAGE(FF7:GD7,GE10:HC10)</f>
        <v>69.84</v>
      </c>
      <c r="HF7" s="25">
        <f>STDEV(FF7:GD7,GE10:HC10)</f>
        <v>27.145383341089399</v>
      </c>
      <c r="HG7" s="15" t="s">
        <v>4</v>
      </c>
      <c r="HH7" s="24">
        <f>AVERAGE(C7:Z7,AA10:AZ10,BD7:CB7,CC10:DA10,DE7:DW7,DX10:FB10,FF7:GD7,GE10:HC10)</f>
        <v>70.03</v>
      </c>
      <c r="HI7" s="25">
        <f>STDEV(C7:Z7,AA10:AZ10,BD7:CB7,CC10:DA10,DE7:DW7,DX10:FB10,FF7:GD7,GE10:HC10)</f>
        <v>25.25764922199026</v>
      </c>
    </row>
    <row r="8" spans="1:217" x14ac:dyDescent="0.2">
      <c r="A8" s="15" t="s">
        <v>198</v>
      </c>
      <c r="B8" s="16" t="s">
        <v>199</v>
      </c>
      <c r="C8" s="12">
        <v>89</v>
      </c>
      <c r="D8" s="12">
        <v>68</v>
      </c>
      <c r="E8" s="12">
        <v>77</v>
      </c>
      <c r="F8" s="12">
        <v>91</v>
      </c>
      <c r="G8" s="12">
        <v>100</v>
      </c>
      <c r="H8" s="12">
        <v>96</v>
      </c>
      <c r="I8" s="12">
        <v>82</v>
      </c>
      <c r="J8" s="12">
        <v>65</v>
      </c>
      <c r="K8" s="12">
        <v>85</v>
      </c>
      <c r="L8" s="12">
        <v>1</v>
      </c>
      <c r="M8" s="12">
        <v>89</v>
      </c>
      <c r="N8" s="12">
        <v>76</v>
      </c>
      <c r="O8" s="12">
        <v>79</v>
      </c>
      <c r="P8" s="12">
        <v>61</v>
      </c>
      <c r="Q8" s="12">
        <v>91</v>
      </c>
      <c r="R8" s="12">
        <v>79</v>
      </c>
      <c r="S8" s="12">
        <v>14</v>
      </c>
      <c r="T8" s="12">
        <v>82</v>
      </c>
      <c r="U8" s="12">
        <v>76</v>
      </c>
      <c r="V8" s="12">
        <v>16</v>
      </c>
      <c r="W8" s="12">
        <v>97</v>
      </c>
      <c r="X8" s="12">
        <v>92</v>
      </c>
      <c r="Y8" s="12">
        <v>100</v>
      </c>
      <c r="Z8" s="12">
        <v>1</v>
      </c>
      <c r="AA8" s="12">
        <v>1</v>
      </c>
      <c r="AB8" s="12">
        <v>94</v>
      </c>
      <c r="AC8" s="12">
        <v>80</v>
      </c>
      <c r="AD8" s="12">
        <v>69</v>
      </c>
      <c r="AE8" s="12">
        <v>56</v>
      </c>
      <c r="AF8" s="12">
        <v>65</v>
      </c>
      <c r="AG8" s="12">
        <v>60</v>
      </c>
      <c r="AH8" s="12">
        <v>100</v>
      </c>
      <c r="AI8" s="12">
        <v>87</v>
      </c>
      <c r="AJ8" s="12">
        <v>100</v>
      </c>
      <c r="AK8" s="12">
        <v>100</v>
      </c>
      <c r="AL8" s="12">
        <v>100</v>
      </c>
      <c r="AM8" s="12">
        <v>72</v>
      </c>
      <c r="AN8" s="12">
        <v>1</v>
      </c>
      <c r="AO8" s="12">
        <v>67</v>
      </c>
      <c r="AP8" s="12">
        <v>1</v>
      </c>
      <c r="AQ8" s="12">
        <v>1</v>
      </c>
      <c r="AR8" s="12">
        <v>91</v>
      </c>
      <c r="AS8" s="12">
        <v>74</v>
      </c>
      <c r="AT8" s="12">
        <v>91</v>
      </c>
      <c r="AU8" s="12">
        <v>63</v>
      </c>
      <c r="AV8" s="12">
        <v>82</v>
      </c>
      <c r="AW8" s="12">
        <v>70</v>
      </c>
      <c r="AX8" s="12">
        <v>70</v>
      </c>
      <c r="AY8" s="12">
        <v>27</v>
      </c>
      <c r="AZ8" s="12">
        <v>40</v>
      </c>
      <c r="BA8" s="15" t="s">
        <v>5</v>
      </c>
      <c r="BB8" s="24">
        <f>AVERAGE(C8:AZ8)</f>
        <v>67.38</v>
      </c>
      <c r="BC8" s="25">
        <f>STDEV(C8:AZ8)</f>
        <v>31.691684353199928</v>
      </c>
      <c r="BD8" s="12">
        <v>89</v>
      </c>
      <c r="BE8" s="12">
        <v>93</v>
      </c>
      <c r="BF8" s="12">
        <v>83</v>
      </c>
      <c r="BG8" s="12">
        <v>1</v>
      </c>
      <c r="BH8" s="12">
        <v>84</v>
      </c>
      <c r="BI8" s="12">
        <v>92</v>
      </c>
      <c r="BJ8" s="12">
        <v>87</v>
      </c>
      <c r="BK8" s="12">
        <v>77</v>
      </c>
      <c r="BL8" s="12">
        <v>65</v>
      </c>
      <c r="BM8" s="12">
        <v>26</v>
      </c>
      <c r="BN8" s="12">
        <v>75</v>
      </c>
      <c r="BO8" s="12">
        <v>63</v>
      </c>
      <c r="BP8" s="12">
        <v>1</v>
      </c>
      <c r="BQ8" s="12">
        <v>76</v>
      </c>
      <c r="BR8" s="12">
        <v>89</v>
      </c>
      <c r="BS8" s="12">
        <v>64</v>
      </c>
      <c r="BT8" s="12">
        <v>73</v>
      </c>
      <c r="BU8" s="12">
        <v>74</v>
      </c>
      <c r="BV8" s="12">
        <v>26</v>
      </c>
      <c r="BW8" s="12">
        <v>61</v>
      </c>
      <c r="BX8" s="12">
        <v>77</v>
      </c>
      <c r="BY8" s="12">
        <v>1</v>
      </c>
      <c r="BZ8" s="12">
        <v>73</v>
      </c>
      <c r="CA8" s="12">
        <v>64</v>
      </c>
      <c r="CB8" s="12">
        <v>72</v>
      </c>
      <c r="CC8" s="12">
        <v>87</v>
      </c>
      <c r="CD8" s="12">
        <v>32</v>
      </c>
      <c r="CE8" s="12">
        <v>31</v>
      </c>
      <c r="CF8" s="12">
        <v>79</v>
      </c>
      <c r="CG8" s="12">
        <v>56</v>
      </c>
      <c r="CH8" s="12">
        <v>65</v>
      </c>
      <c r="CI8" s="12">
        <v>69</v>
      </c>
      <c r="CJ8" s="12">
        <v>73</v>
      </c>
      <c r="CK8" s="12">
        <v>87</v>
      </c>
      <c r="CL8" s="12">
        <v>100</v>
      </c>
      <c r="CM8" s="12">
        <v>1</v>
      </c>
      <c r="CN8" s="12">
        <v>94</v>
      </c>
      <c r="CO8" s="12">
        <v>86</v>
      </c>
      <c r="CP8" s="12">
        <v>60</v>
      </c>
      <c r="CQ8" s="12">
        <v>100</v>
      </c>
      <c r="CR8" s="12">
        <v>70</v>
      </c>
      <c r="CS8" s="12">
        <v>1</v>
      </c>
      <c r="CT8" s="12">
        <v>68</v>
      </c>
      <c r="CU8" s="12">
        <v>39</v>
      </c>
      <c r="CV8" s="12">
        <v>70</v>
      </c>
      <c r="CW8" s="12">
        <v>37</v>
      </c>
      <c r="CX8" s="12">
        <v>78</v>
      </c>
      <c r="CY8" s="12">
        <v>65</v>
      </c>
      <c r="CZ8" s="12">
        <v>1</v>
      </c>
      <c r="DA8" s="12">
        <v>100</v>
      </c>
      <c r="DB8" s="15" t="s">
        <v>5</v>
      </c>
      <c r="DC8" s="24">
        <f>AVERAGE(BD8:DA8)</f>
        <v>62.7</v>
      </c>
      <c r="DD8" s="25">
        <f>STDEV(BD8:DA8)</f>
        <v>29.352363184074225</v>
      </c>
      <c r="DE8" s="12">
        <v>67</v>
      </c>
      <c r="DF8" s="12">
        <v>63</v>
      </c>
      <c r="DG8" s="12">
        <v>92</v>
      </c>
      <c r="DH8" s="12">
        <v>91</v>
      </c>
      <c r="DI8" s="12">
        <v>86</v>
      </c>
      <c r="DJ8" s="12">
        <v>58</v>
      </c>
      <c r="DK8" s="12">
        <v>69</v>
      </c>
      <c r="DL8" s="12">
        <v>71</v>
      </c>
      <c r="DM8" s="12">
        <v>75</v>
      </c>
      <c r="DN8" s="12">
        <v>51</v>
      </c>
      <c r="DO8" s="12">
        <v>85</v>
      </c>
      <c r="DP8" s="12">
        <v>88</v>
      </c>
      <c r="DQ8" s="12">
        <v>82</v>
      </c>
      <c r="DR8" s="12">
        <v>76</v>
      </c>
      <c r="DS8" s="12">
        <v>88</v>
      </c>
      <c r="DT8" s="12">
        <v>99</v>
      </c>
      <c r="DU8" s="12">
        <v>70</v>
      </c>
      <c r="DV8" s="12">
        <v>96</v>
      </c>
      <c r="DW8" s="12">
        <v>100</v>
      </c>
      <c r="DX8" s="12">
        <v>80</v>
      </c>
      <c r="DY8" s="12">
        <v>83</v>
      </c>
      <c r="DZ8" s="12">
        <v>93</v>
      </c>
      <c r="EA8" s="12">
        <v>68</v>
      </c>
      <c r="EB8" s="12">
        <v>94</v>
      </c>
      <c r="EC8" s="12">
        <v>90</v>
      </c>
      <c r="ED8" s="12">
        <v>98</v>
      </c>
      <c r="EE8" s="12">
        <v>76</v>
      </c>
      <c r="EF8" s="12">
        <v>1</v>
      </c>
      <c r="EG8" s="12">
        <v>78</v>
      </c>
      <c r="EH8" s="12">
        <v>82</v>
      </c>
      <c r="EI8" s="12">
        <v>83</v>
      </c>
      <c r="EJ8" s="12">
        <v>68</v>
      </c>
      <c r="EK8" s="12">
        <v>39</v>
      </c>
      <c r="EL8" s="12">
        <v>70</v>
      </c>
      <c r="EM8" s="12">
        <v>66</v>
      </c>
      <c r="EN8" s="12">
        <v>96</v>
      </c>
      <c r="EO8" s="12">
        <v>45</v>
      </c>
      <c r="EP8" s="12">
        <v>75</v>
      </c>
      <c r="EQ8" s="12">
        <v>100</v>
      </c>
      <c r="ER8" s="12">
        <v>78</v>
      </c>
      <c r="ES8" s="12">
        <v>71</v>
      </c>
      <c r="ET8" s="12">
        <v>96</v>
      </c>
      <c r="EU8" s="12">
        <v>89</v>
      </c>
      <c r="EV8" s="12">
        <v>63</v>
      </c>
      <c r="EW8" s="12">
        <v>93</v>
      </c>
      <c r="EX8" s="12">
        <v>68</v>
      </c>
      <c r="EY8" s="12">
        <v>65</v>
      </c>
      <c r="EZ8" s="12">
        <v>94</v>
      </c>
      <c r="FA8" s="12">
        <v>79</v>
      </c>
      <c r="FB8" s="12">
        <v>34</v>
      </c>
      <c r="FC8" s="15" t="s">
        <v>5</v>
      </c>
      <c r="FD8" s="24">
        <f>AVERAGE(DE8:FB8)</f>
        <v>76.44</v>
      </c>
      <c r="FE8" s="25">
        <f>STDEV(DE8:FB8)</f>
        <v>19.044695013658409</v>
      </c>
      <c r="FF8" s="12">
        <v>73</v>
      </c>
      <c r="FG8" s="12">
        <v>100</v>
      </c>
      <c r="FH8" s="12">
        <v>1</v>
      </c>
      <c r="FI8" s="12">
        <v>78</v>
      </c>
      <c r="FJ8" s="12">
        <v>97</v>
      </c>
      <c r="FK8" s="12">
        <v>7</v>
      </c>
      <c r="FL8" s="12">
        <v>1</v>
      </c>
      <c r="FM8" s="12">
        <v>72</v>
      </c>
      <c r="FN8" s="12">
        <v>1</v>
      </c>
      <c r="FO8" s="12">
        <v>92</v>
      </c>
      <c r="FP8" s="12">
        <v>96</v>
      </c>
      <c r="FQ8" s="12">
        <v>80</v>
      </c>
      <c r="FR8" s="12">
        <v>68</v>
      </c>
      <c r="FS8" s="12">
        <v>41</v>
      </c>
      <c r="FT8" s="12">
        <v>34</v>
      </c>
      <c r="FU8" s="12">
        <v>66</v>
      </c>
      <c r="FV8" s="12">
        <v>73</v>
      </c>
      <c r="FW8" s="12">
        <v>44</v>
      </c>
      <c r="FX8" s="12">
        <v>86</v>
      </c>
      <c r="FY8" s="12">
        <v>66</v>
      </c>
      <c r="FZ8" s="12">
        <v>76</v>
      </c>
      <c r="GA8" s="12">
        <v>69</v>
      </c>
      <c r="GB8" s="12">
        <v>84</v>
      </c>
      <c r="GC8" s="12">
        <v>67</v>
      </c>
      <c r="GD8" s="12">
        <v>78</v>
      </c>
      <c r="GE8" s="12">
        <v>100</v>
      </c>
      <c r="GF8" s="12">
        <v>64</v>
      </c>
      <c r="GG8" s="12">
        <v>63</v>
      </c>
      <c r="GH8" s="12">
        <v>100</v>
      </c>
      <c r="GI8" s="12">
        <v>7</v>
      </c>
      <c r="GJ8" s="12">
        <v>74</v>
      </c>
      <c r="GK8" s="12">
        <v>70</v>
      </c>
      <c r="GL8" s="12">
        <v>71</v>
      </c>
      <c r="GM8" s="12">
        <v>94</v>
      </c>
      <c r="GN8" s="12">
        <v>76</v>
      </c>
      <c r="GO8" s="12">
        <v>78</v>
      </c>
      <c r="GP8" s="12">
        <v>70</v>
      </c>
      <c r="GQ8" s="12">
        <v>87</v>
      </c>
      <c r="GR8" s="12">
        <v>63</v>
      </c>
      <c r="GS8" s="12">
        <v>100</v>
      </c>
      <c r="GT8" s="12">
        <v>80</v>
      </c>
      <c r="GU8" s="12">
        <v>69</v>
      </c>
      <c r="GV8" s="12">
        <v>70</v>
      </c>
      <c r="GW8" s="12">
        <v>11</v>
      </c>
      <c r="GX8" s="12">
        <v>63</v>
      </c>
      <c r="GY8" s="12">
        <v>71</v>
      </c>
      <c r="GZ8" s="12">
        <v>69</v>
      </c>
      <c r="HA8" s="12">
        <v>77</v>
      </c>
      <c r="HB8" s="12">
        <v>77</v>
      </c>
      <c r="HC8" s="12">
        <v>100</v>
      </c>
      <c r="HD8" s="15" t="s">
        <v>5</v>
      </c>
      <c r="HE8" s="24">
        <f>AVERAGE(FF8:HC8)</f>
        <v>67.08</v>
      </c>
      <c r="HF8" s="25">
        <f>STDEV(FF8:HC8)</f>
        <v>27.340513409030702</v>
      </c>
      <c r="HG8" s="15" t="s">
        <v>5</v>
      </c>
      <c r="HH8" s="24">
        <f>AVERAGE(C8:AZ8,BD8:DA8,DE8:FB8,FF8:HC8)</f>
        <v>68.400000000000006</v>
      </c>
      <c r="HI8" s="25">
        <f>STDEV(C8:AZ8,BD8:DA8,DE8:FB8,FF8:HC8)</f>
        <v>27.530339590894073</v>
      </c>
    </row>
    <row r="9" spans="1:217" x14ac:dyDescent="0.2">
      <c r="A9" s="15" t="s">
        <v>200</v>
      </c>
      <c r="B9" s="16" t="s">
        <v>201</v>
      </c>
      <c r="C9" s="12">
        <v>87</v>
      </c>
      <c r="D9" s="12">
        <v>89</v>
      </c>
      <c r="E9" s="12">
        <v>94</v>
      </c>
      <c r="F9" s="12">
        <v>1</v>
      </c>
      <c r="G9" s="12">
        <v>1</v>
      </c>
      <c r="H9" s="12">
        <v>67</v>
      </c>
      <c r="I9" s="12">
        <v>85</v>
      </c>
      <c r="J9" s="12">
        <v>66</v>
      </c>
      <c r="K9" s="12">
        <v>84</v>
      </c>
      <c r="L9" s="12">
        <v>1</v>
      </c>
      <c r="M9" s="12">
        <v>77</v>
      </c>
      <c r="N9" s="12">
        <v>27</v>
      </c>
      <c r="O9" s="12">
        <v>1</v>
      </c>
      <c r="P9" s="12">
        <v>1</v>
      </c>
      <c r="Q9" s="12">
        <v>77</v>
      </c>
      <c r="R9" s="12">
        <v>70</v>
      </c>
      <c r="S9" s="12">
        <v>30</v>
      </c>
      <c r="T9" s="12">
        <v>64</v>
      </c>
      <c r="U9" s="12">
        <v>14</v>
      </c>
      <c r="V9" s="12">
        <v>34</v>
      </c>
      <c r="W9" s="12">
        <v>90</v>
      </c>
      <c r="X9" s="12">
        <v>73</v>
      </c>
      <c r="Y9" s="12">
        <v>73</v>
      </c>
      <c r="Z9" s="12">
        <v>1</v>
      </c>
      <c r="AA9" s="12">
        <v>1</v>
      </c>
      <c r="AB9" s="12">
        <v>66</v>
      </c>
      <c r="AC9" s="12">
        <v>73</v>
      </c>
      <c r="AD9" s="12">
        <v>85</v>
      </c>
      <c r="AE9" s="12">
        <v>90</v>
      </c>
      <c r="AF9" s="12">
        <v>62</v>
      </c>
      <c r="AG9" s="12">
        <v>62</v>
      </c>
      <c r="AH9" s="12">
        <v>10</v>
      </c>
      <c r="AI9" s="12">
        <v>97</v>
      </c>
      <c r="AJ9" s="12">
        <v>32</v>
      </c>
      <c r="AK9" s="12">
        <v>97</v>
      </c>
      <c r="AL9" s="12">
        <v>1</v>
      </c>
      <c r="AM9" s="12">
        <v>81</v>
      </c>
      <c r="AN9" s="12">
        <v>1</v>
      </c>
      <c r="AO9" s="12">
        <v>1</v>
      </c>
      <c r="AP9" s="12">
        <v>11</v>
      </c>
      <c r="AQ9" s="12">
        <v>1</v>
      </c>
      <c r="AR9" s="12">
        <v>66</v>
      </c>
      <c r="AS9" s="12">
        <v>66</v>
      </c>
      <c r="AT9" s="12">
        <v>72</v>
      </c>
      <c r="AU9" s="12">
        <v>50</v>
      </c>
      <c r="AV9" s="12">
        <v>85</v>
      </c>
      <c r="AW9" s="12">
        <v>83</v>
      </c>
      <c r="AX9" s="12">
        <v>80</v>
      </c>
      <c r="AY9" s="12">
        <v>90</v>
      </c>
      <c r="AZ9" s="12">
        <v>64</v>
      </c>
      <c r="BA9" s="15" t="s">
        <v>5</v>
      </c>
      <c r="BB9" s="24">
        <f>AVERAGE(C9:AZ9)</f>
        <v>52.68</v>
      </c>
      <c r="BC9" s="25">
        <f>STDEV(C9:AZ9)</f>
        <v>34.912391812088963</v>
      </c>
      <c r="BD9" s="12">
        <v>92</v>
      </c>
      <c r="BE9" s="12">
        <v>100</v>
      </c>
      <c r="BF9" s="12">
        <v>1</v>
      </c>
      <c r="BG9" s="12">
        <v>1</v>
      </c>
      <c r="BH9" s="12">
        <v>76</v>
      </c>
      <c r="BI9" s="12">
        <v>80</v>
      </c>
      <c r="BJ9" s="12">
        <v>84</v>
      </c>
      <c r="BK9" s="12">
        <v>72</v>
      </c>
      <c r="BL9" s="12">
        <v>77</v>
      </c>
      <c r="BM9" s="12">
        <v>91</v>
      </c>
      <c r="BN9" s="12">
        <v>89</v>
      </c>
      <c r="BO9" s="12">
        <v>60</v>
      </c>
      <c r="BP9" s="12">
        <v>1</v>
      </c>
      <c r="BQ9" s="12">
        <v>66</v>
      </c>
      <c r="BR9" s="12">
        <v>67</v>
      </c>
      <c r="BS9" s="12">
        <v>89</v>
      </c>
      <c r="BT9" s="12">
        <v>76</v>
      </c>
      <c r="BU9" s="12">
        <v>59</v>
      </c>
      <c r="BV9" s="12">
        <v>73</v>
      </c>
      <c r="BW9" s="12">
        <v>60</v>
      </c>
      <c r="BX9" s="12">
        <v>80</v>
      </c>
      <c r="BY9" s="12">
        <v>1</v>
      </c>
      <c r="BZ9" s="12">
        <v>26</v>
      </c>
      <c r="CA9" s="12">
        <v>21</v>
      </c>
      <c r="CB9" s="12">
        <v>66</v>
      </c>
      <c r="CC9" s="12">
        <v>76</v>
      </c>
      <c r="CD9" s="12">
        <v>73</v>
      </c>
      <c r="CE9" s="12">
        <v>1</v>
      </c>
      <c r="CF9" s="12">
        <v>39</v>
      </c>
      <c r="CG9" s="12">
        <v>37</v>
      </c>
      <c r="CH9" s="12">
        <v>68</v>
      </c>
      <c r="CI9" s="12">
        <v>84</v>
      </c>
      <c r="CJ9" s="12">
        <v>72</v>
      </c>
      <c r="CK9" s="12">
        <v>80</v>
      </c>
      <c r="CL9" s="12">
        <v>100</v>
      </c>
      <c r="CM9" s="12">
        <v>1</v>
      </c>
      <c r="CN9" s="12">
        <v>89</v>
      </c>
      <c r="CO9" s="12">
        <v>77</v>
      </c>
      <c r="CP9" s="12">
        <v>64</v>
      </c>
      <c r="CQ9" s="12">
        <v>1</v>
      </c>
      <c r="CR9" s="12">
        <v>26</v>
      </c>
      <c r="CS9" s="12">
        <v>1</v>
      </c>
      <c r="CT9" s="12">
        <v>95</v>
      </c>
      <c r="CU9" s="12">
        <v>69</v>
      </c>
      <c r="CV9" s="12">
        <v>86</v>
      </c>
      <c r="CW9" s="12">
        <v>63</v>
      </c>
      <c r="CX9" s="12">
        <v>77</v>
      </c>
      <c r="CY9" s="12">
        <v>63</v>
      </c>
      <c r="CZ9" s="12">
        <v>1</v>
      </c>
      <c r="DA9" s="12">
        <v>1</v>
      </c>
      <c r="DB9" s="15" t="s">
        <v>5</v>
      </c>
      <c r="DC9" s="24">
        <f>AVERAGE(BD9:DA9)</f>
        <v>57.04</v>
      </c>
      <c r="DD9" s="25">
        <f>STDEV(BD9:DA9)</f>
        <v>33.104016650058448</v>
      </c>
      <c r="DE9" s="12">
        <v>61</v>
      </c>
      <c r="DF9" s="12">
        <v>30</v>
      </c>
      <c r="DG9" s="12">
        <v>23</v>
      </c>
      <c r="DH9" s="12">
        <v>83</v>
      </c>
      <c r="DI9" s="12">
        <v>8</v>
      </c>
      <c r="DJ9" s="12">
        <v>42</v>
      </c>
      <c r="DK9" s="12">
        <v>70</v>
      </c>
      <c r="DL9" s="12">
        <v>32</v>
      </c>
      <c r="DM9" s="12">
        <v>30</v>
      </c>
      <c r="DN9" s="12">
        <v>87</v>
      </c>
      <c r="DO9" s="12">
        <v>72</v>
      </c>
      <c r="DP9" s="12">
        <v>72</v>
      </c>
      <c r="DQ9" s="12">
        <v>54</v>
      </c>
      <c r="DR9" s="12">
        <v>10</v>
      </c>
      <c r="DS9" s="12">
        <v>78</v>
      </c>
      <c r="DT9" s="12">
        <v>1</v>
      </c>
      <c r="DU9" s="12">
        <v>62</v>
      </c>
      <c r="DV9" s="12">
        <v>68</v>
      </c>
      <c r="DW9" s="12">
        <v>100</v>
      </c>
      <c r="DX9" s="12">
        <v>97</v>
      </c>
      <c r="DY9" s="12">
        <v>21</v>
      </c>
      <c r="DZ9" s="12">
        <v>70</v>
      </c>
      <c r="EA9" s="12">
        <v>71</v>
      </c>
      <c r="EB9" s="12">
        <v>1</v>
      </c>
      <c r="EC9" s="12">
        <v>83</v>
      </c>
      <c r="ED9" s="12">
        <v>97</v>
      </c>
      <c r="EE9" s="12">
        <v>60</v>
      </c>
      <c r="EF9" s="12">
        <v>1</v>
      </c>
      <c r="EG9" s="12">
        <v>74</v>
      </c>
      <c r="EH9" s="12">
        <v>96</v>
      </c>
      <c r="EI9" s="12">
        <v>92</v>
      </c>
      <c r="EJ9" s="12">
        <v>67</v>
      </c>
      <c r="EK9" s="12">
        <v>64</v>
      </c>
      <c r="EL9" s="12">
        <v>79</v>
      </c>
      <c r="EM9" s="12">
        <v>34</v>
      </c>
      <c r="EN9" s="12">
        <v>1</v>
      </c>
      <c r="EO9" s="12">
        <v>61</v>
      </c>
      <c r="EP9" s="12">
        <v>1</v>
      </c>
      <c r="EQ9" s="12">
        <v>84</v>
      </c>
      <c r="ER9" s="12">
        <v>91</v>
      </c>
      <c r="ES9" s="12">
        <v>72</v>
      </c>
      <c r="ET9" s="12">
        <v>89</v>
      </c>
      <c r="EU9" s="12">
        <v>82</v>
      </c>
      <c r="EV9" s="12">
        <v>54</v>
      </c>
      <c r="EW9" s="12">
        <v>24</v>
      </c>
      <c r="EX9" s="12">
        <v>80</v>
      </c>
      <c r="EY9" s="12">
        <v>88</v>
      </c>
      <c r="EZ9" s="12">
        <v>71</v>
      </c>
      <c r="FA9" s="12">
        <v>68</v>
      </c>
      <c r="FB9" s="12">
        <v>71</v>
      </c>
      <c r="FC9" s="15" t="s">
        <v>5</v>
      </c>
      <c r="FD9" s="24">
        <f>AVERAGE(DE9:FB9)</f>
        <v>58.54</v>
      </c>
      <c r="FE9" s="25">
        <f>STDEV(DE9:FB9)</f>
        <v>30.274398155429441</v>
      </c>
      <c r="FF9" s="12">
        <v>75</v>
      </c>
      <c r="FG9" s="12">
        <v>1</v>
      </c>
      <c r="FH9" s="12">
        <v>1</v>
      </c>
      <c r="FI9" s="12">
        <v>69</v>
      </c>
      <c r="FJ9" s="12">
        <v>83</v>
      </c>
      <c r="FK9" s="12">
        <v>11</v>
      </c>
      <c r="FL9" s="12">
        <v>1</v>
      </c>
      <c r="FM9" s="12">
        <v>76</v>
      </c>
      <c r="FN9" s="12">
        <v>1</v>
      </c>
      <c r="FO9" s="12">
        <v>93</v>
      </c>
      <c r="FP9" s="12">
        <v>79</v>
      </c>
      <c r="FQ9" s="12">
        <v>78</v>
      </c>
      <c r="FR9" s="12">
        <v>72</v>
      </c>
      <c r="FS9" s="12">
        <v>44</v>
      </c>
      <c r="FT9" s="12">
        <v>63</v>
      </c>
      <c r="FU9" s="12">
        <v>88</v>
      </c>
      <c r="FV9" s="12">
        <v>92</v>
      </c>
      <c r="FW9" s="12">
        <v>58</v>
      </c>
      <c r="FX9" s="12">
        <v>1</v>
      </c>
      <c r="FY9" s="12">
        <v>68</v>
      </c>
      <c r="FZ9" s="12">
        <v>77</v>
      </c>
      <c r="GA9" s="12">
        <v>87</v>
      </c>
      <c r="GB9" s="12">
        <v>76</v>
      </c>
      <c r="GC9" s="12">
        <v>73</v>
      </c>
      <c r="GD9" s="12">
        <v>89</v>
      </c>
      <c r="GE9" s="12">
        <v>1</v>
      </c>
      <c r="GF9" s="12">
        <v>74</v>
      </c>
      <c r="GG9" s="12">
        <v>81</v>
      </c>
      <c r="GH9" s="12">
        <v>100</v>
      </c>
      <c r="GI9" s="12">
        <v>6</v>
      </c>
      <c r="GJ9" s="12">
        <v>63</v>
      </c>
      <c r="GK9" s="12">
        <v>4</v>
      </c>
      <c r="GL9" s="12">
        <v>78</v>
      </c>
      <c r="GM9" s="12">
        <v>85</v>
      </c>
      <c r="GN9" s="12">
        <v>80</v>
      </c>
      <c r="GO9" s="12">
        <v>81</v>
      </c>
      <c r="GP9" s="12">
        <v>18</v>
      </c>
      <c r="GQ9" s="12">
        <v>78</v>
      </c>
      <c r="GR9" s="12">
        <v>89</v>
      </c>
      <c r="GS9" s="12">
        <v>1</v>
      </c>
      <c r="GT9" s="12">
        <v>76</v>
      </c>
      <c r="GU9" s="12">
        <v>9</v>
      </c>
      <c r="GV9" s="12">
        <v>94</v>
      </c>
      <c r="GW9" s="12">
        <v>85</v>
      </c>
      <c r="GX9" s="12">
        <v>66</v>
      </c>
      <c r="GY9" s="12">
        <v>68</v>
      </c>
      <c r="GZ9" s="12">
        <v>72</v>
      </c>
      <c r="HA9" s="12">
        <v>75</v>
      </c>
      <c r="HB9" s="12">
        <v>63</v>
      </c>
      <c r="HC9" s="12">
        <v>3</v>
      </c>
      <c r="HD9" s="15" t="s">
        <v>5</v>
      </c>
      <c r="HE9" s="24">
        <f>AVERAGE(FF9:HC9)</f>
        <v>58.12</v>
      </c>
      <c r="HF9" s="25">
        <f>STDEV(FF9:HC9)</f>
        <v>33.626787184126449</v>
      </c>
      <c r="HG9" s="15" t="s">
        <v>5</v>
      </c>
      <c r="HH9" s="24">
        <f>AVERAGE(C9:AZ9,BD9:DA9,DE9:FB9,FF9:HC9)</f>
        <v>56.594999999999999</v>
      </c>
      <c r="HI9" s="25">
        <f>STDEV(C9:AZ9,BD9:DA9,DE9:FB9,FF9:HC9)</f>
        <v>32.855874932619578</v>
      </c>
    </row>
    <row r="10" spans="1:217" x14ac:dyDescent="0.2">
      <c r="A10" s="15" t="s">
        <v>202</v>
      </c>
      <c r="B10" s="16" t="s">
        <v>203</v>
      </c>
      <c r="C10" s="12">
        <v>72</v>
      </c>
      <c r="D10" s="12">
        <v>74</v>
      </c>
      <c r="E10" s="12">
        <v>71</v>
      </c>
      <c r="F10" s="12">
        <v>1</v>
      </c>
      <c r="G10" s="12">
        <v>1</v>
      </c>
      <c r="H10" s="12">
        <v>92</v>
      </c>
      <c r="I10" s="12">
        <v>87</v>
      </c>
      <c r="J10" s="12">
        <v>57</v>
      </c>
      <c r="K10" s="12">
        <v>86</v>
      </c>
      <c r="L10" s="12">
        <v>100</v>
      </c>
      <c r="M10" s="12">
        <v>89</v>
      </c>
      <c r="N10" s="12">
        <v>81</v>
      </c>
      <c r="O10" s="12">
        <v>1</v>
      </c>
      <c r="P10" s="12">
        <v>1</v>
      </c>
      <c r="Q10" s="12">
        <v>90</v>
      </c>
      <c r="R10" s="12">
        <v>76</v>
      </c>
      <c r="S10" s="12">
        <v>80</v>
      </c>
      <c r="T10" s="12">
        <v>80</v>
      </c>
      <c r="U10" s="12">
        <v>73</v>
      </c>
      <c r="V10" s="12">
        <v>33</v>
      </c>
      <c r="W10" s="12">
        <v>95</v>
      </c>
      <c r="X10" s="12">
        <v>36</v>
      </c>
      <c r="Y10" s="12">
        <v>100</v>
      </c>
      <c r="Z10" s="12">
        <v>81</v>
      </c>
      <c r="AA10" s="12">
        <v>100</v>
      </c>
      <c r="AB10" s="12">
        <v>79</v>
      </c>
      <c r="AC10" s="12">
        <v>74</v>
      </c>
      <c r="AD10" s="12">
        <v>79</v>
      </c>
      <c r="AE10" s="12">
        <v>76</v>
      </c>
      <c r="AF10" s="12">
        <v>65</v>
      </c>
      <c r="AG10" s="12">
        <v>72</v>
      </c>
      <c r="AH10" s="12">
        <v>10</v>
      </c>
      <c r="AI10" s="12">
        <v>88</v>
      </c>
      <c r="AJ10" s="12">
        <v>72</v>
      </c>
      <c r="AK10" s="12">
        <v>82</v>
      </c>
      <c r="AL10" s="12">
        <v>1</v>
      </c>
      <c r="AM10" s="12">
        <v>80</v>
      </c>
      <c r="AN10" s="12">
        <v>95</v>
      </c>
      <c r="AO10" s="12">
        <v>1</v>
      </c>
      <c r="AP10" s="12">
        <v>65</v>
      </c>
      <c r="AQ10" s="12">
        <v>100</v>
      </c>
      <c r="AR10" s="12">
        <v>89</v>
      </c>
      <c r="AS10" s="12">
        <v>73</v>
      </c>
      <c r="AT10" s="12">
        <v>72</v>
      </c>
      <c r="AU10" s="12">
        <v>48</v>
      </c>
      <c r="AV10" s="12">
        <v>84</v>
      </c>
      <c r="AW10" s="12">
        <v>85</v>
      </c>
      <c r="AX10" s="12">
        <v>69</v>
      </c>
      <c r="AY10" s="12">
        <v>19</v>
      </c>
      <c r="AZ10" s="12">
        <v>39</v>
      </c>
      <c r="BA10" s="15" t="s">
        <v>6</v>
      </c>
      <c r="BB10" s="24">
        <f>AVERAGE(C10:Z10,AA7:AZ7)</f>
        <v>74</v>
      </c>
      <c r="BC10" s="25">
        <f>STDEV(C10:Z10,AA7:AZ7)</f>
        <v>27.259149372087823</v>
      </c>
      <c r="BD10" s="12">
        <v>81</v>
      </c>
      <c r="BE10" s="12">
        <v>100</v>
      </c>
      <c r="BF10" s="12">
        <v>1</v>
      </c>
      <c r="BG10" s="12">
        <v>100</v>
      </c>
      <c r="BH10" s="12">
        <v>88</v>
      </c>
      <c r="BI10" s="12">
        <v>84</v>
      </c>
      <c r="BJ10" s="12">
        <v>75</v>
      </c>
      <c r="BK10" s="12">
        <v>73</v>
      </c>
      <c r="BL10" s="12">
        <v>69</v>
      </c>
      <c r="BM10" s="12">
        <v>80</v>
      </c>
      <c r="BN10" s="12">
        <v>100</v>
      </c>
      <c r="BO10" s="12">
        <v>68</v>
      </c>
      <c r="BP10" s="12">
        <v>100</v>
      </c>
      <c r="BQ10" s="12">
        <v>81</v>
      </c>
      <c r="BR10" s="12">
        <v>89</v>
      </c>
      <c r="BS10" s="12">
        <v>78</v>
      </c>
      <c r="BT10" s="12">
        <v>76</v>
      </c>
      <c r="BU10" s="12">
        <v>91</v>
      </c>
      <c r="BV10" s="12">
        <v>83</v>
      </c>
      <c r="BW10" s="12">
        <v>72</v>
      </c>
      <c r="BX10" s="12">
        <v>76</v>
      </c>
      <c r="BY10" s="12">
        <v>100</v>
      </c>
      <c r="BZ10" s="12">
        <v>60</v>
      </c>
      <c r="CA10" s="12">
        <v>23</v>
      </c>
      <c r="CB10" s="12">
        <v>38</v>
      </c>
      <c r="CC10" s="12">
        <v>66</v>
      </c>
      <c r="CD10" s="12">
        <v>66</v>
      </c>
      <c r="CE10" s="12">
        <v>40</v>
      </c>
      <c r="CF10" s="12">
        <v>75</v>
      </c>
      <c r="CG10" s="12">
        <v>32</v>
      </c>
      <c r="CH10" s="12">
        <v>71</v>
      </c>
      <c r="CI10" s="12">
        <v>71</v>
      </c>
      <c r="CJ10" s="12">
        <v>85</v>
      </c>
      <c r="CK10" s="12">
        <v>87</v>
      </c>
      <c r="CL10" s="12">
        <v>100</v>
      </c>
      <c r="CM10" s="12">
        <v>100</v>
      </c>
      <c r="CN10" s="12">
        <v>81</v>
      </c>
      <c r="CO10" s="12">
        <v>82</v>
      </c>
      <c r="CP10" s="12">
        <v>60</v>
      </c>
      <c r="CQ10" s="12">
        <v>1</v>
      </c>
      <c r="CR10" s="12">
        <v>21</v>
      </c>
      <c r="CS10" s="12">
        <v>100</v>
      </c>
      <c r="CT10" s="12">
        <v>76</v>
      </c>
      <c r="CU10" s="12">
        <v>66</v>
      </c>
      <c r="CV10" s="12">
        <v>72</v>
      </c>
      <c r="CW10" s="12">
        <v>60</v>
      </c>
      <c r="CX10" s="12">
        <v>80</v>
      </c>
      <c r="CY10" s="12">
        <v>65</v>
      </c>
      <c r="CZ10" s="12">
        <v>100</v>
      </c>
      <c r="DA10" s="12">
        <v>1</v>
      </c>
      <c r="DB10" s="15" t="s">
        <v>6</v>
      </c>
      <c r="DC10" s="24">
        <f>AVERAGE(BD10:CB10,CC7:DA7)</f>
        <v>76.680000000000007</v>
      </c>
      <c r="DD10" s="25">
        <f>STDEV(BD10:CB10,CC7:DA7)</f>
        <v>20.816437774812798</v>
      </c>
      <c r="DE10" s="12">
        <v>70</v>
      </c>
      <c r="DF10" s="12">
        <v>19</v>
      </c>
      <c r="DG10" s="12">
        <v>73</v>
      </c>
      <c r="DH10" s="12">
        <v>76</v>
      </c>
      <c r="DI10" s="12">
        <v>21</v>
      </c>
      <c r="DJ10" s="12">
        <v>72</v>
      </c>
      <c r="DK10" s="12">
        <v>70</v>
      </c>
      <c r="DL10" s="12">
        <v>70</v>
      </c>
      <c r="DM10" s="12">
        <v>30</v>
      </c>
      <c r="DN10" s="12">
        <v>92</v>
      </c>
      <c r="DO10" s="12">
        <v>86</v>
      </c>
      <c r="DP10" s="12">
        <v>79</v>
      </c>
      <c r="DQ10" s="12">
        <v>79</v>
      </c>
      <c r="DR10" s="12">
        <v>15</v>
      </c>
      <c r="DS10" s="12">
        <v>80</v>
      </c>
      <c r="DT10" s="12">
        <v>1</v>
      </c>
      <c r="DU10" s="12">
        <v>68</v>
      </c>
      <c r="DV10" s="12">
        <v>94</v>
      </c>
      <c r="DW10" s="12">
        <v>100</v>
      </c>
      <c r="DX10" s="12">
        <v>76</v>
      </c>
      <c r="DY10" s="12">
        <v>30</v>
      </c>
      <c r="DZ10" s="12">
        <v>96</v>
      </c>
      <c r="EA10" s="12">
        <v>74</v>
      </c>
      <c r="EB10" s="12">
        <v>3</v>
      </c>
      <c r="EC10" s="12">
        <v>70</v>
      </c>
      <c r="ED10" s="12">
        <v>99</v>
      </c>
      <c r="EE10" s="12">
        <v>70</v>
      </c>
      <c r="EF10" s="12">
        <v>1</v>
      </c>
      <c r="EG10" s="12">
        <v>68</v>
      </c>
      <c r="EH10" s="12">
        <v>75</v>
      </c>
      <c r="EI10" s="12">
        <v>81</v>
      </c>
      <c r="EJ10" s="12">
        <v>63</v>
      </c>
      <c r="EK10" s="12">
        <v>46</v>
      </c>
      <c r="EL10" s="12">
        <v>88</v>
      </c>
      <c r="EM10" s="12">
        <v>67</v>
      </c>
      <c r="EN10" s="12">
        <v>1</v>
      </c>
      <c r="EO10" s="12">
        <v>69</v>
      </c>
      <c r="EP10" s="12">
        <v>1</v>
      </c>
      <c r="EQ10" s="12">
        <v>82</v>
      </c>
      <c r="ER10" s="12">
        <v>24</v>
      </c>
      <c r="ES10" s="12">
        <v>65</v>
      </c>
      <c r="ET10" s="12">
        <v>92</v>
      </c>
      <c r="EU10" s="12">
        <v>81</v>
      </c>
      <c r="EV10" s="12">
        <v>66</v>
      </c>
      <c r="EW10" s="12">
        <v>99</v>
      </c>
      <c r="EX10" s="12">
        <v>67</v>
      </c>
      <c r="EY10" s="12">
        <v>69</v>
      </c>
      <c r="EZ10" s="12">
        <v>29</v>
      </c>
      <c r="FA10" s="12">
        <v>81</v>
      </c>
      <c r="FB10" s="12">
        <v>30</v>
      </c>
      <c r="FC10" s="15" t="s">
        <v>6</v>
      </c>
      <c r="FD10" s="24">
        <f>AVERAGE(DE10:DW10,DX7:FB7)</f>
        <v>71.62</v>
      </c>
      <c r="FE10" s="25">
        <f>STDEV(DE10:DW10,DX7:FB7)</f>
        <v>23.892522953033328</v>
      </c>
      <c r="FF10" s="12">
        <v>71</v>
      </c>
      <c r="FG10" s="12">
        <v>1</v>
      </c>
      <c r="FH10" s="12">
        <v>1</v>
      </c>
      <c r="FI10" s="12">
        <v>92</v>
      </c>
      <c r="FJ10" s="12">
        <v>86</v>
      </c>
      <c r="FK10" s="12">
        <v>84</v>
      </c>
      <c r="FL10" s="12">
        <v>100</v>
      </c>
      <c r="FM10" s="12">
        <v>57</v>
      </c>
      <c r="FN10" s="12">
        <v>100</v>
      </c>
      <c r="FO10" s="12">
        <v>90</v>
      </c>
      <c r="FP10" s="12">
        <v>94</v>
      </c>
      <c r="FQ10" s="12">
        <v>80</v>
      </c>
      <c r="FR10" s="12">
        <v>62</v>
      </c>
      <c r="FS10" s="12">
        <v>40</v>
      </c>
      <c r="FT10" s="12">
        <v>70</v>
      </c>
      <c r="FU10" s="12">
        <v>74</v>
      </c>
      <c r="FV10" s="12">
        <v>91</v>
      </c>
      <c r="FW10" s="12">
        <v>57</v>
      </c>
      <c r="FX10" s="12">
        <v>1</v>
      </c>
      <c r="FY10" s="12">
        <v>76</v>
      </c>
      <c r="FZ10" s="12">
        <v>73</v>
      </c>
      <c r="GA10" s="12">
        <v>82</v>
      </c>
      <c r="GB10" s="12">
        <v>92</v>
      </c>
      <c r="GC10" s="12">
        <v>71</v>
      </c>
      <c r="GD10" s="12">
        <v>68</v>
      </c>
      <c r="GE10" s="12">
        <v>1</v>
      </c>
      <c r="GF10" s="12">
        <v>64</v>
      </c>
      <c r="GG10" s="12">
        <v>70</v>
      </c>
      <c r="GH10" s="12">
        <v>100</v>
      </c>
      <c r="GI10" s="12">
        <v>94</v>
      </c>
      <c r="GJ10" s="12">
        <v>58</v>
      </c>
      <c r="GK10" s="12">
        <v>6</v>
      </c>
      <c r="GL10" s="12">
        <v>80</v>
      </c>
      <c r="GM10" s="12">
        <v>100</v>
      </c>
      <c r="GN10" s="12">
        <v>75</v>
      </c>
      <c r="GO10" s="12">
        <v>76</v>
      </c>
      <c r="GP10" s="12">
        <v>67</v>
      </c>
      <c r="GQ10" s="12">
        <v>91</v>
      </c>
      <c r="GR10" s="12">
        <v>43</v>
      </c>
      <c r="GS10" s="12">
        <v>1</v>
      </c>
      <c r="GT10" s="12">
        <v>86</v>
      </c>
      <c r="GU10" s="12">
        <v>35</v>
      </c>
      <c r="GV10" s="12">
        <v>38</v>
      </c>
      <c r="GW10" s="12">
        <v>76</v>
      </c>
      <c r="GX10" s="12">
        <v>59</v>
      </c>
      <c r="GY10" s="12">
        <v>73</v>
      </c>
      <c r="GZ10" s="12">
        <v>63</v>
      </c>
      <c r="HA10" s="12">
        <v>83</v>
      </c>
      <c r="HB10" s="12">
        <v>86</v>
      </c>
      <c r="HC10" s="12">
        <v>1</v>
      </c>
      <c r="HD10" s="15" t="s">
        <v>6</v>
      </c>
      <c r="HE10" s="24">
        <f>AVERAGE(FF10:GD10,GE7:HC7)</f>
        <v>73.66</v>
      </c>
      <c r="HF10" s="25">
        <f>STDEV(FF10:GD10,GE7:HC7)</f>
        <v>22.838930244078355</v>
      </c>
      <c r="HG10" s="15" t="s">
        <v>6</v>
      </c>
      <c r="HH10" s="24">
        <f>AVERAGE(C10:Z10,AA7:AZ7,BD10:CB10,CC7:DA7,DE10:DW10,DX7:FB7,FF10:GD10,GE7:HC7)</f>
        <v>73.989999999999995</v>
      </c>
      <c r="HI10" s="25">
        <f>STDEV(C10:Z10,AA7:AZ7,BD10:CB10,CC7:DA7,DE10:DW10,DX7:FB7,FF10:GD10,GE7:HC7)</f>
        <v>23.704841224683136</v>
      </c>
    </row>
    <row r="11" spans="1:217" x14ac:dyDescent="0.2">
      <c r="A11" s="15"/>
      <c r="B11" s="16" t="s">
        <v>204</v>
      </c>
      <c r="BA11" s="15" t="s">
        <v>7</v>
      </c>
      <c r="BB11" s="19" t="s">
        <v>2</v>
      </c>
      <c r="BC11" s="20" t="s">
        <v>3</v>
      </c>
      <c r="DB11" s="15" t="s">
        <v>7</v>
      </c>
      <c r="DC11" s="19" t="s">
        <v>2</v>
      </c>
      <c r="DD11" s="20" t="s">
        <v>3</v>
      </c>
      <c r="FC11" s="15" t="s">
        <v>7</v>
      </c>
      <c r="FD11" s="19" t="s">
        <v>2</v>
      </c>
      <c r="FE11" s="20" t="s">
        <v>3</v>
      </c>
      <c r="HD11" s="15" t="s">
        <v>7</v>
      </c>
      <c r="HE11" s="19" t="s">
        <v>2</v>
      </c>
      <c r="HF11" s="20" t="s">
        <v>3</v>
      </c>
      <c r="HG11" s="15" t="s">
        <v>7</v>
      </c>
      <c r="HH11" s="19" t="s">
        <v>2</v>
      </c>
      <c r="HI11" s="20" t="s">
        <v>3</v>
      </c>
    </row>
    <row r="12" spans="1:217" x14ac:dyDescent="0.2">
      <c r="A12" s="15" t="s">
        <v>205</v>
      </c>
      <c r="B12" s="16" t="s">
        <v>197</v>
      </c>
      <c r="C12" s="12">
        <v>81</v>
      </c>
      <c r="D12" s="12">
        <v>94</v>
      </c>
      <c r="E12" s="12">
        <v>26</v>
      </c>
      <c r="F12" s="12">
        <v>90</v>
      </c>
      <c r="G12" s="12">
        <v>74</v>
      </c>
      <c r="H12" s="12">
        <v>74</v>
      </c>
      <c r="I12" s="12">
        <v>82</v>
      </c>
      <c r="J12" s="12">
        <v>55</v>
      </c>
      <c r="K12" s="12">
        <v>82</v>
      </c>
      <c r="L12" s="12">
        <v>100</v>
      </c>
      <c r="M12" s="12">
        <v>93</v>
      </c>
      <c r="N12" s="12">
        <v>59</v>
      </c>
      <c r="O12" s="12">
        <v>87</v>
      </c>
      <c r="P12" s="12">
        <v>67</v>
      </c>
      <c r="Q12" s="12">
        <v>71</v>
      </c>
      <c r="R12" s="12">
        <v>80</v>
      </c>
      <c r="S12" s="12">
        <v>67</v>
      </c>
      <c r="T12" s="12">
        <v>45</v>
      </c>
      <c r="U12" s="12">
        <v>71</v>
      </c>
      <c r="V12" s="12">
        <v>26</v>
      </c>
      <c r="W12" s="12">
        <v>91</v>
      </c>
      <c r="X12" s="12">
        <v>85</v>
      </c>
      <c r="Y12" s="12">
        <v>60</v>
      </c>
      <c r="Z12" s="12">
        <v>91</v>
      </c>
      <c r="AA12" s="12">
        <v>100</v>
      </c>
      <c r="AB12" s="12">
        <v>65</v>
      </c>
      <c r="AC12" s="12">
        <v>76</v>
      </c>
      <c r="AD12" s="12">
        <v>85</v>
      </c>
      <c r="AE12" s="12">
        <v>80</v>
      </c>
      <c r="AF12" s="12">
        <v>63</v>
      </c>
      <c r="AG12" s="12">
        <v>70</v>
      </c>
      <c r="AH12" s="12">
        <v>100</v>
      </c>
      <c r="AI12" s="12">
        <v>93</v>
      </c>
      <c r="AJ12" s="12">
        <v>75</v>
      </c>
      <c r="AK12" s="12">
        <v>86</v>
      </c>
      <c r="AL12" s="12">
        <v>100</v>
      </c>
      <c r="AM12" s="12">
        <v>71</v>
      </c>
      <c r="AN12" s="12">
        <v>95</v>
      </c>
      <c r="AO12" s="12">
        <v>80</v>
      </c>
      <c r="AP12" s="12">
        <v>95</v>
      </c>
      <c r="AQ12" s="12">
        <v>2</v>
      </c>
      <c r="AR12" s="12">
        <v>95</v>
      </c>
      <c r="AS12" s="12">
        <v>65</v>
      </c>
      <c r="AT12" s="12">
        <v>90</v>
      </c>
      <c r="AU12" s="12">
        <v>82</v>
      </c>
      <c r="AV12" s="12">
        <v>81</v>
      </c>
      <c r="AW12" s="12">
        <v>72</v>
      </c>
      <c r="AX12" s="12">
        <v>82</v>
      </c>
      <c r="AY12" s="12">
        <v>97</v>
      </c>
      <c r="AZ12" s="12">
        <v>64</v>
      </c>
      <c r="BA12" s="15" t="s">
        <v>4</v>
      </c>
      <c r="BB12" s="24">
        <f>AVERAGE(C12:Z12,AA15:AZ15)</f>
        <v>68.94</v>
      </c>
      <c r="BC12" s="25">
        <f>STDEV(C12:Z12,AA15:AZ15)</f>
        <v>25.017879320883413</v>
      </c>
      <c r="BD12" s="12">
        <v>80</v>
      </c>
      <c r="BE12" s="12">
        <v>100</v>
      </c>
      <c r="BF12" s="12">
        <v>75</v>
      </c>
      <c r="BG12" s="12">
        <v>100</v>
      </c>
      <c r="BH12" s="12">
        <v>76</v>
      </c>
      <c r="BI12" s="12">
        <v>80</v>
      </c>
      <c r="BJ12" s="12">
        <v>79</v>
      </c>
      <c r="BK12" s="12">
        <v>57</v>
      </c>
      <c r="BL12" s="12">
        <v>91</v>
      </c>
      <c r="BM12" s="12">
        <v>86</v>
      </c>
      <c r="BN12" s="12">
        <v>67</v>
      </c>
      <c r="BO12" s="12">
        <v>35</v>
      </c>
      <c r="BP12" s="12">
        <v>71</v>
      </c>
      <c r="BQ12" s="12">
        <v>67</v>
      </c>
      <c r="BR12" s="12">
        <v>90</v>
      </c>
      <c r="BS12" s="12">
        <v>93</v>
      </c>
      <c r="BT12" s="12">
        <v>64</v>
      </c>
      <c r="BU12" s="12">
        <v>74</v>
      </c>
      <c r="BV12" s="12">
        <v>21</v>
      </c>
      <c r="BW12" s="12">
        <v>68</v>
      </c>
      <c r="BX12" s="12">
        <v>82</v>
      </c>
      <c r="BY12" s="12">
        <v>88</v>
      </c>
      <c r="BZ12" s="12">
        <v>35</v>
      </c>
      <c r="CA12" s="12">
        <v>63</v>
      </c>
      <c r="CB12" s="12">
        <v>72</v>
      </c>
      <c r="CC12" s="12">
        <v>71</v>
      </c>
      <c r="CD12" s="12">
        <v>34</v>
      </c>
      <c r="CE12" s="12">
        <v>40</v>
      </c>
      <c r="CF12" s="12">
        <v>68</v>
      </c>
      <c r="CG12" s="12">
        <v>65</v>
      </c>
      <c r="CH12" s="12">
        <v>72</v>
      </c>
      <c r="CI12" s="12">
        <v>87</v>
      </c>
      <c r="CJ12" s="12">
        <v>93</v>
      </c>
      <c r="CK12" s="12">
        <v>81</v>
      </c>
      <c r="CL12" s="12">
        <v>100</v>
      </c>
      <c r="CM12" s="12">
        <v>100</v>
      </c>
      <c r="CN12" s="12">
        <v>86</v>
      </c>
      <c r="CO12" s="12">
        <v>88</v>
      </c>
      <c r="CP12" s="12">
        <v>61</v>
      </c>
      <c r="CQ12" s="12">
        <v>100</v>
      </c>
      <c r="CR12" s="12">
        <v>85</v>
      </c>
      <c r="CS12" s="12">
        <v>100</v>
      </c>
      <c r="CT12" s="12">
        <v>70</v>
      </c>
      <c r="CU12" s="12">
        <v>58</v>
      </c>
      <c r="CV12" s="12">
        <v>47</v>
      </c>
      <c r="CW12" s="12">
        <v>31</v>
      </c>
      <c r="CX12" s="12">
        <v>77</v>
      </c>
      <c r="CY12" s="12">
        <v>66</v>
      </c>
      <c r="CZ12" s="12">
        <v>100</v>
      </c>
      <c r="DA12" s="12">
        <v>94</v>
      </c>
      <c r="DB12" s="15" t="s">
        <v>4</v>
      </c>
      <c r="DC12" s="24">
        <f>AVERAGE(BD12:CB12,CC15:DA15)</f>
        <v>68.819999999999993</v>
      </c>
      <c r="DD12" s="25">
        <f>STDEV(BD12:CB12,CC15:DA15)</f>
        <v>25.327801938194487</v>
      </c>
      <c r="DE12" s="12">
        <v>62</v>
      </c>
      <c r="DF12" s="12">
        <v>77</v>
      </c>
      <c r="DG12" s="12">
        <v>73</v>
      </c>
      <c r="DH12" s="12">
        <v>80</v>
      </c>
      <c r="DI12" s="12">
        <v>96</v>
      </c>
      <c r="DJ12" s="12">
        <v>75</v>
      </c>
      <c r="DK12" s="12">
        <v>84</v>
      </c>
      <c r="DL12" s="12">
        <v>69</v>
      </c>
      <c r="DM12" s="12">
        <v>45</v>
      </c>
      <c r="DN12" s="12">
        <v>13</v>
      </c>
      <c r="DO12" s="12">
        <v>70</v>
      </c>
      <c r="DP12" s="12">
        <v>80</v>
      </c>
      <c r="DQ12" s="12">
        <v>74</v>
      </c>
      <c r="DR12" s="12">
        <v>82</v>
      </c>
      <c r="DS12" s="12">
        <v>80</v>
      </c>
      <c r="DT12" s="12">
        <v>100</v>
      </c>
      <c r="DU12" s="12">
        <v>78</v>
      </c>
      <c r="DV12" s="12">
        <v>87</v>
      </c>
      <c r="DW12" s="12">
        <v>100</v>
      </c>
      <c r="DX12" s="12">
        <v>100</v>
      </c>
      <c r="DY12" s="12">
        <v>64</v>
      </c>
      <c r="DZ12" s="12">
        <v>69</v>
      </c>
      <c r="EA12" s="12">
        <v>81</v>
      </c>
      <c r="EB12" s="12">
        <v>78</v>
      </c>
      <c r="EC12" s="12">
        <v>77</v>
      </c>
      <c r="ED12" s="12">
        <v>100</v>
      </c>
      <c r="EE12" s="12">
        <v>84</v>
      </c>
      <c r="EF12" s="12">
        <v>1</v>
      </c>
      <c r="EG12" s="12">
        <v>62</v>
      </c>
      <c r="EH12" s="12">
        <v>100</v>
      </c>
      <c r="EI12" s="12">
        <v>92</v>
      </c>
      <c r="EJ12" s="12">
        <v>70</v>
      </c>
      <c r="EK12" s="12">
        <v>56</v>
      </c>
      <c r="EL12" s="12">
        <v>92</v>
      </c>
      <c r="EM12" s="12">
        <v>41</v>
      </c>
      <c r="EN12" s="12">
        <v>93</v>
      </c>
      <c r="EO12" s="12">
        <v>74</v>
      </c>
      <c r="EP12" s="12">
        <v>16</v>
      </c>
      <c r="EQ12" s="12">
        <v>83</v>
      </c>
      <c r="ER12" s="12">
        <v>86</v>
      </c>
      <c r="ES12" s="12">
        <v>77</v>
      </c>
      <c r="ET12" s="12">
        <v>93</v>
      </c>
      <c r="EU12" s="12">
        <v>76</v>
      </c>
      <c r="EV12" s="12">
        <v>53</v>
      </c>
      <c r="EW12" s="12">
        <v>91</v>
      </c>
      <c r="EX12" s="12">
        <v>83</v>
      </c>
      <c r="EY12" s="12">
        <v>92</v>
      </c>
      <c r="EZ12" s="12">
        <v>75</v>
      </c>
      <c r="FA12" s="12">
        <v>73</v>
      </c>
      <c r="FB12" s="12">
        <v>67</v>
      </c>
      <c r="FC12" s="15" t="s">
        <v>4</v>
      </c>
      <c r="FD12" s="24">
        <f>AVERAGE(DE12:DW12,DX15:FB15)</f>
        <v>70.52</v>
      </c>
      <c r="FE12" s="25">
        <f>STDEV(DE12:DW12,DX15:FB15)</f>
        <v>25.921577175498143</v>
      </c>
      <c r="FF12" s="12">
        <v>70</v>
      </c>
      <c r="FG12" s="12">
        <v>87</v>
      </c>
      <c r="FH12" s="12">
        <v>1</v>
      </c>
      <c r="FI12" s="12">
        <v>67</v>
      </c>
      <c r="FJ12" s="12">
        <v>90</v>
      </c>
      <c r="FK12" s="12">
        <v>89</v>
      </c>
      <c r="FL12" s="12">
        <v>60</v>
      </c>
      <c r="FM12" s="12">
        <v>76</v>
      </c>
      <c r="FN12" s="12">
        <v>56</v>
      </c>
      <c r="FO12" s="12">
        <v>95</v>
      </c>
      <c r="FP12" s="12">
        <v>88</v>
      </c>
      <c r="FQ12" s="12">
        <v>60</v>
      </c>
      <c r="FR12" s="12">
        <v>73</v>
      </c>
      <c r="FS12" s="12">
        <v>36</v>
      </c>
      <c r="FT12" s="12">
        <v>59</v>
      </c>
      <c r="FU12" s="12">
        <v>56</v>
      </c>
      <c r="FV12" s="12">
        <v>86</v>
      </c>
      <c r="FW12" s="12">
        <v>83</v>
      </c>
      <c r="FX12" s="12">
        <v>1</v>
      </c>
      <c r="FY12" s="12">
        <v>80</v>
      </c>
      <c r="FZ12" s="12">
        <v>73</v>
      </c>
      <c r="GA12" s="12">
        <v>94</v>
      </c>
      <c r="GB12" s="12">
        <v>81</v>
      </c>
      <c r="GC12" s="12">
        <v>71</v>
      </c>
      <c r="GD12" s="12">
        <v>95</v>
      </c>
      <c r="GE12" s="12">
        <v>100</v>
      </c>
      <c r="GF12" s="12">
        <v>69</v>
      </c>
      <c r="GG12" s="12">
        <v>84</v>
      </c>
      <c r="GH12" s="12">
        <v>100</v>
      </c>
      <c r="GI12" s="12">
        <v>71</v>
      </c>
      <c r="GJ12" s="12">
        <v>71</v>
      </c>
      <c r="GK12" s="12">
        <v>82</v>
      </c>
      <c r="GL12" s="12">
        <v>69</v>
      </c>
      <c r="GM12" s="12">
        <v>88</v>
      </c>
      <c r="GN12" s="12">
        <v>77</v>
      </c>
      <c r="GO12" s="12">
        <v>83</v>
      </c>
      <c r="GP12" s="12">
        <v>77</v>
      </c>
      <c r="GQ12" s="12">
        <v>65</v>
      </c>
      <c r="GR12" s="12">
        <v>86</v>
      </c>
      <c r="GS12" s="12">
        <v>67</v>
      </c>
      <c r="GT12" s="12">
        <v>87</v>
      </c>
      <c r="GU12" s="12">
        <v>62</v>
      </c>
      <c r="GV12" s="12">
        <v>72</v>
      </c>
      <c r="GW12" s="12">
        <v>19</v>
      </c>
      <c r="GX12" s="12">
        <v>40</v>
      </c>
      <c r="GY12" s="12">
        <v>74</v>
      </c>
      <c r="GZ12" s="12">
        <v>64</v>
      </c>
      <c r="HA12" s="12">
        <v>81</v>
      </c>
      <c r="HB12" s="12">
        <v>67</v>
      </c>
      <c r="HC12" s="12">
        <v>1</v>
      </c>
      <c r="HD12" s="15" t="s">
        <v>4</v>
      </c>
      <c r="HE12" s="24">
        <f>AVERAGE(FF12:GD12,GE15:HC15)</f>
        <v>64.56</v>
      </c>
      <c r="HF12" s="25">
        <f>STDEV(FF12:GD12,GE15:HC15)</f>
        <v>28.452724843508545</v>
      </c>
      <c r="HG12" s="15" t="s">
        <v>4</v>
      </c>
      <c r="HH12" s="24">
        <f>AVERAGE(C12:Z12,AA15:AZ15,BD12:CB12,CC15:DA15,DE12:DW12,DX15:FB15,FF12:GD12,GE15:HC15)</f>
        <v>68.209999999999994</v>
      </c>
      <c r="HI12" s="25">
        <f>STDEV(C12:Z12,AA15:AZ15,BD12:CB12,CC15:DA15,DE12:DW12,DX15:FB15,FF12:GD12,GE15:HC15)</f>
        <v>26.110817181186555</v>
      </c>
    </row>
    <row r="13" spans="1:217" x14ac:dyDescent="0.2">
      <c r="A13" s="15" t="s">
        <v>206</v>
      </c>
      <c r="B13" s="16" t="s">
        <v>199</v>
      </c>
      <c r="C13" s="12">
        <v>82</v>
      </c>
      <c r="D13" s="12">
        <v>70</v>
      </c>
      <c r="E13" s="12">
        <v>90</v>
      </c>
      <c r="F13" s="12">
        <v>100</v>
      </c>
      <c r="G13" s="12">
        <v>100</v>
      </c>
      <c r="H13" s="12">
        <v>99</v>
      </c>
      <c r="I13" s="12">
        <v>90</v>
      </c>
      <c r="J13" s="12">
        <v>55</v>
      </c>
      <c r="K13" s="12">
        <v>78</v>
      </c>
      <c r="L13" s="12">
        <v>1</v>
      </c>
      <c r="M13" s="12">
        <v>79</v>
      </c>
      <c r="N13" s="12">
        <v>17</v>
      </c>
      <c r="O13" s="12">
        <v>100</v>
      </c>
      <c r="P13" s="12">
        <v>84</v>
      </c>
      <c r="Q13" s="12">
        <v>91</v>
      </c>
      <c r="R13" s="12">
        <v>83</v>
      </c>
      <c r="S13" s="12">
        <v>18</v>
      </c>
      <c r="T13" s="12">
        <v>71</v>
      </c>
      <c r="U13" s="12">
        <v>37</v>
      </c>
      <c r="V13" s="12">
        <v>33</v>
      </c>
      <c r="W13" s="12">
        <v>85</v>
      </c>
      <c r="X13" s="12">
        <v>24</v>
      </c>
      <c r="Y13" s="12">
        <v>100</v>
      </c>
      <c r="Z13" s="12">
        <v>1</v>
      </c>
      <c r="AA13" s="12">
        <v>1</v>
      </c>
      <c r="AB13" s="12">
        <v>100</v>
      </c>
      <c r="AC13" s="12">
        <v>74</v>
      </c>
      <c r="AD13" s="12">
        <v>76</v>
      </c>
      <c r="AE13" s="12">
        <v>76</v>
      </c>
      <c r="AF13" s="12">
        <v>61</v>
      </c>
      <c r="AG13" s="12">
        <v>67</v>
      </c>
      <c r="AH13" s="12">
        <v>80</v>
      </c>
      <c r="AI13" s="12">
        <v>83</v>
      </c>
      <c r="AJ13" s="12">
        <v>15</v>
      </c>
      <c r="AK13" s="12">
        <v>75</v>
      </c>
      <c r="AL13" s="12">
        <v>23</v>
      </c>
      <c r="AM13" s="12">
        <v>71</v>
      </c>
      <c r="AN13" s="12">
        <v>1</v>
      </c>
      <c r="AO13" s="12">
        <v>69</v>
      </c>
      <c r="AP13" s="12">
        <v>27</v>
      </c>
      <c r="AQ13" s="12">
        <v>1</v>
      </c>
      <c r="AR13" s="12">
        <v>89</v>
      </c>
      <c r="AS13" s="12">
        <v>71</v>
      </c>
      <c r="AT13" s="12">
        <v>95</v>
      </c>
      <c r="AU13" s="12">
        <v>92</v>
      </c>
      <c r="AV13" s="12">
        <v>82</v>
      </c>
      <c r="AW13" s="12">
        <v>72</v>
      </c>
      <c r="AX13" s="12">
        <v>66</v>
      </c>
      <c r="AY13" s="12">
        <v>28</v>
      </c>
      <c r="AZ13" s="12">
        <v>62</v>
      </c>
      <c r="BA13" s="15" t="s">
        <v>5</v>
      </c>
      <c r="BB13" s="24">
        <f>AVERAGE(C13:AZ13)</f>
        <v>62.9</v>
      </c>
      <c r="BC13" s="25">
        <f>STDEV(C13:AZ13)</f>
        <v>31.968894320599087</v>
      </c>
      <c r="BD13" s="12">
        <v>82</v>
      </c>
      <c r="BE13" s="12">
        <v>100</v>
      </c>
      <c r="BF13" s="12">
        <v>67</v>
      </c>
      <c r="BG13" s="12">
        <v>1</v>
      </c>
      <c r="BH13" s="12">
        <v>92</v>
      </c>
      <c r="BI13" s="12">
        <v>84</v>
      </c>
      <c r="BJ13" s="12">
        <v>80</v>
      </c>
      <c r="BK13" s="12">
        <v>33</v>
      </c>
      <c r="BL13" s="12">
        <v>72</v>
      </c>
      <c r="BM13" s="12">
        <v>76</v>
      </c>
      <c r="BN13" s="12">
        <v>78</v>
      </c>
      <c r="BO13" s="12">
        <v>57</v>
      </c>
      <c r="BP13" s="12">
        <v>1</v>
      </c>
      <c r="BQ13" s="12">
        <v>79</v>
      </c>
      <c r="BR13" s="12">
        <v>63</v>
      </c>
      <c r="BS13" s="12">
        <v>73</v>
      </c>
      <c r="BT13" s="12">
        <v>75</v>
      </c>
      <c r="BU13" s="12">
        <v>75</v>
      </c>
      <c r="BV13" s="12">
        <v>74</v>
      </c>
      <c r="BW13" s="12">
        <v>79</v>
      </c>
      <c r="BX13" s="12">
        <v>90</v>
      </c>
      <c r="BY13" s="12">
        <v>1</v>
      </c>
      <c r="BZ13" s="12">
        <v>86</v>
      </c>
      <c r="CA13" s="12">
        <v>63</v>
      </c>
      <c r="CB13" s="12">
        <v>73</v>
      </c>
      <c r="CC13" s="12">
        <v>79</v>
      </c>
      <c r="CD13" s="12">
        <v>66</v>
      </c>
      <c r="CE13" s="12">
        <v>1</v>
      </c>
      <c r="CF13" s="12">
        <v>75</v>
      </c>
      <c r="CG13" s="12">
        <v>42</v>
      </c>
      <c r="CH13" s="12">
        <v>72</v>
      </c>
      <c r="CI13" s="12">
        <v>68</v>
      </c>
      <c r="CJ13" s="12">
        <v>73</v>
      </c>
      <c r="CK13" s="12">
        <v>78</v>
      </c>
      <c r="CL13" s="12">
        <v>100</v>
      </c>
      <c r="CM13" s="12">
        <v>1</v>
      </c>
      <c r="CN13" s="12">
        <v>83</v>
      </c>
      <c r="CO13" s="12">
        <v>77</v>
      </c>
      <c r="CP13" s="12">
        <v>67</v>
      </c>
      <c r="CQ13" s="12">
        <v>100</v>
      </c>
      <c r="CR13" s="12">
        <v>64</v>
      </c>
      <c r="CS13" s="12">
        <v>1</v>
      </c>
      <c r="CT13" s="12">
        <v>71</v>
      </c>
      <c r="CU13" s="12">
        <v>41</v>
      </c>
      <c r="CV13" s="12">
        <v>61</v>
      </c>
      <c r="CW13" s="12">
        <v>67</v>
      </c>
      <c r="CX13" s="12">
        <v>63</v>
      </c>
      <c r="CY13" s="12">
        <v>69</v>
      </c>
      <c r="CZ13" s="12">
        <v>1</v>
      </c>
      <c r="DA13" s="12">
        <v>97</v>
      </c>
      <c r="DB13" s="15" t="s">
        <v>5</v>
      </c>
      <c r="DC13" s="24">
        <f>AVERAGE(BD13:DA13)</f>
        <v>63.42</v>
      </c>
      <c r="DD13" s="25">
        <f>STDEV(BD13:DA13)</f>
        <v>28.713283564601671</v>
      </c>
      <c r="DE13" s="12">
        <v>57</v>
      </c>
      <c r="DF13" s="12">
        <v>70</v>
      </c>
      <c r="DG13" s="12">
        <v>92</v>
      </c>
      <c r="DH13" s="12">
        <v>83</v>
      </c>
      <c r="DI13" s="12">
        <v>87</v>
      </c>
      <c r="DJ13" s="12">
        <v>29</v>
      </c>
      <c r="DK13" s="12">
        <v>67</v>
      </c>
      <c r="DL13" s="12">
        <v>71</v>
      </c>
      <c r="DM13" s="12">
        <v>80</v>
      </c>
      <c r="DN13" s="12">
        <v>88</v>
      </c>
      <c r="DO13" s="12">
        <v>73</v>
      </c>
      <c r="DP13" s="12">
        <v>80</v>
      </c>
      <c r="DQ13" s="12">
        <v>70</v>
      </c>
      <c r="DR13" s="12">
        <v>70</v>
      </c>
      <c r="DS13" s="12">
        <v>85</v>
      </c>
      <c r="DT13" s="12">
        <v>99</v>
      </c>
      <c r="DU13" s="12">
        <v>37</v>
      </c>
      <c r="DV13" s="12">
        <v>78</v>
      </c>
      <c r="DW13" s="12">
        <v>100</v>
      </c>
      <c r="DX13" s="12">
        <v>73</v>
      </c>
      <c r="DY13" s="12">
        <v>72</v>
      </c>
      <c r="DZ13" s="12">
        <v>95</v>
      </c>
      <c r="EA13" s="12">
        <v>63</v>
      </c>
      <c r="EB13" s="12">
        <v>78</v>
      </c>
      <c r="EC13" s="12">
        <v>63</v>
      </c>
      <c r="ED13" s="12">
        <v>99</v>
      </c>
      <c r="EE13" s="12">
        <v>67</v>
      </c>
      <c r="EF13" s="12">
        <v>1</v>
      </c>
      <c r="EG13" s="12">
        <v>63</v>
      </c>
      <c r="EH13" s="12">
        <v>80</v>
      </c>
      <c r="EI13" s="12">
        <v>97</v>
      </c>
      <c r="EJ13" s="12">
        <v>66</v>
      </c>
      <c r="EK13" s="12">
        <v>44</v>
      </c>
      <c r="EL13" s="12">
        <v>75</v>
      </c>
      <c r="EM13" s="12">
        <v>64</v>
      </c>
      <c r="EN13" s="12">
        <v>70</v>
      </c>
      <c r="EO13" s="12">
        <v>63</v>
      </c>
      <c r="EP13" s="12">
        <v>15</v>
      </c>
      <c r="EQ13" s="12">
        <v>86</v>
      </c>
      <c r="ER13" s="12">
        <v>70</v>
      </c>
      <c r="ES13" s="12">
        <v>64</v>
      </c>
      <c r="ET13" s="12">
        <v>91</v>
      </c>
      <c r="EU13" s="12">
        <v>84</v>
      </c>
      <c r="EV13" s="12">
        <v>59</v>
      </c>
      <c r="EW13" s="12">
        <v>17</v>
      </c>
      <c r="EX13" s="12">
        <v>66</v>
      </c>
      <c r="EY13" s="12">
        <v>64</v>
      </c>
      <c r="EZ13" s="12">
        <v>67</v>
      </c>
      <c r="FA13" s="12">
        <v>83</v>
      </c>
      <c r="FB13" s="12">
        <v>73</v>
      </c>
      <c r="FC13" s="15" t="s">
        <v>5</v>
      </c>
      <c r="FD13" s="24">
        <f>AVERAGE(DE13:FB13)</f>
        <v>69.760000000000005</v>
      </c>
      <c r="FE13" s="25">
        <f>STDEV(DE13:FB13)</f>
        <v>21.027251511370878</v>
      </c>
      <c r="FF13" s="12">
        <v>74</v>
      </c>
      <c r="FG13" s="12">
        <v>66</v>
      </c>
      <c r="FH13" s="12">
        <v>1</v>
      </c>
      <c r="FI13" s="12">
        <v>74</v>
      </c>
      <c r="FJ13" s="12">
        <v>93</v>
      </c>
      <c r="FK13" s="12">
        <v>4</v>
      </c>
      <c r="FL13" s="12">
        <v>1</v>
      </c>
      <c r="FM13" s="12">
        <v>79</v>
      </c>
      <c r="FN13" s="12">
        <v>1</v>
      </c>
      <c r="FO13" s="12">
        <v>88</v>
      </c>
      <c r="FP13" s="12">
        <v>99</v>
      </c>
      <c r="FQ13" s="12">
        <v>87</v>
      </c>
      <c r="FR13" s="12">
        <v>70</v>
      </c>
      <c r="FS13" s="12">
        <v>29</v>
      </c>
      <c r="FT13" s="12">
        <v>61</v>
      </c>
      <c r="FU13" s="12">
        <v>82</v>
      </c>
      <c r="FV13" s="12">
        <v>91</v>
      </c>
      <c r="FW13" s="12">
        <v>55</v>
      </c>
      <c r="FX13" s="12">
        <v>33</v>
      </c>
      <c r="FY13" s="12">
        <v>76</v>
      </c>
      <c r="FZ13" s="12">
        <v>60</v>
      </c>
      <c r="GA13" s="12">
        <v>91</v>
      </c>
      <c r="GB13" s="12">
        <v>97</v>
      </c>
      <c r="GC13" s="12">
        <v>70</v>
      </c>
      <c r="GD13" s="12">
        <v>70</v>
      </c>
      <c r="GE13" s="12">
        <v>100</v>
      </c>
      <c r="GF13" s="12">
        <v>83</v>
      </c>
      <c r="GG13" s="12">
        <v>68</v>
      </c>
      <c r="GH13" s="12">
        <v>100</v>
      </c>
      <c r="GI13" s="12">
        <v>7</v>
      </c>
      <c r="GJ13" s="12">
        <v>64</v>
      </c>
      <c r="GK13" s="12">
        <v>71</v>
      </c>
      <c r="GL13" s="12">
        <v>63</v>
      </c>
      <c r="GM13" s="12">
        <v>94</v>
      </c>
      <c r="GN13" s="12">
        <v>74</v>
      </c>
      <c r="GO13" s="12">
        <v>77</v>
      </c>
      <c r="GP13" s="12">
        <v>63</v>
      </c>
      <c r="GQ13" s="12">
        <v>92</v>
      </c>
      <c r="GR13" s="12">
        <v>58</v>
      </c>
      <c r="GS13" s="12">
        <v>70</v>
      </c>
      <c r="GT13" s="12">
        <v>83</v>
      </c>
      <c r="GU13" s="12">
        <v>64</v>
      </c>
      <c r="GV13" s="12">
        <v>83</v>
      </c>
      <c r="GW13" s="12">
        <v>73</v>
      </c>
      <c r="GX13" s="12">
        <v>63</v>
      </c>
      <c r="GY13" s="12">
        <v>78</v>
      </c>
      <c r="GZ13" s="12">
        <v>66</v>
      </c>
      <c r="HA13" s="12">
        <v>79</v>
      </c>
      <c r="HB13" s="12">
        <v>79</v>
      </c>
      <c r="HC13" s="12">
        <v>3</v>
      </c>
      <c r="HD13" s="15" t="s">
        <v>5</v>
      </c>
      <c r="HE13" s="24">
        <f>AVERAGE(FF13:HC13)</f>
        <v>66.14</v>
      </c>
      <c r="HF13" s="25">
        <f>STDEV(FF13:HC13)</f>
        <v>27.760646054941784</v>
      </c>
      <c r="HG13" s="15" t="s">
        <v>5</v>
      </c>
      <c r="HH13" s="24">
        <f>AVERAGE(C13:AZ13,BD13:DA13,DE13:FB13,FF13:HC13)</f>
        <v>65.555000000000007</v>
      </c>
      <c r="HI13" s="25">
        <f>STDEV(C13:AZ13,BD13:DA13,DE13:FB13,FF13:HC13)</f>
        <v>27.581345655002107</v>
      </c>
    </row>
    <row r="14" spans="1:217" x14ac:dyDescent="0.2">
      <c r="A14" s="15" t="s">
        <v>207</v>
      </c>
      <c r="B14" s="16" t="s">
        <v>201</v>
      </c>
      <c r="C14" s="12">
        <v>81</v>
      </c>
      <c r="D14" s="12">
        <v>80</v>
      </c>
      <c r="E14" s="12">
        <v>80</v>
      </c>
      <c r="F14" s="12">
        <v>1</v>
      </c>
      <c r="G14" s="12">
        <v>1</v>
      </c>
      <c r="H14" s="12">
        <v>73</v>
      </c>
      <c r="I14" s="12">
        <v>86</v>
      </c>
      <c r="J14" s="12">
        <v>70</v>
      </c>
      <c r="K14" s="12">
        <v>80</v>
      </c>
      <c r="L14" s="12">
        <v>1</v>
      </c>
      <c r="M14" s="12">
        <v>97</v>
      </c>
      <c r="N14" s="12">
        <v>66</v>
      </c>
      <c r="O14" s="12">
        <v>1</v>
      </c>
      <c r="P14" s="12">
        <v>1</v>
      </c>
      <c r="Q14" s="12">
        <v>79</v>
      </c>
      <c r="R14" s="12">
        <v>64</v>
      </c>
      <c r="S14" s="12">
        <v>11</v>
      </c>
      <c r="T14" s="12">
        <v>42</v>
      </c>
      <c r="U14" s="12">
        <v>72</v>
      </c>
      <c r="V14" s="12">
        <v>34</v>
      </c>
      <c r="W14" s="12">
        <v>94</v>
      </c>
      <c r="X14" s="12">
        <v>87</v>
      </c>
      <c r="Y14" s="12">
        <v>68</v>
      </c>
      <c r="Z14" s="12">
        <v>1</v>
      </c>
      <c r="AA14" s="12">
        <v>1</v>
      </c>
      <c r="AB14" s="12">
        <v>68</v>
      </c>
      <c r="AC14" s="12">
        <v>74</v>
      </c>
      <c r="AD14" s="12">
        <v>88</v>
      </c>
      <c r="AE14" s="12">
        <v>79</v>
      </c>
      <c r="AF14" s="12">
        <v>61</v>
      </c>
      <c r="AG14" s="12">
        <v>61</v>
      </c>
      <c r="AH14" s="12">
        <v>7</v>
      </c>
      <c r="AI14" s="12">
        <v>95</v>
      </c>
      <c r="AJ14" s="12">
        <v>76</v>
      </c>
      <c r="AK14" s="12">
        <v>97</v>
      </c>
      <c r="AL14" s="12">
        <v>1</v>
      </c>
      <c r="AM14" s="12">
        <v>72</v>
      </c>
      <c r="AN14" s="12">
        <v>1</v>
      </c>
      <c r="AO14" s="12">
        <v>1</v>
      </c>
      <c r="AP14" s="12">
        <v>17</v>
      </c>
      <c r="AQ14" s="12">
        <v>1</v>
      </c>
      <c r="AR14" s="12">
        <v>86</v>
      </c>
      <c r="AS14" s="12">
        <v>77</v>
      </c>
      <c r="AT14" s="12">
        <v>86</v>
      </c>
      <c r="AU14" s="12">
        <v>58</v>
      </c>
      <c r="AV14" s="12">
        <v>83</v>
      </c>
      <c r="AW14" s="12">
        <v>77</v>
      </c>
      <c r="AX14" s="12">
        <v>77</v>
      </c>
      <c r="AY14" s="12">
        <v>92</v>
      </c>
      <c r="AZ14" s="12">
        <v>61</v>
      </c>
      <c r="BA14" s="15" t="s">
        <v>5</v>
      </c>
      <c r="BB14" s="24">
        <f>AVERAGE(C14:AZ14)</f>
        <v>55.34</v>
      </c>
      <c r="BC14" s="25">
        <f>STDEV(C14:AZ14)</f>
        <v>34.964477600524091</v>
      </c>
      <c r="BD14" s="12">
        <v>82</v>
      </c>
      <c r="BE14" s="12">
        <v>100</v>
      </c>
      <c r="BF14" s="12">
        <v>1</v>
      </c>
      <c r="BG14" s="12">
        <v>1</v>
      </c>
      <c r="BH14" s="12">
        <v>80</v>
      </c>
      <c r="BI14" s="12">
        <v>78</v>
      </c>
      <c r="BJ14" s="12">
        <v>91</v>
      </c>
      <c r="BK14" s="12">
        <v>95</v>
      </c>
      <c r="BL14" s="12">
        <v>85</v>
      </c>
      <c r="BM14" s="12">
        <v>20</v>
      </c>
      <c r="BN14" s="12">
        <v>62</v>
      </c>
      <c r="BO14" s="12">
        <v>63</v>
      </c>
      <c r="BP14" s="12">
        <v>1</v>
      </c>
      <c r="BQ14" s="12">
        <v>71</v>
      </c>
      <c r="BR14" s="12">
        <v>87</v>
      </c>
      <c r="BS14" s="12">
        <v>63</v>
      </c>
      <c r="BT14" s="12">
        <v>85</v>
      </c>
      <c r="BU14" s="12">
        <v>75</v>
      </c>
      <c r="BV14" s="12">
        <v>77</v>
      </c>
      <c r="BW14" s="12">
        <v>78</v>
      </c>
      <c r="BX14" s="12">
        <v>89</v>
      </c>
      <c r="BY14" s="12">
        <v>1</v>
      </c>
      <c r="BZ14" s="12">
        <v>22</v>
      </c>
      <c r="CA14" s="12">
        <v>83</v>
      </c>
      <c r="CB14" s="12">
        <v>77</v>
      </c>
      <c r="CC14" s="12">
        <v>76</v>
      </c>
      <c r="CD14" s="12">
        <v>34</v>
      </c>
      <c r="CE14" s="12">
        <v>1</v>
      </c>
      <c r="CF14" s="12">
        <v>40</v>
      </c>
      <c r="CG14" s="12">
        <v>72</v>
      </c>
      <c r="CH14" s="12">
        <v>72</v>
      </c>
      <c r="CI14" s="12">
        <v>93</v>
      </c>
      <c r="CJ14" s="12">
        <v>72</v>
      </c>
      <c r="CK14" s="12">
        <v>79</v>
      </c>
      <c r="CL14" s="12">
        <v>100</v>
      </c>
      <c r="CM14" s="12">
        <v>1</v>
      </c>
      <c r="CN14" s="12">
        <v>96</v>
      </c>
      <c r="CO14" s="12">
        <v>83</v>
      </c>
      <c r="CP14" s="12">
        <v>61</v>
      </c>
      <c r="CQ14" s="12">
        <v>1</v>
      </c>
      <c r="CR14" s="12">
        <v>30</v>
      </c>
      <c r="CS14" s="12">
        <v>1</v>
      </c>
      <c r="CT14" s="12">
        <v>69</v>
      </c>
      <c r="CU14" s="12">
        <v>56</v>
      </c>
      <c r="CV14" s="12">
        <v>64</v>
      </c>
      <c r="CW14" s="12">
        <v>66</v>
      </c>
      <c r="CX14" s="12">
        <v>81</v>
      </c>
      <c r="CY14" s="12">
        <v>68</v>
      </c>
      <c r="CZ14" s="12">
        <v>1</v>
      </c>
      <c r="DA14" s="12">
        <v>1</v>
      </c>
      <c r="DB14" s="15" t="s">
        <v>5</v>
      </c>
      <c r="DC14" s="24">
        <f>AVERAGE(BD14:DA14)</f>
        <v>57.7</v>
      </c>
      <c r="DD14" s="25">
        <f>STDEV(BD14:DA14)</f>
        <v>33.62351582340149</v>
      </c>
      <c r="DE14" s="12">
        <v>60</v>
      </c>
      <c r="DF14" s="12">
        <v>29</v>
      </c>
      <c r="DG14" s="12">
        <v>92</v>
      </c>
      <c r="DH14" s="12">
        <v>81</v>
      </c>
      <c r="DI14" s="12">
        <v>15</v>
      </c>
      <c r="DJ14" s="12">
        <v>80</v>
      </c>
      <c r="DK14" s="12">
        <v>69</v>
      </c>
      <c r="DL14" s="12">
        <v>1</v>
      </c>
      <c r="DM14" s="12">
        <v>30</v>
      </c>
      <c r="DN14" s="12">
        <v>12</v>
      </c>
      <c r="DO14" s="12">
        <v>75</v>
      </c>
      <c r="DP14" s="12">
        <v>84</v>
      </c>
      <c r="DQ14" s="12">
        <v>79</v>
      </c>
      <c r="DR14" s="12">
        <v>66</v>
      </c>
      <c r="DS14" s="12">
        <v>77</v>
      </c>
      <c r="DT14" s="12">
        <v>1</v>
      </c>
      <c r="DU14" s="12">
        <v>68</v>
      </c>
      <c r="DV14" s="12">
        <v>100</v>
      </c>
      <c r="DW14" s="12">
        <v>100</v>
      </c>
      <c r="DX14" s="12">
        <v>69</v>
      </c>
      <c r="DY14" s="12">
        <v>85</v>
      </c>
      <c r="DZ14" s="12">
        <v>72</v>
      </c>
      <c r="EA14" s="12">
        <v>70</v>
      </c>
      <c r="EB14" s="12">
        <v>1</v>
      </c>
      <c r="EC14" s="12">
        <v>75</v>
      </c>
      <c r="ED14" s="12">
        <v>100</v>
      </c>
      <c r="EE14" s="12">
        <v>84</v>
      </c>
      <c r="EF14" s="12">
        <v>1</v>
      </c>
      <c r="EG14" s="12">
        <v>63</v>
      </c>
      <c r="EH14" s="12">
        <v>100</v>
      </c>
      <c r="EI14" s="12">
        <v>81</v>
      </c>
      <c r="EJ14" s="12">
        <v>71</v>
      </c>
      <c r="EK14" s="12">
        <v>70</v>
      </c>
      <c r="EL14" s="12">
        <v>89</v>
      </c>
      <c r="EM14" s="12">
        <v>38</v>
      </c>
      <c r="EN14" s="12">
        <v>1</v>
      </c>
      <c r="EO14" s="12">
        <v>64</v>
      </c>
      <c r="EP14" s="12">
        <v>1</v>
      </c>
      <c r="EQ14" s="12">
        <v>84</v>
      </c>
      <c r="ER14" s="12">
        <v>90</v>
      </c>
      <c r="ES14" s="12">
        <v>65</v>
      </c>
      <c r="ET14" s="12">
        <v>94</v>
      </c>
      <c r="EU14" s="12">
        <v>92</v>
      </c>
      <c r="EV14" s="12">
        <v>62</v>
      </c>
      <c r="EW14" s="12">
        <v>92</v>
      </c>
      <c r="EX14" s="12">
        <v>91</v>
      </c>
      <c r="EY14" s="12">
        <v>77</v>
      </c>
      <c r="EZ14" s="12">
        <v>78</v>
      </c>
      <c r="FA14" s="12">
        <v>82</v>
      </c>
      <c r="FB14" s="12">
        <v>30</v>
      </c>
      <c r="FC14" s="15" t="s">
        <v>5</v>
      </c>
      <c r="FD14" s="24">
        <f>AVERAGE(DE14:FB14)</f>
        <v>63.82</v>
      </c>
      <c r="FE14" s="25">
        <f>STDEV(DE14:FB14)</f>
        <v>31.191763695709476</v>
      </c>
      <c r="FF14" s="12">
        <v>72</v>
      </c>
      <c r="FG14" s="12">
        <v>39</v>
      </c>
      <c r="FH14" s="12">
        <v>1</v>
      </c>
      <c r="FI14" s="12">
        <v>81</v>
      </c>
      <c r="FJ14" s="12">
        <v>79</v>
      </c>
      <c r="FK14" s="12">
        <v>2</v>
      </c>
      <c r="FL14" s="12">
        <v>1</v>
      </c>
      <c r="FM14" s="12">
        <v>72</v>
      </c>
      <c r="FN14" s="12">
        <v>1</v>
      </c>
      <c r="FO14" s="12">
        <v>97</v>
      </c>
      <c r="FP14" s="12">
        <v>88</v>
      </c>
      <c r="FQ14" s="12">
        <v>81</v>
      </c>
      <c r="FR14" s="12">
        <v>70</v>
      </c>
      <c r="FS14" s="12">
        <v>45</v>
      </c>
      <c r="FT14" s="12">
        <v>73</v>
      </c>
      <c r="FU14" s="12">
        <v>62</v>
      </c>
      <c r="FV14" s="12">
        <v>70</v>
      </c>
      <c r="FW14" s="12">
        <v>78</v>
      </c>
      <c r="FX14" s="12">
        <v>1</v>
      </c>
      <c r="FY14" s="12">
        <v>72</v>
      </c>
      <c r="FZ14" s="12">
        <v>82</v>
      </c>
      <c r="GA14" s="12">
        <v>86</v>
      </c>
      <c r="GB14" s="12">
        <v>78</v>
      </c>
      <c r="GC14" s="12">
        <v>69</v>
      </c>
      <c r="GD14" s="12">
        <v>86</v>
      </c>
      <c r="GE14" s="12">
        <v>1</v>
      </c>
      <c r="GF14" s="12">
        <v>82</v>
      </c>
      <c r="GG14" s="12">
        <v>81</v>
      </c>
      <c r="GH14" s="12">
        <v>100</v>
      </c>
      <c r="GI14" s="12">
        <v>13</v>
      </c>
      <c r="GJ14" s="12">
        <v>63</v>
      </c>
      <c r="GK14" s="12">
        <v>5</v>
      </c>
      <c r="GL14" s="12">
        <v>85</v>
      </c>
      <c r="GM14" s="12">
        <v>85</v>
      </c>
      <c r="GN14" s="12">
        <v>76</v>
      </c>
      <c r="GO14" s="12">
        <v>80</v>
      </c>
      <c r="GP14" s="12">
        <v>35</v>
      </c>
      <c r="GQ14" s="12">
        <v>65</v>
      </c>
      <c r="GR14" s="12">
        <v>74</v>
      </c>
      <c r="GS14" s="12">
        <v>1</v>
      </c>
      <c r="GT14" s="12">
        <v>80</v>
      </c>
      <c r="GU14" s="12">
        <v>24</v>
      </c>
      <c r="GV14" s="12">
        <v>74</v>
      </c>
      <c r="GW14" s="12">
        <v>75</v>
      </c>
      <c r="GX14" s="12">
        <v>47</v>
      </c>
      <c r="GY14" s="12">
        <v>87</v>
      </c>
      <c r="GZ14" s="12">
        <v>61</v>
      </c>
      <c r="HA14" s="12">
        <v>82</v>
      </c>
      <c r="HB14" s="12">
        <v>72</v>
      </c>
      <c r="HC14" s="12">
        <v>2</v>
      </c>
      <c r="HD14" s="15" t="s">
        <v>5</v>
      </c>
      <c r="HE14" s="24">
        <f>AVERAGE(FF14:HC14)</f>
        <v>58.72</v>
      </c>
      <c r="HF14" s="25">
        <f>STDEV(FF14:HC14)</f>
        <v>31.664078662595255</v>
      </c>
      <c r="HG14" s="15" t="s">
        <v>5</v>
      </c>
      <c r="HH14" s="24">
        <f>AVERAGE(C14:AZ14,BD14:DA14,DE14:FB14,FF14:HC14)</f>
        <v>58.895000000000003</v>
      </c>
      <c r="HI14" s="25">
        <f>STDEV(C14:AZ14,BD14:DA14,DE14:FB14,FF14:HC14)</f>
        <v>32.794379574224173</v>
      </c>
    </row>
    <row r="15" spans="1:217" x14ac:dyDescent="0.2">
      <c r="A15" s="15" t="s">
        <v>208</v>
      </c>
      <c r="B15" s="16" t="s">
        <v>203</v>
      </c>
      <c r="C15" s="12">
        <v>77</v>
      </c>
      <c r="D15" s="12">
        <v>92</v>
      </c>
      <c r="E15" s="12">
        <v>75</v>
      </c>
      <c r="F15" s="12">
        <v>1</v>
      </c>
      <c r="G15" s="12">
        <v>1</v>
      </c>
      <c r="H15" s="12">
        <v>95</v>
      </c>
      <c r="I15" s="12">
        <v>86</v>
      </c>
      <c r="J15" s="12">
        <v>56</v>
      </c>
      <c r="K15" s="12">
        <v>77</v>
      </c>
      <c r="L15" s="12">
        <v>100</v>
      </c>
      <c r="M15" s="12">
        <v>87</v>
      </c>
      <c r="N15" s="12">
        <v>73</v>
      </c>
      <c r="O15" s="12">
        <v>1</v>
      </c>
      <c r="P15" s="12">
        <v>1</v>
      </c>
      <c r="Q15" s="12">
        <v>93</v>
      </c>
      <c r="R15" s="12">
        <v>72</v>
      </c>
      <c r="S15" s="12">
        <v>77</v>
      </c>
      <c r="T15" s="12">
        <v>76</v>
      </c>
      <c r="U15" s="12">
        <v>49</v>
      </c>
      <c r="V15" s="12">
        <v>53</v>
      </c>
      <c r="W15" s="12">
        <v>94</v>
      </c>
      <c r="X15" s="12">
        <v>100</v>
      </c>
      <c r="Y15" s="12">
        <v>100</v>
      </c>
      <c r="Z15" s="12">
        <v>92</v>
      </c>
      <c r="AA15" s="12">
        <v>100</v>
      </c>
      <c r="AB15" s="12">
        <v>87</v>
      </c>
      <c r="AC15" s="12">
        <v>73</v>
      </c>
      <c r="AD15" s="12">
        <v>70</v>
      </c>
      <c r="AE15" s="12">
        <v>87</v>
      </c>
      <c r="AF15" s="12">
        <v>64</v>
      </c>
      <c r="AG15" s="12">
        <v>64</v>
      </c>
      <c r="AH15" s="12">
        <v>6</v>
      </c>
      <c r="AI15" s="12">
        <v>82</v>
      </c>
      <c r="AJ15" s="12">
        <v>75</v>
      </c>
      <c r="AK15" s="12">
        <v>72</v>
      </c>
      <c r="AL15" s="12">
        <v>1</v>
      </c>
      <c r="AM15" s="12">
        <v>74</v>
      </c>
      <c r="AN15" s="12">
        <v>98</v>
      </c>
      <c r="AO15" s="12">
        <v>1</v>
      </c>
      <c r="AP15" s="12">
        <v>61</v>
      </c>
      <c r="AQ15" s="12">
        <v>100</v>
      </c>
      <c r="AR15" s="12">
        <v>80</v>
      </c>
      <c r="AS15" s="12">
        <v>40</v>
      </c>
      <c r="AT15" s="12">
        <v>87</v>
      </c>
      <c r="AU15" s="12">
        <v>44</v>
      </c>
      <c r="AV15" s="12">
        <v>82</v>
      </c>
      <c r="AW15" s="12">
        <v>81</v>
      </c>
      <c r="AX15" s="12">
        <v>75</v>
      </c>
      <c r="AY15" s="12">
        <v>25</v>
      </c>
      <c r="AZ15" s="12">
        <v>67</v>
      </c>
      <c r="BA15" s="15" t="s">
        <v>6</v>
      </c>
      <c r="BB15" s="24">
        <f>AVERAGE(C15:Z15,AA12:AZ12)</f>
        <v>73.84</v>
      </c>
      <c r="BC15" s="25">
        <f>STDEV(C15:Z15,AA12:AZ12)</f>
        <v>27.680657064278723</v>
      </c>
      <c r="BD15" s="12">
        <v>78</v>
      </c>
      <c r="BE15" s="12">
        <v>100</v>
      </c>
      <c r="BF15" s="12">
        <v>1</v>
      </c>
      <c r="BG15" s="12">
        <v>100</v>
      </c>
      <c r="BH15" s="12">
        <v>86</v>
      </c>
      <c r="BI15" s="12">
        <v>84</v>
      </c>
      <c r="BJ15" s="12">
        <v>93</v>
      </c>
      <c r="BK15" s="12">
        <v>34</v>
      </c>
      <c r="BL15" s="12">
        <v>77</v>
      </c>
      <c r="BM15" s="12">
        <v>82</v>
      </c>
      <c r="BN15" s="12">
        <v>66</v>
      </c>
      <c r="BO15" s="12">
        <v>38</v>
      </c>
      <c r="BP15" s="12">
        <v>94</v>
      </c>
      <c r="BQ15" s="12">
        <v>62</v>
      </c>
      <c r="BR15" s="12">
        <v>75</v>
      </c>
      <c r="BS15" s="12">
        <v>80</v>
      </c>
      <c r="BT15" s="12">
        <v>83</v>
      </c>
      <c r="BU15" s="12">
        <v>73</v>
      </c>
      <c r="BV15" s="12">
        <v>72</v>
      </c>
      <c r="BW15" s="12">
        <v>69</v>
      </c>
      <c r="BX15" s="12">
        <v>85</v>
      </c>
      <c r="BY15" s="12">
        <v>81</v>
      </c>
      <c r="BZ15" s="12">
        <v>66</v>
      </c>
      <c r="CA15" s="12">
        <v>78</v>
      </c>
      <c r="CB15" s="12">
        <v>78</v>
      </c>
      <c r="CC15" s="12">
        <v>77</v>
      </c>
      <c r="CD15" s="12">
        <v>73</v>
      </c>
      <c r="CE15" s="12">
        <v>1</v>
      </c>
      <c r="CF15" s="12">
        <v>67</v>
      </c>
      <c r="CG15" s="12">
        <v>76</v>
      </c>
      <c r="CH15" s="12">
        <v>70</v>
      </c>
      <c r="CI15" s="12">
        <v>68</v>
      </c>
      <c r="CJ15" s="12">
        <v>82</v>
      </c>
      <c r="CK15" s="12">
        <v>77</v>
      </c>
      <c r="CL15" s="12">
        <v>100</v>
      </c>
      <c r="CM15" s="12">
        <v>93</v>
      </c>
      <c r="CN15" s="12">
        <v>92</v>
      </c>
      <c r="CO15" s="12">
        <v>82</v>
      </c>
      <c r="CP15" s="12">
        <v>58</v>
      </c>
      <c r="CQ15" s="12">
        <v>1</v>
      </c>
      <c r="CR15" s="12">
        <v>35</v>
      </c>
      <c r="CS15" s="12">
        <v>100</v>
      </c>
      <c r="CT15" s="12">
        <v>89</v>
      </c>
      <c r="CU15" s="12">
        <v>39</v>
      </c>
      <c r="CV15" s="12">
        <v>75</v>
      </c>
      <c r="CW15" s="12">
        <v>41</v>
      </c>
      <c r="CX15" s="12">
        <v>59</v>
      </c>
      <c r="CY15" s="12">
        <v>71</v>
      </c>
      <c r="CZ15" s="12">
        <v>100</v>
      </c>
      <c r="DA15" s="12">
        <v>1</v>
      </c>
      <c r="DB15" s="15" t="s">
        <v>6</v>
      </c>
      <c r="DC15" s="24">
        <f>AVERAGE(BD15:CB15,CC12:DA12)</f>
        <v>74.180000000000007</v>
      </c>
      <c r="DD15" s="25">
        <f>STDEV(BD15:CB15,CC12:DA12)</f>
        <v>21.232137750810395</v>
      </c>
      <c r="DE15" s="12">
        <v>66</v>
      </c>
      <c r="DF15" s="12">
        <v>23</v>
      </c>
      <c r="DG15" s="12">
        <v>98</v>
      </c>
      <c r="DH15" s="12">
        <v>81</v>
      </c>
      <c r="DI15" s="12">
        <v>14</v>
      </c>
      <c r="DJ15" s="12">
        <v>66</v>
      </c>
      <c r="DK15" s="12">
        <v>80</v>
      </c>
      <c r="DL15" s="12">
        <v>31</v>
      </c>
      <c r="DM15" s="12">
        <v>30</v>
      </c>
      <c r="DN15" s="12">
        <v>89</v>
      </c>
      <c r="DO15" s="12">
        <v>78</v>
      </c>
      <c r="DP15" s="12">
        <v>77</v>
      </c>
      <c r="DQ15" s="12">
        <v>67</v>
      </c>
      <c r="DR15" s="12">
        <v>33</v>
      </c>
      <c r="DS15" s="12">
        <v>66</v>
      </c>
      <c r="DT15" s="12">
        <v>1</v>
      </c>
      <c r="DU15" s="12">
        <v>37</v>
      </c>
      <c r="DV15" s="12">
        <v>71</v>
      </c>
      <c r="DW15" s="12">
        <v>100</v>
      </c>
      <c r="DX15" s="12">
        <v>92</v>
      </c>
      <c r="DY15" s="12">
        <v>81</v>
      </c>
      <c r="DZ15" s="12">
        <v>94</v>
      </c>
      <c r="EA15" s="12">
        <v>71</v>
      </c>
      <c r="EB15" s="12">
        <v>4</v>
      </c>
      <c r="EC15" s="12">
        <v>81</v>
      </c>
      <c r="ED15" s="12">
        <v>99</v>
      </c>
      <c r="EE15" s="12">
        <v>67</v>
      </c>
      <c r="EF15" s="12">
        <v>1</v>
      </c>
      <c r="EG15" s="12">
        <v>74</v>
      </c>
      <c r="EH15" s="12">
        <v>83</v>
      </c>
      <c r="EI15" s="12">
        <v>97</v>
      </c>
      <c r="EJ15" s="12">
        <v>67</v>
      </c>
      <c r="EK15" s="12">
        <v>40</v>
      </c>
      <c r="EL15" s="12">
        <v>73</v>
      </c>
      <c r="EM15" s="12">
        <v>61</v>
      </c>
      <c r="EN15" s="12">
        <v>1</v>
      </c>
      <c r="EO15" s="12">
        <v>58</v>
      </c>
      <c r="EP15" s="12">
        <v>1</v>
      </c>
      <c r="EQ15" s="12">
        <v>94</v>
      </c>
      <c r="ER15" s="12">
        <v>67</v>
      </c>
      <c r="ES15" s="12">
        <v>73</v>
      </c>
      <c r="ET15" s="12">
        <v>97</v>
      </c>
      <c r="EU15" s="12">
        <v>86</v>
      </c>
      <c r="EV15" s="12">
        <v>69</v>
      </c>
      <c r="EW15" s="12">
        <v>100</v>
      </c>
      <c r="EX15" s="12">
        <v>72</v>
      </c>
      <c r="EY15" s="12">
        <v>77</v>
      </c>
      <c r="EZ15" s="12">
        <v>76</v>
      </c>
      <c r="FA15" s="12">
        <v>72</v>
      </c>
      <c r="FB15" s="12">
        <v>73</v>
      </c>
      <c r="FC15" s="15" t="s">
        <v>6</v>
      </c>
      <c r="FD15" s="24">
        <f>AVERAGE(DE15:DW15,DX12:FB12)</f>
        <v>68.14</v>
      </c>
      <c r="FE15" s="25">
        <f>STDEV(DE15:DW15,DX12:FB12)</f>
        <v>26.291932494316846</v>
      </c>
      <c r="FF15" s="12">
        <v>72</v>
      </c>
      <c r="FG15" s="12">
        <v>41</v>
      </c>
      <c r="FH15" s="12">
        <v>1</v>
      </c>
      <c r="FI15" s="12">
        <v>71</v>
      </c>
      <c r="FJ15" s="12">
        <v>94</v>
      </c>
      <c r="FK15" s="12">
        <v>94</v>
      </c>
      <c r="FL15" s="12">
        <v>78</v>
      </c>
      <c r="FM15" s="12">
        <v>72</v>
      </c>
      <c r="FN15" s="12">
        <v>58</v>
      </c>
      <c r="FO15" s="12">
        <v>87</v>
      </c>
      <c r="FP15" s="12">
        <v>94</v>
      </c>
      <c r="FQ15" s="12">
        <v>89</v>
      </c>
      <c r="FR15" s="12">
        <v>75</v>
      </c>
      <c r="FS15" s="12">
        <v>35</v>
      </c>
      <c r="FT15" s="12">
        <v>66</v>
      </c>
      <c r="FU15" s="12">
        <v>80</v>
      </c>
      <c r="FV15" s="12">
        <v>87</v>
      </c>
      <c r="FW15" s="12">
        <v>55</v>
      </c>
      <c r="FX15" s="12">
        <v>1</v>
      </c>
      <c r="FY15" s="12">
        <v>73</v>
      </c>
      <c r="FZ15" s="12">
        <v>62</v>
      </c>
      <c r="GA15" s="12">
        <v>91</v>
      </c>
      <c r="GB15" s="12">
        <v>88</v>
      </c>
      <c r="GC15" s="12">
        <v>71</v>
      </c>
      <c r="GD15" s="12">
        <v>70</v>
      </c>
      <c r="GE15" s="12">
        <v>1</v>
      </c>
      <c r="GF15" s="12">
        <v>84</v>
      </c>
      <c r="GG15" s="12">
        <v>70</v>
      </c>
      <c r="GH15" s="12">
        <v>100</v>
      </c>
      <c r="GI15" s="12">
        <v>82</v>
      </c>
      <c r="GJ15" s="12">
        <v>61</v>
      </c>
      <c r="GK15" s="12">
        <v>4</v>
      </c>
      <c r="GL15" s="12">
        <v>77</v>
      </c>
      <c r="GM15" s="12">
        <v>95</v>
      </c>
      <c r="GN15" s="12">
        <v>80</v>
      </c>
      <c r="GO15" s="12">
        <v>75</v>
      </c>
      <c r="GP15" s="12">
        <v>29</v>
      </c>
      <c r="GQ15" s="12">
        <v>91</v>
      </c>
      <c r="GR15" s="12">
        <v>69</v>
      </c>
      <c r="GS15" s="12">
        <v>1</v>
      </c>
      <c r="GT15" s="12">
        <v>88</v>
      </c>
      <c r="GU15" s="12">
        <v>29</v>
      </c>
      <c r="GV15" s="12">
        <v>73</v>
      </c>
      <c r="GW15" s="12">
        <v>73</v>
      </c>
      <c r="GX15" s="12">
        <v>58</v>
      </c>
      <c r="GY15" s="12">
        <v>59</v>
      </c>
      <c r="GZ15" s="12">
        <v>62</v>
      </c>
      <c r="HA15" s="12">
        <v>87</v>
      </c>
      <c r="HB15" s="12">
        <v>52</v>
      </c>
      <c r="HC15" s="12">
        <v>1</v>
      </c>
      <c r="HD15" s="15" t="s">
        <v>6</v>
      </c>
      <c r="HE15" s="24">
        <f>AVERAGE(FF15:GD15,GE12:HC12)</f>
        <v>69.22</v>
      </c>
      <c r="HF15" s="25">
        <f>STDEV(FF15:GD15,GE12:HC12)</f>
        <v>23.678363498332892</v>
      </c>
      <c r="HG15" s="15" t="s">
        <v>6</v>
      </c>
      <c r="HH15" s="24">
        <f>AVERAGE(C15:Z15,AA12:AZ12,BD15:CB15,CC12:DA12,DE15:DW15,DX12:FB12,FF15:GD15,GE12:HC12)</f>
        <v>71.344999999999999</v>
      </c>
      <c r="HI15" s="25">
        <f>STDEV(C15:Z15,AA12:AZ12,BD15:CB15,CC12:DA12,DE15:DW15,DX12:FB12,FF15:GD15,GE12:HC12)</f>
        <v>24.803873400708845</v>
      </c>
    </row>
    <row r="16" spans="1:217" x14ac:dyDescent="0.2">
      <c r="A16" s="15" t="s">
        <v>209</v>
      </c>
      <c r="B16" s="16" t="s">
        <v>210</v>
      </c>
      <c r="C16" s="12" t="s">
        <v>213</v>
      </c>
      <c r="D16" s="12" t="s">
        <v>213</v>
      </c>
      <c r="E16" s="12" t="s">
        <v>249</v>
      </c>
      <c r="F16" s="12" t="s">
        <v>213</v>
      </c>
      <c r="G16" s="12" t="s">
        <v>213</v>
      </c>
      <c r="H16" s="12" t="s">
        <v>213</v>
      </c>
      <c r="I16" s="12" t="s">
        <v>213</v>
      </c>
      <c r="J16" s="12" t="s">
        <v>213</v>
      </c>
      <c r="K16" s="12" t="s">
        <v>1499</v>
      </c>
      <c r="L16" s="12" t="s">
        <v>1500</v>
      </c>
      <c r="M16" s="12" t="s">
        <v>278</v>
      </c>
      <c r="N16" s="12" t="s">
        <v>251</v>
      </c>
      <c r="O16" s="12" t="s">
        <v>211</v>
      </c>
      <c r="P16" s="12" t="s">
        <v>213</v>
      </c>
      <c r="Q16" s="12" t="s">
        <v>213</v>
      </c>
      <c r="R16" s="12" t="s">
        <v>1501</v>
      </c>
      <c r="S16" s="12" t="s">
        <v>213</v>
      </c>
      <c r="T16" s="12" t="s">
        <v>1502</v>
      </c>
      <c r="U16" s="12" t="s">
        <v>1503</v>
      </c>
      <c r="V16" s="12" t="s">
        <v>1504</v>
      </c>
      <c r="W16" s="12" t="s">
        <v>213</v>
      </c>
      <c r="X16" s="12" t="s">
        <v>1505</v>
      </c>
      <c r="Y16" s="12" t="s">
        <v>211</v>
      </c>
      <c r="Z16" s="12" t="s">
        <v>1506</v>
      </c>
      <c r="AA16" s="12" t="s">
        <v>1507</v>
      </c>
      <c r="AB16" s="12" t="s">
        <v>213</v>
      </c>
      <c r="AC16" s="12" t="s">
        <v>239</v>
      </c>
      <c r="AD16" s="12" t="s">
        <v>472</v>
      </c>
      <c r="AE16" s="12" t="s">
        <v>1508</v>
      </c>
      <c r="AF16" s="12" t="s">
        <v>251</v>
      </c>
      <c r="AG16" s="12" t="s">
        <v>211</v>
      </c>
      <c r="AH16" s="12" t="s">
        <v>1509</v>
      </c>
      <c r="AI16" s="12" t="s">
        <v>1510</v>
      </c>
      <c r="AJ16" s="12" t="s">
        <v>213</v>
      </c>
      <c r="AK16" s="12" t="s">
        <v>213</v>
      </c>
      <c r="AL16" s="12" t="s">
        <v>211</v>
      </c>
      <c r="AM16" s="12" t="s">
        <v>224</v>
      </c>
      <c r="AN16" s="12" t="s">
        <v>213</v>
      </c>
      <c r="AO16" s="12" t="s">
        <v>212</v>
      </c>
      <c r="AP16" s="12" t="s">
        <v>211</v>
      </c>
      <c r="AQ16" s="12" t="s">
        <v>1511</v>
      </c>
      <c r="AR16" s="12" t="s">
        <v>1512</v>
      </c>
      <c r="AS16" s="12" t="s">
        <v>213</v>
      </c>
      <c r="AT16" s="12" t="s">
        <v>213</v>
      </c>
      <c r="AU16" s="12" t="s">
        <v>1513</v>
      </c>
      <c r="AV16" s="12" t="s">
        <v>212</v>
      </c>
      <c r="AW16" s="12" t="s">
        <v>251</v>
      </c>
      <c r="AX16" s="12" t="s">
        <v>1514</v>
      </c>
      <c r="AY16" s="12" t="s">
        <v>213</v>
      </c>
      <c r="AZ16" s="12" t="s">
        <v>213</v>
      </c>
      <c r="BA16" s="26"/>
      <c r="BB16" s="19" t="s">
        <v>8</v>
      </c>
      <c r="BC16" s="20" t="s">
        <v>9</v>
      </c>
      <c r="BD16" s="12" t="s">
        <v>1515</v>
      </c>
      <c r="BE16" s="12" t="s">
        <v>224</v>
      </c>
      <c r="BF16" s="12" t="s">
        <v>1516</v>
      </c>
      <c r="BG16" s="12" t="s">
        <v>219</v>
      </c>
      <c r="BH16" s="12" t="s">
        <v>213</v>
      </c>
      <c r="BI16" s="12" t="s">
        <v>212</v>
      </c>
      <c r="BJ16" s="12" t="s">
        <v>212</v>
      </c>
      <c r="BK16" s="12" t="s">
        <v>249</v>
      </c>
      <c r="BL16" s="12" t="s">
        <v>1517</v>
      </c>
      <c r="BM16" s="12" t="s">
        <v>213</v>
      </c>
      <c r="BN16" s="12" t="s">
        <v>212</v>
      </c>
      <c r="BO16" s="12" t="s">
        <v>759</v>
      </c>
      <c r="BP16" s="12" t="s">
        <v>1518</v>
      </c>
      <c r="BQ16" s="12" t="s">
        <v>213</v>
      </c>
      <c r="BR16" s="12" t="s">
        <v>212</v>
      </c>
      <c r="BS16" s="12" t="s">
        <v>1501</v>
      </c>
      <c r="BT16" s="12" t="s">
        <v>759</v>
      </c>
      <c r="BU16" s="12" t="s">
        <v>1519</v>
      </c>
      <c r="BV16" s="12" t="s">
        <v>213</v>
      </c>
      <c r="BW16" s="12" t="s">
        <v>1520</v>
      </c>
      <c r="BX16" s="12" t="s">
        <v>1521</v>
      </c>
      <c r="BY16" s="12" t="s">
        <v>1522</v>
      </c>
      <c r="BZ16" s="12" t="s">
        <v>213</v>
      </c>
      <c r="CA16" s="12" t="s">
        <v>1523</v>
      </c>
      <c r="CB16" s="12" t="s">
        <v>1524</v>
      </c>
      <c r="CC16" s="12" t="s">
        <v>213</v>
      </c>
      <c r="CD16" s="12" t="s">
        <v>213</v>
      </c>
      <c r="CE16" s="12" t="s">
        <v>213</v>
      </c>
      <c r="CF16" s="12" t="s">
        <v>213</v>
      </c>
      <c r="CG16" s="12" t="s">
        <v>1525</v>
      </c>
      <c r="CH16" s="12" t="s">
        <v>251</v>
      </c>
      <c r="CI16" s="12" t="s">
        <v>1526</v>
      </c>
      <c r="CJ16" s="12" t="s">
        <v>1527</v>
      </c>
      <c r="CK16" s="12" t="s">
        <v>211</v>
      </c>
      <c r="CL16" s="12" t="s">
        <v>1528</v>
      </c>
      <c r="CM16" s="12" t="s">
        <v>213</v>
      </c>
      <c r="CN16" s="12" t="s">
        <v>759</v>
      </c>
      <c r="CO16" s="12" t="s">
        <v>251</v>
      </c>
      <c r="CP16" s="12" t="s">
        <v>213</v>
      </c>
      <c r="CQ16" s="12" t="s">
        <v>212</v>
      </c>
      <c r="CR16" s="12" t="s">
        <v>1529</v>
      </c>
      <c r="CS16" s="12" t="s">
        <v>1530</v>
      </c>
      <c r="CT16" s="12" t="s">
        <v>213</v>
      </c>
      <c r="CU16" s="12" t="s">
        <v>1531</v>
      </c>
      <c r="CV16" s="12" t="s">
        <v>213</v>
      </c>
      <c r="CW16" s="12" t="s">
        <v>213</v>
      </c>
      <c r="CX16" s="12" t="s">
        <v>213</v>
      </c>
      <c r="CY16" s="12" t="s">
        <v>212</v>
      </c>
      <c r="CZ16" s="12" t="s">
        <v>1107</v>
      </c>
      <c r="DA16" s="12" t="s">
        <v>211</v>
      </c>
      <c r="DB16" s="26"/>
      <c r="DC16" s="19" t="s">
        <v>8</v>
      </c>
      <c r="DD16" s="20" t="s">
        <v>9</v>
      </c>
      <c r="DE16" s="12" t="s">
        <v>251</v>
      </c>
      <c r="DF16" s="12" t="s">
        <v>739</v>
      </c>
      <c r="DG16" s="12" t="s">
        <v>211</v>
      </c>
      <c r="DH16" s="12" t="s">
        <v>239</v>
      </c>
      <c r="DI16" s="12" t="s">
        <v>1532</v>
      </c>
      <c r="DJ16" s="12" t="s">
        <v>249</v>
      </c>
      <c r="DK16" s="12" t="s">
        <v>251</v>
      </c>
      <c r="DL16" s="12" t="s">
        <v>249</v>
      </c>
      <c r="DM16" s="12" t="s">
        <v>213</v>
      </c>
      <c r="DN16" s="12" t="s">
        <v>219</v>
      </c>
      <c r="DO16" s="12" t="s">
        <v>1533</v>
      </c>
      <c r="DP16" s="12" t="s">
        <v>262</v>
      </c>
      <c r="DQ16" s="12" t="s">
        <v>213</v>
      </c>
      <c r="DR16" s="12" t="s">
        <v>213</v>
      </c>
      <c r="DS16" s="12" t="s">
        <v>421</v>
      </c>
      <c r="DT16" s="12" t="s">
        <v>213</v>
      </c>
      <c r="DU16" s="12" t="s">
        <v>247</v>
      </c>
      <c r="DV16" s="12" t="s">
        <v>1534</v>
      </c>
      <c r="DW16" s="12" t="s">
        <v>1535</v>
      </c>
      <c r="DX16" s="12" t="s">
        <v>211</v>
      </c>
      <c r="DY16" s="12" t="s">
        <v>1536</v>
      </c>
      <c r="DZ16" s="12" t="s">
        <v>363</v>
      </c>
      <c r="EA16" s="12" t="s">
        <v>421</v>
      </c>
      <c r="EB16" s="12" t="s">
        <v>237</v>
      </c>
      <c r="EC16" s="12" t="s">
        <v>249</v>
      </c>
      <c r="ED16" s="12" t="s">
        <v>213</v>
      </c>
      <c r="EE16" s="12" t="s">
        <v>1537</v>
      </c>
      <c r="EF16" s="12" t="s">
        <v>262</v>
      </c>
      <c r="EG16" s="12" t="s">
        <v>213</v>
      </c>
      <c r="EH16" s="12" t="s">
        <v>1538</v>
      </c>
      <c r="EI16" s="12" t="s">
        <v>449</v>
      </c>
      <c r="EJ16" s="12" t="s">
        <v>1539</v>
      </c>
      <c r="EK16" s="12" t="s">
        <v>1540</v>
      </c>
      <c r="EL16" s="12" t="s">
        <v>759</v>
      </c>
      <c r="EM16" s="12" t="s">
        <v>212</v>
      </c>
      <c r="EN16" s="12" t="s">
        <v>211</v>
      </c>
      <c r="EO16" s="12" t="s">
        <v>1541</v>
      </c>
      <c r="EP16" s="12" t="s">
        <v>1542</v>
      </c>
      <c r="EQ16" s="12" t="s">
        <v>251</v>
      </c>
      <c r="ER16" s="12" t="s">
        <v>213</v>
      </c>
      <c r="ES16" s="12" t="s">
        <v>1543</v>
      </c>
      <c r="ET16" s="12" t="s">
        <v>1544</v>
      </c>
      <c r="EU16" s="12" t="s">
        <v>213</v>
      </c>
      <c r="EV16" s="12" t="s">
        <v>1545</v>
      </c>
      <c r="EW16" s="12" t="s">
        <v>251</v>
      </c>
      <c r="EX16" s="12" t="s">
        <v>213</v>
      </c>
      <c r="EY16" s="12" t="s">
        <v>213</v>
      </c>
      <c r="EZ16" s="12" t="s">
        <v>213</v>
      </c>
      <c r="FA16" s="12" t="s">
        <v>251</v>
      </c>
      <c r="FB16" s="12" t="s">
        <v>1546</v>
      </c>
      <c r="FC16" s="26"/>
      <c r="FD16" s="19" t="s">
        <v>8</v>
      </c>
      <c r="FE16" s="20" t="s">
        <v>9</v>
      </c>
      <c r="FF16" s="12" t="s">
        <v>213</v>
      </c>
      <c r="FG16" s="12" t="s">
        <v>213</v>
      </c>
      <c r="FH16" s="12" t="s">
        <v>212</v>
      </c>
      <c r="FI16" s="12" t="s">
        <v>251</v>
      </c>
      <c r="FJ16" s="12" t="s">
        <v>1547</v>
      </c>
      <c r="FK16" s="12" t="s">
        <v>219</v>
      </c>
      <c r="FL16" s="12" t="s">
        <v>213</v>
      </c>
      <c r="FM16" s="12" t="s">
        <v>1548</v>
      </c>
      <c r="FN16" s="12" t="s">
        <v>213</v>
      </c>
      <c r="FO16" s="12" t="s">
        <v>212</v>
      </c>
      <c r="FP16" s="12" t="s">
        <v>213</v>
      </c>
      <c r="FQ16" s="12" t="s">
        <v>213</v>
      </c>
      <c r="FR16" s="12" t="s">
        <v>213</v>
      </c>
      <c r="FS16" s="12" t="s">
        <v>213</v>
      </c>
      <c r="FT16" s="12" t="s">
        <v>421</v>
      </c>
      <c r="FU16" s="12" t="s">
        <v>211</v>
      </c>
      <c r="FV16" s="12" t="s">
        <v>421</v>
      </c>
      <c r="FW16" s="12" t="s">
        <v>1549</v>
      </c>
      <c r="FX16" s="12" t="s">
        <v>1550</v>
      </c>
      <c r="FY16" s="12" t="s">
        <v>1551</v>
      </c>
      <c r="FZ16" s="12" t="s">
        <v>1552</v>
      </c>
      <c r="GA16" s="12" t="s">
        <v>213</v>
      </c>
      <c r="GB16" s="12" t="s">
        <v>885</v>
      </c>
      <c r="GC16" s="12" t="s">
        <v>212</v>
      </c>
      <c r="GD16" s="12" t="s">
        <v>1553</v>
      </c>
      <c r="GE16" s="12" t="s">
        <v>1554</v>
      </c>
      <c r="GF16" s="12" t="s">
        <v>213</v>
      </c>
      <c r="GG16" s="12" t="s">
        <v>421</v>
      </c>
      <c r="GH16" s="12" t="s">
        <v>211</v>
      </c>
      <c r="GI16" s="12" t="s">
        <v>211</v>
      </c>
      <c r="GJ16" s="12" t="s">
        <v>251</v>
      </c>
      <c r="GK16" s="12" t="s">
        <v>224</v>
      </c>
      <c r="GL16" s="12" t="s">
        <v>251</v>
      </c>
      <c r="GM16" s="12" t="s">
        <v>213</v>
      </c>
      <c r="GN16" s="12" t="s">
        <v>251</v>
      </c>
      <c r="GO16" s="12" t="s">
        <v>1555</v>
      </c>
      <c r="GP16" s="12" t="s">
        <v>1556</v>
      </c>
      <c r="GQ16" s="12" t="s">
        <v>213</v>
      </c>
      <c r="GR16" s="12" t="s">
        <v>1557</v>
      </c>
      <c r="GS16" s="12" t="s">
        <v>211</v>
      </c>
      <c r="GT16" s="12" t="s">
        <v>251</v>
      </c>
      <c r="GU16" s="12" t="s">
        <v>1558</v>
      </c>
      <c r="GV16" s="12" t="s">
        <v>1559</v>
      </c>
      <c r="GW16" s="12" t="s">
        <v>213</v>
      </c>
      <c r="GX16" s="12" t="s">
        <v>212</v>
      </c>
      <c r="GY16" s="12" t="s">
        <v>213</v>
      </c>
      <c r="GZ16" s="12" t="s">
        <v>213</v>
      </c>
      <c r="HA16" s="12" t="s">
        <v>1560</v>
      </c>
      <c r="HB16" s="12" t="s">
        <v>239</v>
      </c>
      <c r="HC16" s="12" t="s">
        <v>211</v>
      </c>
      <c r="HD16" s="26"/>
      <c r="HE16" s="19" t="s">
        <v>8</v>
      </c>
      <c r="HF16" s="20" t="s">
        <v>9</v>
      </c>
      <c r="HG16" s="26"/>
      <c r="HH16" s="19" t="s">
        <v>8</v>
      </c>
      <c r="HI16" s="20" t="s">
        <v>9</v>
      </c>
    </row>
    <row r="17" spans="1:217" x14ac:dyDescent="0.2">
      <c r="A17" s="15"/>
      <c r="B17" s="16" t="s">
        <v>297</v>
      </c>
      <c r="C17" s="12" t="s">
        <v>298</v>
      </c>
      <c r="D17" s="12" t="s">
        <v>298</v>
      </c>
      <c r="E17" s="12" t="s">
        <v>298</v>
      </c>
      <c r="F17" s="12" t="s">
        <v>298</v>
      </c>
      <c r="G17" s="12" t="s">
        <v>298</v>
      </c>
      <c r="H17" s="12" t="s">
        <v>298</v>
      </c>
      <c r="I17" s="12" t="s">
        <v>298</v>
      </c>
      <c r="J17" s="12" t="s">
        <v>298</v>
      </c>
      <c r="K17" s="12" t="s">
        <v>298</v>
      </c>
      <c r="N17" s="12" t="s">
        <v>298</v>
      </c>
      <c r="O17" s="12" t="s">
        <v>298</v>
      </c>
      <c r="P17" s="12" t="s">
        <v>298</v>
      </c>
      <c r="Q17" s="12" t="s">
        <v>298</v>
      </c>
      <c r="R17" s="12" t="s">
        <v>298</v>
      </c>
      <c r="S17" s="12" t="s">
        <v>298</v>
      </c>
      <c r="W17" s="12" t="s">
        <v>298</v>
      </c>
      <c r="X17" s="12" t="s">
        <v>298</v>
      </c>
      <c r="Y17" s="12" t="s">
        <v>298</v>
      </c>
      <c r="AB17" s="12" t="s">
        <v>298</v>
      </c>
      <c r="AC17" s="12" t="s">
        <v>298</v>
      </c>
      <c r="AE17" s="12" t="s">
        <v>298</v>
      </c>
      <c r="AF17" s="12" t="s">
        <v>298</v>
      </c>
      <c r="AG17" s="12" t="s">
        <v>298</v>
      </c>
      <c r="AI17" s="12" t="s">
        <v>298</v>
      </c>
      <c r="AJ17" s="12" t="s">
        <v>298</v>
      </c>
      <c r="AK17" s="12" t="s">
        <v>298</v>
      </c>
      <c r="AL17" s="12" t="s">
        <v>298</v>
      </c>
      <c r="AM17" s="12" t="s">
        <v>298</v>
      </c>
      <c r="AN17" s="12" t="s">
        <v>298</v>
      </c>
      <c r="AO17" s="12" t="s">
        <v>298</v>
      </c>
      <c r="AP17" s="12" t="s">
        <v>298</v>
      </c>
      <c r="AR17" s="12" t="s">
        <v>298</v>
      </c>
      <c r="AS17" s="12" t="s">
        <v>298</v>
      </c>
      <c r="AT17" s="12" t="s">
        <v>298</v>
      </c>
      <c r="AU17" s="12" t="s">
        <v>298</v>
      </c>
      <c r="AV17" s="12" t="s">
        <v>298</v>
      </c>
      <c r="AW17" s="12" t="s">
        <v>298</v>
      </c>
      <c r="AY17" s="12" t="s">
        <v>298</v>
      </c>
      <c r="AZ17" s="12" t="s">
        <v>298</v>
      </c>
      <c r="BA17" s="15" t="s">
        <v>10</v>
      </c>
      <c r="BB17" s="34">
        <f>50-COUNTIF(C17:AZ17,"I don't know/no response/other comment")</f>
        <v>11</v>
      </c>
      <c r="BC17" s="23">
        <f>BB17/50*100</f>
        <v>22</v>
      </c>
      <c r="BD17" s="12" t="s">
        <v>298</v>
      </c>
      <c r="BE17" s="12" t="s">
        <v>298</v>
      </c>
      <c r="BG17" s="12" t="s">
        <v>298</v>
      </c>
      <c r="BH17" s="12" t="s">
        <v>298</v>
      </c>
      <c r="BI17" s="12" t="s">
        <v>298</v>
      </c>
      <c r="BJ17" s="12" t="s">
        <v>298</v>
      </c>
      <c r="BK17" s="12" t="s">
        <v>298</v>
      </c>
      <c r="BM17" s="12" t="s">
        <v>298</v>
      </c>
      <c r="BN17" s="12" t="s">
        <v>298</v>
      </c>
      <c r="BO17" s="12" t="s">
        <v>298</v>
      </c>
      <c r="BQ17" s="12" t="s">
        <v>298</v>
      </c>
      <c r="BR17" s="12" t="s">
        <v>298</v>
      </c>
      <c r="BS17" s="12" t="s">
        <v>298</v>
      </c>
      <c r="BT17" s="12" t="s">
        <v>298</v>
      </c>
      <c r="BV17" s="12" t="s">
        <v>298</v>
      </c>
      <c r="BX17" s="12" t="s">
        <v>298</v>
      </c>
      <c r="BY17" s="12" t="s">
        <v>298</v>
      </c>
      <c r="BZ17" s="12" t="s">
        <v>298</v>
      </c>
      <c r="CB17" s="12" t="s">
        <v>298</v>
      </c>
      <c r="CC17" s="12" t="s">
        <v>298</v>
      </c>
      <c r="CD17" s="12" t="s">
        <v>298</v>
      </c>
      <c r="CE17" s="12" t="s">
        <v>298</v>
      </c>
      <c r="CF17" s="12" t="s">
        <v>298</v>
      </c>
      <c r="CH17" s="12" t="s">
        <v>298</v>
      </c>
      <c r="CI17" s="12" t="s">
        <v>298</v>
      </c>
      <c r="CJ17" s="12" t="s">
        <v>298</v>
      </c>
      <c r="CK17" s="12" t="s">
        <v>298</v>
      </c>
      <c r="CM17" s="12" t="s">
        <v>298</v>
      </c>
      <c r="CN17" s="12" t="s">
        <v>298</v>
      </c>
      <c r="CO17" s="12" t="s">
        <v>298</v>
      </c>
      <c r="CP17" s="12" t="s">
        <v>298</v>
      </c>
      <c r="CQ17" s="12" t="s">
        <v>298</v>
      </c>
      <c r="CT17" s="12" t="s">
        <v>298</v>
      </c>
      <c r="CV17" s="12" t="s">
        <v>298</v>
      </c>
      <c r="CW17" s="12" t="s">
        <v>298</v>
      </c>
      <c r="CX17" s="12" t="s">
        <v>298</v>
      </c>
      <c r="CY17" s="12" t="s">
        <v>298</v>
      </c>
      <c r="CZ17" s="12" t="s">
        <v>298</v>
      </c>
      <c r="DA17" s="12" t="s">
        <v>298</v>
      </c>
      <c r="DB17" s="15" t="s">
        <v>10</v>
      </c>
      <c r="DC17" s="34">
        <f>50-COUNTIF(BD17:DA17,"I don't know/no response/other comment")</f>
        <v>11</v>
      </c>
      <c r="DD17" s="23">
        <f>DC17/50*100</f>
        <v>22</v>
      </c>
      <c r="DE17" s="12" t="s">
        <v>298</v>
      </c>
      <c r="DF17" s="12" t="s">
        <v>298</v>
      </c>
      <c r="DG17" s="12" t="s">
        <v>298</v>
      </c>
      <c r="DH17" s="12" t="s">
        <v>298</v>
      </c>
      <c r="DJ17" s="12" t="s">
        <v>298</v>
      </c>
      <c r="DK17" s="12" t="s">
        <v>298</v>
      </c>
      <c r="DL17" s="12" t="s">
        <v>298</v>
      </c>
      <c r="DM17" s="12" t="s">
        <v>298</v>
      </c>
      <c r="DN17" s="12" t="s">
        <v>298</v>
      </c>
      <c r="DP17" s="12" t="s">
        <v>298</v>
      </c>
      <c r="DQ17" s="12" t="s">
        <v>298</v>
      </c>
      <c r="DR17" s="12" t="s">
        <v>298</v>
      </c>
      <c r="DS17" s="12" t="s">
        <v>298</v>
      </c>
      <c r="DT17" s="12" t="s">
        <v>298</v>
      </c>
      <c r="DU17" s="12" t="s">
        <v>298</v>
      </c>
      <c r="DX17" s="12" t="s">
        <v>298</v>
      </c>
      <c r="EA17" s="12" t="s">
        <v>298</v>
      </c>
      <c r="EB17" s="12" t="s">
        <v>298</v>
      </c>
      <c r="EC17" s="12" t="s">
        <v>298</v>
      </c>
      <c r="ED17" s="12" t="s">
        <v>298</v>
      </c>
      <c r="EF17" s="12" t="s">
        <v>298</v>
      </c>
      <c r="EG17" s="12" t="s">
        <v>298</v>
      </c>
      <c r="EH17" s="12" t="s">
        <v>298</v>
      </c>
      <c r="EI17" s="12" t="s">
        <v>298</v>
      </c>
      <c r="EJ17" s="12" t="s">
        <v>298</v>
      </c>
      <c r="EM17" s="12" t="s">
        <v>298</v>
      </c>
      <c r="EN17" s="12" t="s">
        <v>298</v>
      </c>
      <c r="EP17" s="12" t="s">
        <v>298</v>
      </c>
      <c r="EQ17" s="12" t="s">
        <v>298</v>
      </c>
      <c r="ER17" s="12" t="s">
        <v>298</v>
      </c>
      <c r="ES17" s="12" t="s">
        <v>298</v>
      </c>
      <c r="EU17" s="12" t="s">
        <v>298</v>
      </c>
      <c r="EW17" s="12" t="s">
        <v>298</v>
      </c>
      <c r="EX17" s="12" t="s">
        <v>298</v>
      </c>
      <c r="EY17" s="12" t="s">
        <v>298</v>
      </c>
      <c r="EZ17" s="12" t="s">
        <v>298</v>
      </c>
      <c r="FA17" s="12" t="s">
        <v>298</v>
      </c>
      <c r="FC17" s="15" t="s">
        <v>10</v>
      </c>
      <c r="FD17" s="34">
        <f>50-COUNTIF(DE17:FB17,"I don't know/no response/other comment")</f>
        <v>13</v>
      </c>
      <c r="FE17" s="23">
        <f>FD17/50*100</f>
        <v>26</v>
      </c>
      <c r="FF17" s="12" t="s">
        <v>298</v>
      </c>
      <c r="FG17" s="12" t="s">
        <v>298</v>
      </c>
      <c r="FH17" s="12" t="s">
        <v>298</v>
      </c>
      <c r="FI17" s="12" t="s">
        <v>298</v>
      </c>
      <c r="FJ17" s="12" t="s">
        <v>298</v>
      </c>
      <c r="FK17" s="12" t="s">
        <v>298</v>
      </c>
      <c r="FL17" s="12" t="s">
        <v>298</v>
      </c>
      <c r="FM17" s="12" t="s">
        <v>298</v>
      </c>
      <c r="FN17" s="12" t="s">
        <v>298</v>
      </c>
      <c r="FO17" s="12" t="s">
        <v>298</v>
      </c>
      <c r="FP17" s="12" t="s">
        <v>298</v>
      </c>
      <c r="FQ17" s="12" t="s">
        <v>298</v>
      </c>
      <c r="FR17" s="12" t="s">
        <v>298</v>
      </c>
      <c r="FS17" s="12" t="s">
        <v>298</v>
      </c>
      <c r="FT17" s="12" t="s">
        <v>298</v>
      </c>
      <c r="FU17" s="12" t="s">
        <v>298</v>
      </c>
      <c r="FV17" s="12" t="s">
        <v>298</v>
      </c>
      <c r="FW17" s="12" t="s">
        <v>298</v>
      </c>
      <c r="FZ17" s="12" t="s">
        <v>298</v>
      </c>
      <c r="GA17" s="12" t="s">
        <v>298</v>
      </c>
      <c r="GB17" s="12" t="s">
        <v>298</v>
      </c>
      <c r="GC17" s="12" t="s">
        <v>298</v>
      </c>
      <c r="GD17" s="12" t="s">
        <v>298</v>
      </c>
      <c r="GF17" s="12" t="s">
        <v>298</v>
      </c>
      <c r="GG17" s="12" t="s">
        <v>298</v>
      </c>
      <c r="GH17" s="12" t="s">
        <v>298</v>
      </c>
      <c r="GI17" s="12" t="s">
        <v>298</v>
      </c>
      <c r="GJ17" s="12" t="s">
        <v>298</v>
      </c>
      <c r="GK17" s="12" t="s">
        <v>298</v>
      </c>
      <c r="GL17" s="12" t="s">
        <v>298</v>
      </c>
      <c r="GM17" s="12" t="s">
        <v>298</v>
      </c>
      <c r="GN17" s="12" t="s">
        <v>298</v>
      </c>
      <c r="GQ17" s="12" t="s">
        <v>298</v>
      </c>
      <c r="GS17" s="12" t="s">
        <v>298</v>
      </c>
      <c r="GT17" s="12" t="s">
        <v>298</v>
      </c>
      <c r="GW17" s="12" t="s">
        <v>298</v>
      </c>
      <c r="GX17" s="12" t="s">
        <v>298</v>
      </c>
      <c r="GY17" s="12" t="s">
        <v>298</v>
      </c>
      <c r="GZ17" s="12" t="s">
        <v>298</v>
      </c>
      <c r="HA17" s="12" t="s">
        <v>298</v>
      </c>
      <c r="HB17" s="12" t="s">
        <v>298</v>
      </c>
      <c r="HC17" s="12" t="s">
        <v>298</v>
      </c>
      <c r="HD17" s="15" t="s">
        <v>10</v>
      </c>
      <c r="HE17" s="34">
        <f>50-COUNTIF(FF17:HC17,"I don't know/no response/other comment")</f>
        <v>8</v>
      </c>
      <c r="HF17" s="23">
        <f>HE17/50*100</f>
        <v>16</v>
      </c>
      <c r="HG17" s="15" t="s">
        <v>10</v>
      </c>
      <c r="HH17" s="34">
        <f>BB17+DC17+FD17+HE17</f>
        <v>43</v>
      </c>
      <c r="HI17" s="23">
        <f>HH17/200*100</f>
        <v>21.5</v>
      </c>
    </row>
    <row r="18" spans="1:217" x14ac:dyDescent="0.2">
      <c r="A18" s="15" t="s">
        <v>299</v>
      </c>
      <c r="B18" s="16" t="s">
        <v>300</v>
      </c>
      <c r="C18" s="12" t="s">
        <v>301</v>
      </c>
      <c r="D18" s="12" t="s">
        <v>301</v>
      </c>
      <c r="E18" s="12" t="s">
        <v>249</v>
      </c>
      <c r="F18" s="12" t="s">
        <v>249</v>
      </c>
      <c r="G18" s="12" t="s">
        <v>303</v>
      </c>
      <c r="H18" s="12" t="s">
        <v>301</v>
      </c>
      <c r="I18" s="12" t="s">
        <v>301</v>
      </c>
      <c r="J18" s="12" t="s">
        <v>302</v>
      </c>
      <c r="K18" s="12" t="s">
        <v>303</v>
      </c>
      <c r="L18" s="12" t="s">
        <v>301</v>
      </c>
      <c r="M18" s="12" t="s">
        <v>302</v>
      </c>
      <c r="N18" s="12" t="s">
        <v>301</v>
      </c>
      <c r="O18" s="12" t="s">
        <v>249</v>
      </c>
      <c r="P18" s="12" t="s">
        <v>249</v>
      </c>
      <c r="Q18" s="12" t="s">
        <v>249</v>
      </c>
      <c r="R18" s="12" t="s">
        <v>301</v>
      </c>
      <c r="S18" s="12" t="s">
        <v>249</v>
      </c>
      <c r="T18" s="12" t="s">
        <v>301</v>
      </c>
      <c r="U18" s="12" t="s">
        <v>249</v>
      </c>
      <c r="V18" s="12" t="s">
        <v>301</v>
      </c>
      <c r="W18" s="12" t="s">
        <v>301</v>
      </c>
      <c r="X18" s="12" t="s">
        <v>301</v>
      </c>
      <c r="Y18" s="12" t="s">
        <v>301</v>
      </c>
      <c r="Z18" s="12" t="s">
        <v>249</v>
      </c>
      <c r="AA18" s="12" t="s">
        <v>301</v>
      </c>
      <c r="AB18" s="12" t="s">
        <v>301</v>
      </c>
      <c r="AC18" s="12" t="s">
        <v>301</v>
      </c>
      <c r="AD18" s="12" t="s">
        <v>302</v>
      </c>
      <c r="AE18" s="12" t="s">
        <v>301</v>
      </c>
      <c r="AF18" s="12" t="s">
        <v>301</v>
      </c>
      <c r="AG18" s="12" t="s">
        <v>249</v>
      </c>
      <c r="AH18" s="12" t="s">
        <v>249</v>
      </c>
      <c r="AI18" s="12" t="s">
        <v>303</v>
      </c>
      <c r="AJ18" s="12" t="s">
        <v>249</v>
      </c>
      <c r="AK18" s="12" t="s">
        <v>301</v>
      </c>
      <c r="AL18" s="12" t="s">
        <v>249</v>
      </c>
      <c r="AM18" s="12" t="s">
        <v>249</v>
      </c>
      <c r="AN18" s="12" t="s">
        <v>249</v>
      </c>
      <c r="AO18" s="12" t="s">
        <v>249</v>
      </c>
      <c r="AP18" s="12" t="s">
        <v>249</v>
      </c>
      <c r="AQ18" s="12" t="s">
        <v>302</v>
      </c>
      <c r="AR18" s="12" t="s">
        <v>301</v>
      </c>
      <c r="AS18" s="12" t="s">
        <v>249</v>
      </c>
      <c r="AT18" s="12" t="s">
        <v>301</v>
      </c>
      <c r="AU18" s="12" t="s">
        <v>301</v>
      </c>
      <c r="AV18" s="12" t="s">
        <v>302</v>
      </c>
      <c r="AW18" s="12" t="s">
        <v>301</v>
      </c>
      <c r="AX18" s="12" t="s">
        <v>301</v>
      </c>
      <c r="AY18" s="12" t="s">
        <v>249</v>
      </c>
      <c r="AZ18" s="12" t="s">
        <v>301</v>
      </c>
      <c r="BA18" s="15" t="s">
        <v>11</v>
      </c>
      <c r="BB18" s="34">
        <f>COUNTIF(C18:AZ18," yes")</f>
        <v>24</v>
      </c>
      <c r="BC18" s="23">
        <f>BB18/50*100</f>
        <v>48</v>
      </c>
      <c r="BD18" s="12" t="s">
        <v>301</v>
      </c>
      <c r="BE18" s="12" t="s">
        <v>302</v>
      </c>
      <c r="BF18" s="12" t="s">
        <v>249</v>
      </c>
      <c r="BG18" s="12" t="s">
        <v>249</v>
      </c>
      <c r="BH18" s="12" t="s">
        <v>301</v>
      </c>
      <c r="BI18" s="12" t="s">
        <v>302</v>
      </c>
      <c r="BJ18" s="12" t="s">
        <v>302</v>
      </c>
      <c r="BK18" s="12" t="s">
        <v>301</v>
      </c>
      <c r="BL18" s="12" t="s">
        <v>301</v>
      </c>
      <c r="BM18" s="12" t="s">
        <v>301</v>
      </c>
      <c r="BN18" s="12" t="s">
        <v>302</v>
      </c>
      <c r="BO18" s="12" t="s">
        <v>302</v>
      </c>
      <c r="BP18" s="12" t="s">
        <v>301</v>
      </c>
      <c r="BQ18" s="12" t="s">
        <v>303</v>
      </c>
      <c r="BR18" s="12" t="s">
        <v>301</v>
      </c>
      <c r="BS18" s="12" t="s">
        <v>249</v>
      </c>
      <c r="BT18" s="12" t="s">
        <v>249</v>
      </c>
      <c r="BU18" s="12" t="s">
        <v>249</v>
      </c>
      <c r="BV18" s="12" t="s">
        <v>301</v>
      </c>
      <c r="BW18" s="12" t="s">
        <v>301</v>
      </c>
      <c r="BX18" s="12" t="s">
        <v>301</v>
      </c>
      <c r="BY18" s="12" t="s">
        <v>249</v>
      </c>
      <c r="BZ18" s="12" t="s">
        <v>249</v>
      </c>
      <c r="CA18" s="12" t="s">
        <v>302</v>
      </c>
      <c r="CB18" s="12" t="s">
        <v>302</v>
      </c>
      <c r="CC18" s="12" t="s">
        <v>301</v>
      </c>
      <c r="CD18" s="12" t="s">
        <v>249</v>
      </c>
      <c r="CE18" s="12" t="s">
        <v>249</v>
      </c>
      <c r="CF18" s="12" t="s">
        <v>301</v>
      </c>
      <c r="CG18" s="12" t="s">
        <v>249</v>
      </c>
      <c r="CH18" s="12" t="s">
        <v>302</v>
      </c>
      <c r="CI18" s="12" t="s">
        <v>249</v>
      </c>
      <c r="CJ18" s="12" t="s">
        <v>249</v>
      </c>
      <c r="CK18" s="12" t="s">
        <v>249</v>
      </c>
      <c r="CL18" s="12" t="s">
        <v>301</v>
      </c>
      <c r="CM18" s="12" t="s">
        <v>301</v>
      </c>
      <c r="CN18" s="12" t="s">
        <v>302</v>
      </c>
      <c r="CO18" s="12" t="s">
        <v>249</v>
      </c>
      <c r="CP18" s="12" t="s">
        <v>249</v>
      </c>
      <c r="CQ18" s="12" t="s">
        <v>249</v>
      </c>
      <c r="CR18" s="12" t="s">
        <v>301</v>
      </c>
      <c r="CS18" s="12" t="s">
        <v>301</v>
      </c>
      <c r="CT18" s="12" t="s">
        <v>301</v>
      </c>
      <c r="CU18" s="12" t="s">
        <v>249</v>
      </c>
      <c r="CV18" s="12" t="s">
        <v>301</v>
      </c>
      <c r="CW18" s="12" t="s">
        <v>249</v>
      </c>
      <c r="CX18" s="12" t="s">
        <v>303</v>
      </c>
      <c r="CY18" s="12" t="s">
        <v>302</v>
      </c>
      <c r="CZ18" s="12" t="s">
        <v>301</v>
      </c>
      <c r="DA18" s="12" t="s">
        <v>249</v>
      </c>
      <c r="DB18" s="15" t="s">
        <v>11</v>
      </c>
      <c r="DC18" s="34">
        <f>COUNTIF(BD18:DA18," yes")</f>
        <v>19</v>
      </c>
      <c r="DD18" s="23">
        <f>DC18/50*100</f>
        <v>38</v>
      </c>
      <c r="DE18" s="12" t="s">
        <v>301</v>
      </c>
      <c r="DF18" s="12" t="s">
        <v>249</v>
      </c>
      <c r="DG18" s="12" t="s">
        <v>302</v>
      </c>
      <c r="DH18" s="12" t="s">
        <v>301</v>
      </c>
      <c r="DI18" s="12" t="s">
        <v>301</v>
      </c>
      <c r="DJ18" s="12" t="s">
        <v>249</v>
      </c>
      <c r="DK18" s="12" t="s">
        <v>301</v>
      </c>
      <c r="DL18" s="12" t="s">
        <v>301</v>
      </c>
      <c r="DM18" s="12" t="s">
        <v>249</v>
      </c>
      <c r="DN18" s="12" t="s">
        <v>249</v>
      </c>
      <c r="DO18" s="12" t="s">
        <v>249</v>
      </c>
      <c r="DP18" s="12" t="s">
        <v>249</v>
      </c>
      <c r="DQ18" s="12" t="s">
        <v>301</v>
      </c>
      <c r="DR18" s="12" t="s">
        <v>301</v>
      </c>
      <c r="DS18" s="12" t="s">
        <v>301</v>
      </c>
      <c r="DT18" s="12" t="s">
        <v>301</v>
      </c>
      <c r="DU18" s="12" t="s">
        <v>249</v>
      </c>
      <c r="DV18" s="12" t="s">
        <v>301</v>
      </c>
      <c r="DW18" s="12" t="s">
        <v>249</v>
      </c>
      <c r="DX18" s="12" t="s">
        <v>302</v>
      </c>
      <c r="DY18" s="12" t="s">
        <v>301</v>
      </c>
      <c r="DZ18" s="12" t="s">
        <v>301</v>
      </c>
      <c r="EA18" s="12" t="s">
        <v>301</v>
      </c>
      <c r="EB18" s="12" t="s">
        <v>249</v>
      </c>
      <c r="EC18" s="12" t="s">
        <v>301</v>
      </c>
      <c r="ED18" s="12" t="s">
        <v>249</v>
      </c>
      <c r="EE18" s="12" t="s">
        <v>249</v>
      </c>
      <c r="EF18" s="12" t="s">
        <v>249</v>
      </c>
      <c r="EG18" s="12" t="s">
        <v>249</v>
      </c>
      <c r="EH18" s="12" t="s">
        <v>301</v>
      </c>
      <c r="EI18" s="12" t="s">
        <v>301</v>
      </c>
      <c r="EJ18" s="12" t="s">
        <v>249</v>
      </c>
      <c r="EK18" s="12" t="s">
        <v>301</v>
      </c>
      <c r="EL18" s="12" t="s">
        <v>301</v>
      </c>
      <c r="EM18" s="12" t="s">
        <v>301</v>
      </c>
      <c r="EN18" s="12" t="s">
        <v>249</v>
      </c>
      <c r="EO18" s="12" t="s">
        <v>301</v>
      </c>
      <c r="EP18" s="12" t="s">
        <v>249</v>
      </c>
      <c r="EQ18" s="12" t="s">
        <v>249</v>
      </c>
      <c r="ER18" s="12" t="s">
        <v>249</v>
      </c>
      <c r="ES18" s="12" t="s">
        <v>249</v>
      </c>
      <c r="ET18" s="12" t="s">
        <v>301</v>
      </c>
      <c r="EU18" s="12" t="s">
        <v>301</v>
      </c>
      <c r="EV18" s="12" t="s">
        <v>249</v>
      </c>
      <c r="EW18" s="12" t="s">
        <v>249</v>
      </c>
      <c r="EX18" s="12" t="s">
        <v>301</v>
      </c>
      <c r="EY18" s="12" t="s">
        <v>249</v>
      </c>
      <c r="EZ18" s="12" t="s">
        <v>249</v>
      </c>
      <c r="FA18" s="12" t="s">
        <v>301</v>
      </c>
      <c r="FB18" s="12" t="s">
        <v>301</v>
      </c>
      <c r="FC18" s="15" t="s">
        <v>11</v>
      </c>
      <c r="FD18" s="34">
        <f>COUNTIF(DE18:FB18," yes")</f>
        <v>25</v>
      </c>
      <c r="FE18" s="23">
        <f>FD18/50*100</f>
        <v>50</v>
      </c>
      <c r="FF18" s="12" t="s">
        <v>249</v>
      </c>
      <c r="FG18" s="12" t="s">
        <v>249</v>
      </c>
      <c r="FH18" s="12" t="s">
        <v>249</v>
      </c>
      <c r="FI18" s="12" t="s">
        <v>301</v>
      </c>
      <c r="FJ18" s="12" t="s">
        <v>301</v>
      </c>
      <c r="FK18" s="12" t="s">
        <v>249</v>
      </c>
      <c r="FL18" s="12" t="s">
        <v>301</v>
      </c>
      <c r="FM18" s="12" t="s">
        <v>301</v>
      </c>
      <c r="FN18" s="12" t="s">
        <v>249</v>
      </c>
      <c r="FO18" s="13" t="s">
        <v>302</v>
      </c>
      <c r="FP18" s="12" t="s">
        <v>301</v>
      </c>
      <c r="FQ18" s="12" t="s">
        <v>249</v>
      </c>
      <c r="FR18" s="12" t="s">
        <v>249</v>
      </c>
      <c r="FS18" s="12" t="s">
        <v>249</v>
      </c>
      <c r="FT18" s="12" t="s">
        <v>301</v>
      </c>
      <c r="FU18" s="13" t="s">
        <v>302</v>
      </c>
      <c r="FV18" s="12" t="s">
        <v>301</v>
      </c>
      <c r="FW18" s="13" t="s">
        <v>302</v>
      </c>
      <c r="FX18" s="12" t="s">
        <v>301</v>
      </c>
      <c r="FY18" s="12" t="s">
        <v>249</v>
      </c>
      <c r="FZ18" s="12" t="s">
        <v>301</v>
      </c>
      <c r="GA18" s="12" t="s">
        <v>301</v>
      </c>
      <c r="GB18" s="13" t="s">
        <v>302</v>
      </c>
      <c r="GC18" s="12" t="s">
        <v>249</v>
      </c>
      <c r="GD18" s="13" t="s">
        <v>302</v>
      </c>
      <c r="GE18" s="12" t="s">
        <v>301</v>
      </c>
      <c r="GF18" s="12" t="s">
        <v>301</v>
      </c>
      <c r="GG18" s="12" t="s">
        <v>249</v>
      </c>
      <c r="GH18" s="12" t="s">
        <v>302</v>
      </c>
      <c r="GI18" s="12" t="s">
        <v>249</v>
      </c>
      <c r="GJ18" s="12" t="s">
        <v>301</v>
      </c>
      <c r="GK18" s="12" t="s">
        <v>249</v>
      </c>
      <c r="GL18" s="12" t="s">
        <v>249</v>
      </c>
      <c r="GM18" s="12" t="s">
        <v>301</v>
      </c>
      <c r="GN18" s="12" t="s">
        <v>301</v>
      </c>
      <c r="GO18" s="12" t="s">
        <v>301</v>
      </c>
      <c r="GP18" s="12" t="s">
        <v>249</v>
      </c>
      <c r="GQ18" s="12" t="s">
        <v>301</v>
      </c>
      <c r="GR18" s="12" t="s">
        <v>249</v>
      </c>
      <c r="GS18" s="12" t="s">
        <v>249</v>
      </c>
      <c r="GT18" s="12" t="s">
        <v>249</v>
      </c>
      <c r="GU18" s="12" t="s">
        <v>301</v>
      </c>
      <c r="GV18" s="13" t="s">
        <v>302</v>
      </c>
      <c r="GW18" s="12" t="s">
        <v>301</v>
      </c>
      <c r="GX18" s="12" t="s">
        <v>249</v>
      </c>
      <c r="GY18" s="12" t="s">
        <v>303</v>
      </c>
      <c r="GZ18" s="12" t="s">
        <v>301</v>
      </c>
      <c r="HA18" s="12" t="s">
        <v>301</v>
      </c>
      <c r="HB18" s="12" t="s">
        <v>301</v>
      </c>
      <c r="HC18" s="12" t="s">
        <v>249</v>
      </c>
      <c r="HD18" s="15" t="s">
        <v>11</v>
      </c>
      <c r="HE18" s="34">
        <f>COUNTIF(FF18:HC18," yes")</f>
        <v>22</v>
      </c>
      <c r="HF18" s="23">
        <f>HE18/50*100</f>
        <v>44</v>
      </c>
      <c r="HG18" s="15" t="s">
        <v>11</v>
      </c>
      <c r="HH18" s="34">
        <f>BB18+DC18+FD18+HE18</f>
        <v>90</v>
      </c>
      <c r="HI18" s="23">
        <f>HH18/200*100</f>
        <v>45</v>
      </c>
    </row>
    <row r="19" spans="1:217" x14ac:dyDescent="0.2">
      <c r="A19" s="15" t="s">
        <v>304</v>
      </c>
      <c r="B19" s="16" t="s">
        <v>305</v>
      </c>
      <c r="C19" s="12" t="s">
        <v>213</v>
      </c>
      <c r="D19" s="12" t="s">
        <v>213</v>
      </c>
      <c r="E19" s="12" t="s">
        <v>249</v>
      </c>
      <c r="F19" s="12" t="s">
        <v>213</v>
      </c>
      <c r="G19" s="12" t="s">
        <v>213</v>
      </c>
      <c r="H19" s="12" t="s">
        <v>213</v>
      </c>
      <c r="I19" s="12" t="s">
        <v>213</v>
      </c>
      <c r="J19" s="12" t="s">
        <v>306</v>
      </c>
      <c r="K19" s="12" t="s">
        <v>213</v>
      </c>
      <c r="L19" s="12" t="s">
        <v>1561</v>
      </c>
      <c r="M19" s="12" t="s">
        <v>278</v>
      </c>
      <c r="N19" s="12" t="s">
        <v>309</v>
      </c>
      <c r="O19" s="12" t="s">
        <v>306</v>
      </c>
      <c r="P19" s="12" t="s">
        <v>213</v>
      </c>
      <c r="Q19" s="12" t="s">
        <v>213</v>
      </c>
      <c r="R19" s="12" t="s">
        <v>1562</v>
      </c>
      <c r="S19" s="12" t="s">
        <v>213</v>
      </c>
      <c r="T19" s="12" t="s">
        <v>1563</v>
      </c>
      <c r="U19" s="12" t="s">
        <v>449</v>
      </c>
      <c r="V19" s="12" t="s">
        <v>1564</v>
      </c>
      <c r="W19" s="12" t="s">
        <v>213</v>
      </c>
      <c r="X19" s="12" t="s">
        <v>213</v>
      </c>
      <c r="Y19" s="12" t="s">
        <v>213</v>
      </c>
      <c r="Z19" s="12" t="s">
        <v>306</v>
      </c>
      <c r="AA19" s="12" t="s">
        <v>1565</v>
      </c>
      <c r="AB19" s="12" t="s">
        <v>213</v>
      </c>
      <c r="AC19" s="12" t="s">
        <v>239</v>
      </c>
      <c r="AD19" s="12" t="s">
        <v>472</v>
      </c>
      <c r="AE19" s="12" t="s">
        <v>251</v>
      </c>
      <c r="AF19" s="12" t="s">
        <v>239</v>
      </c>
      <c r="AG19" s="12" t="s">
        <v>306</v>
      </c>
      <c r="AH19" s="12" t="s">
        <v>1566</v>
      </c>
      <c r="AI19" s="12" t="s">
        <v>1256</v>
      </c>
      <c r="AJ19" s="12" t="s">
        <v>213</v>
      </c>
      <c r="AK19" s="12" t="s">
        <v>213</v>
      </c>
      <c r="AL19" s="12" t="s">
        <v>306</v>
      </c>
      <c r="AM19" s="12" t="s">
        <v>309</v>
      </c>
      <c r="AN19" s="12" t="s">
        <v>213</v>
      </c>
      <c r="AO19" s="12" t="s">
        <v>213</v>
      </c>
      <c r="AP19" s="12" t="s">
        <v>213</v>
      </c>
      <c r="AQ19" s="12" t="s">
        <v>306</v>
      </c>
      <c r="AR19" s="12" t="s">
        <v>1512</v>
      </c>
      <c r="AS19" s="12" t="s">
        <v>213</v>
      </c>
      <c r="AT19" s="12" t="s">
        <v>213</v>
      </c>
      <c r="AU19" s="12" t="s">
        <v>1567</v>
      </c>
      <c r="AV19" s="12" t="s">
        <v>212</v>
      </c>
      <c r="AW19" s="12" t="s">
        <v>301</v>
      </c>
      <c r="AX19" s="12" t="s">
        <v>1568</v>
      </c>
      <c r="AY19" s="12" t="s">
        <v>213</v>
      </c>
      <c r="AZ19" s="12" t="s">
        <v>213</v>
      </c>
      <c r="BA19" s="26"/>
      <c r="BB19" s="19" t="s">
        <v>8</v>
      </c>
      <c r="BC19" s="20" t="s">
        <v>9</v>
      </c>
      <c r="BD19" s="12" t="s">
        <v>1515</v>
      </c>
      <c r="BE19" s="12" t="s">
        <v>306</v>
      </c>
      <c r="BF19" s="12" t="s">
        <v>306</v>
      </c>
      <c r="BG19" s="12" t="s">
        <v>309</v>
      </c>
      <c r="BH19" s="12" t="s">
        <v>213</v>
      </c>
      <c r="BI19" s="12" t="s">
        <v>306</v>
      </c>
      <c r="BJ19" s="12" t="s">
        <v>309</v>
      </c>
      <c r="BK19" s="12" t="s">
        <v>249</v>
      </c>
      <c r="BL19" s="12" t="s">
        <v>1569</v>
      </c>
      <c r="BM19" s="12" t="s">
        <v>213</v>
      </c>
      <c r="BN19" s="12" t="s">
        <v>306</v>
      </c>
      <c r="BO19" s="12" t="s">
        <v>336</v>
      </c>
      <c r="BP19" s="12" t="s">
        <v>1570</v>
      </c>
      <c r="BQ19" s="12" t="s">
        <v>213</v>
      </c>
      <c r="BR19" s="12" t="s">
        <v>213</v>
      </c>
      <c r="BS19" s="12" t="s">
        <v>306</v>
      </c>
      <c r="BT19" s="12" t="s">
        <v>1571</v>
      </c>
      <c r="BU19" s="12" t="s">
        <v>213</v>
      </c>
      <c r="BV19" s="12" t="s">
        <v>213</v>
      </c>
      <c r="BW19" s="12" t="s">
        <v>1572</v>
      </c>
      <c r="BX19" s="12" t="s">
        <v>213</v>
      </c>
      <c r="BY19" s="12" t="s">
        <v>306</v>
      </c>
      <c r="BZ19" s="12" t="s">
        <v>213</v>
      </c>
      <c r="CA19" s="12" t="s">
        <v>812</v>
      </c>
      <c r="CB19" s="12" t="s">
        <v>306</v>
      </c>
      <c r="CC19" s="12" t="s">
        <v>213</v>
      </c>
      <c r="CD19" s="12" t="s">
        <v>213</v>
      </c>
      <c r="CE19" s="12" t="s">
        <v>213</v>
      </c>
      <c r="CF19" s="12" t="s">
        <v>213</v>
      </c>
      <c r="CG19" s="12" t="s">
        <v>306</v>
      </c>
      <c r="CH19" s="12" t="s">
        <v>306</v>
      </c>
      <c r="CI19" s="12" t="s">
        <v>1573</v>
      </c>
      <c r="CJ19" s="12" t="s">
        <v>213</v>
      </c>
      <c r="CK19" s="12" t="s">
        <v>306</v>
      </c>
      <c r="CL19" s="12" t="s">
        <v>213</v>
      </c>
      <c r="CM19" s="12" t="s">
        <v>213</v>
      </c>
      <c r="CN19" s="12" t="s">
        <v>309</v>
      </c>
      <c r="CO19" s="12" t="s">
        <v>306</v>
      </c>
      <c r="CP19" s="12" t="s">
        <v>213</v>
      </c>
      <c r="CQ19" s="12" t="s">
        <v>306</v>
      </c>
      <c r="CR19" s="12" t="s">
        <v>1574</v>
      </c>
      <c r="CS19" s="12" t="s">
        <v>1575</v>
      </c>
      <c r="CT19" s="12" t="s">
        <v>213</v>
      </c>
      <c r="CU19" s="12" t="s">
        <v>213</v>
      </c>
      <c r="CV19" s="12" t="s">
        <v>213</v>
      </c>
      <c r="CW19" s="12" t="s">
        <v>449</v>
      </c>
      <c r="CX19" s="12" t="s">
        <v>213</v>
      </c>
      <c r="CY19" s="12" t="s">
        <v>306</v>
      </c>
      <c r="CZ19" s="12" t="s">
        <v>1576</v>
      </c>
      <c r="DA19" s="12" t="s">
        <v>306</v>
      </c>
      <c r="DB19" s="26"/>
      <c r="DC19" s="19" t="s">
        <v>8</v>
      </c>
      <c r="DD19" s="20" t="s">
        <v>9</v>
      </c>
      <c r="DE19" s="12" t="s">
        <v>251</v>
      </c>
      <c r="DF19" s="12" t="s">
        <v>213</v>
      </c>
      <c r="DG19" s="12" t="s">
        <v>309</v>
      </c>
      <c r="DH19" s="12" t="s">
        <v>213</v>
      </c>
      <c r="DI19" s="12" t="s">
        <v>1577</v>
      </c>
      <c r="DJ19" s="12" t="s">
        <v>249</v>
      </c>
      <c r="DK19" s="12" t="s">
        <v>251</v>
      </c>
      <c r="DL19" s="12" t="s">
        <v>249</v>
      </c>
      <c r="DM19" s="12" t="s">
        <v>213</v>
      </c>
      <c r="DN19" s="12" t="s">
        <v>309</v>
      </c>
      <c r="DO19" s="12" t="s">
        <v>306</v>
      </c>
      <c r="DP19" s="12" t="s">
        <v>213</v>
      </c>
      <c r="DQ19" s="12" t="s">
        <v>213</v>
      </c>
      <c r="DR19" s="12" t="s">
        <v>213</v>
      </c>
      <c r="DS19" s="12" t="s">
        <v>421</v>
      </c>
      <c r="DT19" s="12" t="s">
        <v>1578</v>
      </c>
      <c r="DU19" s="12" t="s">
        <v>213</v>
      </c>
      <c r="DV19" s="12" t="s">
        <v>1579</v>
      </c>
      <c r="DW19" s="12" t="s">
        <v>306</v>
      </c>
      <c r="DX19" s="12" t="s">
        <v>306</v>
      </c>
      <c r="DY19" s="12" t="s">
        <v>1580</v>
      </c>
      <c r="DZ19" s="12" t="s">
        <v>1581</v>
      </c>
      <c r="EA19" s="12" t="s">
        <v>213</v>
      </c>
      <c r="EB19" s="12" t="s">
        <v>807</v>
      </c>
      <c r="EC19" s="12" t="s">
        <v>249</v>
      </c>
      <c r="ED19" s="12" t="s">
        <v>213</v>
      </c>
      <c r="EE19" s="12" t="s">
        <v>306</v>
      </c>
      <c r="EF19" s="12" t="s">
        <v>807</v>
      </c>
      <c r="EG19" s="12" t="s">
        <v>213</v>
      </c>
      <c r="EH19" s="12" t="s">
        <v>1582</v>
      </c>
      <c r="EI19" s="12" t="s">
        <v>255</v>
      </c>
      <c r="EJ19" s="12" t="s">
        <v>306</v>
      </c>
      <c r="EK19" s="12" t="s">
        <v>1583</v>
      </c>
      <c r="EL19" s="12" t="s">
        <v>213</v>
      </c>
      <c r="EM19" s="12" t="s">
        <v>213</v>
      </c>
      <c r="EN19" s="12" t="s">
        <v>306</v>
      </c>
      <c r="EO19" s="12" t="s">
        <v>213</v>
      </c>
      <c r="EP19" s="12" t="s">
        <v>213</v>
      </c>
      <c r="EQ19" s="12">
        <v>1</v>
      </c>
      <c r="ER19" s="12" t="s">
        <v>213</v>
      </c>
      <c r="ES19" s="12" t="s">
        <v>306</v>
      </c>
      <c r="ET19" s="12" t="s">
        <v>1584</v>
      </c>
      <c r="EU19" s="12" t="s">
        <v>213</v>
      </c>
      <c r="EV19" s="12" t="s">
        <v>309</v>
      </c>
      <c r="EW19" s="12" t="s">
        <v>251</v>
      </c>
      <c r="EX19" s="12" t="s">
        <v>213</v>
      </c>
      <c r="EY19" s="12" t="s">
        <v>213</v>
      </c>
      <c r="EZ19" s="12" t="s">
        <v>213</v>
      </c>
      <c r="FA19" s="12" t="s">
        <v>1585</v>
      </c>
      <c r="FB19" s="12" t="s">
        <v>1586</v>
      </c>
      <c r="FC19" s="26"/>
      <c r="FD19" s="19" t="s">
        <v>8</v>
      </c>
      <c r="FE19" s="20" t="s">
        <v>9</v>
      </c>
      <c r="FF19" s="12" t="s">
        <v>213</v>
      </c>
      <c r="FG19" s="12" t="s">
        <v>213</v>
      </c>
      <c r="FH19" s="12" t="s">
        <v>309</v>
      </c>
      <c r="FI19" s="12" t="s">
        <v>213</v>
      </c>
      <c r="FJ19" s="12" t="s">
        <v>239</v>
      </c>
      <c r="FK19" s="12" t="s">
        <v>309</v>
      </c>
      <c r="FL19" s="12" t="s">
        <v>213</v>
      </c>
      <c r="FM19" s="12" t="s">
        <v>1587</v>
      </c>
      <c r="FN19" s="12" t="s">
        <v>213</v>
      </c>
      <c r="FO19" s="12" t="s">
        <v>306</v>
      </c>
      <c r="FP19" s="12" t="s">
        <v>213</v>
      </c>
      <c r="FQ19" s="12" t="s">
        <v>213</v>
      </c>
      <c r="FR19" s="12" t="s">
        <v>213</v>
      </c>
      <c r="FS19" s="12" t="s">
        <v>213</v>
      </c>
      <c r="FT19" s="12" t="s">
        <v>1588</v>
      </c>
      <c r="FU19" s="12" t="s">
        <v>306</v>
      </c>
      <c r="FV19" s="12" t="s">
        <v>251</v>
      </c>
      <c r="FW19" s="12" t="s">
        <v>322</v>
      </c>
      <c r="FX19" s="12" t="s">
        <v>1589</v>
      </c>
      <c r="FY19" s="12" t="s">
        <v>213</v>
      </c>
      <c r="FZ19" s="12" t="s">
        <v>1590</v>
      </c>
      <c r="GA19" s="12" t="s">
        <v>213</v>
      </c>
      <c r="GB19" s="12" t="s">
        <v>1591</v>
      </c>
      <c r="GC19" s="12" t="s">
        <v>306</v>
      </c>
      <c r="GD19" s="12" t="s">
        <v>306</v>
      </c>
      <c r="GE19" s="12" t="s">
        <v>1592</v>
      </c>
      <c r="GF19" s="12" t="s">
        <v>213</v>
      </c>
      <c r="GG19" s="12" t="s">
        <v>306</v>
      </c>
      <c r="GH19" s="12" t="s">
        <v>306</v>
      </c>
      <c r="GI19" s="12" t="s">
        <v>306</v>
      </c>
      <c r="GJ19" s="12" t="s">
        <v>251</v>
      </c>
      <c r="GK19" s="12" t="s">
        <v>213</v>
      </c>
      <c r="GL19" s="12" t="s">
        <v>249</v>
      </c>
      <c r="GM19" s="12" t="s">
        <v>213</v>
      </c>
      <c r="GN19" s="12" t="s">
        <v>251</v>
      </c>
      <c r="GO19" s="12" t="s">
        <v>1593</v>
      </c>
      <c r="GP19" s="12" t="s">
        <v>306</v>
      </c>
      <c r="GQ19" s="12" t="s">
        <v>213</v>
      </c>
      <c r="GR19" s="12" t="s">
        <v>1594</v>
      </c>
      <c r="GS19" s="12" t="s">
        <v>306</v>
      </c>
      <c r="GT19" s="12" t="s">
        <v>306</v>
      </c>
      <c r="GU19" s="12" t="s">
        <v>1595</v>
      </c>
      <c r="GV19" s="12" t="s">
        <v>306</v>
      </c>
      <c r="GW19" s="12" t="s">
        <v>213</v>
      </c>
      <c r="GX19" s="12" t="s">
        <v>306</v>
      </c>
      <c r="GY19" s="12" t="s">
        <v>213</v>
      </c>
      <c r="GZ19" s="12" t="s">
        <v>213</v>
      </c>
      <c r="HA19" s="12" t="s">
        <v>1596</v>
      </c>
      <c r="HB19" s="12" t="s">
        <v>239</v>
      </c>
      <c r="HC19" s="12" t="s">
        <v>306</v>
      </c>
      <c r="HD19" s="26"/>
      <c r="HE19" s="19" t="s">
        <v>8</v>
      </c>
      <c r="HF19" s="20" t="s">
        <v>9</v>
      </c>
      <c r="HG19" s="26"/>
      <c r="HH19" s="19" t="s">
        <v>8</v>
      </c>
      <c r="HI19" s="20" t="s">
        <v>9</v>
      </c>
    </row>
    <row r="20" spans="1:217" x14ac:dyDescent="0.2">
      <c r="A20" s="15" t="s">
        <v>380</v>
      </c>
      <c r="B20" s="16" t="s">
        <v>381</v>
      </c>
      <c r="C20" s="12" t="s">
        <v>384</v>
      </c>
      <c r="D20" s="12" t="s">
        <v>384</v>
      </c>
      <c r="E20" s="12" t="s">
        <v>382</v>
      </c>
      <c r="F20" s="12" t="s">
        <v>306</v>
      </c>
      <c r="G20" s="12" t="s">
        <v>306</v>
      </c>
      <c r="H20" s="12" t="s">
        <v>384</v>
      </c>
      <c r="I20" s="12" t="s">
        <v>382</v>
      </c>
      <c r="J20" s="12" t="s">
        <v>382</v>
      </c>
      <c r="K20" s="12" t="s">
        <v>382</v>
      </c>
      <c r="L20" s="12" t="s">
        <v>383</v>
      </c>
      <c r="M20" s="12" t="s">
        <v>384</v>
      </c>
      <c r="N20" s="12" t="s">
        <v>306</v>
      </c>
      <c r="O20" s="12" t="s">
        <v>306</v>
      </c>
      <c r="P20" s="12" t="s">
        <v>306</v>
      </c>
      <c r="Q20" s="12" t="s">
        <v>384</v>
      </c>
      <c r="R20" s="12" t="s">
        <v>384</v>
      </c>
      <c r="S20" s="12" t="s">
        <v>306</v>
      </c>
      <c r="T20" s="12" t="s">
        <v>384</v>
      </c>
      <c r="U20" s="12" t="s">
        <v>306</v>
      </c>
      <c r="V20" s="12" t="s">
        <v>382</v>
      </c>
      <c r="W20" s="12" t="s">
        <v>306</v>
      </c>
      <c r="X20" s="12" t="s">
        <v>384</v>
      </c>
      <c r="Y20" s="12" t="s">
        <v>384</v>
      </c>
      <c r="Z20" s="12" t="s">
        <v>306</v>
      </c>
      <c r="AA20" s="12" t="s">
        <v>384</v>
      </c>
      <c r="AB20" s="12" t="s">
        <v>384</v>
      </c>
      <c r="AC20" s="12" t="s">
        <v>382</v>
      </c>
      <c r="AD20" s="12" t="s">
        <v>382</v>
      </c>
      <c r="AE20" s="12" t="s">
        <v>384</v>
      </c>
      <c r="AF20" s="12" t="s">
        <v>306</v>
      </c>
      <c r="AG20" s="12" t="s">
        <v>306</v>
      </c>
      <c r="AH20" s="12" t="s">
        <v>384</v>
      </c>
      <c r="AI20" s="12" t="s">
        <v>382</v>
      </c>
      <c r="AJ20" s="12" t="s">
        <v>306</v>
      </c>
      <c r="AK20" s="12" t="s">
        <v>306</v>
      </c>
      <c r="AL20" s="12" t="s">
        <v>306</v>
      </c>
      <c r="AM20" s="12" t="s">
        <v>306</v>
      </c>
      <c r="AN20" s="12" t="s">
        <v>306</v>
      </c>
      <c r="AO20" s="12" t="s">
        <v>306</v>
      </c>
      <c r="AP20" s="12" t="s">
        <v>306</v>
      </c>
      <c r="AQ20" s="12" t="s">
        <v>306</v>
      </c>
      <c r="AR20" s="12" t="s">
        <v>383</v>
      </c>
      <c r="AS20" s="12" t="s">
        <v>306</v>
      </c>
      <c r="AT20" s="12" t="s">
        <v>384</v>
      </c>
      <c r="AU20" s="12" t="s">
        <v>382</v>
      </c>
      <c r="AV20" s="12" t="s">
        <v>382</v>
      </c>
      <c r="AW20" s="12" t="s">
        <v>384</v>
      </c>
      <c r="AX20" s="12" t="s">
        <v>384</v>
      </c>
      <c r="AY20" s="12" t="s">
        <v>306</v>
      </c>
      <c r="AZ20" s="12" t="s">
        <v>382</v>
      </c>
      <c r="BA20" s="15" t="s">
        <v>12</v>
      </c>
      <c r="BB20" s="34">
        <f>COUNTIF(C20:AZ20," My strategy did change")</f>
        <v>2</v>
      </c>
      <c r="BC20" s="23">
        <f>BB20/50*100</f>
        <v>4</v>
      </c>
      <c r="BD20" s="12" t="s">
        <v>306</v>
      </c>
      <c r="BE20" s="12" t="s">
        <v>383</v>
      </c>
      <c r="BF20" s="12" t="s">
        <v>382</v>
      </c>
      <c r="BG20" s="12" t="s">
        <v>306</v>
      </c>
      <c r="BH20" s="12" t="s">
        <v>384</v>
      </c>
      <c r="BI20" s="12" t="s">
        <v>306</v>
      </c>
      <c r="BJ20" s="12" t="s">
        <v>383</v>
      </c>
      <c r="BK20" s="12" t="s">
        <v>306</v>
      </c>
      <c r="BL20" s="12" t="s">
        <v>382</v>
      </c>
      <c r="BM20" s="12" t="s">
        <v>306</v>
      </c>
      <c r="BN20" s="12" t="s">
        <v>382</v>
      </c>
      <c r="BO20" s="12" t="s">
        <v>382</v>
      </c>
      <c r="BP20" s="12" t="s">
        <v>383</v>
      </c>
      <c r="BQ20" s="12" t="s">
        <v>306</v>
      </c>
      <c r="BR20" s="12" t="s">
        <v>306</v>
      </c>
      <c r="BS20" s="12" t="s">
        <v>306</v>
      </c>
      <c r="BT20" s="12" t="s">
        <v>306</v>
      </c>
      <c r="BU20" s="12" t="s">
        <v>384</v>
      </c>
      <c r="BV20" s="12" t="s">
        <v>382</v>
      </c>
      <c r="BW20" s="12" t="s">
        <v>384</v>
      </c>
      <c r="BX20" s="12" t="s">
        <v>384</v>
      </c>
      <c r="BY20" s="12" t="s">
        <v>306</v>
      </c>
      <c r="BZ20" s="12" t="s">
        <v>306</v>
      </c>
      <c r="CA20" s="12" t="s">
        <v>306</v>
      </c>
      <c r="CB20" s="12" t="s">
        <v>382</v>
      </c>
      <c r="CC20" s="12" t="s">
        <v>382</v>
      </c>
      <c r="CD20" s="12" t="s">
        <v>384</v>
      </c>
      <c r="CE20" s="12" t="s">
        <v>306</v>
      </c>
      <c r="CF20" s="12" t="s">
        <v>384</v>
      </c>
      <c r="CG20" s="12" t="s">
        <v>306</v>
      </c>
      <c r="CH20" s="12" t="s">
        <v>306</v>
      </c>
      <c r="CI20" s="12" t="s">
        <v>306</v>
      </c>
      <c r="CJ20" s="12" t="s">
        <v>306</v>
      </c>
      <c r="CK20" s="12" t="s">
        <v>306</v>
      </c>
      <c r="CL20" s="12" t="s">
        <v>383</v>
      </c>
      <c r="CM20" s="12" t="s">
        <v>384</v>
      </c>
      <c r="CN20" s="12" t="s">
        <v>306</v>
      </c>
      <c r="CO20" s="12" t="s">
        <v>382</v>
      </c>
      <c r="CP20" s="12" t="s">
        <v>306</v>
      </c>
      <c r="CQ20" s="12" t="s">
        <v>306</v>
      </c>
      <c r="CR20" s="12" t="s">
        <v>384</v>
      </c>
      <c r="CS20" s="12" t="s">
        <v>383</v>
      </c>
      <c r="CT20" s="12" t="s">
        <v>306</v>
      </c>
      <c r="CU20" s="12" t="s">
        <v>306</v>
      </c>
      <c r="CV20" s="12" t="s">
        <v>382</v>
      </c>
      <c r="CW20" s="12" t="s">
        <v>382</v>
      </c>
      <c r="CX20" s="12" t="s">
        <v>382</v>
      </c>
      <c r="CY20" s="12" t="s">
        <v>306</v>
      </c>
      <c r="CZ20" s="12" t="s">
        <v>383</v>
      </c>
      <c r="DA20" s="12" t="s">
        <v>306</v>
      </c>
      <c r="DB20" s="15" t="s">
        <v>12</v>
      </c>
      <c r="DC20" s="34">
        <f>COUNTIF(BD20:DA20," My strategy did change")</f>
        <v>6</v>
      </c>
      <c r="DD20" s="23">
        <f>DC20/50*100</f>
        <v>12</v>
      </c>
      <c r="DE20" s="12" t="s">
        <v>306</v>
      </c>
      <c r="DF20" s="12" t="s">
        <v>306</v>
      </c>
      <c r="DG20" s="12" t="s">
        <v>306</v>
      </c>
      <c r="DH20" s="12" t="s">
        <v>306</v>
      </c>
      <c r="DI20" s="12" t="s">
        <v>384</v>
      </c>
      <c r="DJ20" s="12" t="s">
        <v>384</v>
      </c>
      <c r="DK20" s="12" t="s">
        <v>382</v>
      </c>
      <c r="DL20" s="12" t="s">
        <v>306</v>
      </c>
      <c r="DM20" s="12" t="s">
        <v>382</v>
      </c>
      <c r="DN20" s="12" t="s">
        <v>306</v>
      </c>
      <c r="DO20" s="12" t="s">
        <v>306</v>
      </c>
      <c r="DP20" s="12" t="s">
        <v>306</v>
      </c>
      <c r="DQ20" s="12" t="s">
        <v>306</v>
      </c>
      <c r="DR20" s="12" t="s">
        <v>384</v>
      </c>
      <c r="DS20" s="12" t="s">
        <v>306</v>
      </c>
      <c r="DT20" s="12" t="s">
        <v>306</v>
      </c>
      <c r="DU20" s="12" t="s">
        <v>382</v>
      </c>
      <c r="DV20" s="12" t="s">
        <v>384</v>
      </c>
      <c r="DW20" s="12" t="s">
        <v>306</v>
      </c>
      <c r="DX20" s="12" t="s">
        <v>384</v>
      </c>
      <c r="DY20" s="12" t="s">
        <v>384</v>
      </c>
      <c r="DZ20" s="12" t="s">
        <v>382</v>
      </c>
      <c r="EA20" s="12" t="s">
        <v>306</v>
      </c>
      <c r="EB20" s="12" t="s">
        <v>306</v>
      </c>
      <c r="EC20" s="12" t="s">
        <v>384</v>
      </c>
      <c r="ED20" s="12" t="s">
        <v>306</v>
      </c>
      <c r="EE20" s="12" t="s">
        <v>306</v>
      </c>
      <c r="EF20" s="12" t="s">
        <v>306</v>
      </c>
      <c r="EG20" s="12" t="s">
        <v>383</v>
      </c>
      <c r="EH20" s="12" t="s">
        <v>384</v>
      </c>
      <c r="EI20" s="12" t="s">
        <v>384</v>
      </c>
      <c r="EJ20" s="12" t="s">
        <v>306</v>
      </c>
      <c r="EK20" s="12" t="s">
        <v>384</v>
      </c>
      <c r="EL20" s="12" t="s">
        <v>384</v>
      </c>
      <c r="EM20" s="12" t="s">
        <v>384</v>
      </c>
      <c r="EN20" s="12" t="s">
        <v>306</v>
      </c>
      <c r="EO20" s="12" t="s">
        <v>306</v>
      </c>
      <c r="EP20" s="12" t="s">
        <v>383</v>
      </c>
      <c r="EQ20" s="12" t="s">
        <v>382</v>
      </c>
      <c r="ER20" s="12" t="s">
        <v>382</v>
      </c>
      <c r="ES20" s="12" t="s">
        <v>306</v>
      </c>
      <c r="ET20" s="12" t="s">
        <v>306</v>
      </c>
      <c r="EU20" s="12" t="s">
        <v>306</v>
      </c>
      <c r="EV20" s="12" t="s">
        <v>306</v>
      </c>
      <c r="EW20" s="12" t="s">
        <v>384</v>
      </c>
      <c r="EX20" s="12" t="s">
        <v>306</v>
      </c>
      <c r="EY20" s="12" t="s">
        <v>382</v>
      </c>
      <c r="EZ20" s="12" t="s">
        <v>306</v>
      </c>
      <c r="FA20" s="12" t="s">
        <v>382</v>
      </c>
      <c r="FB20" s="12" t="s">
        <v>384</v>
      </c>
      <c r="FC20" s="15" t="s">
        <v>12</v>
      </c>
      <c r="FD20" s="34">
        <f>COUNTIF(DE20:FB20," My strategy did change")</f>
        <v>2</v>
      </c>
      <c r="FE20" s="23">
        <f>FD20/50*100</f>
        <v>4</v>
      </c>
      <c r="FF20" s="12" t="s">
        <v>306</v>
      </c>
      <c r="FG20" s="12" t="s">
        <v>306</v>
      </c>
      <c r="FH20" s="12" t="s">
        <v>306</v>
      </c>
      <c r="FI20" s="12" t="s">
        <v>306</v>
      </c>
      <c r="FJ20" s="12" t="s">
        <v>306</v>
      </c>
      <c r="FK20" s="12" t="s">
        <v>306</v>
      </c>
      <c r="FL20" s="12" t="s">
        <v>384</v>
      </c>
      <c r="FM20" s="12" t="s">
        <v>383</v>
      </c>
      <c r="FN20" s="12" t="s">
        <v>306</v>
      </c>
      <c r="FO20" s="12" t="s">
        <v>382</v>
      </c>
      <c r="FP20" s="12" t="s">
        <v>382</v>
      </c>
      <c r="FQ20" s="12" t="s">
        <v>306</v>
      </c>
      <c r="FR20" s="12" t="s">
        <v>306</v>
      </c>
      <c r="FS20" s="12" t="s">
        <v>306</v>
      </c>
      <c r="FT20" s="12" t="s">
        <v>382</v>
      </c>
      <c r="FU20" s="12" t="s">
        <v>306</v>
      </c>
      <c r="FV20" s="12" t="s">
        <v>306</v>
      </c>
      <c r="FW20" s="12" t="s">
        <v>306</v>
      </c>
      <c r="FX20" s="12" t="s">
        <v>384</v>
      </c>
      <c r="FY20" s="12" t="s">
        <v>306</v>
      </c>
      <c r="FZ20" s="12" t="s">
        <v>384</v>
      </c>
      <c r="GA20" s="12" t="s">
        <v>384</v>
      </c>
      <c r="GB20" s="12" t="s">
        <v>306</v>
      </c>
      <c r="GC20" s="12" t="s">
        <v>306</v>
      </c>
      <c r="GD20" s="12" t="s">
        <v>306</v>
      </c>
      <c r="GE20" s="12" t="s">
        <v>383</v>
      </c>
      <c r="GF20" s="12" t="s">
        <v>384</v>
      </c>
      <c r="GG20" s="12" t="s">
        <v>306</v>
      </c>
      <c r="GH20" s="12" t="s">
        <v>306</v>
      </c>
      <c r="GI20" s="12" t="s">
        <v>306</v>
      </c>
      <c r="GJ20" s="12" t="s">
        <v>382</v>
      </c>
      <c r="GK20" s="12" t="s">
        <v>306</v>
      </c>
      <c r="GL20" s="12" t="s">
        <v>306</v>
      </c>
      <c r="GM20" s="12" t="s">
        <v>306</v>
      </c>
      <c r="GN20" s="12" t="s">
        <v>382</v>
      </c>
      <c r="GO20" s="12" t="s">
        <v>382</v>
      </c>
      <c r="GP20" s="12" t="s">
        <v>306</v>
      </c>
      <c r="GQ20" s="12" t="s">
        <v>306</v>
      </c>
      <c r="GR20" s="12" t="s">
        <v>306</v>
      </c>
      <c r="GS20" s="12" t="s">
        <v>306</v>
      </c>
      <c r="GT20" s="12" t="s">
        <v>382</v>
      </c>
      <c r="GU20" s="12" t="s">
        <v>384</v>
      </c>
      <c r="GV20" s="12" t="s">
        <v>306</v>
      </c>
      <c r="GW20" s="12" t="s">
        <v>306</v>
      </c>
      <c r="GX20" s="12" t="s">
        <v>306</v>
      </c>
      <c r="GY20" s="12" t="s">
        <v>382</v>
      </c>
      <c r="GZ20" s="12" t="s">
        <v>306</v>
      </c>
      <c r="HA20" s="12" t="s">
        <v>384</v>
      </c>
      <c r="HB20" s="12" t="s">
        <v>306</v>
      </c>
      <c r="HC20" s="12" t="s">
        <v>306</v>
      </c>
      <c r="HD20" s="15" t="s">
        <v>12</v>
      </c>
      <c r="HE20" s="34">
        <f>COUNTIF(FF20:HC20," My strategy did change")</f>
        <v>2</v>
      </c>
      <c r="HF20" s="23">
        <f>HE20/50*100</f>
        <v>4</v>
      </c>
      <c r="HG20" s="15" t="s">
        <v>12</v>
      </c>
      <c r="HH20" s="34">
        <f>BB20+DC20+FD20+HE20</f>
        <v>12</v>
      </c>
      <c r="HI20" s="23">
        <f>HH20/200*100</f>
        <v>6</v>
      </c>
    </row>
    <row r="21" spans="1:217" x14ac:dyDescent="0.2">
      <c r="A21" s="15" t="s">
        <v>385</v>
      </c>
      <c r="B21" s="16" t="s">
        <v>386</v>
      </c>
      <c r="C21" s="12" t="s">
        <v>213</v>
      </c>
      <c r="D21" s="12" t="s">
        <v>213</v>
      </c>
      <c r="E21" s="12" t="s">
        <v>363</v>
      </c>
      <c r="F21" s="12" t="s">
        <v>213</v>
      </c>
      <c r="G21" s="12" t="s">
        <v>213</v>
      </c>
      <c r="H21" s="12" t="s">
        <v>213</v>
      </c>
      <c r="I21" s="12" t="s">
        <v>213</v>
      </c>
      <c r="J21" s="12" t="s">
        <v>213</v>
      </c>
      <c r="K21" s="12" t="s">
        <v>213</v>
      </c>
      <c r="L21" s="12" t="s">
        <v>1597</v>
      </c>
      <c r="M21" s="12" t="s">
        <v>213</v>
      </c>
      <c r="N21" s="12" t="s">
        <v>213</v>
      </c>
      <c r="O21" s="12" t="s">
        <v>213</v>
      </c>
      <c r="P21" s="12" t="s">
        <v>213</v>
      </c>
      <c r="Q21" s="12" t="s">
        <v>213</v>
      </c>
      <c r="R21" s="12" t="s">
        <v>213</v>
      </c>
      <c r="S21" s="12" t="s">
        <v>213</v>
      </c>
      <c r="T21" s="12" t="s">
        <v>213</v>
      </c>
      <c r="U21" s="12" t="s">
        <v>213</v>
      </c>
      <c r="V21" s="12" t="s">
        <v>213</v>
      </c>
      <c r="W21" s="12" t="s">
        <v>213</v>
      </c>
      <c r="X21" s="12" t="s">
        <v>213</v>
      </c>
      <c r="Y21" s="12" t="s">
        <v>213</v>
      </c>
      <c r="Z21" s="12" t="s">
        <v>213</v>
      </c>
      <c r="AA21" s="12" t="s">
        <v>213</v>
      </c>
      <c r="AB21" s="12" t="s">
        <v>213</v>
      </c>
      <c r="AC21" s="12" t="s">
        <v>213</v>
      </c>
      <c r="AD21" s="12" t="s">
        <v>213</v>
      </c>
      <c r="AE21" s="12" t="s">
        <v>278</v>
      </c>
      <c r="AF21" s="12" t="s">
        <v>213</v>
      </c>
      <c r="AG21" s="12" t="s">
        <v>213</v>
      </c>
      <c r="AH21" s="12" t="s">
        <v>213</v>
      </c>
      <c r="AI21" s="12" t="s">
        <v>213</v>
      </c>
      <c r="AJ21" s="12" t="s">
        <v>213</v>
      </c>
      <c r="AK21" s="12" t="s">
        <v>213</v>
      </c>
      <c r="AL21" s="12" t="s">
        <v>213</v>
      </c>
      <c r="AM21" s="12" t="s">
        <v>213</v>
      </c>
      <c r="AN21" s="12" t="s">
        <v>213</v>
      </c>
      <c r="AO21" s="12" t="s">
        <v>213</v>
      </c>
      <c r="AP21" s="12" t="s">
        <v>213</v>
      </c>
      <c r="AQ21" s="12" t="s">
        <v>213</v>
      </c>
      <c r="AR21" s="12" t="s">
        <v>1598</v>
      </c>
      <c r="AS21" s="12" t="s">
        <v>213</v>
      </c>
      <c r="AT21" s="12" t="s">
        <v>213</v>
      </c>
      <c r="AU21" s="12" t="s">
        <v>213</v>
      </c>
      <c r="AV21" s="12" t="s">
        <v>213</v>
      </c>
      <c r="AW21" s="12" t="s">
        <v>213</v>
      </c>
      <c r="AX21" s="12" t="s">
        <v>213</v>
      </c>
      <c r="AY21" s="12" t="s">
        <v>213</v>
      </c>
      <c r="AZ21" s="12" t="s">
        <v>213</v>
      </c>
      <c r="BA21" s="26"/>
      <c r="BB21" s="24"/>
      <c r="BC21" s="25"/>
      <c r="BD21" s="12" t="s">
        <v>251</v>
      </c>
      <c r="BE21" s="12" t="s">
        <v>278</v>
      </c>
      <c r="BF21" s="12" t="s">
        <v>213</v>
      </c>
      <c r="BG21" s="12" t="s">
        <v>213</v>
      </c>
      <c r="BH21" s="12" t="s">
        <v>213</v>
      </c>
      <c r="BI21" s="12" t="s">
        <v>213</v>
      </c>
      <c r="BJ21" s="12" t="s">
        <v>249</v>
      </c>
      <c r="BK21" s="12" t="s">
        <v>213</v>
      </c>
      <c r="BL21" s="12" t="s">
        <v>1599</v>
      </c>
      <c r="BM21" s="12" t="s">
        <v>213</v>
      </c>
      <c r="BN21" s="12" t="s">
        <v>213</v>
      </c>
      <c r="BO21" s="12" t="s">
        <v>213</v>
      </c>
      <c r="BP21" s="12" t="s">
        <v>1600</v>
      </c>
      <c r="BQ21" s="12" t="s">
        <v>213</v>
      </c>
      <c r="BR21" s="12" t="s">
        <v>213</v>
      </c>
      <c r="BS21" s="12" t="s">
        <v>213</v>
      </c>
      <c r="BT21" s="12" t="s">
        <v>213</v>
      </c>
      <c r="BU21" s="12" t="s">
        <v>213</v>
      </c>
      <c r="BV21" s="12" t="s">
        <v>213</v>
      </c>
      <c r="BW21" s="12" t="s">
        <v>213</v>
      </c>
      <c r="BX21" s="12" t="s">
        <v>213</v>
      </c>
      <c r="BY21" s="12" t="s">
        <v>213</v>
      </c>
      <c r="BZ21" s="12" t="s">
        <v>213</v>
      </c>
      <c r="CA21" s="12" t="s">
        <v>213</v>
      </c>
      <c r="CB21" s="12" t="s">
        <v>213</v>
      </c>
      <c r="CC21" s="12" t="s">
        <v>213</v>
      </c>
      <c r="CD21" s="12" t="s">
        <v>213</v>
      </c>
      <c r="CE21" s="12" t="s">
        <v>213</v>
      </c>
      <c r="CF21" s="12" t="s">
        <v>213</v>
      </c>
      <c r="CG21" s="12" t="s">
        <v>213</v>
      </c>
      <c r="CH21" s="12" t="s">
        <v>251</v>
      </c>
      <c r="CI21" s="12" t="s">
        <v>213</v>
      </c>
      <c r="CJ21" s="12" t="s">
        <v>213</v>
      </c>
      <c r="CK21" s="12" t="s">
        <v>825</v>
      </c>
      <c r="CL21" s="12" t="s">
        <v>1601</v>
      </c>
      <c r="CM21" s="12" t="s">
        <v>213</v>
      </c>
      <c r="CN21" s="12" t="s">
        <v>213</v>
      </c>
      <c r="CO21" s="12" t="s">
        <v>213</v>
      </c>
      <c r="CP21" s="12" t="s">
        <v>213</v>
      </c>
      <c r="CQ21" s="12" t="s">
        <v>213</v>
      </c>
      <c r="CR21" s="12" t="s">
        <v>213</v>
      </c>
      <c r="CS21" s="12" t="s">
        <v>1602</v>
      </c>
      <c r="CT21" s="12" t="s">
        <v>213</v>
      </c>
      <c r="CU21" s="12" t="s">
        <v>213</v>
      </c>
      <c r="CV21" s="12" t="s">
        <v>213</v>
      </c>
      <c r="CW21" s="12" t="s">
        <v>213</v>
      </c>
      <c r="CX21" s="12" t="s">
        <v>213</v>
      </c>
      <c r="CY21" s="12" t="s">
        <v>213</v>
      </c>
      <c r="CZ21" s="12" t="s">
        <v>1603</v>
      </c>
      <c r="DA21" s="12" t="s">
        <v>213</v>
      </c>
      <c r="DB21" s="26"/>
      <c r="DC21" s="24"/>
      <c r="DD21" s="25"/>
      <c r="DE21" s="12" t="s">
        <v>213</v>
      </c>
      <c r="DF21" s="12" t="s">
        <v>213</v>
      </c>
      <c r="DG21" s="12" t="s">
        <v>213</v>
      </c>
      <c r="DH21" s="12" t="s">
        <v>213</v>
      </c>
      <c r="DI21" s="12" t="s">
        <v>213</v>
      </c>
      <c r="DJ21" s="12" t="s">
        <v>213</v>
      </c>
      <c r="DK21" s="12" t="s">
        <v>213</v>
      </c>
      <c r="DL21" s="12" t="s">
        <v>213</v>
      </c>
      <c r="DM21" s="12" t="s">
        <v>213</v>
      </c>
      <c r="DN21" s="12" t="s">
        <v>213</v>
      </c>
      <c r="DO21" s="12" t="s">
        <v>213</v>
      </c>
      <c r="DP21" s="12" t="s">
        <v>213</v>
      </c>
      <c r="DQ21" s="12" t="s">
        <v>213</v>
      </c>
      <c r="DR21" s="12" t="s">
        <v>213</v>
      </c>
      <c r="DS21" s="12" t="s">
        <v>213</v>
      </c>
      <c r="DT21" s="12" t="s">
        <v>213</v>
      </c>
      <c r="DU21" s="12" t="s">
        <v>213</v>
      </c>
      <c r="DV21" s="12" t="s">
        <v>213</v>
      </c>
      <c r="DW21" s="12" t="s">
        <v>213</v>
      </c>
      <c r="DX21" s="12" t="s">
        <v>213</v>
      </c>
      <c r="DY21" s="12" t="s">
        <v>213</v>
      </c>
      <c r="DZ21" s="12" t="s">
        <v>472</v>
      </c>
      <c r="EA21" s="12" t="s">
        <v>213</v>
      </c>
      <c r="EB21" s="12" t="s">
        <v>213</v>
      </c>
      <c r="EC21" s="12" t="s">
        <v>213</v>
      </c>
      <c r="ED21" s="12" t="s">
        <v>213</v>
      </c>
      <c r="EE21" s="12" t="s">
        <v>770</v>
      </c>
      <c r="EF21" s="12" t="s">
        <v>213</v>
      </c>
      <c r="EG21" s="12" t="s">
        <v>1604</v>
      </c>
      <c r="EH21" s="12" t="s">
        <v>213</v>
      </c>
      <c r="EI21" s="12" t="s">
        <v>213</v>
      </c>
      <c r="EJ21" s="12" t="s">
        <v>306</v>
      </c>
      <c r="EK21" s="12" t="s">
        <v>213</v>
      </c>
      <c r="EL21" s="12" t="s">
        <v>213</v>
      </c>
      <c r="EM21" s="12" t="s">
        <v>213</v>
      </c>
      <c r="EN21" s="12" t="s">
        <v>213</v>
      </c>
      <c r="EO21" s="12" t="s">
        <v>213</v>
      </c>
      <c r="EP21" s="12" t="s">
        <v>1605</v>
      </c>
      <c r="EQ21" s="12" t="s">
        <v>213</v>
      </c>
      <c r="ER21" s="12" t="s">
        <v>213</v>
      </c>
      <c r="ES21" s="12" t="s">
        <v>213</v>
      </c>
      <c r="ET21" s="12" t="s">
        <v>239</v>
      </c>
      <c r="EU21" s="12" t="s">
        <v>213</v>
      </c>
      <c r="EV21" s="12" t="s">
        <v>213</v>
      </c>
      <c r="EW21" s="12" t="s">
        <v>213</v>
      </c>
      <c r="EX21" s="12" t="s">
        <v>213</v>
      </c>
      <c r="EY21" s="12" t="s">
        <v>213</v>
      </c>
      <c r="EZ21" s="12" t="s">
        <v>213</v>
      </c>
      <c r="FA21" s="12" t="s">
        <v>213</v>
      </c>
      <c r="FB21" s="12" t="s">
        <v>213</v>
      </c>
      <c r="FC21" s="26"/>
      <c r="FD21" s="24"/>
      <c r="FE21" s="25"/>
      <c r="FF21" s="12" t="s">
        <v>213</v>
      </c>
      <c r="FG21" s="12" t="s">
        <v>213</v>
      </c>
      <c r="FH21" s="12" t="s">
        <v>213</v>
      </c>
      <c r="FI21" s="12" t="s">
        <v>213</v>
      </c>
      <c r="FJ21" s="12" t="s">
        <v>213</v>
      </c>
      <c r="FK21" s="12" t="s">
        <v>213</v>
      </c>
      <c r="FL21" s="12" t="s">
        <v>213</v>
      </c>
      <c r="FM21" s="12" t="s">
        <v>1606</v>
      </c>
      <c r="FN21" s="12" t="s">
        <v>213</v>
      </c>
      <c r="FO21" s="12" t="s">
        <v>213</v>
      </c>
      <c r="FP21" s="12" t="s">
        <v>213</v>
      </c>
      <c r="FQ21" s="12" t="s">
        <v>213</v>
      </c>
      <c r="FR21" s="12" t="s">
        <v>213</v>
      </c>
      <c r="FS21" s="12" t="s">
        <v>213</v>
      </c>
      <c r="FT21" s="12" t="s">
        <v>213</v>
      </c>
      <c r="FU21" s="12" t="s">
        <v>213</v>
      </c>
      <c r="FV21" s="12" t="s">
        <v>249</v>
      </c>
      <c r="FW21" s="12" t="s">
        <v>213</v>
      </c>
      <c r="FX21" s="12" t="s">
        <v>213</v>
      </c>
      <c r="FY21" s="12" t="s">
        <v>213</v>
      </c>
      <c r="FZ21" s="12" t="s">
        <v>213</v>
      </c>
      <c r="GA21" s="12" t="s">
        <v>213</v>
      </c>
      <c r="GB21" s="12" t="s">
        <v>213</v>
      </c>
      <c r="GC21" s="12" t="s">
        <v>213</v>
      </c>
      <c r="GD21" s="12" t="s">
        <v>213</v>
      </c>
      <c r="GE21" s="12" t="s">
        <v>1592</v>
      </c>
      <c r="GF21" s="12" t="s">
        <v>213</v>
      </c>
      <c r="GG21" s="12" t="s">
        <v>213</v>
      </c>
      <c r="GH21" s="12" t="s">
        <v>213</v>
      </c>
      <c r="GI21" s="12" t="s">
        <v>213</v>
      </c>
      <c r="GJ21" s="12" t="s">
        <v>213</v>
      </c>
      <c r="GK21" s="12" t="s">
        <v>213</v>
      </c>
      <c r="GL21" s="12" t="s">
        <v>213</v>
      </c>
      <c r="GM21" s="12" t="s">
        <v>213</v>
      </c>
      <c r="GN21" s="12" t="s">
        <v>213</v>
      </c>
      <c r="GO21" s="12" t="s">
        <v>213</v>
      </c>
      <c r="GP21" s="12" t="s">
        <v>213</v>
      </c>
      <c r="GQ21" s="12" t="s">
        <v>213</v>
      </c>
      <c r="GR21" s="12" t="s">
        <v>770</v>
      </c>
      <c r="GS21" s="12" t="s">
        <v>213</v>
      </c>
      <c r="GT21" s="12" t="s">
        <v>213</v>
      </c>
      <c r="GU21" s="12" t="s">
        <v>213</v>
      </c>
      <c r="GV21" s="12" t="s">
        <v>213</v>
      </c>
      <c r="GW21" s="12" t="s">
        <v>213</v>
      </c>
      <c r="GX21" s="12" t="s">
        <v>213</v>
      </c>
      <c r="GY21" s="12" t="s">
        <v>213</v>
      </c>
      <c r="GZ21" s="12" t="s">
        <v>213</v>
      </c>
      <c r="HA21" s="12" t="s">
        <v>1607</v>
      </c>
      <c r="HB21" s="12" t="s">
        <v>239</v>
      </c>
      <c r="HC21" s="12" t="s">
        <v>213</v>
      </c>
      <c r="HD21" s="26"/>
      <c r="HE21" s="24"/>
      <c r="HF21" s="25"/>
      <c r="HG21" s="26"/>
      <c r="HH21" s="24"/>
      <c r="HI21" s="25"/>
    </row>
    <row r="22" spans="1:217" x14ac:dyDescent="0.2">
      <c r="A22" s="15" t="s">
        <v>429</v>
      </c>
      <c r="B22" s="16" t="s">
        <v>430</v>
      </c>
      <c r="C22" s="12" t="s">
        <v>239</v>
      </c>
      <c r="D22" s="12" t="s">
        <v>873</v>
      </c>
      <c r="E22" s="12" t="s">
        <v>213</v>
      </c>
      <c r="F22" s="12" t="s">
        <v>213</v>
      </c>
      <c r="G22" s="12" t="s">
        <v>213</v>
      </c>
      <c r="H22" s="12" t="s">
        <v>213</v>
      </c>
      <c r="I22" s="12" t="s">
        <v>1608</v>
      </c>
      <c r="J22" s="12" t="s">
        <v>251</v>
      </c>
      <c r="K22" s="12" t="s">
        <v>278</v>
      </c>
      <c r="L22" s="12" t="s">
        <v>213</v>
      </c>
      <c r="M22" s="12" t="s">
        <v>278</v>
      </c>
      <c r="N22" s="12" t="s">
        <v>251</v>
      </c>
      <c r="O22" s="12" t="s">
        <v>213</v>
      </c>
      <c r="P22" s="12" t="s">
        <v>213</v>
      </c>
      <c r="Q22" s="12" t="s">
        <v>213</v>
      </c>
      <c r="R22" s="12" t="s">
        <v>251</v>
      </c>
      <c r="S22" s="12" t="s">
        <v>213</v>
      </c>
      <c r="T22" s="12" t="s">
        <v>251</v>
      </c>
      <c r="U22" s="12" t="s">
        <v>239</v>
      </c>
      <c r="V22" s="12" t="s">
        <v>1609</v>
      </c>
      <c r="W22" s="12" t="s">
        <v>213</v>
      </c>
      <c r="X22" s="12" t="s">
        <v>1610</v>
      </c>
      <c r="Y22" s="12" t="s">
        <v>1611</v>
      </c>
      <c r="Z22" s="12" t="s">
        <v>886</v>
      </c>
      <c r="AA22" s="12" t="s">
        <v>213</v>
      </c>
      <c r="AB22" s="12" t="s">
        <v>437</v>
      </c>
      <c r="AC22" s="12" t="s">
        <v>239</v>
      </c>
      <c r="AD22" s="12" t="s">
        <v>421</v>
      </c>
      <c r="AE22" s="12" t="s">
        <v>278</v>
      </c>
      <c r="AF22" s="12" t="s">
        <v>251</v>
      </c>
      <c r="AG22" s="12" t="s">
        <v>249</v>
      </c>
      <c r="AH22" s="12" t="s">
        <v>1612</v>
      </c>
      <c r="AI22" s="12" t="s">
        <v>213</v>
      </c>
      <c r="AJ22" s="12" t="s">
        <v>213</v>
      </c>
      <c r="AK22" s="12" t="s">
        <v>1613</v>
      </c>
      <c r="AL22" s="12" t="s">
        <v>437</v>
      </c>
      <c r="AM22" s="12" t="s">
        <v>251</v>
      </c>
      <c r="AN22" s="12" t="s">
        <v>255</v>
      </c>
      <c r="AO22" s="12" t="s">
        <v>278</v>
      </c>
      <c r="AP22" s="12" t="s">
        <v>1614</v>
      </c>
      <c r="AQ22" s="12" t="s">
        <v>1615</v>
      </c>
      <c r="AR22" s="12" t="s">
        <v>1512</v>
      </c>
      <c r="AS22" s="12" t="s">
        <v>251</v>
      </c>
      <c r="AT22" s="12" t="s">
        <v>1616</v>
      </c>
      <c r="AU22" s="12" t="s">
        <v>1617</v>
      </c>
      <c r="AV22" s="12" t="s">
        <v>239</v>
      </c>
      <c r="AW22" s="12" t="s">
        <v>251</v>
      </c>
      <c r="AX22" s="12" t="s">
        <v>436</v>
      </c>
      <c r="AY22" s="12" t="s">
        <v>1618</v>
      </c>
      <c r="AZ22" s="12" t="s">
        <v>213</v>
      </c>
      <c r="BA22" s="26"/>
      <c r="BB22" s="24"/>
      <c r="BC22" s="25"/>
      <c r="BD22" s="12" t="s">
        <v>251</v>
      </c>
      <c r="BE22" s="12" t="s">
        <v>213</v>
      </c>
      <c r="BF22" s="12" t="s">
        <v>1619</v>
      </c>
      <c r="BG22" s="12" t="s">
        <v>213</v>
      </c>
      <c r="BH22" s="12" t="s">
        <v>1620</v>
      </c>
      <c r="BI22" s="12" t="s">
        <v>1621</v>
      </c>
      <c r="BJ22" s="12" t="s">
        <v>1622</v>
      </c>
      <c r="BK22" s="12" t="s">
        <v>363</v>
      </c>
      <c r="BL22" s="12" t="s">
        <v>1623</v>
      </c>
      <c r="BM22" s="12" t="s">
        <v>1624</v>
      </c>
      <c r="BN22" s="12" t="s">
        <v>255</v>
      </c>
      <c r="BO22" s="12" t="s">
        <v>213</v>
      </c>
      <c r="BP22" s="12" t="s">
        <v>278</v>
      </c>
      <c r="BQ22" s="12" t="s">
        <v>251</v>
      </c>
      <c r="BR22" s="12" t="s">
        <v>251</v>
      </c>
      <c r="BS22" s="12" t="s">
        <v>1625</v>
      </c>
      <c r="BT22" s="12" t="s">
        <v>251</v>
      </c>
      <c r="BU22" s="12" t="s">
        <v>1626</v>
      </c>
      <c r="BV22" s="12" t="s">
        <v>213</v>
      </c>
      <c r="BW22" s="12" t="s">
        <v>239</v>
      </c>
      <c r="BX22" s="12" t="s">
        <v>213</v>
      </c>
      <c r="BY22" s="12" t="s">
        <v>363</v>
      </c>
      <c r="BZ22" s="12" t="s">
        <v>213</v>
      </c>
      <c r="CA22" s="12" t="s">
        <v>1627</v>
      </c>
      <c r="CB22" s="12" t="s">
        <v>251</v>
      </c>
      <c r="CC22" s="12" t="s">
        <v>213</v>
      </c>
      <c r="CD22" s="12" t="s">
        <v>213</v>
      </c>
      <c r="CE22" s="12" t="s">
        <v>213</v>
      </c>
      <c r="CF22" s="12" t="s">
        <v>213</v>
      </c>
      <c r="CG22" s="12" t="s">
        <v>474</v>
      </c>
      <c r="CH22" s="12" t="s">
        <v>251</v>
      </c>
      <c r="CI22" s="12" t="s">
        <v>1628</v>
      </c>
      <c r="CJ22" s="12" t="s">
        <v>213</v>
      </c>
      <c r="CK22" s="12" t="s">
        <v>475</v>
      </c>
      <c r="CL22" s="12" t="s">
        <v>1629</v>
      </c>
      <c r="CM22" s="12" t="s">
        <v>213</v>
      </c>
      <c r="CN22" s="12" t="s">
        <v>249</v>
      </c>
      <c r="CO22" s="12" t="s">
        <v>251</v>
      </c>
      <c r="CP22" s="12" t="s">
        <v>1630</v>
      </c>
      <c r="CQ22" s="12" t="s">
        <v>213</v>
      </c>
      <c r="CR22" s="12" t="s">
        <v>1631</v>
      </c>
      <c r="CS22" s="12" t="s">
        <v>1632</v>
      </c>
      <c r="CT22" s="12" t="s">
        <v>1633</v>
      </c>
      <c r="CU22" s="12" t="s">
        <v>213</v>
      </c>
      <c r="CV22" s="12" t="s">
        <v>213</v>
      </c>
      <c r="CW22" s="12" t="s">
        <v>1634</v>
      </c>
      <c r="CX22" s="12" t="s">
        <v>213</v>
      </c>
      <c r="CY22" s="12" t="s">
        <v>213</v>
      </c>
      <c r="CZ22" s="12" t="s">
        <v>1635</v>
      </c>
      <c r="DA22" s="12" t="s">
        <v>1636</v>
      </c>
      <c r="DB22" s="26"/>
      <c r="DC22" s="24"/>
      <c r="DD22" s="25"/>
      <c r="DE22" s="12" t="s">
        <v>251</v>
      </c>
      <c r="DF22" s="12" t="s">
        <v>278</v>
      </c>
      <c r="DG22" s="12" t="s">
        <v>1637</v>
      </c>
      <c r="DH22" s="12" t="s">
        <v>213</v>
      </c>
      <c r="DI22" s="12" t="s">
        <v>1638</v>
      </c>
      <c r="DJ22" s="12" t="s">
        <v>363</v>
      </c>
      <c r="DK22" s="12" t="s">
        <v>251</v>
      </c>
      <c r="DL22" s="12" t="s">
        <v>363</v>
      </c>
      <c r="DM22" s="12" t="s">
        <v>403</v>
      </c>
      <c r="DN22" s="12" t="s">
        <v>1639</v>
      </c>
      <c r="DO22" s="12" t="s">
        <v>239</v>
      </c>
      <c r="DP22" s="12" t="s">
        <v>421</v>
      </c>
      <c r="DQ22" s="12" t="s">
        <v>213</v>
      </c>
      <c r="DR22" s="12" t="s">
        <v>1640</v>
      </c>
      <c r="DS22" s="12" t="s">
        <v>421</v>
      </c>
      <c r="DT22" s="12" t="s">
        <v>1641</v>
      </c>
      <c r="DU22" s="12" t="s">
        <v>1642</v>
      </c>
      <c r="DV22" s="12" t="s">
        <v>213</v>
      </c>
      <c r="DW22" s="12" t="s">
        <v>251</v>
      </c>
      <c r="DX22" s="12" t="s">
        <v>1643</v>
      </c>
      <c r="DY22" s="12" t="s">
        <v>1644</v>
      </c>
      <c r="DZ22" s="12" t="s">
        <v>472</v>
      </c>
      <c r="EA22" s="12" t="s">
        <v>1645</v>
      </c>
      <c r="EB22" s="12" t="s">
        <v>449</v>
      </c>
      <c r="EC22" s="12" t="s">
        <v>363</v>
      </c>
      <c r="ED22" s="12" t="s">
        <v>213</v>
      </c>
      <c r="EE22" s="12" t="s">
        <v>770</v>
      </c>
      <c r="EF22" s="12" t="s">
        <v>213</v>
      </c>
      <c r="EG22" s="12" t="s">
        <v>213</v>
      </c>
      <c r="EH22" s="12" t="s">
        <v>1646</v>
      </c>
      <c r="EI22" s="12" t="s">
        <v>255</v>
      </c>
      <c r="EJ22" s="12" t="s">
        <v>475</v>
      </c>
      <c r="EK22" s="12" t="s">
        <v>249</v>
      </c>
      <c r="EL22" s="12" t="s">
        <v>1647</v>
      </c>
      <c r="EM22" s="12" t="s">
        <v>1648</v>
      </c>
      <c r="EN22" s="12" t="s">
        <v>213</v>
      </c>
      <c r="EO22" s="12" t="s">
        <v>1649</v>
      </c>
      <c r="EP22" s="12" t="s">
        <v>1650</v>
      </c>
      <c r="EQ22" s="12" t="s">
        <v>251</v>
      </c>
      <c r="ER22" s="12" t="s">
        <v>213</v>
      </c>
      <c r="ES22" s="12" t="s">
        <v>1651</v>
      </c>
      <c r="ET22" s="12" t="s">
        <v>239</v>
      </c>
      <c r="EU22" s="12" t="s">
        <v>239</v>
      </c>
      <c r="EV22" s="12" t="s">
        <v>1652</v>
      </c>
      <c r="EW22" s="12" t="s">
        <v>251</v>
      </c>
      <c r="EX22" s="12" t="s">
        <v>806</v>
      </c>
      <c r="EY22" s="12" t="s">
        <v>1653</v>
      </c>
      <c r="EZ22" s="12" t="s">
        <v>213</v>
      </c>
      <c r="FA22" s="12" t="s">
        <v>239</v>
      </c>
      <c r="FB22" s="12" t="s">
        <v>1654</v>
      </c>
      <c r="FC22" s="26"/>
      <c r="FD22" s="24"/>
      <c r="FE22" s="25"/>
      <c r="FF22" s="12" t="s">
        <v>213</v>
      </c>
      <c r="FG22" s="12" t="s">
        <v>213</v>
      </c>
      <c r="FH22" s="12" t="s">
        <v>213</v>
      </c>
      <c r="FI22" s="12" t="s">
        <v>249</v>
      </c>
      <c r="FJ22" s="12" t="s">
        <v>1655</v>
      </c>
      <c r="FK22" s="12" t="s">
        <v>1656</v>
      </c>
      <c r="FL22" s="12" t="s">
        <v>213</v>
      </c>
      <c r="FM22" s="12" t="s">
        <v>1657</v>
      </c>
      <c r="FN22" s="12" t="s">
        <v>213</v>
      </c>
      <c r="FO22" s="12" t="s">
        <v>913</v>
      </c>
      <c r="FP22" s="12" t="s">
        <v>338</v>
      </c>
      <c r="FQ22" s="12" t="s">
        <v>213</v>
      </c>
      <c r="FR22" s="12" t="s">
        <v>251</v>
      </c>
      <c r="FS22" s="12" t="s">
        <v>213</v>
      </c>
      <c r="FT22" s="12" t="s">
        <v>249</v>
      </c>
      <c r="FU22" s="12" t="s">
        <v>1658</v>
      </c>
      <c r="FV22" s="12" t="s">
        <v>1659</v>
      </c>
      <c r="FW22" s="12" t="s">
        <v>1660</v>
      </c>
      <c r="FX22" s="12" t="s">
        <v>278</v>
      </c>
      <c r="FY22" s="12" t="s">
        <v>1661</v>
      </c>
      <c r="FZ22" s="12" t="s">
        <v>1662</v>
      </c>
      <c r="GA22" s="12" t="s">
        <v>1663</v>
      </c>
      <c r="GB22" s="12" t="s">
        <v>806</v>
      </c>
      <c r="GC22" s="12" t="s">
        <v>213</v>
      </c>
      <c r="GD22" s="12" t="s">
        <v>770</v>
      </c>
      <c r="GE22" s="12" t="s">
        <v>213</v>
      </c>
      <c r="GF22" s="12" t="s">
        <v>363</v>
      </c>
      <c r="GG22" s="12" t="s">
        <v>1241</v>
      </c>
      <c r="GH22" s="12" t="s">
        <v>475</v>
      </c>
      <c r="GI22" s="12" t="s">
        <v>249</v>
      </c>
      <c r="GJ22" s="12" t="s">
        <v>251</v>
      </c>
      <c r="GK22" s="12" t="s">
        <v>213</v>
      </c>
      <c r="GL22" s="12" t="s">
        <v>249</v>
      </c>
      <c r="GM22" s="12" t="s">
        <v>213</v>
      </c>
      <c r="GN22" s="12" t="s">
        <v>251</v>
      </c>
      <c r="GO22" s="12" t="s">
        <v>1664</v>
      </c>
      <c r="GP22" s="12" t="s">
        <v>249</v>
      </c>
      <c r="GQ22" s="12" t="s">
        <v>437</v>
      </c>
      <c r="GR22" s="12" t="s">
        <v>770</v>
      </c>
      <c r="GS22" s="12" t="s">
        <v>213</v>
      </c>
      <c r="GT22" s="12" t="s">
        <v>278</v>
      </c>
      <c r="GU22" s="12" t="s">
        <v>1665</v>
      </c>
      <c r="GV22" s="12" t="s">
        <v>213</v>
      </c>
      <c r="GW22" s="12" t="s">
        <v>213</v>
      </c>
      <c r="GX22" s="12" t="s">
        <v>251</v>
      </c>
      <c r="GY22" s="12" t="s">
        <v>213</v>
      </c>
      <c r="GZ22" s="12" t="s">
        <v>213</v>
      </c>
      <c r="HA22" s="12" t="s">
        <v>1666</v>
      </c>
      <c r="HB22" s="12" t="s">
        <v>239</v>
      </c>
      <c r="HC22" s="12" t="s">
        <v>213</v>
      </c>
      <c r="HD22" s="26"/>
      <c r="HE22" s="24"/>
      <c r="HF22" s="25"/>
      <c r="HG22" s="26"/>
      <c r="HH22" s="24"/>
      <c r="HI22" s="25"/>
    </row>
    <row r="23" spans="1:217" x14ac:dyDescent="0.2">
      <c r="A23" s="15" t="s">
        <v>495</v>
      </c>
      <c r="B23" s="16" t="s">
        <v>496</v>
      </c>
      <c r="C23" s="12">
        <v>30</v>
      </c>
      <c r="D23" s="12">
        <v>34</v>
      </c>
      <c r="E23" s="12">
        <v>53</v>
      </c>
      <c r="F23" s="12">
        <v>46</v>
      </c>
      <c r="G23" s="12">
        <v>26</v>
      </c>
      <c r="H23" s="12">
        <v>31</v>
      </c>
      <c r="I23" s="12">
        <v>34</v>
      </c>
      <c r="J23" s="12">
        <v>31</v>
      </c>
      <c r="K23" s="12">
        <v>47</v>
      </c>
      <c r="L23" s="12">
        <v>50</v>
      </c>
      <c r="M23" s="12">
        <v>37</v>
      </c>
      <c r="N23" s="12">
        <v>42</v>
      </c>
      <c r="O23" s="12">
        <v>35</v>
      </c>
      <c r="P23" s="12">
        <v>44</v>
      </c>
      <c r="Q23" s="12">
        <v>28</v>
      </c>
      <c r="R23" s="12">
        <v>35</v>
      </c>
      <c r="S23" s="12">
        <v>32</v>
      </c>
      <c r="T23" s="12">
        <v>31</v>
      </c>
      <c r="U23" s="12">
        <v>30</v>
      </c>
      <c r="V23" s="12">
        <v>29</v>
      </c>
      <c r="W23" s="12">
        <v>35</v>
      </c>
      <c r="X23" s="12">
        <v>65</v>
      </c>
      <c r="Y23" s="12">
        <v>43</v>
      </c>
      <c r="Z23" s="12">
        <v>30</v>
      </c>
      <c r="AA23" s="12">
        <v>34</v>
      </c>
      <c r="AB23" s="12">
        <v>44</v>
      </c>
      <c r="AC23" s="12">
        <v>40</v>
      </c>
      <c r="AD23" s="12">
        <v>42</v>
      </c>
      <c r="AE23" s="12">
        <v>37</v>
      </c>
      <c r="AF23" s="12">
        <v>32</v>
      </c>
      <c r="AG23" s="12">
        <v>36</v>
      </c>
      <c r="AH23" s="12">
        <v>36</v>
      </c>
      <c r="AI23" s="12">
        <v>39</v>
      </c>
      <c r="AJ23" s="12">
        <v>28</v>
      </c>
      <c r="AK23" s="12">
        <v>28</v>
      </c>
      <c r="AL23" s="12">
        <v>38</v>
      </c>
      <c r="AM23" s="12">
        <v>34</v>
      </c>
      <c r="AN23" s="12">
        <v>26</v>
      </c>
      <c r="AO23" s="12">
        <v>31</v>
      </c>
      <c r="AP23" s="12">
        <v>32</v>
      </c>
      <c r="AQ23" s="12">
        <v>42</v>
      </c>
      <c r="AR23" s="12">
        <v>23</v>
      </c>
      <c r="AS23" s="12">
        <v>47</v>
      </c>
      <c r="AT23" s="12">
        <v>45</v>
      </c>
      <c r="AU23" s="12">
        <v>50</v>
      </c>
      <c r="AV23" s="12">
        <v>31</v>
      </c>
      <c r="AW23" s="12">
        <v>44</v>
      </c>
      <c r="AX23" s="12">
        <v>49</v>
      </c>
      <c r="AY23" s="12">
        <v>45</v>
      </c>
      <c r="AZ23" s="12">
        <v>34</v>
      </c>
      <c r="BA23" s="15" t="s">
        <v>13</v>
      </c>
      <c r="BB23" s="19" t="s">
        <v>8</v>
      </c>
      <c r="BC23" s="20" t="s">
        <v>9</v>
      </c>
      <c r="BD23" s="12">
        <v>66</v>
      </c>
      <c r="BE23" s="12">
        <v>35</v>
      </c>
      <c r="BF23" s="12">
        <v>32</v>
      </c>
      <c r="BG23" s="12">
        <v>30</v>
      </c>
      <c r="BH23" s="12">
        <v>56</v>
      </c>
      <c r="BI23" s="12">
        <v>42</v>
      </c>
      <c r="BJ23" s="12">
        <v>32</v>
      </c>
      <c r="BK23" s="12">
        <v>35</v>
      </c>
      <c r="BL23" s="12">
        <v>29</v>
      </c>
      <c r="BM23" s="12">
        <v>33</v>
      </c>
      <c r="BN23" s="12">
        <v>48</v>
      </c>
      <c r="BO23" s="12">
        <v>37</v>
      </c>
      <c r="BP23" s="12">
        <v>30</v>
      </c>
      <c r="BQ23" s="12">
        <v>55</v>
      </c>
      <c r="BR23" s="12">
        <v>25</v>
      </c>
      <c r="BS23" s="12">
        <v>52</v>
      </c>
      <c r="BT23" s="12">
        <v>36</v>
      </c>
      <c r="BU23" s="12">
        <v>28</v>
      </c>
      <c r="BV23" s="12">
        <v>41</v>
      </c>
      <c r="BW23" s="12">
        <v>32</v>
      </c>
      <c r="BX23" s="12">
        <v>37</v>
      </c>
      <c r="BY23" s="12">
        <v>40</v>
      </c>
      <c r="BZ23" s="12">
        <v>45</v>
      </c>
      <c r="CA23" s="12">
        <v>34</v>
      </c>
      <c r="CB23" s="12">
        <v>28</v>
      </c>
      <c r="CC23" s="12">
        <v>48</v>
      </c>
      <c r="CD23" s="12">
        <v>37</v>
      </c>
      <c r="CE23" s="12">
        <v>47</v>
      </c>
      <c r="CF23" s="12">
        <v>30</v>
      </c>
      <c r="CG23" s="12">
        <v>32</v>
      </c>
      <c r="CH23" s="12">
        <v>40</v>
      </c>
      <c r="CI23" s="12">
        <v>58</v>
      </c>
      <c r="CJ23" s="12">
        <v>34</v>
      </c>
      <c r="CK23" s="12">
        <v>33</v>
      </c>
      <c r="CL23" s="12">
        <v>36</v>
      </c>
      <c r="CM23" s="12">
        <v>51</v>
      </c>
      <c r="CN23" s="12">
        <v>35</v>
      </c>
      <c r="CO23" s="12">
        <v>32</v>
      </c>
      <c r="CP23" s="12">
        <v>48</v>
      </c>
      <c r="CQ23" s="12">
        <v>35</v>
      </c>
      <c r="CR23" s="12">
        <v>30</v>
      </c>
      <c r="CS23" s="12">
        <v>34</v>
      </c>
      <c r="CT23" s="12">
        <v>34</v>
      </c>
      <c r="CU23" s="12">
        <v>42</v>
      </c>
      <c r="CV23" s="12">
        <v>33</v>
      </c>
      <c r="CW23" s="12">
        <v>36</v>
      </c>
      <c r="CX23" s="12">
        <v>58</v>
      </c>
      <c r="CY23" s="12">
        <v>33</v>
      </c>
      <c r="CZ23" s="12">
        <v>27</v>
      </c>
      <c r="DA23" s="12">
        <v>39</v>
      </c>
      <c r="DB23" s="15" t="s">
        <v>13</v>
      </c>
      <c r="DC23" s="19" t="s">
        <v>8</v>
      </c>
      <c r="DD23" s="20" t="s">
        <v>9</v>
      </c>
      <c r="DE23" s="12">
        <v>40</v>
      </c>
      <c r="DF23" s="12">
        <v>32</v>
      </c>
      <c r="DG23" s="12">
        <v>37</v>
      </c>
      <c r="DH23" s="12">
        <v>30</v>
      </c>
      <c r="DI23" s="12">
        <v>28</v>
      </c>
      <c r="DJ23" s="12">
        <v>58</v>
      </c>
      <c r="DK23" s="12">
        <v>37</v>
      </c>
      <c r="DL23" s="12">
        <v>64</v>
      </c>
      <c r="DM23" s="12">
        <v>30</v>
      </c>
      <c r="DN23" s="12">
        <v>29</v>
      </c>
      <c r="DO23" s="12">
        <v>31</v>
      </c>
      <c r="DP23" s="12">
        <v>44</v>
      </c>
      <c r="DQ23" s="12">
        <v>42</v>
      </c>
      <c r="DR23" s="12">
        <v>50</v>
      </c>
      <c r="DS23" s="12">
        <v>44</v>
      </c>
      <c r="DT23" s="12">
        <v>62</v>
      </c>
      <c r="DU23" s="12">
        <v>31</v>
      </c>
      <c r="DV23" s="12">
        <v>36</v>
      </c>
      <c r="DW23" s="12">
        <v>29</v>
      </c>
      <c r="DX23" s="12">
        <v>53</v>
      </c>
      <c r="DY23" s="12">
        <v>29</v>
      </c>
      <c r="DZ23" s="12">
        <v>50</v>
      </c>
      <c r="EA23" s="12">
        <v>24</v>
      </c>
      <c r="EB23" s="12">
        <v>33</v>
      </c>
      <c r="EC23" s="12">
        <v>35</v>
      </c>
      <c r="ED23" s="12">
        <v>34</v>
      </c>
      <c r="EE23" s="12">
        <v>38</v>
      </c>
      <c r="EF23" s="12">
        <v>30</v>
      </c>
      <c r="EG23" s="12">
        <v>36</v>
      </c>
      <c r="EH23" s="12">
        <v>33</v>
      </c>
      <c r="EI23" s="12">
        <v>35</v>
      </c>
      <c r="EJ23" s="12">
        <v>35</v>
      </c>
      <c r="EK23" s="12">
        <v>40</v>
      </c>
      <c r="EL23" s="12">
        <v>40</v>
      </c>
      <c r="EM23" s="12">
        <v>31</v>
      </c>
      <c r="EN23" s="12">
        <v>52</v>
      </c>
      <c r="EO23" s="12">
        <v>51</v>
      </c>
      <c r="EP23" s="12">
        <v>32</v>
      </c>
      <c r="EQ23" s="12">
        <v>37</v>
      </c>
      <c r="ER23" s="12">
        <v>46</v>
      </c>
      <c r="ES23" s="12">
        <v>45</v>
      </c>
      <c r="ET23" s="12">
        <v>48</v>
      </c>
      <c r="EU23" s="12">
        <v>58</v>
      </c>
      <c r="EV23" s="12">
        <v>37</v>
      </c>
      <c r="EW23" s="12">
        <v>33</v>
      </c>
      <c r="EX23" s="12">
        <v>45</v>
      </c>
      <c r="EY23" s="12">
        <v>44</v>
      </c>
      <c r="EZ23" s="12">
        <v>26</v>
      </c>
      <c r="FA23" s="12">
        <v>48</v>
      </c>
      <c r="FB23" s="12">
        <v>30</v>
      </c>
      <c r="FC23" s="15" t="s">
        <v>13</v>
      </c>
      <c r="FD23" s="19" t="s">
        <v>8</v>
      </c>
      <c r="FE23" s="20" t="s">
        <v>9</v>
      </c>
      <c r="FF23" s="12">
        <v>46</v>
      </c>
      <c r="FG23" s="12">
        <v>30</v>
      </c>
      <c r="FH23" s="12">
        <v>40</v>
      </c>
      <c r="FI23" s="12">
        <v>41</v>
      </c>
      <c r="FJ23" s="12">
        <v>40</v>
      </c>
      <c r="FK23" s="12">
        <v>58</v>
      </c>
      <c r="FL23" s="12">
        <v>42</v>
      </c>
      <c r="FM23" s="12">
        <v>35</v>
      </c>
      <c r="FN23" s="12">
        <v>31</v>
      </c>
      <c r="FO23" s="12">
        <v>39</v>
      </c>
      <c r="FP23" s="12">
        <v>50</v>
      </c>
      <c r="FQ23" s="12">
        <v>31</v>
      </c>
      <c r="FR23" s="12">
        <v>50</v>
      </c>
      <c r="FS23" s="12">
        <v>48</v>
      </c>
      <c r="FT23" s="12">
        <v>30</v>
      </c>
      <c r="FU23" s="12">
        <v>41</v>
      </c>
      <c r="FV23" s="12">
        <v>32</v>
      </c>
      <c r="FW23" s="12">
        <v>68</v>
      </c>
      <c r="FX23" s="12">
        <v>48</v>
      </c>
      <c r="FY23" s="12">
        <v>28</v>
      </c>
      <c r="FZ23" s="12">
        <v>45</v>
      </c>
      <c r="GA23" s="12">
        <v>35</v>
      </c>
      <c r="GB23" s="12">
        <v>52</v>
      </c>
      <c r="GC23" s="12">
        <v>34</v>
      </c>
      <c r="GD23" s="12">
        <v>26</v>
      </c>
      <c r="GE23" s="12">
        <v>28</v>
      </c>
      <c r="GF23" s="12">
        <v>30</v>
      </c>
      <c r="GG23" s="12">
        <v>41</v>
      </c>
      <c r="GH23" s="12">
        <v>48</v>
      </c>
      <c r="GI23" s="12">
        <v>22</v>
      </c>
      <c r="GJ23" s="12">
        <v>44</v>
      </c>
      <c r="GK23" s="12">
        <v>30</v>
      </c>
      <c r="GL23" s="12">
        <v>51</v>
      </c>
      <c r="GM23" s="12">
        <v>30</v>
      </c>
      <c r="GN23" s="12">
        <v>45</v>
      </c>
      <c r="GO23" s="12">
        <v>42</v>
      </c>
      <c r="GP23" s="12">
        <v>32</v>
      </c>
      <c r="GQ23" s="12">
        <v>25</v>
      </c>
      <c r="GR23" s="12">
        <v>34</v>
      </c>
      <c r="GS23" s="12">
        <v>55</v>
      </c>
      <c r="GT23" s="12">
        <v>32</v>
      </c>
      <c r="GU23" s="12">
        <v>30</v>
      </c>
      <c r="GV23" s="12">
        <v>32</v>
      </c>
      <c r="GW23" s="12">
        <v>45</v>
      </c>
      <c r="GX23" s="12">
        <v>33</v>
      </c>
      <c r="GY23" s="12">
        <v>21</v>
      </c>
      <c r="GZ23" s="12">
        <v>44</v>
      </c>
      <c r="HA23" s="12">
        <v>46</v>
      </c>
      <c r="HB23" s="12">
        <v>45</v>
      </c>
      <c r="HC23" s="12">
        <v>25</v>
      </c>
      <c r="HD23" s="15" t="s">
        <v>13</v>
      </c>
      <c r="HE23" s="19" t="s">
        <v>8</v>
      </c>
      <c r="HF23" s="20" t="s">
        <v>9</v>
      </c>
      <c r="HG23" s="15" t="s">
        <v>13</v>
      </c>
      <c r="HH23" s="19" t="s">
        <v>8</v>
      </c>
      <c r="HI23" s="20" t="s">
        <v>9</v>
      </c>
    </row>
    <row r="24" spans="1:217" x14ac:dyDescent="0.2">
      <c r="A24" s="15" t="s">
        <v>497</v>
      </c>
      <c r="B24" s="16" t="s">
        <v>498</v>
      </c>
      <c r="C24" s="12" t="s">
        <v>500</v>
      </c>
      <c r="D24" s="12" t="s">
        <v>500</v>
      </c>
      <c r="E24" s="12" t="s">
        <v>499</v>
      </c>
      <c r="F24" s="12" t="s">
        <v>500</v>
      </c>
      <c r="G24" s="12" t="s">
        <v>500</v>
      </c>
      <c r="H24" s="12" t="s">
        <v>500</v>
      </c>
      <c r="I24" s="12" t="s">
        <v>500</v>
      </c>
      <c r="J24" s="12" t="s">
        <v>500</v>
      </c>
      <c r="K24" s="12" t="s">
        <v>500</v>
      </c>
      <c r="L24" s="12" t="s">
        <v>499</v>
      </c>
      <c r="M24" s="12" t="s">
        <v>500</v>
      </c>
      <c r="N24" s="12" t="s">
        <v>499</v>
      </c>
      <c r="O24" s="12" t="s">
        <v>499</v>
      </c>
      <c r="P24" s="12" t="s">
        <v>500</v>
      </c>
      <c r="Q24" s="12" t="s">
        <v>500</v>
      </c>
      <c r="R24" s="12" t="s">
        <v>500</v>
      </c>
      <c r="S24" s="12" t="s">
        <v>500</v>
      </c>
      <c r="T24" s="12" t="s">
        <v>500</v>
      </c>
      <c r="U24" s="12" t="s">
        <v>500</v>
      </c>
      <c r="V24" s="12" t="s">
        <v>500</v>
      </c>
      <c r="W24" s="12" t="s">
        <v>500</v>
      </c>
      <c r="X24" s="12" t="s">
        <v>500</v>
      </c>
      <c r="Y24" s="12" t="s">
        <v>500</v>
      </c>
      <c r="Z24" s="12" t="s">
        <v>500</v>
      </c>
      <c r="AA24" s="12" t="s">
        <v>499</v>
      </c>
      <c r="AB24" s="12" t="s">
        <v>500</v>
      </c>
      <c r="AC24" s="12" t="s">
        <v>500</v>
      </c>
      <c r="AD24" s="12" t="s">
        <v>500</v>
      </c>
      <c r="AE24" s="12" t="s">
        <v>499</v>
      </c>
      <c r="AF24" s="12" t="s">
        <v>500</v>
      </c>
      <c r="AG24" s="12" t="s">
        <v>499</v>
      </c>
      <c r="AH24" s="12" t="s">
        <v>500</v>
      </c>
      <c r="AI24" s="12" t="s">
        <v>500</v>
      </c>
      <c r="AJ24" s="12" t="s">
        <v>500</v>
      </c>
      <c r="AK24" s="12" t="s">
        <v>500</v>
      </c>
      <c r="AL24" s="12" t="s">
        <v>499</v>
      </c>
      <c r="AM24" s="12" t="s">
        <v>500</v>
      </c>
      <c r="AN24" s="12" t="s">
        <v>500</v>
      </c>
      <c r="AO24" s="12" t="s">
        <v>500</v>
      </c>
      <c r="AP24" s="12" t="s">
        <v>499</v>
      </c>
      <c r="AQ24" s="12" t="s">
        <v>500</v>
      </c>
      <c r="AR24" s="12" t="s">
        <v>499</v>
      </c>
      <c r="AS24" s="12" t="s">
        <v>499</v>
      </c>
      <c r="AT24" s="12" t="s">
        <v>499</v>
      </c>
      <c r="AU24" s="12" t="s">
        <v>499</v>
      </c>
      <c r="AV24" s="12" t="s">
        <v>500</v>
      </c>
      <c r="AW24" s="12" t="s">
        <v>500</v>
      </c>
      <c r="AX24" s="12" t="s">
        <v>499</v>
      </c>
      <c r="AY24" s="12" t="s">
        <v>500</v>
      </c>
      <c r="AZ24" s="12" t="s">
        <v>499</v>
      </c>
      <c r="BA24" s="15" t="s">
        <v>14</v>
      </c>
      <c r="BB24" s="34">
        <f>COUNTIF(C24:AZ24," Male")</f>
        <v>35</v>
      </c>
      <c r="BC24" s="23">
        <f>BB24/50*100</f>
        <v>70</v>
      </c>
      <c r="BD24" s="12" t="s">
        <v>500</v>
      </c>
      <c r="BE24" s="12" t="s">
        <v>500</v>
      </c>
      <c r="BF24" s="12" t="s">
        <v>500</v>
      </c>
      <c r="BG24" s="12" t="s">
        <v>500</v>
      </c>
      <c r="BH24" s="12" t="s">
        <v>499</v>
      </c>
      <c r="BI24" s="12" t="s">
        <v>499</v>
      </c>
      <c r="BJ24" s="12" t="s">
        <v>499</v>
      </c>
      <c r="BK24" s="12" t="s">
        <v>500</v>
      </c>
      <c r="BL24" s="12" t="s">
        <v>499</v>
      </c>
      <c r="BM24" s="12" t="s">
        <v>500</v>
      </c>
      <c r="BN24" s="12" t="s">
        <v>499</v>
      </c>
      <c r="BO24" s="12" t="s">
        <v>499</v>
      </c>
      <c r="BP24" s="12" t="s">
        <v>499</v>
      </c>
      <c r="BQ24" s="12" t="s">
        <v>499</v>
      </c>
      <c r="BR24" s="12" t="s">
        <v>499</v>
      </c>
      <c r="BS24" s="12" t="s">
        <v>500</v>
      </c>
      <c r="BT24" s="12" t="s">
        <v>499</v>
      </c>
      <c r="BU24" s="12" t="s">
        <v>499</v>
      </c>
      <c r="BV24" s="12" t="s">
        <v>499</v>
      </c>
      <c r="BW24" s="12" t="s">
        <v>500</v>
      </c>
      <c r="BX24" s="12" t="s">
        <v>499</v>
      </c>
      <c r="BY24" s="12" t="s">
        <v>499</v>
      </c>
      <c r="BZ24" s="12" t="s">
        <v>500</v>
      </c>
      <c r="CA24" s="12" t="s">
        <v>499</v>
      </c>
      <c r="CB24" s="12" t="s">
        <v>499</v>
      </c>
      <c r="CC24" s="12" t="s">
        <v>499</v>
      </c>
      <c r="CD24" s="12" t="s">
        <v>500</v>
      </c>
      <c r="CE24" s="12" t="s">
        <v>500</v>
      </c>
      <c r="CF24" s="12" t="s">
        <v>500</v>
      </c>
      <c r="CG24" s="12" t="s">
        <v>499</v>
      </c>
      <c r="CH24" s="12" t="s">
        <v>500</v>
      </c>
      <c r="CI24" s="12" t="s">
        <v>499</v>
      </c>
      <c r="CJ24" s="12" t="s">
        <v>500</v>
      </c>
      <c r="CK24" s="12" t="s">
        <v>500</v>
      </c>
      <c r="CL24" s="12" t="s">
        <v>499</v>
      </c>
      <c r="CM24" s="12" t="s">
        <v>499</v>
      </c>
      <c r="CN24" s="12" t="s">
        <v>500</v>
      </c>
      <c r="CO24" s="12" t="s">
        <v>500</v>
      </c>
      <c r="CP24" s="12" t="s">
        <v>500</v>
      </c>
      <c r="CQ24" s="12" t="s">
        <v>500</v>
      </c>
      <c r="CR24" s="12" t="s">
        <v>500</v>
      </c>
      <c r="CS24" s="12" t="s">
        <v>500</v>
      </c>
      <c r="CT24" s="12" t="s">
        <v>500</v>
      </c>
      <c r="CU24" s="12" t="s">
        <v>500</v>
      </c>
      <c r="CV24" s="12" t="s">
        <v>500</v>
      </c>
      <c r="CW24" s="12" t="s">
        <v>500</v>
      </c>
      <c r="CX24" s="12" t="s">
        <v>499</v>
      </c>
      <c r="CY24" s="12" t="s">
        <v>500</v>
      </c>
      <c r="CZ24" s="12" t="s">
        <v>499</v>
      </c>
      <c r="DA24" s="12" t="s">
        <v>500</v>
      </c>
      <c r="DB24" s="15" t="s">
        <v>14</v>
      </c>
      <c r="DC24" s="34">
        <f>COUNTIF(BD24:DA24," Male")</f>
        <v>27</v>
      </c>
      <c r="DD24" s="23">
        <f>DC24/50*100</f>
        <v>54</v>
      </c>
      <c r="DE24" s="12" t="s">
        <v>499</v>
      </c>
      <c r="DF24" s="12" t="s">
        <v>499</v>
      </c>
      <c r="DG24" s="12" t="s">
        <v>499</v>
      </c>
      <c r="DH24" s="12" t="s">
        <v>500</v>
      </c>
      <c r="DI24" s="12" t="s">
        <v>500</v>
      </c>
      <c r="DJ24" s="12" t="s">
        <v>500</v>
      </c>
      <c r="DK24" s="12" t="s">
        <v>500</v>
      </c>
      <c r="DL24" s="12" t="s">
        <v>500</v>
      </c>
      <c r="DM24" s="12" t="s">
        <v>500</v>
      </c>
      <c r="DN24" s="12" t="s">
        <v>500</v>
      </c>
      <c r="DO24" s="12" t="s">
        <v>500</v>
      </c>
      <c r="DP24" s="12" t="s">
        <v>499</v>
      </c>
      <c r="DQ24" s="12" t="s">
        <v>500</v>
      </c>
      <c r="DR24" s="12" t="s">
        <v>500</v>
      </c>
      <c r="DS24" s="12" t="s">
        <v>500</v>
      </c>
      <c r="DT24" s="12" t="s">
        <v>499</v>
      </c>
      <c r="DU24" s="12" t="s">
        <v>499</v>
      </c>
      <c r="DV24" s="12" t="s">
        <v>499</v>
      </c>
      <c r="DW24" s="12" t="s">
        <v>500</v>
      </c>
      <c r="DX24" s="12" t="s">
        <v>500</v>
      </c>
      <c r="DY24" s="12" t="s">
        <v>500</v>
      </c>
      <c r="DZ24" s="12" t="s">
        <v>500</v>
      </c>
      <c r="EA24" s="12" t="s">
        <v>499</v>
      </c>
      <c r="EB24" s="12" t="s">
        <v>499</v>
      </c>
      <c r="EC24" s="12" t="s">
        <v>499</v>
      </c>
      <c r="ED24" s="12" t="s">
        <v>500</v>
      </c>
      <c r="EE24" s="12" t="s">
        <v>500</v>
      </c>
      <c r="EF24" s="12" t="s">
        <v>500</v>
      </c>
      <c r="EG24" s="12" t="s">
        <v>499</v>
      </c>
      <c r="EH24" s="12" t="s">
        <v>500</v>
      </c>
      <c r="EI24" s="12" t="s">
        <v>500</v>
      </c>
      <c r="EJ24" s="12" t="s">
        <v>500</v>
      </c>
      <c r="EK24" s="12" t="s">
        <v>500</v>
      </c>
      <c r="EL24" s="12" t="s">
        <v>500</v>
      </c>
      <c r="EM24" s="12" t="s">
        <v>499</v>
      </c>
      <c r="EN24" s="12" t="s">
        <v>499</v>
      </c>
      <c r="EO24" s="12" t="s">
        <v>500</v>
      </c>
      <c r="EP24" s="12" t="s">
        <v>499</v>
      </c>
      <c r="EQ24" s="12" t="s">
        <v>500</v>
      </c>
      <c r="ER24" s="12" t="s">
        <v>499</v>
      </c>
      <c r="ES24" s="12" t="s">
        <v>499</v>
      </c>
      <c r="ET24" s="12" t="s">
        <v>499</v>
      </c>
      <c r="EU24" s="12" t="s">
        <v>500</v>
      </c>
      <c r="EV24" s="12" t="s">
        <v>500</v>
      </c>
      <c r="EW24" s="12" t="s">
        <v>500</v>
      </c>
      <c r="EX24" s="12" t="s">
        <v>500</v>
      </c>
      <c r="EY24" s="12" t="s">
        <v>500</v>
      </c>
      <c r="EZ24" s="12" t="s">
        <v>499</v>
      </c>
      <c r="FA24" s="12" t="s">
        <v>499</v>
      </c>
      <c r="FB24" s="12" t="s">
        <v>500</v>
      </c>
      <c r="FC24" s="15" t="s">
        <v>14</v>
      </c>
      <c r="FD24" s="34">
        <f>COUNTIF(DE24:FB24," Male")</f>
        <v>31</v>
      </c>
      <c r="FE24" s="23">
        <f>FD24/50*100</f>
        <v>62</v>
      </c>
      <c r="FF24" s="12" t="s">
        <v>500</v>
      </c>
      <c r="FG24" s="12" t="s">
        <v>499</v>
      </c>
      <c r="FH24" s="12" t="s">
        <v>500</v>
      </c>
      <c r="FI24" s="12" t="s">
        <v>500</v>
      </c>
      <c r="FJ24" s="12" t="s">
        <v>500</v>
      </c>
      <c r="FK24" s="12" t="s">
        <v>499</v>
      </c>
      <c r="FL24" s="12" t="s">
        <v>500</v>
      </c>
      <c r="FM24" s="12" t="s">
        <v>499</v>
      </c>
      <c r="FN24" s="12" t="s">
        <v>500</v>
      </c>
      <c r="FO24" s="12" t="s">
        <v>499</v>
      </c>
      <c r="FP24" s="12" t="s">
        <v>499</v>
      </c>
      <c r="FQ24" s="12" t="s">
        <v>499</v>
      </c>
      <c r="FR24" s="12" t="s">
        <v>499</v>
      </c>
      <c r="FS24" s="12" t="s">
        <v>499</v>
      </c>
      <c r="FT24" s="12" t="s">
        <v>500</v>
      </c>
      <c r="FU24" s="12" t="s">
        <v>499</v>
      </c>
      <c r="FV24" s="12" t="s">
        <v>500</v>
      </c>
      <c r="FW24" s="12" t="s">
        <v>499</v>
      </c>
      <c r="FX24" s="12" t="s">
        <v>499</v>
      </c>
      <c r="FY24" s="12" t="s">
        <v>500</v>
      </c>
      <c r="FZ24" s="12" t="s">
        <v>499</v>
      </c>
      <c r="GA24" s="12" t="s">
        <v>500</v>
      </c>
      <c r="GB24" s="12" t="s">
        <v>500</v>
      </c>
      <c r="GC24" s="12" t="s">
        <v>500</v>
      </c>
      <c r="GD24" s="12" t="s">
        <v>500</v>
      </c>
      <c r="GE24" s="12" t="s">
        <v>500</v>
      </c>
      <c r="GF24" s="12" t="s">
        <v>500</v>
      </c>
      <c r="GG24" s="12" t="s">
        <v>500</v>
      </c>
      <c r="GH24" s="12" t="s">
        <v>500</v>
      </c>
      <c r="GI24" s="12" t="s">
        <v>500</v>
      </c>
      <c r="GJ24" s="12" t="s">
        <v>500</v>
      </c>
      <c r="GK24" s="12" t="s">
        <v>499</v>
      </c>
      <c r="GL24" s="12" t="s">
        <v>500</v>
      </c>
      <c r="GM24" s="12" t="s">
        <v>500</v>
      </c>
      <c r="GN24" s="12" t="s">
        <v>500</v>
      </c>
      <c r="GO24" s="12" t="s">
        <v>500</v>
      </c>
      <c r="GP24" s="12" t="s">
        <v>500</v>
      </c>
      <c r="GQ24" s="12" t="s">
        <v>499</v>
      </c>
      <c r="GR24" s="12" t="s">
        <v>500</v>
      </c>
      <c r="GS24" s="12" t="s">
        <v>499</v>
      </c>
      <c r="GT24" s="12" t="s">
        <v>500</v>
      </c>
      <c r="GU24" s="12" t="s">
        <v>500</v>
      </c>
      <c r="GV24" s="12" t="s">
        <v>500</v>
      </c>
      <c r="GW24" s="12" t="s">
        <v>500</v>
      </c>
      <c r="GX24" s="12" t="s">
        <v>500</v>
      </c>
      <c r="GY24" s="12" t="s">
        <v>499</v>
      </c>
      <c r="GZ24" s="12" t="s">
        <v>499</v>
      </c>
      <c r="HA24" s="12" t="s">
        <v>500</v>
      </c>
      <c r="HB24" s="12" t="s">
        <v>500</v>
      </c>
      <c r="HC24" s="12" t="s">
        <v>499</v>
      </c>
      <c r="HD24" s="15" t="s">
        <v>14</v>
      </c>
      <c r="HE24" s="34">
        <f>COUNTIF(FF24:HC24," Male")</f>
        <v>32</v>
      </c>
      <c r="HF24" s="23">
        <f>HE24/50*100</f>
        <v>64</v>
      </c>
      <c r="HG24" s="15" t="s">
        <v>14</v>
      </c>
      <c r="HH24" s="34">
        <f>BB24+DC24+FD24+HE24</f>
        <v>125</v>
      </c>
      <c r="HI24" s="23">
        <f>HH24/200*100</f>
        <v>62.5</v>
      </c>
    </row>
    <row r="25" spans="1:217" x14ac:dyDescent="0.2">
      <c r="A25" s="15" t="s">
        <v>501</v>
      </c>
      <c r="B25" s="16" t="s">
        <v>502</v>
      </c>
      <c r="C25" s="12" t="s">
        <v>505</v>
      </c>
      <c r="D25" s="12" t="s">
        <v>512</v>
      </c>
      <c r="E25" s="12" t="s">
        <v>1667</v>
      </c>
      <c r="F25" s="12" t="s">
        <v>507</v>
      </c>
      <c r="G25" s="12" t="s">
        <v>512</v>
      </c>
      <c r="H25" s="12" t="s">
        <v>523</v>
      </c>
      <c r="I25" s="12" t="s">
        <v>505</v>
      </c>
      <c r="J25" s="12" t="s">
        <v>1668</v>
      </c>
      <c r="K25" s="12" t="s">
        <v>1669</v>
      </c>
      <c r="L25" s="12" t="s">
        <v>507</v>
      </c>
      <c r="M25" s="12" t="s">
        <v>929</v>
      </c>
      <c r="N25" s="12" t="s">
        <v>507</v>
      </c>
      <c r="O25" s="12" t="s">
        <v>507</v>
      </c>
      <c r="P25" s="12" t="s">
        <v>569</v>
      </c>
      <c r="Q25" s="12" t="s">
        <v>512</v>
      </c>
      <c r="R25" s="12" t="s">
        <v>509</v>
      </c>
      <c r="S25" s="12" t="s">
        <v>510</v>
      </c>
      <c r="T25" s="12" t="s">
        <v>507</v>
      </c>
      <c r="U25" s="12" t="s">
        <v>1670</v>
      </c>
      <c r="V25" s="12" t="s">
        <v>530</v>
      </c>
      <c r="W25" s="12" t="s">
        <v>505</v>
      </c>
      <c r="X25" s="12" t="s">
        <v>512</v>
      </c>
      <c r="Y25" s="12" t="s">
        <v>552</v>
      </c>
      <c r="Z25" s="12" t="s">
        <v>507</v>
      </c>
      <c r="AA25" s="12" t="s">
        <v>512</v>
      </c>
      <c r="AB25" s="12" t="s">
        <v>507</v>
      </c>
      <c r="AC25" s="12" t="s">
        <v>1670</v>
      </c>
      <c r="AD25" s="12" t="s">
        <v>523</v>
      </c>
      <c r="AE25" s="12" t="s">
        <v>1671</v>
      </c>
      <c r="AF25" s="12" t="s">
        <v>505</v>
      </c>
      <c r="AG25" s="12" t="s">
        <v>512</v>
      </c>
      <c r="AH25" s="12" t="s">
        <v>510</v>
      </c>
      <c r="AI25" s="12" t="s">
        <v>507</v>
      </c>
      <c r="AJ25" s="12" t="s">
        <v>529</v>
      </c>
      <c r="AK25" s="12" t="s">
        <v>505</v>
      </c>
      <c r="AL25" s="12" t="s">
        <v>507</v>
      </c>
      <c r="AM25" s="12" t="s">
        <v>543</v>
      </c>
      <c r="AN25" s="12" t="s">
        <v>523</v>
      </c>
      <c r="AO25" s="12" t="s">
        <v>507</v>
      </c>
      <c r="AP25" s="12" t="s">
        <v>507</v>
      </c>
      <c r="AQ25" s="12" t="s">
        <v>507</v>
      </c>
      <c r="AR25" s="12" t="s">
        <v>505</v>
      </c>
      <c r="AS25" s="12" t="s">
        <v>530</v>
      </c>
      <c r="AT25" s="12" t="s">
        <v>1672</v>
      </c>
      <c r="AU25" s="12" t="s">
        <v>507</v>
      </c>
      <c r="AV25" s="12" t="s">
        <v>509</v>
      </c>
      <c r="AW25" s="12" t="s">
        <v>530</v>
      </c>
      <c r="AX25" s="12" t="s">
        <v>507</v>
      </c>
      <c r="AY25" s="12" t="s">
        <v>1673</v>
      </c>
      <c r="AZ25" s="12" t="s">
        <v>1674</v>
      </c>
      <c r="BA25" s="15" t="s">
        <v>15</v>
      </c>
      <c r="BB25" s="34">
        <f>COUNTIF(C26:AZ26,"American ")</f>
        <v>49</v>
      </c>
      <c r="BC25" s="23">
        <f>BB25/50*100</f>
        <v>98</v>
      </c>
      <c r="BD25" s="12" t="s">
        <v>512</v>
      </c>
      <c r="BE25" s="12" t="s">
        <v>512</v>
      </c>
      <c r="BF25" s="12" t="s">
        <v>507</v>
      </c>
      <c r="BG25" s="12" t="s">
        <v>507</v>
      </c>
      <c r="BH25" s="12" t="s">
        <v>507</v>
      </c>
      <c r="BI25" s="12" t="s">
        <v>505</v>
      </c>
      <c r="BJ25" s="12" t="s">
        <v>512</v>
      </c>
      <c r="BK25" s="12" t="s">
        <v>556</v>
      </c>
      <c r="BL25" s="12" t="s">
        <v>505</v>
      </c>
      <c r="BM25" s="12" t="s">
        <v>505</v>
      </c>
      <c r="BN25" s="12" t="s">
        <v>505</v>
      </c>
      <c r="BO25" s="12" t="s">
        <v>1675</v>
      </c>
      <c r="BP25" s="12" t="s">
        <v>507</v>
      </c>
      <c r="BQ25" s="12" t="s">
        <v>512</v>
      </c>
      <c r="BR25" s="12" t="s">
        <v>509</v>
      </c>
      <c r="BS25" s="12" t="s">
        <v>505</v>
      </c>
      <c r="BT25" s="12" t="s">
        <v>523</v>
      </c>
      <c r="BU25" s="12" t="s">
        <v>1676</v>
      </c>
      <c r="BV25" s="12" t="s">
        <v>505</v>
      </c>
      <c r="BW25" s="12" t="s">
        <v>523</v>
      </c>
      <c r="BX25" s="12" t="s">
        <v>1671</v>
      </c>
      <c r="BY25" s="12" t="s">
        <v>512</v>
      </c>
      <c r="BZ25" s="12" t="s">
        <v>523</v>
      </c>
      <c r="CA25" s="12" t="s">
        <v>507</v>
      </c>
      <c r="CB25" s="12" t="s">
        <v>509</v>
      </c>
      <c r="CC25" s="12" t="s">
        <v>512</v>
      </c>
      <c r="CD25" s="12" t="s">
        <v>512</v>
      </c>
      <c r="CE25" s="12" t="s">
        <v>507</v>
      </c>
      <c r="CF25" s="12" t="s">
        <v>512</v>
      </c>
      <c r="CG25" s="12" t="s">
        <v>507</v>
      </c>
      <c r="CH25" s="12" t="s">
        <v>505</v>
      </c>
      <c r="CI25" s="12" t="s">
        <v>1677</v>
      </c>
      <c r="CJ25" s="12" t="s">
        <v>523</v>
      </c>
      <c r="CK25" s="12" t="s">
        <v>507</v>
      </c>
      <c r="CL25" s="12" t="s">
        <v>523</v>
      </c>
      <c r="CM25" s="12" t="s">
        <v>507</v>
      </c>
      <c r="CN25" s="12" t="s">
        <v>512</v>
      </c>
      <c r="CO25" s="12" t="s">
        <v>507</v>
      </c>
      <c r="CP25" s="12" t="s">
        <v>512</v>
      </c>
      <c r="CQ25" s="12" t="s">
        <v>505</v>
      </c>
      <c r="CR25" s="12" t="s">
        <v>509</v>
      </c>
      <c r="CS25" s="12" t="s">
        <v>507</v>
      </c>
      <c r="CT25" s="12" t="s">
        <v>543</v>
      </c>
      <c r="CU25" s="12" t="s">
        <v>507</v>
      </c>
      <c r="CV25" s="12" t="s">
        <v>530</v>
      </c>
      <c r="CW25" s="12" t="s">
        <v>1678</v>
      </c>
      <c r="CX25" s="12" t="s">
        <v>507</v>
      </c>
      <c r="CY25" s="12" t="s">
        <v>543</v>
      </c>
      <c r="CZ25" s="12" t="s">
        <v>507</v>
      </c>
      <c r="DA25" s="12" t="s">
        <v>507</v>
      </c>
      <c r="DB25" s="15" t="s">
        <v>15</v>
      </c>
      <c r="DC25" s="34">
        <f>COUNTIF(BD26:DA26,"American ")</f>
        <v>50</v>
      </c>
      <c r="DD25" s="23">
        <f>DC25/50*100</f>
        <v>100</v>
      </c>
      <c r="DE25" s="12" t="s">
        <v>929</v>
      </c>
      <c r="DF25" s="12" t="s">
        <v>507</v>
      </c>
      <c r="DG25" s="12" t="s">
        <v>507</v>
      </c>
      <c r="DH25" s="12" t="s">
        <v>507</v>
      </c>
      <c r="DI25" s="12" t="s">
        <v>543</v>
      </c>
      <c r="DJ25" s="12" t="s">
        <v>556</v>
      </c>
      <c r="DK25" s="12" t="s">
        <v>507</v>
      </c>
      <c r="DL25" s="12" t="s">
        <v>556</v>
      </c>
      <c r="DM25" s="12" t="s">
        <v>507</v>
      </c>
      <c r="DN25" s="12" t="s">
        <v>512</v>
      </c>
      <c r="DO25" s="12" t="s">
        <v>1670</v>
      </c>
      <c r="DP25" s="12" t="s">
        <v>505</v>
      </c>
      <c r="DQ25" s="12" t="s">
        <v>530</v>
      </c>
      <c r="DR25" s="12" t="s">
        <v>523</v>
      </c>
      <c r="DS25" s="12" t="s">
        <v>512</v>
      </c>
      <c r="DT25" s="12" t="s">
        <v>507</v>
      </c>
      <c r="DU25" s="12" t="s">
        <v>512</v>
      </c>
      <c r="DV25" s="12" t="s">
        <v>505</v>
      </c>
      <c r="DW25" s="12" t="s">
        <v>513</v>
      </c>
      <c r="DX25" s="12" t="s">
        <v>954</v>
      </c>
      <c r="DY25" s="12" t="s">
        <v>505</v>
      </c>
      <c r="DZ25" s="12" t="s">
        <v>507</v>
      </c>
      <c r="EA25" s="12" t="s">
        <v>929</v>
      </c>
      <c r="EB25" s="12" t="s">
        <v>523</v>
      </c>
      <c r="EC25" s="12" t="s">
        <v>945</v>
      </c>
      <c r="ED25" s="12" t="s">
        <v>556</v>
      </c>
      <c r="EE25" s="12" t="s">
        <v>507</v>
      </c>
      <c r="EF25" s="12" t="s">
        <v>523</v>
      </c>
      <c r="EG25" s="12" t="s">
        <v>552</v>
      </c>
      <c r="EH25" s="12" t="s">
        <v>530</v>
      </c>
      <c r="EI25" s="12" t="s">
        <v>1670</v>
      </c>
      <c r="EJ25" s="12" t="s">
        <v>507</v>
      </c>
      <c r="EK25" s="12" t="s">
        <v>945</v>
      </c>
      <c r="EL25" s="12" t="s">
        <v>507</v>
      </c>
      <c r="EM25" s="12" t="s">
        <v>505</v>
      </c>
      <c r="EN25" s="12" t="s">
        <v>526</v>
      </c>
      <c r="EO25" s="12" t="s">
        <v>512</v>
      </c>
      <c r="EP25" s="12" t="s">
        <v>543</v>
      </c>
      <c r="EQ25" s="12" t="s">
        <v>1679</v>
      </c>
      <c r="ER25" s="12" t="s">
        <v>923</v>
      </c>
      <c r="ES25" s="12" t="s">
        <v>505</v>
      </c>
      <c r="ET25" s="12" t="s">
        <v>523</v>
      </c>
      <c r="EU25" s="12" t="s">
        <v>558</v>
      </c>
      <c r="EV25" s="12" t="s">
        <v>505</v>
      </c>
      <c r="EW25" s="12" t="s">
        <v>507</v>
      </c>
      <c r="EX25" s="12" t="s">
        <v>505</v>
      </c>
      <c r="EY25" s="12" t="s">
        <v>507</v>
      </c>
      <c r="EZ25" s="12" t="s">
        <v>1680</v>
      </c>
      <c r="FA25" s="12" t="s">
        <v>505</v>
      </c>
      <c r="FB25" s="12" t="s">
        <v>507</v>
      </c>
      <c r="FC25" s="15" t="s">
        <v>15</v>
      </c>
      <c r="FD25" s="34">
        <f>COUNTIF(DE26:FB26,"American ")</f>
        <v>48</v>
      </c>
      <c r="FE25" s="23">
        <f>FD25/50*100</f>
        <v>96</v>
      </c>
      <c r="FF25" s="12" t="s">
        <v>512</v>
      </c>
      <c r="FG25" s="12" t="s">
        <v>523</v>
      </c>
      <c r="FH25" s="12" t="s">
        <v>513</v>
      </c>
      <c r="FI25" s="12" t="s">
        <v>1675</v>
      </c>
      <c r="FJ25" s="12" t="s">
        <v>523</v>
      </c>
      <c r="FK25" s="12" t="s">
        <v>507</v>
      </c>
      <c r="FL25" s="12" t="s">
        <v>507</v>
      </c>
      <c r="FM25" s="12" t="s">
        <v>1681</v>
      </c>
      <c r="FN25" s="12" t="s">
        <v>507</v>
      </c>
      <c r="FO25" s="12" t="s">
        <v>505</v>
      </c>
      <c r="FP25" s="12" t="s">
        <v>505</v>
      </c>
      <c r="FQ25" s="12" t="s">
        <v>558</v>
      </c>
      <c r="FR25" s="12" t="s">
        <v>530</v>
      </c>
      <c r="FS25" s="12" t="s">
        <v>530</v>
      </c>
      <c r="FT25" s="12" t="s">
        <v>505</v>
      </c>
      <c r="FU25" s="12" t="s">
        <v>507</v>
      </c>
      <c r="FV25" s="12" t="s">
        <v>505</v>
      </c>
      <c r="FW25" s="12" t="s">
        <v>507</v>
      </c>
      <c r="FX25" s="12" t="s">
        <v>512</v>
      </c>
      <c r="FY25" s="12" t="s">
        <v>523</v>
      </c>
      <c r="FZ25" s="12" t="s">
        <v>505</v>
      </c>
      <c r="GA25" s="12" t="s">
        <v>509</v>
      </c>
      <c r="GB25" s="12" t="s">
        <v>505</v>
      </c>
      <c r="GC25" s="12" t="s">
        <v>543</v>
      </c>
      <c r="GD25" s="12" t="s">
        <v>508</v>
      </c>
      <c r="GE25" s="12" t="s">
        <v>506</v>
      </c>
      <c r="GF25" s="12" t="s">
        <v>512</v>
      </c>
      <c r="GG25" s="12" t="s">
        <v>530</v>
      </c>
      <c r="GH25" s="12" t="s">
        <v>507</v>
      </c>
      <c r="GI25" s="12" t="s">
        <v>507</v>
      </c>
      <c r="GJ25" s="12" t="s">
        <v>512</v>
      </c>
      <c r="GK25" s="12" t="s">
        <v>507</v>
      </c>
      <c r="GL25" s="12" t="s">
        <v>507</v>
      </c>
      <c r="GM25" s="12" t="s">
        <v>523</v>
      </c>
      <c r="GN25" s="12" t="s">
        <v>543</v>
      </c>
      <c r="GO25" s="12" t="s">
        <v>530</v>
      </c>
      <c r="GP25" s="12" t="s">
        <v>507</v>
      </c>
      <c r="GQ25" s="12" t="s">
        <v>507</v>
      </c>
      <c r="GR25" s="12" t="s">
        <v>507</v>
      </c>
      <c r="GS25" s="12" t="s">
        <v>526</v>
      </c>
      <c r="GT25" s="12" t="s">
        <v>507</v>
      </c>
      <c r="GU25" s="12" t="s">
        <v>509</v>
      </c>
      <c r="GV25" s="12" t="s">
        <v>505</v>
      </c>
      <c r="GW25" s="12" t="s">
        <v>505</v>
      </c>
      <c r="GX25" s="12" t="s">
        <v>543</v>
      </c>
      <c r="GY25" s="12" t="s">
        <v>505</v>
      </c>
      <c r="GZ25" s="12" t="s">
        <v>530</v>
      </c>
      <c r="HA25" s="12" t="s">
        <v>507</v>
      </c>
      <c r="HB25" s="12" t="s">
        <v>505</v>
      </c>
      <c r="HC25" s="12" t="s">
        <v>507</v>
      </c>
      <c r="HD25" s="15" t="s">
        <v>15</v>
      </c>
      <c r="HE25" s="34">
        <f>COUNTIF(FF26:HC26,"American ")</f>
        <v>47</v>
      </c>
      <c r="HF25" s="23">
        <f>HE25/50*100</f>
        <v>94</v>
      </c>
      <c r="HG25" s="15" t="s">
        <v>15</v>
      </c>
      <c r="HH25" s="34">
        <f>BB25+DC25+FD25+HE25</f>
        <v>194</v>
      </c>
      <c r="HI25" s="23">
        <f>HH25/200*100</f>
        <v>97</v>
      </c>
    </row>
    <row r="26" spans="1:217" x14ac:dyDescent="0.2">
      <c r="A26" s="15"/>
      <c r="B26" s="16" t="s">
        <v>545</v>
      </c>
      <c r="C26" s="12" t="s">
        <v>1682</v>
      </c>
      <c r="D26" s="12" t="s">
        <v>1682</v>
      </c>
      <c r="E26" s="12" t="s">
        <v>1682</v>
      </c>
      <c r="F26" s="12" t="s">
        <v>1682</v>
      </c>
      <c r="G26" s="12" t="s">
        <v>1682</v>
      </c>
      <c r="H26" s="12" t="s">
        <v>1682</v>
      </c>
      <c r="I26" s="12" t="s">
        <v>1682</v>
      </c>
      <c r="J26" s="12" t="s">
        <v>1682</v>
      </c>
      <c r="K26" s="12" t="s">
        <v>1682</v>
      </c>
      <c r="L26" s="12" t="s">
        <v>1682</v>
      </c>
      <c r="M26" s="12" t="s">
        <v>1682</v>
      </c>
      <c r="N26" s="12" t="s">
        <v>1682</v>
      </c>
      <c r="O26" s="12" t="s">
        <v>1682</v>
      </c>
      <c r="P26" s="12" t="s">
        <v>1682</v>
      </c>
      <c r="Q26" s="12" t="s">
        <v>1682</v>
      </c>
      <c r="R26" s="12" t="s">
        <v>1682</v>
      </c>
      <c r="S26" s="12" t="s">
        <v>1682</v>
      </c>
      <c r="T26" s="12" t="s">
        <v>1682</v>
      </c>
      <c r="U26" s="12" t="s">
        <v>1682</v>
      </c>
      <c r="V26" s="12" t="s">
        <v>1682</v>
      </c>
      <c r="W26" s="12" t="s">
        <v>1682</v>
      </c>
      <c r="X26" s="12" t="s">
        <v>1682</v>
      </c>
      <c r="Y26" s="12" t="s">
        <v>1682</v>
      </c>
      <c r="Z26" s="12" t="s">
        <v>1682</v>
      </c>
      <c r="AA26" s="12" t="s">
        <v>1682</v>
      </c>
      <c r="AB26" s="12" t="s">
        <v>1682</v>
      </c>
      <c r="AC26" s="12" t="s">
        <v>1682</v>
      </c>
      <c r="AD26" s="12" t="s">
        <v>1682</v>
      </c>
      <c r="AE26" s="12" t="s">
        <v>1682</v>
      </c>
      <c r="AF26" s="12" t="s">
        <v>1682</v>
      </c>
      <c r="AG26" s="12" t="s">
        <v>1682</v>
      </c>
      <c r="AH26" s="12" t="s">
        <v>1682</v>
      </c>
      <c r="AI26" s="12" t="s">
        <v>1682</v>
      </c>
      <c r="AJ26" s="13" t="s">
        <v>548</v>
      </c>
      <c r="AK26" s="12" t="s">
        <v>1682</v>
      </c>
      <c r="AL26" s="12" t="s">
        <v>1682</v>
      </c>
      <c r="AM26" s="12" t="s">
        <v>1682</v>
      </c>
      <c r="AN26" s="12" t="s">
        <v>1682</v>
      </c>
      <c r="AO26" s="12" t="s">
        <v>1682</v>
      </c>
      <c r="AP26" s="12" t="s">
        <v>1682</v>
      </c>
      <c r="AQ26" s="12" t="s">
        <v>1682</v>
      </c>
      <c r="AR26" s="12" t="s">
        <v>1682</v>
      </c>
      <c r="AS26" s="12" t="s">
        <v>1682</v>
      </c>
      <c r="AT26" s="12" t="s">
        <v>1682</v>
      </c>
      <c r="AU26" s="12" t="s">
        <v>1682</v>
      </c>
      <c r="AV26" s="12" t="s">
        <v>1682</v>
      </c>
      <c r="AW26" s="12" t="s">
        <v>1682</v>
      </c>
      <c r="AX26" s="12" t="s">
        <v>1682</v>
      </c>
      <c r="AY26" s="12" t="s">
        <v>1682</v>
      </c>
      <c r="AZ26" s="12" t="s">
        <v>1682</v>
      </c>
      <c r="BA26" s="15" t="s">
        <v>16</v>
      </c>
      <c r="BB26" s="34">
        <f>COUNTIF(C26:AZ26,"Indian")</f>
        <v>0</v>
      </c>
      <c r="BC26" s="23">
        <f>BB26/50*100</f>
        <v>0</v>
      </c>
      <c r="BD26" s="13" t="s">
        <v>1682</v>
      </c>
      <c r="BE26" s="13" t="s">
        <v>1682</v>
      </c>
      <c r="BF26" s="13" t="s">
        <v>1682</v>
      </c>
      <c r="BG26" s="13" t="s">
        <v>1682</v>
      </c>
      <c r="BH26" s="13" t="s">
        <v>1682</v>
      </c>
      <c r="BI26" s="13" t="s">
        <v>1682</v>
      </c>
      <c r="BJ26" s="13" t="s">
        <v>1682</v>
      </c>
      <c r="BK26" s="13" t="s">
        <v>1682</v>
      </c>
      <c r="BL26" s="13" t="s">
        <v>1682</v>
      </c>
      <c r="BM26" s="13" t="s">
        <v>1682</v>
      </c>
      <c r="BN26" s="13" t="s">
        <v>1682</v>
      </c>
      <c r="BO26" s="13" t="s">
        <v>1682</v>
      </c>
      <c r="BP26" s="13" t="s">
        <v>1682</v>
      </c>
      <c r="BQ26" s="13" t="s">
        <v>1682</v>
      </c>
      <c r="BR26" s="13" t="s">
        <v>1682</v>
      </c>
      <c r="BS26" s="13" t="s">
        <v>1682</v>
      </c>
      <c r="BT26" s="13" t="s">
        <v>1682</v>
      </c>
      <c r="BU26" s="13" t="s">
        <v>1682</v>
      </c>
      <c r="BV26" s="13" t="s">
        <v>1682</v>
      </c>
      <c r="BW26" s="13" t="s">
        <v>1682</v>
      </c>
      <c r="BX26" s="13" t="s">
        <v>1682</v>
      </c>
      <c r="BY26" s="13" t="s">
        <v>1682</v>
      </c>
      <c r="BZ26" s="13" t="s">
        <v>1682</v>
      </c>
      <c r="CA26" s="13" t="s">
        <v>1682</v>
      </c>
      <c r="CB26" s="13" t="s">
        <v>1682</v>
      </c>
      <c r="CC26" s="13" t="s">
        <v>1682</v>
      </c>
      <c r="CD26" s="13" t="s">
        <v>1682</v>
      </c>
      <c r="CE26" s="13" t="s">
        <v>1682</v>
      </c>
      <c r="CF26" s="13" t="s">
        <v>1682</v>
      </c>
      <c r="CG26" s="13" t="s">
        <v>1682</v>
      </c>
      <c r="CH26" s="13" t="s">
        <v>1682</v>
      </c>
      <c r="CI26" s="13" t="s">
        <v>1682</v>
      </c>
      <c r="CJ26" s="13" t="s">
        <v>1682</v>
      </c>
      <c r="CK26" s="13" t="s">
        <v>1682</v>
      </c>
      <c r="CL26" s="13" t="s">
        <v>1682</v>
      </c>
      <c r="CM26" s="13" t="s">
        <v>1682</v>
      </c>
      <c r="CN26" s="13" t="s">
        <v>1682</v>
      </c>
      <c r="CO26" s="13" t="s">
        <v>1682</v>
      </c>
      <c r="CP26" s="13" t="s">
        <v>1682</v>
      </c>
      <c r="CQ26" s="13" t="s">
        <v>1682</v>
      </c>
      <c r="CR26" s="13" t="s">
        <v>1682</v>
      </c>
      <c r="CS26" s="13" t="s">
        <v>1682</v>
      </c>
      <c r="CT26" s="13" t="s">
        <v>1682</v>
      </c>
      <c r="CU26" s="13" t="s">
        <v>1682</v>
      </c>
      <c r="CV26" s="13" t="s">
        <v>1682</v>
      </c>
      <c r="CW26" s="13" t="s">
        <v>1682</v>
      </c>
      <c r="CX26" s="13" t="s">
        <v>1682</v>
      </c>
      <c r="CY26" s="13" t="s">
        <v>1682</v>
      </c>
      <c r="CZ26" s="13" t="s">
        <v>1682</v>
      </c>
      <c r="DA26" s="13" t="s">
        <v>1682</v>
      </c>
      <c r="DB26" s="15" t="s">
        <v>16</v>
      </c>
      <c r="DC26" s="34">
        <f>COUNTIF(BD26:DA26,"Indian")</f>
        <v>0</v>
      </c>
      <c r="DD26" s="23">
        <f>DC26/50*100</f>
        <v>0</v>
      </c>
      <c r="DE26" s="13" t="s">
        <v>1682</v>
      </c>
      <c r="DF26" s="13" t="s">
        <v>1682</v>
      </c>
      <c r="DG26" s="13" t="s">
        <v>1682</v>
      </c>
      <c r="DH26" s="13" t="s">
        <v>1682</v>
      </c>
      <c r="DI26" s="13" t="s">
        <v>1682</v>
      </c>
      <c r="DJ26" s="13" t="s">
        <v>1682</v>
      </c>
      <c r="DK26" s="13" t="s">
        <v>1682</v>
      </c>
      <c r="DL26" s="13" t="s">
        <v>1682</v>
      </c>
      <c r="DM26" s="13" t="s">
        <v>1682</v>
      </c>
      <c r="DN26" s="13" t="s">
        <v>1682</v>
      </c>
      <c r="DO26" s="13" t="s">
        <v>1682</v>
      </c>
      <c r="DP26" s="13" t="s">
        <v>1682</v>
      </c>
      <c r="DQ26" s="13" t="s">
        <v>1682</v>
      </c>
      <c r="DR26" s="13" t="s">
        <v>1682</v>
      </c>
      <c r="DS26" s="13" t="s">
        <v>1682</v>
      </c>
      <c r="DT26" s="13" t="s">
        <v>1682</v>
      </c>
      <c r="DU26" s="13" t="s">
        <v>1682</v>
      </c>
      <c r="DV26" s="13" t="s">
        <v>1682</v>
      </c>
      <c r="DW26" s="13" t="s">
        <v>547</v>
      </c>
      <c r="DX26" s="13" t="s">
        <v>1682</v>
      </c>
      <c r="DY26" s="13" t="s">
        <v>1682</v>
      </c>
      <c r="DZ26" s="13" t="s">
        <v>1682</v>
      </c>
      <c r="EA26" s="13" t="s">
        <v>1682</v>
      </c>
      <c r="EB26" s="13" t="s">
        <v>1682</v>
      </c>
      <c r="EC26" s="13" t="s">
        <v>1682</v>
      </c>
      <c r="ED26" s="13" t="s">
        <v>1682</v>
      </c>
      <c r="EE26" s="13" t="s">
        <v>1682</v>
      </c>
      <c r="EF26" s="13" t="s">
        <v>1682</v>
      </c>
      <c r="EG26" s="13" t="s">
        <v>1682</v>
      </c>
      <c r="EH26" s="13" t="s">
        <v>1682</v>
      </c>
      <c r="EI26" s="13" t="s">
        <v>1682</v>
      </c>
      <c r="EJ26" s="13" t="s">
        <v>1682</v>
      </c>
      <c r="EK26" s="13" t="s">
        <v>1682</v>
      </c>
      <c r="EL26" s="13" t="s">
        <v>1682</v>
      </c>
      <c r="EM26" s="13" t="s">
        <v>1682</v>
      </c>
      <c r="EN26" s="13" t="s">
        <v>1682</v>
      </c>
      <c r="EO26" s="13" t="s">
        <v>1682</v>
      </c>
      <c r="EP26" s="13" t="s">
        <v>1682</v>
      </c>
      <c r="EQ26" s="13" t="s">
        <v>1682</v>
      </c>
      <c r="ER26" s="13" t="s">
        <v>548</v>
      </c>
      <c r="ES26" s="13" t="s">
        <v>1682</v>
      </c>
      <c r="ET26" s="13" t="s">
        <v>1682</v>
      </c>
      <c r="EU26" s="13" t="s">
        <v>1682</v>
      </c>
      <c r="EV26" s="13" t="s">
        <v>1682</v>
      </c>
      <c r="EW26" s="13" t="s">
        <v>1682</v>
      </c>
      <c r="EX26" s="13" t="s">
        <v>1682</v>
      </c>
      <c r="EY26" s="13" t="s">
        <v>1682</v>
      </c>
      <c r="EZ26" s="13" t="s">
        <v>1682</v>
      </c>
      <c r="FA26" s="13" t="s">
        <v>1682</v>
      </c>
      <c r="FB26" s="13" t="s">
        <v>1682</v>
      </c>
      <c r="FC26" s="15" t="s">
        <v>16</v>
      </c>
      <c r="FD26" s="34">
        <f>COUNTIF(DE26:FB26,"Indian")</f>
        <v>1</v>
      </c>
      <c r="FE26" s="23">
        <f>FD26/50*100</f>
        <v>2</v>
      </c>
      <c r="FF26" s="13" t="s">
        <v>1682</v>
      </c>
      <c r="FG26" s="13" t="s">
        <v>1682</v>
      </c>
      <c r="FH26" s="13" t="s">
        <v>547</v>
      </c>
      <c r="FI26" s="13" t="s">
        <v>1682</v>
      </c>
      <c r="FJ26" s="13" t="s">
        <v>1682</v>
      </c>
      <c r="FK26" s="13" t="s">
        <v>1682</v>
      </c>
      <c r="FL26" s="13" t="s">
        <v>1682</v>
      </c>
      <c r="FM26" s="13" t="s">
        <v>1682</v>
      </c>
      <c r="FN26" s="13" t="s">
        <v>1682</v>
      </c>
      <c r="FO26" s="13" t="s">
        <v>1682</v>
      </c>
      <c r="FP26" s="13" t="s">
        <v>1682</v>
      </c>
      <c r="FQ26" s="13" t="s">
        <v>1682</v>
      </c>
      <c r="FR26" s="13" t="s">
        <v>1682</v>
      </c>
      <c r="FS26" s="13" t="s">
        <v>1682</v>
      </c>
      <c r="FT26" s="13" t="s">
        <v>1682</v>
      </c>
      <c r="FU26" s="13" t="s">
        <v>1682</v>
      </c>
      <c r="FV26" s="13" t="s">
        <v>1682</v>
      </c>
      <c r="FW26" s="13" t="s">
        <v>1682</v>
      </c>
      <c r="FX26" s="13" t="s">
        <v>1682</v>
      </c>
      <c r="FY26" s="13" t="s">
        <v>1682</v>
      </c>
      <c r="FZ26" s="13" t="s">
        <v>1682</v>
      </c>
      <c r="GA26" s="13" t="s">
        <v>1682</v>
      </c>
      <c r="GB26" s="13" t="s">
        <v>1682</v>
      </c>
      <c r="GC26" s="13" t="s">
        <v>1682</v>
      </c>
      <c r="GD26" s="13" t="s">
        <v>547</v>
      </c>
      <c r="GE26" s="12" t="s">
        <v>548</v>
      </c>
      <c r="GF26" s="13" t="s">
        <v>1682</v>
      </c>
      <c r="GG26" s="13" t="s">
        <v>1682</v>
      </c>
      <c r="GH26" s="13" t="s">
        <v>1682</v>
      </c>
      <c r="GI26" s="13" t="s">
        <v>1682</v>
      </c>
      <c r="GJ26" s="13" t="s">
        <v>1682</v>
      </c>
      <c r="GK26" s="13" t="s">
        <v>1682</v>
      </c>
      <c r="GL26" s="13" t="s">
        <v>1682</v>
      </c>
      <c r="GM26" s="13" t="s">
        <v>1682</v>
      </c>
      <c r="GN26" s="13" t="s">
        <v>1682</v>
      </c>
      <c r="GO26" s="13" t="s">
        <v>1682</v>
      </c>
      <c r="GP26" s="13" t="s">
        <v>1682</v>
      </c>
      <c r="GQ26" s="13" t="s">
        <v>1682</v>
      </c>
      <c r="GR26" s="13" t="s">
        <v>1682</v>
      </c>
      <c r="GS26" s="13" t="s">
        <v>1682</v>
      </c>
      <c r="GT26" s="13" t="s">
        <v>1682</v>
      </c>
      <c r="GU26" s="13" t="s">
        <v>1682</v>
      </c>
      <c r="GV26" s="13" t="s">
        <v>1682</v>
      </c>
      <c r="GW26" s="13" t="s">
        <v>1682</v>
      </c>
      <c r="GX26" s="13" t="s">
        <v>1682</v>
      </c>
      <c r="GY26" s="13" t="s">
        <v>1682</v>
      </c>
      <c r="GZ26" s="13" t="s">
        <v>1682</v>
      </c>
      <c r="HA26" s="13" t="s">
        <v>1682</v>
      </c>
      <c r="HB26" s="13" t="s">
        <v>1682</v>
      </c>
      <c r="HC26" s="13" t="s">
        <v>1682</v>
      </c>
      <c r="HD26" s="15" t="s">
        <v>16</v>
      </c>
      <c r="HE26" s="34">
        <f>COUNTIF(FF26:HC26,"Indian")</f>
        <v>2</v>
      </c>
      <c r="HF26" s="23">
        <f>HE26/50*100</f>
        <v>4</v>
      </c>
      <c r="HG26" s="15" t="s">
        <v>16</v>
      </c>
      <c r="HH26" s="34">
        <f>BB26+DC26+FD26+HE26</f>
        <v>3</v>
      </c>
      <c r="HI26" s="23">
        <f>HH26/200*100</f>
        <v>1.5</v>
      </c>
    </row>
    <row r="27" spans="1:217" x14ac:dyDescent="0.2">
      <c r="A27" s="15" t="s">
        <v>549</v>
      </c>
      <c r="B27" s="16" t="s">
        <v>550</v>
      </c>
      <c r="C27" s="12" t="s">
        <v>505</v>
      </c>
      <c r="D27" s="12" t="s">
        <v>543</v>
      </c>
      <c r="E27" s="12" t="s">
        <v>1667</v>
      </c>
      <c r="F27" s="12" t="s">
        <v>505</v>
      </c>
      <c r="G27" s="12" t="s">
        <v>530</v>
      </c>
      <c r="H27" s="12" t="s">
        <v>1305</v>
      </c>
      <c r="I27" s="12" t="s">
        <v>505</v>
      </c>
      <c r="J27" s="12" t="s">
        <v>505</v>
      </c>
      <c r="K27" s="12" t="s">
        <v>1683</v>
      </c>
      <c r="L27" s="12" t="s">
        <v>510</v>
      </c>
      <c r="M27" s="12" t="s">
        <v>505</v>
      </c>
      <c r="N27" s="12" t="s">
        <v>1310</v>
      </c>
      <c r="O27" s="12" t="s">
        <v>505</v>
      </c>
      <c r="P27" s="12" t="s">
        <v>569</v>
      </c>
      <c r="Q27" s="12" t="s">
        <v>530</v>
      </c>
      <c r="R27" s="12" t="s">
        <v>509</v>
      </c>
      <c r="S27" s="12" t="s">
        <v>510</v>
      </c>
      <c r="T27" s="12" t="s">
        <v>576</v>
      </c>
      <c r="U27" s="12" t="s">
        <v>505</v>
      </c>
      <c r="V27" s="12" t="s">
        <v>947</v>
      </c>
      <c r="W27" s="12" t="s">
        <v>505</v>
      </c>
      <c r="X27" s="12" t="s">
        <v>1684</v>
      </c>
      <c r="Y27" s="12" t="s">
        <v>510</v>
      </c>
      <c r="Z27" s="12" t="s">
        <v>505</v>
      </c>
      <c r="AA27" s="12" t="s">
        <v>510</v>
      </c>
      <c r="AB27" s="12" t="s">
        <v>569</v>
      </c>
      <c r="AC27" s="12" t="s">
        <v>505</v>
      </c>
      <c r="AD27" s="12" t="s">
        <v>505</v>
      </c>
      <c r="AE27" s="12" t="s">
        <v>1685</v>
      </c>
      <c r="AF27" s="12" t="s">
        <v>505</v>
      </c>
      <c r="AG27" s="12" t="s">
        <v>1686</v>
      </c>
      <c r="AH27" s="12" t="s">
        <v>569</v>
      </c>
      <c r="AI27" s="12" t="s">
        <v>505</v>
      </c>
      <c r="AJ27" s="12" t="s">
        <v>553</v>
      </c>
      <c r="AK27" s="12" t="s">
        <v>510</v>
      </c>
      <c r="AL27" s="12" t="s">
        <v>505</v>
      </c>
      <c r="AM27" s="12" t="s">
        <v>543</v>
      </c>
      <c r="AN27" s="12" t="s">
        <v>505</v>
      </c>
      <c r="AO27" s="12" t="s">
        <v>505</v>
      </c>
      <c r="AP27" s="12" t="s">
        <v>505</v>
      </c>
      <c r="AQ27" s="12" t="s">
        <v>1310</v>
      </c>
      <c r="AR27" s="12" t="s">
        <v>505</v>
      </c>
      <c r="AS27" s="12" t="s">
        <v>530</v>
      </c>
      <c r="AT27" s="12" t="s">
        <v>1687</v>
      </c>
      <c r="AU27" s="12" t="s">
        <v>1688</v>
      </c>
      <c r="AV27" s="12" t="s">
        <v>576</v>
      </c>
      <c r="AW27" s="12" t="s">
        <v>543</v>
      </c>
      <c r="AX27" s="12" t="s">
        <v>505</v>
      </c>
      <c r="AY27" s="12" t="s">
        <v>505</v>
      </c>
      <c r="AZ27" s="12" t="s">
        <v>505</v>
      </c>
      <c r="BA27" s="15" t="s">
        <v>17</v>
      </c>
      <c r="BB27" s="34">
        <f>COUNTIF(C28:AZ28,"US")</f>
        <v>49</v>
      </c>
      <c r="BC27" s="23">
        <f>BB27/50*100</f>
        <v>98</v>
      </c>
      <c r="BD27" s="12" t="s">
        <v>505</v>
      </c>
      <c r="BE27" s="12" t="s">
        <v>1689</v>
      </c>
      <c r="BF27" s="12" t="s">
        <v>525</v>
      </c>
      <c r="BG27" s="12" t="s">
        <v>510</v>
      </c>
      <c r="BH27" s="12" t="s">
        <v>505</v>
      </c>
      <c r="BI27" s="12" t="s">
        <v>505</v>
      </c>
      <c r="BJ27" s="12" t="s">
        <v>530</v>
      </c>
      <c r="BK27" s="12" t="s">
        <v>556</v>
      </c>
      <c r="BL27" s="12" t="s">
        <v>505</v>
      </c>
      <c r="BM27" s="12" t="s">
        <v>1690</v>
      </c>
      <c r="BN27" s="12" t="s">
        <v>510</v>
      </c>
      <c r="BO27" s="12" t="s">
        <v>556</v>
      </c>
      <c r="BP27" s="12" t="s">
        <v>505</v>
      </c>
      <c r="BQ27" s="12" t="s">
        <v>556</v>
      </c>
      <c r="BR27" s="12" t="s">
        <v>509</v>
      </c>
      <c r="BS27" s="12" t="s">
        <v>505</v>
      </c>
      <c r="BT27" s="12" t="s">
        <v>505</v>
      </c>
      <c r="BU27" s="12" t="s">
        <v>1676</v>
      </c>
      <c r="BV27" s="12" t="s">
        <v>1691</v>
      </c>
      <c r="BW27" s="12" t="s">
        <v>576</v>
      </c>
      <c r="BX27" s="12" t="s">
        <v>1691</v>
      </c>
      <c r="BY27" s="12" t="s">
        <v>556</v>
      </c>
      <c r="BZ27" s="12" t="s">
        <v>530</v>
      </c>
      <c r="CA27" s="12" t="s">
        <v>505</v>
      </c>
      <c r="CB27" s="12" t="s">
        <v>509</v>
      </c>
      <c r="CC27" s="12" t="s">
        <v>530</v>
      </c>
      <c r="CD27" s="12" t="s">
        <v>530</v>
      </c>
      <c r="CE27" s="12" t="s">
        <v>505</v>
      </c>
      <c r="CF27" s="12" t="s">
        <v>945</v>
      </c>
      <c r="CG27" s="12" t="s">
        <v>510</v>
      </c>
      <c r="CH27" s="12" t="s">
        <v>1692</v>
      </c>
      <c r="CI27" s="12" t="s">
        <v>505</v>
      </c>
      <c r="CJ27" s="12" t="s">
        <v>505</v>
      </c>
      <c r="CK27" s="12" t="s">
        <v>510</v>
      </c>
      <c r="CL27" s="12" t="s">
        <v>947</v>
      </c>
      <c r="CM27" s="12" t="s">
        <v>510</v>
      </c>
      <c r="CN27" s="12" t="s">
        <v>530</v>
      </c>
      <c r="CO27" s="12" t="s">
        <v>505</v>
      </c>
      <c r="CP27" s="12" t="s">
        <v>543</v>
      </c>
      <c r="CQ27" s="12" t="s">
        <v>505</v>
      </c>
      <c r="CR27" s="12" t="s">
        <v>505</v>
      </c>
      <c r="CS27" s="12" t="s">
        <v>510</v>
      </c>
      <c r="CT27" s="12" t="s">
        <v>947</v>
      </c>
      <c r="CU27" s="12" t="s">
        <v>505</v>
      </c>
      <c r="CV27" s="12" t="s">
        <v>947</v>
      </c>
      <c r="CW27" s="12" t="s">
        <v>567</v>
      </c>
      <c r="CX27" s="12" t="s">
        <v>1310</v>
      </c>
      <c r="CY27" s="12" t="s">
        <v>543</v>
      </c>
      <c r="CZ27" s="12" t="s">
        <v>505</v>
      </c>
      <c r="DA27" s="12" t="s">
        <v>1693</v>
      </c>
      <c r="DB27" s="15" t="s">
        <v>17</v>
      </c>
      <c r="DC27" s="34">
        <f>COUNTIF(BD28:DA28,"US")</f>
        <v>50</v>
      </c>
      <c r="DD27" s="23">
        <f>DC27/50*100</f>
        <v>100</v>
      </c>
      <c r="DE27" s="12" t="s">
        <v>1694</v>
      </c>
      <c r="DF27" s="12" t="s">
        <v>505</v>
      </c>
      <c r="DG27" s="12" t="s">
        <v>505</v>
      </c>
      <c r="DH27" s="12" t="s">
        <v>505</v>
      </c>
      <c r="DI27" s="12" t="s">
        <v>543</v>
      </c>
      <c r="DJ27" s="12" t="s">
        <v>1695</v>
      </c>
      <c r="DK27" s="12" t="s">
        <v>543</v>
      </c>
      <c r="DL27" s="12" t="s">
        <v>556</v>
      </c>
      <c r="DM27" s="12" t="s">
        <v>505</v>
      </c>
      <c r="DN27" s="12" t="s">
        <v>530</v>
      </c>
      <c r="DO27" s="12" t="s">
        <v>576</v>
      </c>
      <c r="DP27" s="12" t="s">
        <v>505</v>
      </c>
      <c r="DQ27" s="12" t="s">
        <v>1691</v>
      </c>
      <c r="DR27" s="12" t="s">
        <v>505</v>
      </c>
      <c r="DS27" s="12" t="s">
        <v>530</v>
      </c>
      <c r="DT27" s="12" t="s">
        <v>505</v>
      </c>
      <c r="DU27" s="12" t="s">
        <v>941</v>
      </c>
      <c r="DV27" s="12" t="s">
        <v>505</v>
      </c>
      <c r="DW27" s="12" t="s">
        <v>520</v>
      </c>
      <c r="DX27" s="12" t="s">
        <v>1696</v>
      </c>
      <c r="DY27" s="12" t="s">
        <v>505</v>
      </c>
      <c r="DZ27" s="12" t="s">
        <v>505</v>
      </c>
      <c r="EA27" s="12" t="s">
        <v>543</v>
      </c>
      <c r="EB27" s="12" t="s">
        <v>558</v>
      </c>
      <c r="EC27" s="12" t="s">
        <v>945</v>
      </c>
      <c r="ED27" s="12" t="s">
        <v>1697</v>
      </c>
      <c r="EE27" s="12" t="s">
        <v>505</v>
      </c>
      <c r="EF27" s="12" t="s">
        <v>567</v>
      </c>
      <c r="EG27" s="12" t="s">
        <v>510</v>
      </c>
      <c r="EH27" s="12" t="s">
        <v>530</v>
      </c>
      <c r="EI27" s="12" t="s">
        <v>505</v>
      </c>
      <c r="EJ27" s="12" t="s">
        <v>510</v>
      </c>
      <c r="EK27" s="12" t="s">
        <v>556</v>
      </c>
      <c r="EL27" s="12" t="s">
        <v>569</v>
      </c>
      <c r="EM27" s="12" t="s">
        <v>1698</v>
      </c>
      <c r="EN27" s="12" t="s">
        <v>1699</v>
      </c>
      <c r="EO27" s="12" t="s">
        <v>556</v>
      </c>
      <c r="EP27" s="12" t="s">
        <v>530</v>
      </c>
      <c r="EQ27" s="12" t="s">
        <v>543</v>
      </c>
      <c r="ER27" s="12" t="s">
        <v>505</v>
      </c>
      <c r="ES27" s="12" t="s">
        <v>505</v>
      </c>
      <c r="ET27" s="12" t="s">
        <v>505</v>
      </c>
      <c r="EU27" s="12" t="s">
        <v>1698</v>
      </c>
      <c r="EV27" s="12" t="s">
        <v>505</v>
      </c>
      <c r="EW27" s="12" t="s">
        <v>505</v>
      </c>
      <c r="EX27" s="12" t="s">
        <v>505</v>
      </c>
      <c r="EY27" s="12" t="s">
        <v>509</v>
      </c>
      <c r="EZ27" s="12" t="s">
        <v>530</v>
      </c>
      <c r="FA27" s="12" t="s">
        <v>1698</v>
      </c>
      <c r="FB27" s="12" t="s">
        <v>510</v>
      </c>
      <c r="FC27" s="15" t="s">
        <v>17</v>
      </c>
      <c r="FD27" s="34">
        <f>COUNTIF(DE28:FB28,"US")</f>
        <v>49</v>
      </c>
      <c r="FE27" s="23">
        <f>FD27/50*100</f>
        <v>98</v>
      </c>
      <c r="FF27" s="12" t="s">
        <v>1700</v>
      </c>
      <c r="FG27" s="12" t="s">
        <v>505</v>
      </c>
      <c r="FH27" s="12" t="s">
        <v>520</v>
      </c>
      <c r="FI27" s="12" t="s">
        <v>552</v>
      </c>
      <c r="FJ27" s="12" t="s">
        <v>505</v>
      </c>
      <c r="FK27" s="12" t="s">
        <v>1701</v>
      </c>
      <c r="FL27" s="12" t="s">
        <v>1702</v>
      </c>
      <c r="FM27" s="12" t="s">
        <v>510</v>
      </c>
      <c r="FN27" s="12" t="s">
        <v>510</v>
      </c>
      <c r="FO27" s="12" t="s">
        <v>505</v>
      </c>
      <c r="FP27" s="12" t="s">
        <v>505</v>
      </c>
      <c r="FQ27" s="12" t="s">
        <v>1305</v>
      </c>
      <c r="FR27" s="12" t="s">
        <v>530</v>
      </c>
      <c r="FS27" s="12" t="s">
        <v>530</v>
      </c>
      <c r="FT27" s="12" t="s">
        <v>1703</v>
      </c>
      <c r="FU27" s="12" t="s">
        <v>569</v>
      </c>
      <c r="FV27" s="12" t="s">
        <v>1704</v>
      </c>
      <c r="FW27" s="12" t="s">
        <v>505</v>
      </c>
      <c r="FX27" s="12" t="s">
        <v>530</v>
      </c>
      <c r="FY27" s="12" t="s">
        <v>505</v>
      </c>
      <c r="FZ27" s="12" t="s">
        <v>523</v>
      </c>
      <c r="GA27" s="12" t="s">
        <v>1705</v>
      </c>
      <c r="GB27" s="12" t="s">
        <v>1706</v>
      </c>
      <c r="GC27" s="12" t="s">
        <v>543</v>
      </c>
      <c r="GD27" s="12" t="s">
        <v>532</v>
      </c>
      <c r="GE27" s="12" t="s">
        <v>553</v>
      </c>
      <c r="GF27" s="12" t="s">
        <v>1707</v>
      </c>
      <c r="GG27" s="12" t="s">
        <v>530</v>
      </c>
      <c r="GH27" s="12" t="s">
        <v>1708</v>
      </c>
      <c r="GI27" s="12" t="s">
        <v>505</v>
      </c>
      <c r="GJ27" s="12" t="s">
        <v>543</v>
      </c>
      <c r="GK27" s="12" t="s">
        <v>505</v>
      </c>
      <c r="GL27" s="12" t="s">
        <v>509</v>
      </c>
      <c r="GM27" s="12" t="s">
        <v>1305</v>
      </c>
      <c r="GN27" s="12" t="s">
        <v>543</v>
      </c>
      <c r="GO27" s="12" t="s">
        <v>947</v>
      </c>
      <c r="GP27" s="12" t="s">
        <v>507</v>
      </c>
      <c r="GQ27" s="12" t="s">
        <v>569</v>
      </c>
      <c r="GR27" s="12" t="s">
        <v>569</v>
      </c>
      <c r="GS27" s="12" t="s">
        <v>1709</v>
      </c>
      <c r="GT27" s="12" t="s">
        <v>505</v>
      </c>
      <c r="GU27" s="12" t="s">
        <v>505</v>
      </c>
      <c r="GV27" s="12" t="s">
        <v>505</v>
      </c>
      <c r="GW27" s="12" t="s">
        <v>1677</v>
      </c>
      <c r="GX27" s="12" t="s">
        <v>543</v>
      </c>
      <c r="GY27" s="12" t="s">
        <v>505</v>
      </c>
      <c r="GZ27" s="12" t="s">
        <v>1710</v>
      </c>
      <c r="HA27" s="12" t="s">
        <v>525</v>
      </c>
      <c r="HB27" s="12" t="s">
        <v>1711</v>
      </c>
      <c r="HC27" s="12" t="s">
        <v>525</v>
      </c>
      <c r="HD27" s="15" t="s">
        <v>17</v>
      </c>
      <c r="HE27" s="34">
        <f>COUNTIF(FF28:HC28,"US")</f>
        <v>46</v>
      </c>
      <c r="HF27" s="23">
        <f>HE27/50*100</f>
        <v>92</v>
      </c>
      <c r="HG27" s="15" t="s">
        <v>17</v>
      </c>
      <c r="HH27" s="34">
        <f>BB27+DC27+FD27+HE27</f>
        <v>194</v>
      </c>
      <c r="HI27" s="23">
        <f>HH27/200*100</f>
        <v>97</v>
      </c>
    </row>
    <row r="28" spans="1:217" x14ac:dyDescent="0.2">
      <c r="A28" s="15"/>
      <c r="B28" s="16" t="s">
        <v>582</v>
      </c>
      <c r="C28" s="12" t="s">
        <v>583</v>
      </c>
      <c r="D28" s="12" t="s">
        <v>583</v>
      </c>
      <c r="E28" s="12" t="s">
        <v>583</v>
      </c>
      <c r="F28" s="12" t="s">
        <v>583</v>
      </c>
      <c r="G28" s="12" t="s">
        <v>583</v>
      </c>
      <c r="H28" s="12" t="s">
        <v>583</v>
      </c>
      <c r="I28" s="12" t="s">
        <v>583</v>
      </c>
      <c r="J28" s="12" t="s">
        <v>583</v>
      </c>
      <c r="K28" s="12" t="s">
        <v>583</v>
      </c>
      <c r="L28" s="12" t="s">
        <v>583</v>
      </c>
      <c r="M28" s="13" t="s">
        <v>583</v>
      </c>
      <c r="N28" s="13" t="s">
        <v>583</v>
      </c>
      <c r="O28" s="13" t="s">
        <v>583</v>
      </c>
      <c r="P28" s="13" t="s">
        <v>583</v>
      </c>
      <c r="Q28" s="13" t="s">
        <v>583</v>
      </c>
      <c r="R28" s="13" t="s">
        <v>583</v>
      </c>
      <c r="S28" s="13" t="s">
        <v>583</v>
      </c>
      <c r="T28" s="13" t="s">
        <v>583</v>
      </c>
      <c r="U28" s="13" t="s">
        <v>583</v>
      </c>
      <c r="V28" s="13" t="s">
        <v>583</v>
      </c>
      <c r="W28" s="13" t="s">
        <v>583</v>
      </c>
      <c r="X28" s="13" t="s">
        <v>583</v>
      </c>
      <c r="Y28" s="13" t="s">
        <v>583</v>
      </c>
      <c r="Z28" s="13" t="s">
        <v>583</v>
      </c>
      <c r="AA28" s="12" t="s">
        <v>583</v>
      </c>
      <c r="AB28" s="12" t="s">
        <v>583</v>
      </c>
      <c r="AC28" s="12" t="s">
        <v>583</v>
      </c>
      <c r="AD28" s="12" t="s">
        <v>583</v>
      </c>
      <c r="AE28" s="12" t="s">
        <v>583</v>
      </c>
      <c r="AF28" s="12" t="s">
        <v>583</v>
      </c>
      <c r="AG28" s="12" t="s">
        <v>583</v>
      </c>
      <c r="AH28" s="12" t="s">
        <v>583</v>
      </c>
      <c r="AI28" s="12" t="s">
        <v>583</v>
      </c>
      <c r="AJ28" s="12" t="s">
        <v>548</v>
      </c>
      <c r="AK28" s="13" t="s">
        <v>583</v>
      </c>
      <c r="AL28" s="13" t="s">
        <v>583</v>
      </c>
      <c r="AM28" s="13" t="s">
        <v>583</v>
      </c>
      <c r="AN28" s="13" t="s">
        <v>583</v>
      </c>
      <c r="AO28" s="13" t="s">
        <v>583</v>
      </c>
      <c r="AP28" s="13" t="s">
        <v>583</v>
      </c>
      <c r="AQ28" s="13" t="s">
        <v>583</v>
      </c>
      <c r="AR28" s="13" t="s">
        <v>583</v>
      </c>
      <c r="AS28" s="13" t="s">
        <v>583</v>
      </c>
      <c r="AT28" s="13" t="s">
        <v>583</v>
      </c>
      <c r="AU28" s="13" t="s">
        <v>583</v>
      </c>
      <c r="AV28" s="13" t="s">
        <v>583</v>
      </c>
      <c r="AW28" s="13" t="s">
        <v>583</v>
      </c>
      <c r="AX28" s="13" t="s">
        <v>583</v>
      </c>
      <c r="AY28" s="13" t="s">
        <v>583</v>
      </c>
      <c r="AZ28" s="13" t="s">
        <v>583</v>
      </c>
      <c r="BA28" s="15" t="s">
        <v>18</v>
      </c>
      <c r="BB28" s="34">
        <f>COUNTIF(C28:AZ28,"India")</f>
        <v>0</v>
      </c>
      <c r="BC28" s="23">
        <f>BB28/50*100</f>
        <v>0</v>
      </c>
      <c r="BD28" s="13" t="s">
        <v>583</v>
      </c>
      <c r="BE28" s="13" t="s">
        <v>583</v>
      </c>
      <c r="BF28" s="13" t="s">
        <v>583</v>
      </c>
      <c r="BG28" s="13" t="s">
        <v>583</v>
      </c>
      <c r="BH28" s="13" t="s">
        <v>583</v>
      </c>
      <c r="BI28" s="13" t="s">
        <v>583</v>
      </c>
      <c r="BJ28" s="13" t="s">
        <v>583</v>
      </c>
      <c r="BK28" s="13" t="s">
        <v>583</v>
      </c>
      <c r="BL28" s="13" t="s">
        <v>583</v>
      </c>
      <c r="BM28" s="13" t="s">
        <v>583</v>
      </c>
      <c r="BN28" s="13" t="s">
        <v>583</v>
      </c>
      <c r="BO28" s="13" t="s">
        <v>583</v>
      </c>
      <c r="BP28" s="13" t="s">
        <v>583</v>
      </c>
      <c r="BQ28" s="13" t="s">
        <v>583</v>
      </c>
      <c r="BR28" s="13" t="s">
        <v>583</v>
      </c>
      <c r="BS28" s="13" t="s">
        <v>583</v>
      </c>
      <c r="BT28" s="13" t="s">
        <v>583</v>
      </c>
      <c r="BU28" s="13" t="s">
        <v>583</v>
      </c>
      <c r="BV28" s="13" t="s">
        <v>583</v>
      </c>
      <c r="BW28" s="13" t="s">
        <v>583</v>
      </c>
      <c r="BX28" s="13" t="s">
        <v>583</v>
      </c>
      <c r="BY28" s="13" t="s">
        <v>583</v>
      </c>
      <c r="BZ28" s="13" t="s">
        <v>583</v>
      </c>
      <c r="CA28" s="13" t="s">
        <v>583</v>
      </c>
      <c r="CB28" s="13" t="s">
        <v>583</v>
      </c>
      <c r="CC28" s="13" t="s">
        <v>583</v>
      </c>
      <c r="CD28" s="13" t="s">
        <v>583</v>
      </c>
      <c r="CE28" s="13" t="s">
        <v>583</v>
      </c>
      <c r="CF28" s="13" t="s">
        <v>583</v>
      </c>
      <c r="CG28" s="13" t="s">
        <v>583</v>
      </c>
      <c r="CH28" s="13" t="s">
        <v>583</v>
      </c>
      <c r="CI28" s="13" t="s">
        <v>583</v>
      </c>
      <c r="CJ28" s="13" t="s">
        <v>583</v>
      </c>
      <c r="CK28" s="13" t="s">
        <v>583</v>
      </c>
      <c r="CL28" s="13" t="s">
        <v>583</v>
      </c>
      <c r="CM28" s="13" t="s">
        <v>583</v>
      </c>
      <c r="CN28" s="13" t="s">
        <v>583</v>
      </c>
      <c r="CO28" s="13" t="s">
        <v>583</v>
      </c>
      <c r="CP28" s="13" t="s">
        <v>583</v>
      </c>
      <c r="CQ28" s="13" t="s">
        <v>583</v>
      </c>
      <c r="CR28" s="13" t="s">
        <v>583</v>
      </c>
      <c r="CS28" s="13" t="s">
        <v>583</v>
      </c>
      <c r="CT28" s="13" t="s">
        <v>583</v>
      </c>
      <c r="CU28" s="13" t="s">
        <v>583</v>
      </c>
      <c r="CV28" s="13" t="s">
        <v>583</v>
      </c>
      <c r="CW28" s="13" t="s">
        <v>583</v>
      </c>
      <c r="CX28" s="13" t="s">
        <v>583</v>
      </c>
      <c r="CY28" s="13" t="s">
        <v>583</v>
      </c>
      <c r="CZ28" s="13" t="s">
        <v>583</v>
      </c>
      <c r="DA28" s="13" t="s">
        <v>583</v>
      </c>
      <c r="DB28" s="15" t="s">
        <v>18</v>
      </c>
      <c r="DC28" s="34">
        <f>COUNTIF(BD28:DA28,"India")</f>
        <v>0</v>
      </c>
      <c r="DD28" s="23">
        <f>DC28/50*100</f>
        <v>0</v>
      </c>
      <c r="DE28" s="13" t="s">
        <v>583</v>
      </c>
      <c r="DF28" s="13" t="s">
        <v>583</v>
      </c>
      <c r="DG28" s="13" t="s">
        <v>583</v>
      </c>
      <c r="DH28" s="13" t="s">
        <v>583</v>
      </c>
      <c r="DI28" s="13" t="s">
        <v>583</v>
      </c>
      <c r="DJ28" s="13" t="s">
        <v>583</v>
      </c>
      <c r="DK28" s="13" t="s">
        <v>583</v>
      </c>
      <c r="DL28" s="13" t="s">
        <v>583</v>
      </c>
      <c r="DM28" s="13" t="s">
        <v>583</v>
      </c>
      <c r="DN28" s="13" t="s">
        <v>583</v>
      </c>
      <c r="DO28" s="13" t="s">
        <v>583</v>
      </c>
      <c r="DP28" s="13" t="s">
        <v>583</v>
      </c>
      <c r="DQ28" s="13" t="s">
        <v>583</v>
      </c>
      <c r="DR28" s="13" t="s">
        <v>583</v>
      </c>
      <c r="DS28" s="13" t="s">
        <v>583</v>
      </c>
      <c r="DT28" s="13" t="s">
        <v>583</v>
      </c>
      <c r="DU28" s="13" t="s">
        <v>583</v>
      </c>
      <c r="DV28" s="13" t="s">
        <v>583</v>
      </c>
      <c r="DW28" s="13" t="s">
        <v>584</v>
      </c>
      <c r="DX28" s="13" t="s">
        <v>583</v>
      </c>
      <c r="DY28" s="13" t="s">
        <v>583</v>
      </c>
      <c r="DZ28" s="13" t="s">
        <v>583</v>
      </c>
      <c r="EA28" s="13" t="s">
        <v>583</v>
      </c>
      <c r="EB28" s="13" t="s">
        <v>583</v>
      </c>
      <c r="EC28" s="13" t="s">
        <v>583</v>
      </c>
      <c r="ED28" s="13" t="s">
        <v>583</v>
      </c>
      <c r="EE28" s="13" t="s">
        <v>583</v>
      </c>
      <c r="EF28" s="13" t="s">
        <v>583</v>
      </c>
      <c r="EG28" s="13" t="s">
        <v>583</v>
      </c>
      <c r="EH28" s="13" t="s">
        <v>583</v>
      </c>
      <c r="EI28" s="13" t="s">
        <v>583</v>
      </c>
      <c r="EJ28" s="13" t="s">
        <v>583</v>
      </c>
      <c r="EK28" s="13" t="s">
        <v>583</v>
      </c>
      <c r="EL28" s="13" t="s">
        <v>583</v>
      </c>
      <c r="EM28" s="13" t="s">
        <v>583</v>
      </c>
      <c r="EN28" s="13" t="s">
        <v>583</v>
      </c>
      <c r="EO28" s="13" t="s">
        <v>583</v>
      </c>
      <c r="EP28" s="13" t="s">
        <v>583</v>
      </c>
      <c r="EQ28" s="13" t="s">
        <v>583</v>
      </c>
      <c r="ER28" s="13" t="s">
        <v>583</v>
      </c>
      <c r="ES28" s="13" t="s">
        <v>583</v>
      </c>
      <c r="ET28" s="13" t="s">
        <v>583</v>
      </c>
      <c r="EU28" s="13" t="s">
        <v>583</v>
      </c>
      <c r="EV28" s="13" t="s">
        <v>583</v>
      </c>
      <c r="EW28" s="13" t="s">
        <v>583</v>
      </c>
      <c r="EX28" s="13" t="s">
        <v>583</v>
      </c>
      <c r="EY28" s="13" t="s">
        <v>583</v>
      </c>
      <c r="EZ28" s="13" t="s">
        <v>583</v>
      </c>
      <c r="FA28" s="13" t="s">
        <v>583</v>
      </c>
      <c r="FB28" s="13" t="s">
        <v>583</v>
      </c>
      <c r="FC28" s="15" t="s">
        <v>18</v>
      </c>
      <c r="FD28" s="34">
        <f>COUNTIF(DE28:FB28,"India")</f>
        <v>1</v>
      </c>
      <c r="FE28" s="23">
        <f>FD28/50*100</f>
        <v>2</v>
      </c>
      <c r="FF28" s="12" t="s">
        <v>583</v>
      </c>
      <c r="FG28" s="12" t="s">
        <v>583</v>
      </c>
      <c r="FH28" s="12" t="s">
        <v>584</v>
      </c>
      <c r="FI28" s="13" t="s">
        <v>583</v>
      </c>
      <c r="FJ28" s="13" t="s">
        <v>583</v>
      </c>
      <c r="FK28" s="13" t="s">
        <v>583</v>
      </c>
      <c r="FL28" s="13" t="s">
        <v>583</v>
      </c>
      <c r="FM28" s="13" t="s">
        <v>583</v>
      </c>
      <c r="FN28" s="13" t="s">
        <v>583</v>
      </c>
      <c r="FO28" s="13" t="s">
        <v>583</v>
      </c>
      <c r="FP28" s="13" t="s">
        <v>583</v>
      </c>
      <c r="FQ28" s="13" t="s">
        <v>583</v>
      </c>
      <c r="FR28" s="13" t="s">
        <v>583</v>
      </c>
      <c r="FS28" s="13" t="s">
        <v>583</v>
      </c>
      <c r="FT28" s="13" t="s">
        <v>583</v>
      </c>
      <c r="FU28" s="13" t="s">
        <v>583</v>
      </c>
      <c r="FV28" s="13" t="s">
        <v>583</v>
      </c>
      <c r="FW28" s="13" t="s">
        <v>583</v>
      </c>
      <c r="FX28" s="13" t="s">
        <v>583</v>
      </c>
      <c r="FY28" s="13" t="s">
        <v>583</v>
      </c>
      <c r="FZ28" s="13" t="s">
        <v>583</v>
      </c>
      <c r="GA28" s="13" t="s">
        <v>583</v>
      </c>
      <c r="GB28" s="13" t="s">
        <v>583</v>
      </c>
      <c r="GC28" s="13" t="s">
        <v>583</v>
      </c>
      <c r="GD28" s="13" t="s">
        <v>584</v>
      </c>
      <c r="GE28" s="12" t="s">
        <v>548</v>
      </c>
      <c r="GF28" s="12" t="s">
        <v>583</v>
      </c>
      <c r="GG28" s="12" t="s">
        <v>583</v>
      </c>
      <c r="GH28" s="12" t="s">
        <v>583</v>
      </c>
      <c r="GI28" s="13" t="s">
        <v>583</v>
      </c>
      <c r="GJ28" s="13" t="s">
        <v>583</v>
      </c>
      <c r="GK28" s="13" t="s">
        <v>583</v>
      </c>
      <c r="GL28" s="13" t="s">
        <v>583</v>
      </c>
      <c r="GM28" s="13" t="s">
        <v>583</v>
      </c>
      <c r="GN28" s="13" t="s">
        <v>583</v>
      </c>
      <c r="GO28" s="13" t="s">
        <v>583</v>
      </c>
      <c r="GP28" s="13" t="s">
        <v>583</v>
      </c>
      <c r="GQ28" s="13" t="s">
        <v>583</v>
      </c>
      <c r="GR28" s="13" t="s">
        <v>583</v>
      </c>
      <c r="GS28" s="13" t="s">
        <v>583</v>
      </c>
      <c r="GT28" s="13" t="s">
        <v>583</v>
      </c>
      <c r="GU28" s="13" t="s">
        <v>583</v>
      </c>
      <c r="GV28" s="13" t="s">
        <v>583</v>
      </c>
      <c r="GW28" s="13" t="s">
        <v>583</v>
      </c>
      <c r="GX28" s="13" t="s">
        <v>583</v>
      </c>
      <c r="GY28" s="13" t="s">
        <v>583</v>
      </c>
      <c r="GZ28" s="13" t="s">
        <v>583</v>
      </c>
      <c r="HA28" s="13" t="s">
        <v>583</v>
      </c>
      <c r="HB28" s="13" t="s">
        <v>548</v>
      </c>
      <c r="HC28" s="13" t="s">
        <v>583</v>
      </c>
      <c r="HD28" s="15" t="s">
        <v>18</v>
      </c>
      <c r="HE28" s="34">
        <f>COUNTIF(FF28:HC28,"India")</f>
        <v>2</v>
      </c>
      <c r="HF28" s="23">
        <f>HE28/50*100</f>
        <v>4</v>
      </c>
      <c r="HG28" s="15" t="s">
        <v>18</v>
      </c>
      <c r="HH28" s="34">
        <f>BB28+DC28+FD28+HE28</f>
        <v>3</v>
      </c>
      <c r="HI28" s="23">
        <f>HH28/200*100</f>
        <v>1.5</v>
      </c>
    </row>
    <row r="29" spans="1:217" x14ac:dyDescent="0.2">
      <c r="A29" s="15"/>
      <c r="B29" s="16"/>
      <c r="BA29" s="26"/>
      <c r="BB29" s="19" t="s">
        <v>2</v>
      </c>
      <c r="BC29" s="37" t="s">
        <v>3</v>
      </c>
      <c r="DB29" s="26"/>
      <c r="DC29" s="19" t="s">
        <v>2</v>
      </c>
      <c r="DD29" s="37" t="s">
        <v>3</v>
      </c>
      <c r="FC29" s="26"/>
      <c r="FD29" s="19" t="s">
        <v>2</v>
      </c>
      <c r="FE29" s="37" t="s">
        <v>3</v>
      </c>
      <c r="HD29" s="26"/>
      <c r="HE29" s="19" t="s">
        <v>2</v>
      </c>
      <c r="HF29" s="37" t="s">
        <v>3</v>
      </c>
      <c r="HG29" s="26"/>
      <c r="HH29" s="19" t="s">
        <v>2</v>
      </c>
      <c r="HI29" s="37" t="s">
        <v>3</v>
      </c>
    </row>
    <row r="30" spans="1:217" x14ac:dyDescent="0.2">
      <c r="A30" s="15" t="s">
        <v>585</v>
      </c>
      <c r="B30" s="16" t="s">
        <v>586</v>
      </c>
      <c r="C30" s="12">
        <v>90</v>
      </c>
      <c r="D30" s="12">
        <v>35</v>
      </c>
      <c r="E30" s="12">
        <v>85</v>
      </c>
      <c r="F30" s="12">
        <v>60</v>
      </c>
      <c r="G30" s="12">
        <v>100</v>
      </c>
      <c r="H30" s="12">
        <v>100</v>
      </c>
      <c r="I30" s="12">
        <v>94</v>
      </c>
      <c r="J30" s="12">
        <v>25</v>
      </c>
      <c r="K30" s="12">
        <v>38</v>
      </c>
      <c r="L30" s="12">
        <v>4</v>
      </c>
      <c r="M30" s="12">
        <v>63</v>
      </c>
      <c r="N30" s="12">
        <v>71</v>
      </c>
      <c r="O30" s="12">
        <v>10</v>
      </c>
      <c r="P30" s="12">
        <v>1</v>
      </c>
      <c r="Q30" s="12">
        <v>72</v>
      </c>
      <c r="R30" s="12">
        <v>96</v>
      </c>
      <c r="S30" s="12">
        <v>6</v>
      </c>
      <c r="T30" s="12">
        <v>82</v>
      </c>
      <c r="U30" s="12">
        <v>63</v>
      </c>
      <c r="V30" s="12">
        <v>4</v>
      </c>
      <c r="W30" s="12">
        <v>92</v>
      </c>
      <c r="X30" s="12">
        <v>70</v>
      </c>
      <c r="Y30" s="12">
        <v>1</v>
      </c>
      <c r="Z30" s="12">
        <v>28</v>
      </c>
      <c r="AA30" s="12">
        <v>24</v>
      </c>
      <c r="AB30" s="12">
        <v>21</v>
      </c>
      <c r="AC30" s="12">
        <v>72</v>
      </c>
      <c r="AD30" s="12">
        <v>14</v>
      </c>
      <c r="AE30" s="12">
        <v>30</v>
      </c>
      <c r="AF30" s="12">
        <v>60</v>
      </c>
      <c r="AG30" s="12">
        <v>15</v>
      </c>
      <c r="AH30" s="12">
        <v>20</v>
      </c>
      <c r="AI30" s="12">
        <v>42</v>
      </c>
      <c r="AJ30" s="12">
        <v>85</v>
      </c>
      <c r="AK30" s="12">
        <v>95</v>
      </c>
      <c r="AL30" s="12">
        <v>73</v>
      </c>
      <c r="AM30" s="12">
        <v>63</v>
      </c>
      <c r="AN30" s="12">
        <v>70</v>
      </c>
      <c r="AO30" s="12">
        <v>6</v>
      </c>
      <c r="AP30" s="12">
        <v>30</v>
      </c>
      <c r="AQ30" s="12">
        <v>100</v>
      </c>
      <c r="AR30" s="12">
        <v>59</v>
      </c>
      <c r="AS30" s="12">
        <v>67</v>
      </c>
      <c r="AT30" s="12">
        <v>50</v>
      </c>
      <c r="AU30" s="12">
        <v>30</v>
      </c>
      <c r="AV30" s="12">
        <v>77</v>
      </c>
      <c r="AW30" s="12">
        <v>33</v>
      </c>
      <c r="AX30" s="12">
        <v>1</v>
      </c>
      <c r="AY30" s="12">
        <v>20</v>
      </c>
      <c r="AZ30" s="12">
        <v>66</v>
      </c>
      <c r="BA30" s="15" t="s">
        <v>19</v>
      </c>
      <c r="BB30" s="24">
        <f>AVERAGE(C30:AZ30)</f>
        <v>50.26</v>
      </c>
      <c r="BC30" s="25">
        <f>STDEV(C30:AZ30)</f>
        <v>32.257769195488201</v>
      </c>
      <c r="BD30" s="12">
        <v>28</v>
      </c>
      <c r="BE30" s="12">
        <v>35</v>
      </c>
      <c r="BF30" s="12">
        <v>4</v>
      </c>
      <c r="BG30" s="12">
        <v>26</v>
      </c>
      <c r="BH30" s="12">
        <v>86</v>
      </c>
      <c r="BI30" s="12">
        <v>37</v>
      </c>
      <c r="BJ30" s="12">
        <v>80</v>
      </c>
      <c r="BK30" s="12">
        <v>68</v>
      </c>
      <c r="BL30" s="12">
        <v>67</v>
      </c>
      <c r="BM30" s="12">
        <v>76</v>
      </c>
      <c r="BN30" s="12">
        <v>67</v>
      </c>
      <c r="BO30" s="12">
        <v>62</v>
      </c>
      <c r="BP30" s="12">
        <v>34</v>
      </c>
      <c r="BQ30" s="12">
        <v>74</v>
      </c>
      <c r="BR30" s="12">
        <v>2</v>
      </c>
      <c r="BS30" s="12">
        <v>83</v>
      </c>
      <c r="BT30" s="12">
        <v>56</v>
      </c>
      <c r="BU30" s="12">
        <v>70</v>
      </c>
      <c r="BV30" s="12">
        <v>35</v>
      </c>
      <c r="BW30" s="12">
        <v>59</v>
      </c>
      <c r="BX30" s="12">
        <v>28</v>
      </c>
      <c r="BY30" s="12">
        <v>36</v>
      </c>
      <c r="BZ30" s="12">
        <v>51</v>
      </c>
      <c r="CA30" s="12">
        <v>37</v>
      </c>
      <c r="CB30" s="12">
        <v>63</v>
      </c>
      <c r="CC30" s="12">
        <v>24</v>
      </c>
      <c r="CD30" s="12">
        <v>64</v>
      </c>
      <c r="CE30" s="12">
        <v>76</v>
      </c>
      <c r="CF30" s="12">
        <v>1</v>
      </c>
      <c r="CG30" s="12">
        <v>68</v>
      </c>
      <c r="CH30" s="12">
        <v>64</v>
      </c>
      <c r="CI30" s="12">
        <v>85</v>
      </c>
      <c r="CJ30" s="12">
        <v>1</v>
      </c>
      <c r="CK30" s="12">
        <v>61</v>
      </c>
      <c r="CL30" s="12">
        <v>97</v>
      </c>
      <c r="CM30" s="12">
        <v>1</v>
      </c>
      <c r="CN30" s="12">
        <v>7</v>
      </c>
      <c r="CO30" s="12">
        <v>12</v>
      </c>
      <c r="CP30" s="12">
        <v>54</v>
      </c>
      <c r="CQ30" s="12">
        <v>44</v>
      </c>
      <c r="CR30" s="12">
        <v>11</v>
      </c>
      <c r="CS30" s="12">
        <v>1</v>
      </c>
      <c r="CT30" s="12">
        <v>86</v>
      </c>
      <c r="CU30" s="12">
        <v>38</v>
      </c>
      <c r="CV30" s="12">
        <v>73</v>
      </c>
      <c r="CW30" s="12">
        <v>56</v>
      </c>
      <c r="CX30" s="12">
        <v>66</v>
      </c>
      <c r="CY30" s="12">
        <v>56</v>
      </c>
      <c r="CZ30" s="12">
        <v>45</v>
      </c>
      <c r="DA30" s="12">
        <v>12</v>
      </c>
      <c r="DB30" s="15" t="s">
        <v>19</v>
      </c>
      <c r="DC30" s="24">
        <f>AVERAGE(BD30:DA30)</f>
        <v>47.34</v>
      </c>
      <c r="DD30" s="25">
        <f>STDEV(BD30:DA30)</f>
        <v>27.471402570376224</v>
      </c>
      <c r="DE30" s="12">
        <v>56</v>
      </c>
      <c r="DF30" s="12">
        <v>63</v>
      </c>
      <c r="DG30" s="12">
        <v>39</v>
      </c>
      <c r="DH30" s="12">
        <v>12</v>
      </c>
      <c r="DI30" s="12">
        <v>17</v>
      </c>
      <c r="DJ30" s="12">
        <v>76</v>
      </c>
      <c r="DK30" s="12">
        <v>78</v>
      </c>
      <c r="DL30" s="12">
        <v>61</v>
      </c>
      <c r="DM30" s="12">
        <v>60</v>
      </c>
      <c r="DN30" s="12">
        <v>1</v>
      </c>
      <c r="DO30" s="12">
        <v>2</v>
      </c>
      <c r="DP30" s="12">
        <v>86</v>
      </c>
      <c r="DQ30" s="12">
        <v>40</v>
      </c>
      <c r="DR30" s="12">
        <v>5</v>
      </c>
      <c r="DS30" s="12">
        <v>90</v>
      </c>
      <c r="DT30" s="12">
        <v>1</v>
      </c>
      <c r="DU30" s="12">
        <v>67</v>
      </c>
      <c r="DV30" s="12">
        <v>1</v>
      </c>
      <c r="DW30" s="12">
        <v>1</v>
      </c>
      <c r="DX30" s="12">
        <v>93</v>
      </c>
      <c r="DY30" s="12">
        <v>1</v>
      </c>
      <c r="DZ30" s="12">
        <v>100</v>
      </c>
      <c r="EA30" s="12">
        <v>58</v>
      </c>
      <c r="EB30" s="12">
        <v>4</v>
      </c>
      <c r="EC30" s="12">
        <v>84</v>
      </c>
      <c r="ED30" s="12">
        <v>1</v>
      </c>
      <c r="EE30" s="12">
        <v>31</v>
      </c>
      <c r="EF30" s="12">
        <v>1</v>
      </c>
      <c r="EG30" s="12">
        <v>85</v>
      </c>
      <c r="EH30" s="12">
        <v>80</v>
      </c>
      <c r="EI30" s="12">
        <v>65</v>
      </c>
      <c r="EJ30" s="12">
        <v>71</v>
      </c>
      <c r="EK30" s="12">
        <v>25</v>
      </c>
      <c r="EL30" s="12">
        <v>82</v>
      </c>
      <c r="EM30" s="12">
        <v>67</v>
      </c>
      <c r="EN30" s="12">
        <v>60</v>
      </c>
      <c r="EO30" s="12">
        <v>73</v>
      </c>
      <c r="EP30" s="12">
        <v>100</v>
      </c>
      <c r="EQ30" s="12">
        <v>71</v>
      </c>
      <c r="ER30" s="12">
        <v>81</v>
      </c>
      <c r="ES30" s="12">
        <v>81</v>
      </c>
      <c r="ET30" s="12">
        <v>14</v>
      </c>
      <c r="EU30" s="12">
        <v>13</v>
      </c>
      <c r="EV30" s="12">
        <v>10</v>
      </c>
      <c r="EW30" s="12">
        <v>100</v>
      </c>
      <c r="EX30" s="12">
        <v>21</v>
      </c>
      <c r="EY30" s="12">
        <v>74</v>
      </c>
      <c r="EZ30" s="12">
        <v>64</v>
      </c>
      <c r="FA30" s="12">
        <v>33</v>
      </c>
      <c r="FB30" s="12">
        <v>22</v>
      </c>
      <c r="FC30" s="15" t="s">
        <v>19</v>
      </c>
      <c r="FD30" s="24">
        <f>AVERAGE(DE30:FB30)</f>
        <v>48.42</v>
      </c>
      <c r="FE30" s="25">
        <f>STDEV(DE30:FB30)</f>
        <v>33.973032522509818</v>
      </c>
      <c r="FF30" s="12">
        <v>25</v>
      </c>
      <c r="FG30" s="12">
        <v>68</v>
      </c>
      <c r="FH30" s="12">
        <v>86</v>
      </c>
      <c r="FI30" s="12">
        <v>66</v>
      </c>
      <c r="FJ30" s="12">
        <v>35</v>
      </c>
      <c r="FK30" s="12">
        <v>11</v>
      </c>
      <c r="FL30" s="12">
        <v>65</v>
      </c>
      <c r="FM30" s="12">
        <v>57</v>
      </c>
      <c r="FN30" s="12">
        <v>51</v>
      </c>
      <c r="FO30" s="12">
        <v>10</v>
      </c>
      <c r="FP30" s="12">
        <v>95</v>
      </c>
      <c r="FQ30" s="12">
        <v>1</v>
      </c>
      <c r="FR30" s="12">
        <v>80</v>
      </c>
      <c r="FS30" s="12">
        <v>46</v>
      </c>
      <c r="FT30" s="12">
        <v>76</v>
      </c>
      <c r="FU30" s="12">
        <v>4</v>
      </c>
      <c r="FV30" s="12">
        <v>39</v>
      </c>
      <c r="FW30" s="12">
        <v>14</v>
      </c>
      <c r="FX30" s="12">
        <v>1</v>
      </c>
      <c r="FY30" s="12">
        <v>27</v>
      </c>
      <c r="FZ30" s="12">
        <v>85</v>
      </c>
      <c r="GA30" s="12">
        <v>58</v>
      </c>
      <c r="GB30" s="12">
        <v>79</v>
      </c>
      <c r="GC30" s="12">
        <v>59</v>
      </c>
      <c r="GD30" s="12">
        <v>7</v>
      </c>
      <c r="GE30" s="12">
        <v>84</v>
      </c>
      <c r="GF30" s="12">
        <v>38</v>
      </c>
      <c r="GG30" s="12">
        <v>86</v>
      </c>
      <c r="GH30" s="12">
        <v>100</v>
      </c>
      <c r="GI30" s="12">
        <v>58</v>
      </c>
      <c r="GJ30" s="12">
        <v>63</v>
      </c>
      <c r="GK30" s="12">
        <v>82</v>
      </c>
      <c r="GL30" s="12">
        <v>66</v>
      </c>
      <c r="GM30" s="12">
        <v>100</v>
      </c>
      <c r="GN30" s="12">
        <v>77</v>
      </c>
      <c r="GO30" s="12">
        <v>78</v>
      </c>
      <c r="GP30" s="12">
        <v>38</v>
      </c>
      <c r="GQ30" s="12">
        <v>65</v>
      </c>
      <c r="GR30" s="12">
        <v>1</v>
      </c>
      <c r="GS30" s="12">
        <v>44</v>
      </c>
      <c r="GT30" s="12">
        <v>79</v>
      </c>
      <c r="GU30" s="12">
        <v>10</v>
      </c>
      <c r="GV30" s="12">
        <v>16</v>
      </c>
      <c r="GW30" s="12">
        <v>67</v>
      </c>
      <c r="GX30" s="12">
        <v>66</v>
      </c>
      <c r="GY30" s="12">
        <v>9</v>
      </c>
      <c r="GZ30" s="12">
        <v>54</v>
      </c>
      <c r="HA30" s="12">
        <v>84</v>
      </c>
      <c r="HB30" s="12">
        <v>57</v>
      </c>
      <c r="HC30" s="12">
        <v>35</v>
      </c>
      <c r="HD30" s="15" t="s">
        <v>19</v>
      </c>
      <c r="HE30" s="24">
        <f>AVERAGE(FF30:HC30)</f>
        <v>52.04</v>
      </c>
      <c r="HF30" s="25">
        <f>STDEV(FF30:HC30)</f>
        <v>29.675771743485104</v>
      </c>
      <c r="HG30" s="15" t="s">
        <v>19</v>
      </c>
      <c r="HH30" s="24">
        <f>AVERAGE(C30:AZ30,BD30:DA30,DE30:FB30,FF30:HC30)</f>
        <v>49.515000000000001</v>
      </c>
      <c r="HI30" s="25">
        <f>STDEV(C30:AZ30,BD30:DA30,DE30:FB30,FF30:HC30)</f>
        <v>30.762173714779838</v>
      </c>
    </row>
    <row r="31" spans="1:217" x14ac:dyDescent="0.2">
      <c r="A31" s="15"/>
      <c r="B31" s="16"/>
      <c r="BA31" s="15"/>
      <c r="BB31" s="19" t="s">
        <v>8</v>
      </c>
      <c r="BC31" s="20" t="s">
        <v>9</v>
      </c>
      <c r="DB31" s="15"/>
      <c r="DC31" s="19" t="s">
        <v>8</v>
      </c>
      <c r="DD31" s="20" t="s">
        <v>9</v>
      </c>
      <c r="FC31" s="15"/>
      <c r="FD31" s="19" t="s">
        <v>8</v>
      </c>
      <c r="FE31" s="20" t="s">
        <v>9</v>
      </c>
      <c r="HD31" s="15"/>
      <c r="HE31" s="19" t="s">
        <v>8</v>
      </c>
      <c r="HF31" s="20" t="s">
        <v>9</v>
      </c>
      <c r="HG31" s="15"/>
      <c r="HH31" s="19" t="s">
        <v>8</v>
      </c>
      <c r="HI31" s="20" t="s">
        <v>9</v>
      </c>
    </row>
    <row r="32" spans="1:217" ht="16" thickBot="1" x14ac:dyDescent="0.25">
      <c r="A32" s="38" t="s">
        <v>587</v>
      </c>
      <c r="B32" s="39" t="s">
        <v>588</v>
      </c>
      <c r="C32" s="41" t="s">
        <v>437</v>
      </c>
      <c r="D32" s="41" t="s">
        <v>437</v>
      </c>
      <c r="E32" s="41" t="s">
        <v>437</v>
      </c>
      <c r="F32" s="41" t="s">
        <v>437</v>
      </c>
      <c r="G32" s="41" t="s">
        <v>437</v>
      </c>
      <c r="H32" s="41" t="s">
        <v>437</v>
      </c>
      <c r="I32" s="41" t="s">
        <v>437</v>
      </c>
      <c r="J32" s="41" t="s">
        <v>437</v>
      </c>
      <c r="K32" s="41" t="s">
        <v>437</v>
      </c>
      <c r="L32" s="41" t="s">
        <v>437</v>
      </c>
      <c r="M32" s="41" t="s">
        <v>437</v>
      </c>
      <c r="N32" s="41" t="s">
        <v>437</v>
      </c>
      <c r="O32" s="41" t="s">
        <v>437</v>
      </c>
      <c r="P32" s="41" t="s">
        <v>437</v>
      </c>
      <c r="Q32" s="41" t="s">
        <v>437</v>
      </c>
      <c r="R32" s="41" t="s">
        <v>437</v>
      </c>
      <c r="S32" s="41" t="s">
        <v>437</v>
      </c>
      <c r="T32" s="41" t="s">
        <v>437</v>
      </c>
      <c r="U32" s="41" t="s">
        <v>437</v>
      </c>
      <c r="V32" s="41" t="s">
        <v>437</v>
      </c>
      <c r="W32" s="41" t="s">
        <v>958</v>
      </c>
      <c r="X32" s="41" t="s">
        <v>437</v>
      </c>
      <c r="Y32" s="41" t="s">
        <v>437</v>
      </c>
      <c r="Z32" s="41" t="s">
        <v>437</v>
      </c>
      <c r="AA32" s="40" t="s">
        <v>437</v>
      </c>
      <c r="AB32" s="41" t="s">
        <v>437</v>
      </c>
      <c r="AC32" s="41" t="s">
        <v>589</v>
      </c>
      <c r="AD32" s="41" t="s">
        <v>437</v>
      </c>
      <c r="AE32" s="41" t="s">
        <v>437</v>
      </c>
      <c r="AF32" s="41" t="s">
        <v>958</v>
      </c>
      <c r="AG32" s="41" t="s">
        <v>437</v>
      </c>
      <c r="AH32" s="41" t="s">
        <v>437</v>
      </c>
      <c r="AI32" s="41" t="s">
        <v>437</v>
      </c>
      <c r="AJ32" s="41" t="s">
        <v>437</v>
      </c>
      <c r="AK32" s="41" t="s">
        <v>437</v>
      </c>
      <c r="AL32" s="41" t="s">
        <v>437</v>
      </c>
      <c r="AM32" s="41" t="s">
        <v>437</v>
      </c>
      <c r="AN32" s="41" t="s">
        <v>437</v>
      </c>
      <c r="AO32" s="41" t="s">
        <v>437</v>
      </c>
      <c r="AP32" s="41" t="s">
        <v>437</v>
      </c>
      <c r="AQ32" s="41" t="s">
        <v>437</v>
      </c>
      <c r="AR32" s="41" t="s">
        <v>437</v>
      </c>
      <c r="AS32" s="41" t="s">
        <v>437</v>
      </c>
      <c r="AT32" s="41" t="s">
        <v>589</v>
      </c>
      <c r="AU32" s="41" t="s">
        <v>437</v>
      </c>
      <c r="AV32" s="41" t="s">
        <v>437</v>
      </c>
      <c r="AW32" s="41" t="s">
        <v>437</v>
      </c>
      <c r="AX32" s="41" t="s">
        <v>437</v>
      </c>
      <c r="AY32" s="41" t="s">
        <v>437</v>
      </c>
      <c r="AZ32" s="41" t="s">
        <v>437</v>
      </c>
      <c r="BA32" s="38" t="s">
        <v>20</v>
      </c>
      <c r="BB32" s="44">
        <f>50-COUNTIF(C32:AZ32," No")</f>
        <v>4</v>
      </c>
      <c r="BC32" s="45">
        <f>BB32/50*100</f>
        <v>8</v>
      </c>
      <c r="BD32" s="41" t="s">
        <v>437</v>
      </c>
      <c r="BE32" s="41" t="s">
        <v>437</v>
      </c>
      <c r="BF32" s="41" t="s">
        <v>437</v>
      </c>
      <c r="BG32" s="41" t="s">
        <v>437</v>
      </c>
      <c r="BH32" s="41" t="s">
        <v>437</v>
      </c>
      <c r="BI32" s="41" t="s">
        <v>437</v>
      </c>
      <c r="BJ32" s="41" t="s">
        <v>590</v>
      </c>
      <c r="BK32" s="41" t="s">
        <v>437</v>
      </c>
      <c r="BL32" s="41" t="s">
        <v>437</v>
      </c>
      <c r="BM32" s="41" t="s">
        <v>958</v>
      </c>
      <c r="BN32" s="41" t="s">
        <v>589</v>
      </c>
      <c r="BO32" s="41" t="s">
        <v>437</v>
      </c>
      <c r="BP32" s="41" t="s">
        <v>437</v>
      </c>
      <c r="BQ32" s="41" t="s">
        <v>437</v>
      </c>
      <c r="BR32" s="41" t="s">
        <v>437</v>
      </c>
      <c r="BS32" s="41" t="s">
        <v>437</v>
      </c>
      <c r="BT32" s="41" t="s">
        <v>437</v>
      </c>
      <c r="BU32" s="41" t="s">
        <v>437</v>
      </c>
      <c r="BV32" s="41" t="s">
        <v>437</v>
      </c>
      <c r="BW32" s="41" t="s">
        <v>437</v>
      </c>
      <c r="BX32" s="41" t="s">
        <v>437</v>
      </c>
      <c r="BY32" s="41" t="s">
        <v>437</v>
      </c>
      <c r="BZ32" s="41" t="s">
        <v>437</v>
      </c>
      <c r="CA32" s="41" t="s">
        <v>437</v>
      </c>
      <c r="CB32" s="41" t="s">
        <v>589</v>
      </c>
      <c r="CC32" s="41" t="s">
        <v>437</v>
      </c>
      <c r="CD32" s="41" t="s">
        <v>437</v>
      </c>
      <c r="CE32" s="41" t="s">
        <v>437</v>
      </c>
      <c r="CF32" s="41" t="s">
        <v>437</v>
      </c>
      <c r="CG32" s="41" t="s">
        <v>437</v>
      </c>
      <c r="CH32" s="41" t="s">
        <v>957</v>
      </c>
      <c r="CI32" s="41" t="s">
        <v>437</v>
      </c>
      <c r="CJ32" s="41" t="s">
        <v>437</v>
      </c>
      <c r="CK32" s="41" t="s">
        <v>437</v>
      </c>
      <c r="CL32" s="41" t="s">
        <v>589</v>
      </c>
      <c r="CM32" s="41" t="s">
        <v>437</v>
      </c>
      <c r="CN32" s="41" t="s">
        <v>437</v>
      </c>
      <c r="CO32" s="41" t="s">
        <v>437</v>
      </c>
      <c r="CP32" s="41" t="s">
        <v>437</v>
      </c>
      <c r="CQ32" s="41" t="s">
        <v>437</v>
      </c>
      <c r="CR32" s="41" t="s">
        <v>437</v>
      </c>
      <c r="CS32" s="41" t="s">
        <v>437</v>
      </c>
      <c r="CT32" s="41" t="s">
        <v>437</v>
      </c>
      <c r="CU32" s="41" t="s">
        <v>437</v>
      </c>
      <c r="CV32" s="41" t="s">
        <v>437</v>
      </c>
      <c r="CW32" s="41" t="s">
        <v>437</v>
      </c>
      <c r="CX32" s="41" t="s">
        <v>437</v>
      </c>
      <c r="CY32" s="41" t="s">
        <v>437</v>
      </c>
      <c r="CZ32" s="41" t="s">
        <v>437</v>
      </c>
      <c r="DA32" s="41" t="s">
        <v>437</v>
      </c>
      <c r="DB32" s="38" t="s">
        <v>20</v>
      </c>
      <c r="DC32" s="44">
        <f>50-COUNTIF(BD32:DA32," No")</f>
        <v>6</v>
      </c>
      <c r="DD32" s="45">
        <f>DC32/50*100</f>
        <v>12</v>
      </c>
      <c r="DE32" s="41" t="s">
        <v>589</v>
      </c>
      <c r="DF32" s="41" t="s">
        <v>437</v>
      </c>
      <c r="DG32" s="41" t="s">
        <v>437</v>
      </c>
      <c r="DH32" s="41" t="s">
        <v>437</v>
      </c>
      <c r="DI32" s="41" t="s">
        <v>437</v>
      </c>
      <c r="DJ32" s="41" t="s">
        <v>437</v>
      </c>
      <c r="DK32" s="41" t="s">
        <v>437</v>
      </c>
      <c r="DL32" s="41" t="s">
        <v>437</v>
      </c>
      <c r="DM32" s="41" t="s">
        <v>437</v>
      </c>
      <c r="DN32" s="41" t="s">
        <v>437</v>
      </c>
      <c r="DO32" s="41" t="s">
        <v>437</v>
      </c>
      <c r="DP32" s="41" t="s">
        <v>437</v>
      </c>
      <c r="DQ32" s="41" t="s">
        <v>437</v>
      </c>
      <c r="DR32" s="41" t="s">
        <v>437</v>
      </c>
      <c r="DS32" s="41" t="s">
        <v>437</v>
      </c>
      <c r="DT32" s="41" t="s">
        <v>437</v>
      </c>
      <c r="DU32" s="41" t="s">
        <v>437</v>
      </c>
      <c r="DV32" s="41" t="s">
        <v>437</v>
      </c>
      <c r="DW32" s="41" t="s">
        <v>437</v>
      </c>
      <c r="DX32" s="41" t="s">
        <v>437</v>
      </c>
      <c r="DY32" s="41" t="s">
        <v>437</v>
      </c>
      <c r="DZ32" s="41" t="s">
        <v>437</v>
      </c>
      <c r="EA32" s="41" t="s">
        <v>437</v>
      </c>
      <c r="EB32" s="41" t="s">
        <v>437</v>
      </c>
      <c r="EC32" s="41" t="s">
        <v>437</v>
      </c>
      <c r="ED32" s="41" t="s">
        <v>437</v>
      </c>
      <c r="EE32" s="41" t="s">
        <v>437</v>
      </c>
      <c r="EF32" s="41" t="s">
        <v>437</v>
      </c>
      <c r="EG32" s="41" t="s">
        <v>437</v>
      </c>
      <c r="EH32" s="41" t="s">
        <v>437</v>
      </c>
      <c r="EI32" s="41" t="s">
        <v>437</v>
      </c>
      <c r="EJ32" s="41" t="s">
        <v>437</v>
      </c>
      <c r="EK32" s="41" t="s">
        <v>437</v>
      </c>
      <c r="EL32" s="41" t="s">
        <v>437</v>
      </c>
      <c r="EM32" s="41" t="s">
        <v>437</v>
      </c>
      <c r="EN32" s="41" t="s">
        <v>437</v>
      </c>
      <c r="EO32" s="41" t="s">
        <v>437</v>
      </c>
      <c r="EP32" s="41" t="s">
        <v>437</v>
      </c>
      <c r="EQ32" s="41" t="s">
        <v>437</v>
      </c>
      <c r="ER32" s="41" t="s">
        <v>437</v>
      </c>
      <c r="ES32" s="41" t="s">
        <v>437</v>
      </c>
      <c r="ET32" s="41" t="s">
        <v>437</v>
      </c>
      <c r="EU32" s="41" t="s">
        <v>437</v>
      </c>
      <c r="EV32" s="41" t="s">
        <v>437</v>
      </c>
      <c r="EW32" s="41" t="s">
        <v>437</v>
      </c>
      <c r="EX32" s="41" t="s">
        <v>437</v>
      </c>
      <c r="EY32" s="41" t="s">
        <v>437</v>
      </c>
      <c r="EZ32" s="41" t="s">
        <v>437</v>
      </c>
      <c r="FA32" s="41" t="s">
        <v>437</v>
      </c>
      <c r="FB32" s="41" t="s">
        <v>437</v>
      </c>
      <c r="FC32" s="38" t="s">
        <v>20</v>
      </c>
      <c r="FD32" s="44">
        <f>50-COUNTIF(DE32:FB32," No")</f>
        <v>1</v>
      </c>
      <c r="FE32" s="45">
        <f>FD32/50*100</f>
        <v>2</v>
      </c>
      <c r="FF32" s="41" t="s">
        <v>437</v>
      </c>
      <c r="FG32" s="41" t="s">
        <v>437</v>
      </c>
      <c r="FH32" s="41" t="s">
        <v>437</v>
      </c>
      <c r="FI32" s="41" t="s">
        <v>437</v>
      </c>
      <c r="FJ32" s="41" t="s">
        <v>437</v>
      </c>
      <c r="FK32" s="41" t="s">
        <v>437</v>
      </c>
      <c r="FL32" s="41" t="s">
        <v>437</v>
      </c>
      <c r="FM32" s="41" t="s">
        <v>437</v>
      </c>
      <c r="FN32" s="41" t="s">
        <v>437</v>
      </c>
      <c r="FO32" s="41" t="s">
        <v>437</v>
      </c>
      <c r="FP32" s="41" t="s">
        <v>958</v>
      </c>
      <c r="FQ32" s="41" t="s">
        <v>437</v>
      </c>
      <c r="FR32" s="41" t="s">
        <v>437</v>
      </c>
      <c r="FS32" s="41" t="s">
        <v>437</v>
      </c>
      <c r="FT32" s="41" t="s">
        <v>437</v>
      </c>
      <c r="FU32" s="41" t="s">
        <v>437</v>
      </c>
      <c r="FV32" s="41" t="s">
        <v>957</v>
      </c>
      <c r="FW32" s="41" t="s">
        <v>437</v>
      </c>
      <c r="FX32" s="41" t="s">
        <v>437</v>
      </c>
      <c r="FY32" s="41" t="s">
        <v>437</v>
      </c>
      <c r="FZ32" s="41" t="s">
        <v>437</v>
      </c>
      <c r="GA32" s="41" t="s">
        <v>437</v>
      </c>
      <c r="GB32" s="41" t="s">
        <v>437</v>
      </c>
      <c r="GC32" s="41" t="s">
        <v>437</v>
      </c>
      <c r="GD32" s="41" t="s">
        <v>437</v>
      </c>
      <c r="GE32" s="41" t="s">
        <v>437</v>
      </c>
      <c r="GF32" s="41" t="s">
        <v>437</v>
      </c>
      <c r="GG32" s="41" t="s">
        <v>437</v>
      </c>
      <c r="GH32" s="41" t="s">
        <v>437</v>
      </c>
      <c r="GI32" s="41" t="s">
        <v>437</v>
      </c>
      <c r="GJ32" s="41" t="s">
        <v>437</v>
      </c>
      <c r="GK32" s="41" t="s">
        <v>437</v>
      </c>
      <c r="GL32" s="41" t="s">
        <v>437</v>
      </c>
      <c r="GM32" s="41" t="s">
        <v>437</v>
      </c>
      <c r="GN32" s="41" t="s">
        <v>437</v>
      </c>
      <c r="GO32" s="41" t="s">
        <v>437</v>
      </c>
      <c r="GP32" s="41" t="s">
        <v>437</v>
      </c>
      <c r="GQ32" s="41" t="s">
        <v>437</v>
      </c>
      <c r="GR32" s="41" t="s">
        <v>437</v>
      </c>
      <c r="GS32" s="41" t="s">
        <v>437</v>
      </c>
      <c r="GT32" s="41" t="s">
        <v>437</v>
      </c>
      <c r="GU32" s="41" t="s">
        <v>437</v>
      </c>
      <c r="GV32" s="41" t="s">
        <v>437</v>
      </c>
      <c r="GW32" s="41" t="s">
        <v>437</v>
      </c>
      <c r="GX32" s="41" t="s">
        <v>437</v>
      </c>
      <c r="GY32" s="41" t="s">
        <v>437</v>
      </c>
      <c r="GZ32" s="41" t="s">
        <v>437</v>
      </c>
      <c r="HA32" s="41" t="s">
        <v>589</v>
      </c>
      <c r="HB32" s="41" t="s">
        <v>589</v>
      </c>
      <c r="HC32" s="41" t="s">
        <v>437</v>
      </c>
      <c r="HD32" s="38" t="s">
        <v>20</v>
      </c>
      <c r="HE32" s="44">
        <f>50-COUNTIF(FF32:HC32," No")</f>
        <v>4</v>
      </c>
      <c r="HF32" s="45">
        <f>HE32/50*100</f>
        <v>8</v>
      </c>
      <c r="HG32" s="38" t="s">
        <v>20</v>
      </c>
      <c r="HH32" s="44">
        <f>BB32+DC32+FD32+HE32</f>
        <v>15</v>
      </c>
      <c r="HI32" s="43">
        <f>HH32/200*100</f>
        <v>7.5</v>
      </c>
    </row>
  </sheetData>
  <mergeCells count="9">
    <mergeCell ref="HG1:HI5"/>
    <mergeCell ref="A2:B2"/>
    <mergeCell ref="A3:B3"/>
    <mergeCell ref="A5:B5"/>
    <mergeCell ref="A1:B1"/>
    <mergeCell ref="BA1:BC5"/>
    <mergeCell ref="DB1:DD5"/>
    <mergeCell ref="FC1:FE5"/>
    <mergeCell ref="HD1:HF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Summary</vt:lpstr>
      <vt:lpstr>Exp1</vt:lpstr>
      <vt:lpstr>Exp2</vt:lpstr>
      <vt:lpstr>Exp3</vt:lpstr>
      <vt:lpstr>Exp4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Carolyn Ritchey</dc:creator>
  <cp:lastModifiedBy>Carolyn Ritchey</cp:lastModifiedBy>
  <dcterms:created xsi:type="dcterms:W3CDTF">2022-02-21T21:25:59Z</dcterms:created>
  <dcterms:modified xsi:type="dcterms:W3CDTF">2022-02-21T23:04:08Z</dcterms:modified>
</cp:coreProperties>
</file>