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calcPr calcId="144525"/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4" i="5"/>
  <c r="C5" i="5"/>
  <c r="C10" i="5"/>
  <c r="C9" i="5"/>
  <c r="C8" i="5"/>
  <c r="C7" i="5"/>
  <c r="C6" i="5"/>
  <c r="I43" i="4"/>
  <c r="H43" i="4"/>
  <c r="F26" i="2" l="1"/>
  <c r="F43" i="4" l="1"/>
  <c r="F18" i="2" l="1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<sst xmlns="http://schemas.openxmlformats.org/spreadsheetml/2006/main" count="212" uniqueCount="120">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</sst>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7" fillId="5" borderId="16" xfId="0" applyFont="1" applyFill="1" applyBorder="1"/>
    <xf numFmtId="0" fontId="0" fillId="5" borderId="16" xfId="0" applyFill="1" applyBorder="1"/>
    <xf numFmtId="0" fontId="7" fillId="3" borderId="16" xfId="0" applyFont="1" applyFill="1" applyBorder="1"/>
    <xf numFmtId="0" fontId="0" fillId="3" borderId="16" xfId="0" applyFill="1" applyBorder="1"/>
    <xf numFmtId="0" fontId="3" fillId="25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C19" sqref="C19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3" spans="2:3" x14ac:dyDescent="0.25">
      <c r="B3" s="127" t="s">
        <v>117</v>
      </c>
      <c r="C3" s="128" t="s">
        <v>118</v>
      </c>
    </row>
    <row r="4" spans="2:3" x14ac:dyDescent="0.25">
      <c r="B4" s="123" t="s">
        <v>107</v>
      </c>
      <c r="C4" s="129">
        <f>Procesos!M48+6</f>
        <v>38</v>
      </c>
    </row>
    <row r="5" spans="2:3" x14ac:dyDescent="0.25">
      <c r="B5" s="123" t="s">
        <v>106</v>
      </c>
      <c r="C5" s="130">
        <f>Procesos!M48</f>
        <v>32</v>
      </c>
    </row>
    <row r="6" spans="2:3" x14ac:dyDescent="0.25">
      <c r="B6" s="124" t="s">
        <v>108</v>
      </c>
      <c r="C6" s="130">
        <f>COUNTIF(Procesos!H4:H46,"100%")</f>
        <v>23</v>
      </c>
    </row>
    <row r="7" spans="2:3" x14ac:dyDescent="0.25">
      <c r="B7" s="124" t="s">
        <v>109</v>
      </c>
      <c r="C7" s="130">
        <f>COUNTIF(Procesos!H4:H46,"75%")</f>
        <v>5</v>
      </c>
    </row>
    <row r="8" spans="2:3" x14ac:dyDescent="0.25">
      <c r="B8" s="124" t="s">
        <v>110</v>
      </c>
      <c r="C8" s="130">
        <f>COUNTIF(Procesos!H4:H46,"50%")</f>
        <v>10</v>
      </c>
    </row>
    <row r="9" spans="2:3" x14ac:dyDescent="0.25">
      <c r="B9" s="124" t="s">
        <v>111</v>
      </c>
      <c r="C9" s="130">
        <f>COUNTIF(Procesos!H4:H46,"250%")</f>
        <v>0</v>
      </c>
    </row>
    <row r="10" spans="2:3" x14ac:dyDescent="0.25">
      <c r="B10" s="124" t="s">
        <v>112</v>
      </c>
      <c r="C10" s="130">
        <f>COUNTIF(Procesos!H4:H46,"0%")</f>
        <v>0</v>
      </c>
    </row>
    <row r="12" spans="2:3" x14ac:dyDescent="0.25">
      <c r="B12" s="131" t="s">
        <v>119</v>
      </c>
      <c r="C12" s="128" t="s">
        <v>118</v>
      </c>
    </row>
    <row r="13" spans="2:3" x14ac:dyDescent="0.25">
      <c r="B13" s="125" t="s">
        <v>107</v>
      </c>
      <c r="C13" s="130">
        <f>'Procesos - Proyecto Anterior'!F43+7</f>
        <v>33</v>
      </c>
    </row>
    <row r="14" spans="2:3" x14ac:dyDescent="0.25">
      <c r="B14" s="125" t="s">
        <v>106</v>
      </c>
      <c r="C14" s="130">
        <f>'Procesos - Proyecto Anterior'!F43</f>
        <v>26</v>
      </c>
    </row>
    <row r="15" spans="2:3" x14ac:dyDescent="0.25">
      <c r="B15" s="126" t="s">
        <v>113</v>
      </c>
      <c r="C15" s="130">
        <f>COUNTIF('Procesos - Proyecto Anterior'!H3:H41,"X")</f>
        <v>32</v>
      </c>
    </row>
    <row r="16" spans="2:3" x14ac:dyDescent="0.25">
      <c r="B16" s="126" t="s">
        <v>114</v>
      </c>
      <c r="C16" s="130">
        <f>COUNTIF('Procesos - Proyecto Anterior'!H3:H41,"")-6</f>
        <v>1</v>
      </c>
    </row>
    <row r="17" spans="2:3" x14ac:dyDescent="0.25">
      <c r="B17" s="126" t="s">
        <v>115</v>
      </c>
      <c r="C17" s="130">
        <f>COUNTIF('Procesos - Proyecto Anterior'!I3:I41,"Si")</f>
        <v>16</v>
      </c>
    </row>
    <row r="18" spans="2:3" x14ac:dyDescent="0.25">
      <c r="B18" s="126" t="s">
        <v>116</v>
      </c>
      <c r="C18" s="130">
        <f>COUNTIF('Procesos - Proyecto Anterior'!I3:I41,"No")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11" t="s">
        <v>21</v>
      </c>
      <c r="C48" s="111"/>
      <c r="D48" s="111"/>
      <c r="E48" s="111"/>
      <c r="F48" s="111"/>
      <c r="G48" s="111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A18" workbookViewId="0">
      <selection activeCell="I26" sqref="I26"/>
    </sheetView>
  </sheetViews>
  <sheetFormatPr baseColWidth="10" defaultRowHeight="15" x14ac:dyDescent="0.25"/>
  <cols>
    <col min="1" max="1" width="10.140625" customWidth="1"/>
    <col min="2" max="2" width="2" bestFit="1" customWidth="1"/>
    <col min="3" max="3" width="3.7109375" customWidth="1"/>
    <col min="4" max="4" width="5.570312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</cols>
  <sheetData>
    <row r="2" spans="2:9" s="1" customFormat="1" ht="36" customHeight="1" x14ac:dyDescent="0.25">
      <c r="F2" s="110"/>
      <c r="H2" s="30" t="s">
        <v>102</v>
      </c>
      <c r="I2" s="122" t="s">
        <v>103</v>
      </c>
    </row>
    <row r="3" spans="2:9" x14ac:dyDescent="0.25">
      <c r="B3" s="108">
        <v>1</v>
      </c>
      <c r="C3" s="108" t="s">
        <v>100</v>
      </c>
      <c r="D3" s="109"/>
      <c r="E3" s="109"/>
      <c r="H3" s="118" t="s">
        <v>101</v>
      </c>
      <c r="I3" s="121" t="s">
        <v>104</v>
      </c>
    </row>
    <row r="4" spans="2:9" x14ac:dyDescent="0.25">
      <c r="B4" s="4"/>
      <c r="C4" s="4">
        <v>1.1000000000000001</v>
      </c>
      <c r="D4" s="4" t="s">
        <v>99</v>
      </c>
      <c r="E4" s="4"/>
      <c r="H4" s="118" t="s">
        <v>101</v>
      </c>
      <c r="I4" s="121" t="s">
        <v>105</v>
      </c>
    </row>
    <row r="5" spans="2:9" x14ac:dyDescent="0.25">
      <c r="B5" s="4"/>
      <c r="C5" s="4">
        <v>1.2</v>
      </c>
      <c r="D5" s="4" t="s">
        <v>98</v>
      </c>
      <c r="E5" s="4"/>
      <c r="H5" s="118" t="s">
        <v>101</v>
      </c>
      <c r="I5" s="121" t="s">
        <v>105</v>
      </c>
    </row>
    <row r="6" spans="2:9" x14ac:dyDescent="0.25">
      <c r="B6" s="4"/>
      <c r="C6" s="4">
        <v>1.3</v>
      </c>
      <c r="D6" s="4" t="s">
        <v>97</v>
      </c>
      <c r="E6" s="4"/>
      <c r="H6" s="118" t="s">
        <v>101</v>
      </c>
      <c r="I6" s="121" t="s">
        <v>105</v>
      </c>
    </row>
    <row r="7" spans="2:9" x14ac:dyDescent="0.25">
      <c r="B7" s="4"/>
      <c r="C7" s="4">
        <v>1.4</v>
      </c>
      <c r="D7" s="4" t="s">
        <v>96</v>
      </c>
      <c r="E7" s="4"/>
      <c r="H7" s="118" t="s">
        <v>101</v>
      </c>
      <c r="I7" s="121" t="s">
        <v>104</v>
      </c>
    </row>
    <row r="8" spans="2:9" x14ac:dyDescent="0.25">
      <c r="B8" s="4"/>
      <c r="C8" s="4">
        <v>1.5</v>
      </c>
      <c r="D8" s="4" t="s">
        <v>95</v>
      </c>
      <c r="E8" s="4"/>
      <c r="H8" s="118" t="s">
        <v>101</v>
      </c>
      <c r="I8" s="121" t="s">
        <v>105</v>
      </c>
    </row>
    <row r="9" spans="2:9" x14ac:dyDescent="0.25">
      <c r="B9" s="4"/>
      <c r="C9" s="4">
        <v>1.6</v>
      </c>
      <c r="D9" s="4" t="s">
        <v>94</v>
      </c>
      <c r="E9" s="4"/>
      <c r="F9" s="112">
        <v>6</v>
      </c>
      <c r="H9" s="118" t="s">
        <v>101</v>
      </c>
      <c r="I9" s="121" t="s">
        <v>105</v>
      </c>
    </row>
    <row r="10" spans="2:9" x14ac:dyDescent="0.25">
      <c r="H10" s="119"/>
      <c r="I10" s="119"/>
    </row>
    <row r="11" spans="2:9" x14ac:dyDescent="0.25">
      <c r="B11" s="6">
        <v>2</v>
      </c>
      <c r="C11" s="6" t="s">
        <v>93</v>
      </c>
      <c r="D11" s="7"/>
      <c r="E11" s="7"/>
      <c r="H11" s="118" t="s">
        <v>101</v>
      </c>
      <c r="I11" s="121" t="s">
        <v>104</v>
      </c>
    </row>
    <row r="12" spans="2:9" x14ac:dyDescent="0.25">
      <c r="B12" s="9"/>
      <c r="C12" s="9">
        <v>2.1</v>
      </c>
      <c r="D12" s="9" t="s">
        <v>92</v>
      </c>
      <c r="E12" s="9"/>
      <c r="H12" s="118" t="s">
        <v>101</v>
      </c>
      <c r="I12" s="121" t="s">
        <v>104</v>
      </c>
    </row>
    <row r="13" spans="2:9" x14ac:dyDescent="0.25">
      <c r="B13" s="9"/>
      <c r="C13" s="9">
        <v>2.2000000000000002</v>
      </c>
      <c r="D13" s="9" t="s">
        <v>91</v>
      </c>
      <c r="E13" s="9"/>
      <c r="H13" s="118" t="s">
        <v>101</v>
      </c>
      <c r="I13" s="121" t="s">
        <v>105</v>
      </c>
    </row>
    <row r="14" spans="2:9" x14ac:dyDescent="0.25">
      <c r="B14" s="9"/>
      <c r="C14" s="9"/>
      <c r="D14" s="9" t="s">
        <v>90</v>
      </c>
      <c r="E14" s="9" t="s">
        <v>89</v>
      </c>
      <c r="H14" s="118" t="s">
        <v>101</v>
      </c>
      <c r="I14" s="121" t="s">
        <v>105</v>
      </c>
    </row>
    <row r="15" spans="2:9" x14ac:dyDescent="0.25">
      <c r="B15" s="9"/>
      <c r="C15" s="9">
        <v>2.2999999999999998</v>
      </c>
      <c r="D15" s="9" t="s">
        <v>88</v>
      </c>
      <c r="E15" s="9"/>
      <c r="H15" s="118" t="s">
        <v>101</v>
      </c>
      <c r="I15" s="121" t="s">
        <v>105</v>
      </c>
    </row>
    <row r="16" spans="2:9" x14ac:dyDescent="0.25">
      <c r="B16" s="9"/>
      <c r="C16" s="9">
        <v>2.4</v>
      </c>
      <c r="D16" s="9" t="s">
        <v>87</v>
      </c>
      <c r="E16" s="9"/>
      <c r="F16" s="113">
        <v>5</v>
      </c>
      <c r="H16" s="118" t="s">
        <v>101</v>
      </c>
      <c r="I16" s="121" t="s">
        <v>105</v>
      </c>
    </row>
    <row r="17" spans="2:9" x14ac:dyDescent="0.25">
      <c r="H17" s="119"/>
      <c r="I17" s="119"/>
    </row>
    <row r="18" spans="2:9" x14ac:dyDescent="0.25">
      <c r="B18" s="105">
        <v>3</v>
      </c>
      <c r="C18" s="105" t="s">
        <v>86</v>
      </c>
      <c r="D18" s="107"/>
      <c r="E18" s="107"/>
      <c r="H18" s="118" t="s">
        <v>101</v>
      </c>
      <c r="I18" s="121" t="s">
        <v>104</v>
      </c>
    </row>
    <row r="19" spans="2:9" x14ac:dyDescent="0.25">
      <c r="B19" s="106"/>
      <c r="C19" s="106">
        <v>3.1</v>
      </c>
      <c r="D19" s="106" t="s">
        <v>85</v>
      </c>
      <c r="E19" s="106"/>
      <c r="H19" s="118" t="s">
        <v>101</v>
      </c>
      <c r="I19" s="121" t="s">
        <v>105</v>
      </c>
    </row>
    <row r="20" spans="2:9" x14ac:dyDescent="0.25">
      <c r="B20" s="106"/>
      <c r="C20" s="106">
        <v>3.2</v>
      </c>
      <c r="D20" s="106" t="s">
        <v>84</v>
      </c>
      <c r="E20" s="106"/>
      <c r="H20" s="118" t="s">
        <v>101</v>
      </c>
      <c r="I20" s="121" t="s">
        <v>104</v>
      </c>
    </row>
    <row r="21" spans="2:9" x14ac:dyDescent="0.25">
      <c r="B21" s="106"/>
      <c r="C21" s="106"/>
      <c r="D21" s="106" t="s">
        <v>83</v>
      </c>
      <c r="E21" s="106" t="s">
        <v>82</v>
      </c>
      <c r="H21" s="118" t="s">
        <v>101</v>
      </c>
      <c r="I21" s="121" t="s">
        <v>105</v>
      </c>
    </row>
    <row r="22" spans="2:9" x14ac:dyDescent="0.25">
      <c r="B22" s="106"/>
      <c r="C22" s="106">
        <v>3.3</v>
      </c>
      <c r="D22" s="106" t="s">
        <v>81</v>
      </c>
      <c r="E22" s="106"/>
      <c r="F22" s="114">
        <v>4</v>
      </c>
      <c r="H22" s="118" t="s">
        <v>101</v>
      </c>
      <c r="I22" s="121" t="s">
        <v>105</v>
      </c>
    </row>
    <row r="23" spans="2:9" x14ac:dyDescent="0.25">
      <c r="H23" s="119"/>
      <c r="I23" s="119"/>
    </row>
    <row r="24" spans="2:9" x14ac:dyDescent="0.25">
      <c r="B24" s="34">
        <v>4</v>
      </c>
      <c r="C24" s="34" t="s">
        <v>80</v>
      </c>
      <c r="D24" s="104"/>
      <c r="E24" s="104"/>
      <c r="H24" s="118" t="s">
        <v>101</v>
      </c>
      <c r="I24" s="121" t="s">
        <v>104</v>
      </c>
    </row>
    <row r="25" spans="2:9" x14ac:dyDescent="0.25">
      <c r="B25" s="103"/>
      <c r="C25" s="103">
        <v>4.0999999999999996</v>
      </c>
      <c r="D25" s="103" t="s">
        <v>79</v>
      </c>
      <c r="E25" s="103"/>
      <c r="H25" s="118"/>
      <c r="I25" s="121" t="s">
        <v>105</v>
      </c>
    </row>
    <row r="26" spans="2:9" x14ac:dyDescent="0.25">
      <c r="B26" s="103"/>
      <c r="C26" s="103">
        <v>4.2</v>
      </c>
      <c r="D26" s="103" t="s">
        <v>78</v>
      </c>
      <c r="E26" s="103"/>
      <c r="H26" s="118" t="s">
        <v>101</v>
      </c>
      <c r="I26" s="121" t="s">
        <v>104</v>
      </c>
    </row>
    <row r="27" spans="2:9" x14ac:dyDescent="0.25">
      <c r="B27" s="103"/>
      <c r="C27" s="103">
        <v>4.3</v>
      </c>
      <c r="D27" s="103" t="s">
        <v>77</v>
      </c>
      <c r="E27" s="103"/>
      <c r="H27" s="118" t="s">
        <v>101</v>
      </c>
      <c r="I27" s="121" t="s">
        <v>105</v>
      </c>
    </row>
    <row r="28" spans="2:9" x14ac:dyDescent="0.25">
      <c r="B28" s="103"/>
      <c r="C28" s="103">
        <v>4.4000000000000004</v>
      </c>
      <c r="D28" s="103" t="s">
        <v>76</v>
      </c>
      <c r="E28" s="103"/>
      <c r="H28" s="118" t="s">
        <v>101</v>
      </c>
      <c r="I28" s="121" t="s">
        <v>104</v>
      </c>
    </row>
    <row r="29" spans="2:9" x14ac:dyDescent="0.25">
      <c r="B29" s="103"/>
      <c r="C29" s="103">
        <v>4.5</v>
      </c>
      <c r="D29" s="103" t="s">
        <v>75</v>
      </c>
      <c r="E29" s="103"/>
      <c r="F29" s="115">
        <v>5</v>
      </c>
      <c r="H29" s="118" t="s">
        <v>101</v>
      </c>
      <c r="I29" s="121" t="s">
        <v>105</v>
      </c>
    </row>
    <row r="30" spans="2:9" x14ac:dyDescent="0.25">
      <c r="H30" s="119"/>
      <c r="I30" s="119"/>
    </row>
    <row r="31" spans="2:9" x14ac:dyDescent="0.25">
      <c r="B31" s="96">
        <v>5</v>
      </c>
      <c r="C31" s="96" t="s">
        <v>74</v>
      </c>
      <c r="D31" s="102"/>
      <c r="E31" s="102"/>
      <c r="H31" s="118" t="s">
        <v>101</v>
      </c>
      <c r="I31" s="121" t="s">
        <v>104</v>
      </c>
    </row>
    <row r="32" spans="2:9" x14ac:dyDescent="0.25">
      <c r="B32" s="101"/>
      <c r="C32" s="101">
        <v>5.0999999999999996</v>
      </c>
      <c r="D32" s="101" t="s">
        <v>73</v>
      </c>
      <c r="E32" s="101"/>
      <c r="H32" s="118" t="s">
        <v>101</v>
      </c>
      <c r="I32" s="121" t="s">
        <v>105</v>
      </c>
    </row>
    <row r="33" spans="2:9" x14ac:dyDescent="0.25">
      <c r="B33" s="101"/>
      <c r="C33" s="101">
        <v>5.2</v>
      </c>
      <c r="D33" s="101" t="s">
        <v>72</v>
      </c>
      <c r="E33" s="101"/>
      <c r="H33" s="118" t="s">
        <v>101</v>
      </c>
      <c r="I33" s="121" t="s">
        <v>104</v>
      </c>
    </row>
    <row r="34" spans="2:9" x14ac:dyDescent="0.25">
      <c r="B34" s="101"/>
      <c r="C34" s="101">
        <v>5.3</v>
      </c>
      <c r="D34" s="101" t="s">
        <v>71</v>
      </c>
      <c r="E34" s="101"/>
      <c r="F34" s="30">
        <v>3</v>
      </c>
      <c r="H34" s="118" t="s">
        <v>101</v>
      </c>
      <c r="I34" s="121" t="s">
        <v>105</v>
      </c>
    </row>
    <row r="35" spans="2:9" x14ac:dyDescent="0.25">
      <c r="H35" s="119"/>
      <c r="I35" s="119"/>
    </row>
    <row r="36" spans="2:9" x14ac:dyDescent="0.25">
      <c r="B36" s="18">
        <v>6</v>
      </c>
      <c r="C36" s="18" t="s">
        <v>70</v>
      </c>
      <c r="D36" s="19"/>
      <c r="E36" s="19"/>
      <c r="H36" s="118" t="s">
        <v>101</v>
      </c>
      <c r="I36" s="121" t="s">
        <v>104</v>
      </c>
    </row>
    <row r="37" spans="2:9" x14ac:dyDescent="0.25">
      <c r="B37" s="100"/>
      <c r="C37" s="100">
        <v>6.1</v>
      </c>
      <c r="D37" s="100" t="s">
        <v>69</v>
      </c>
      <c r="E37" s="100"/>
      <c r="H37" s="118" t="s">
        <v>101</v>
      </c>
      <c r="I37" s="121" t="s">
        <v>104</v>
      </c>
    </row>
    <row r="38" spans="2:9" x14ac:dyDescent="0.25">
      <c r="B38" s="100"/>
      <c r="C38" s="100">
        <v>6.2</v>
      </c>
      <c r="D38" s="100" t="s">
        <v>68</v>
      </c>
      <c r="E38" s="100"/>
      <c r="F38" s="116">
        <v>2</v>
      </c>
      <c r="H38" s="118" t="s">
        <v>101</v>
      </c>
      <c r="I38" s="121" t="s">
        <v>104</v>
      </c>
    </row>
    <row r="39" spans="2:9" x14ac:dyDescent="0.25">
      <c r="H39" s="119"/>
      <c r="I39" s="119"/>
    </row>
    <row r="40" spans="2:9" x14ac:dyDescent="0.25">
      <c r="B40" s="98">
        <v>7</v>
      </c>
      <c r="C40" s="98" t="s">
        <v>67</v>
      </c>
      <c r="D40" s="99"/>
      <c r="E40" s="99"/>
      <c r="H40" s="118" t="s">
        <v>101</v>
      </c>
      <c r="I40" s="121" t="s">
        <v>104</v>
      </c>
    </row>
    <row r="41" spans="2:9" x14ac:dyDescent="0.25">
      <c r="B41" s="28"/>
      <c r="C41" s="28">
        <v>7.1</v>
      </c>
      <c r="D41" s="28" t="s">
        <v>66</v>
      </c>
      <c r="E41" s="28"/>
      <c r="F41" s="117">
        <v>1</v>
      </c>
      <c r="H41" s="118" t="s">
        <v>101</v>
      </c>
      <c r="I41" s="121" t="s">
        <v>104</v>
      </c>
    </row>
    <row r="42" spans="2:9" x14ac:dyDescent="0.25">
      <c r="H42" s="119"/>
      <c r="I42" s="119"/>
    </row>
    <row r="43" spans="2:9" x14ac:dyDescent="0.25">
      <c r="F43" s="110">
        <f xml:space="preserve"> SUM(F9:F42)</f>
        <v>26</v>
      </c>
      <c r="H43" s="30">
        <f>COUNTIF(H3:H41,"X")</f>
        <v>32</v>
      </c>
      <c r="I43" s="120">
        <f>COUNTIF(I3:I41,"Si")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2011-06-05T05:58:10Z</dcterms:modified>
</cp:coreProperties>
</file>