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GPUBidimensionalConvolution\"/>
    </mc:Choice>
  </mc:AlternateContent>
  <xr:revisionPtr revIDLastSave="0" documentId="13_ncr:1_{E12AA38E-D43A-4E5B-B639-989ECBF26980}" xr6:coauthVersionLast="47" xr6:coauthVersionMax="47" xr10:uidLastSave="{00000000-0000-0000-0000-000000000000}"/>
  <bookViews>
    <workbookView xWindow="-110" yWindow="-110" windowWidth="38620" windowHeight="21820" activeTab="5" xr2:uid="{00000000-000D-0000-FFFF-FFFF00000000}"/>
  </bookViews>
  <sheets>
    <sheet name="V1" sheetId="1" r:id="rId1"/>
    <sheet name="V2" sheetId="2" r:id="rId2"/>
    <sheet name="V3" sheetId="3" r:id="rId3"/>
    <sheet name="V4" sheetId="4" r:id="rId4"/>
    <sheet name="V4_HighWorkload" sheetId="5" r:id="rId5"/>
    <sheet name="Comparison" sheetId="6" r:id="rId6"/>
  </sheets>
  <definedNames>
    <definedName name="DatiEsterni_1" localSheetId="0" hidden="1">'V1'!$A$1:$C$14</definedName>
    <definedName name="DatiEsterni_1" localSheetId="1" hidden="1">'V2'!$A$1:$C$14</definedName>
    <definedName name="DatiEsterni_1" localSheetId="2" hidden="1">'V3'!$A$1:$C$14</definedName>
    <definedName name="DatiEsterni_1" localSheetId="3" hidden="1">'V4'!$A$1:$C$13</definedName>
    <definedName name="DatiEsterni_1" localSheetId="4" hidden="1">V4_HighWorkload!$A$1:$C$10</definedName>
    <definedName name="DatiEsterni_2" localSheetId="0" hidden="1">'V1'!$H$1:$J$14</definedName>
    <definedName name="DatiEsterni_2" localSheetId="1" hidden="1">'V2'!$H$1:$J$14</definedName>
    <definedName name="DatiEsterni_2" localSheetId="2" hidden="1">'V3'!$H$1:$J$14</definedName>
    <definedName name="DatiEsterni_2" localSheetId="3" hidden="1">'V4'!$H$1:$J$13</definedName>
    <definedName name="DatiEsterni_2" localSheetId="4" hidden="1">V4_HighWorkload!$H$1:$J$10</definedName>
    <definedName name="DatiEsterni_3" localSheetId="0" hidden="1">'V1'!$O$1:$Q$14</definedName>
    <definedName name="DatiEsterni_3" localSheetId="1" hidden="1">'V2'!$O$1:$Q$14</definedName>
    <definedName name="DatiEsterni_3" localSheetId="2" hidden="1">'V3'!$O$1:$Q$14</definedName>
    <definedName name="DatiEsterni_3" localSheetId="3" hidden="1">'V4'!$O$1:$Q$13</definedName>
    <definedName name="DatiEsterni_3" localSheetId="4" hidden="1">V4_HighWorkload!$O$1:$Q$10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5" l="1"/>
  <c r="T3" i="5"/>
  <c r="T4" i="5"/>
  <c r="T5" i="5"/>
  <c r="T6" i="5"/>
  <c r="T7" i="5"/>
  <c r="T8" i="5"/>
  <c r="T9" i="5"/>
  <c r="T10" i="5"/>
  <c r="M2" i="5"/>
  <c r="M3" i="5"/>
  <c r="M4" i="5"/>
  <c r="M5" i="5"/>
  <c r="M6" i="5"/>
  <c r="M7" i="5"/>
  <c r="M8" i="5"/>
  <c r="M9" i="5"/>
  <c r="M10" i="5"/>
  <c r="F2" i="5"/>
  <c r="F3" i="5"/>
  <c r="F4" i="5"/>
  <c r="F5" i="5"/>
  <c r="F6" i="5"/>
  <c r="F7" i="5"/>
  <c r="F8" i="5"/>
  <c r="F9" i="5"/>
  <c r="F10" i="5"/>
  <c r="S2" i="5"/>
  <c r="S3" i="5"/>
  <c r="S4" i="5"/>
  <c r="S5" i="5"/>
  <c r="S6" i="5"/>
  <c r="S7" i="5"/>
  <c r="S8" i="5"/>
  <c r="S9" i="5"/>
  <c r="S10" i="5"/>
  <c r="R2" i="5"/>
  <c r="L2" i="5"/>
  <c r="L3" i="5"/>
  <c r="L4" i="5"/>
  <c r="L5" i="5"/>
  <c r="L6" i="5"/>
  <c r="L7" i="5"/>
  <c r="L8" i="5"/>
  <c r="L9" i="5"/>
  <c r="L10" i="5"/>
  <c r="E2" i="5"/>
  <c r="E3" i="5"/>
  <c r="E4" i="5"/>
  <c r="E5" i="5"/>
  <c r="E6" i="5"/>
  <c r="E7" i="5"/>
  <c r="E8" i="5"/>
  <c r="E9" i="5"/>
  <c r="E10" i="5"/>
  <c r="R3" i="5"/>
  <c r="R4" i="5"/>
  <c r="R5" i="5"/>
  <c r="R6" i="5"/>
  <c r="R7" i="5"/>
  <c r="R8" i="5"/>
  <c r="R9" i="5"/>
  <c r="R10" i="5"/>
  <c r="K2" i="5"/>
  <c r="K3" i="5"/>
  <c r="K4" i="5"/>
  <c r="K5" i="5"/>
  <c r="K6" i="5"/>
  <c r="K7" i="5"/>
  <c r="K8" i="5"/>
  <c r="K9" i="5"/>
  <c r="K10" i="5"/>
  <c r="D2" i="5"/>
  <c r="D3" i="5"/>
  <c r="D4" i="5"/>
  <c r="D5" i="5"/>
  <c r="D6" i="5"/>
  <c r="D7" i="5"/>
  <c r="D8" i="5"/>
  <c r="D9" i="5"/>
  <c r="D10" i="5"/>
  <c r="D2" i="4"/>
  <c r="T2" i="4"/>
  <c r="T3" i="4"/>
  <c r="T4" i="4"/>
  <c r="T5" i="4"/>
  <c r="T6" i="4"/>
  <c r="T7" i="4"/>
  <c r="T8" i="4"/>
  <c r="T9" i="4"/>
  <c r="T10" i="4"/>
  <c r="T11" i="4"/>
  <c r="T12" i="4"/>
  <c r="T13" i="4"/>
  <c r="M2" i="4"/>
  <c r="M3" i="4"/>
  <c r="M4" i="4"/>
  <c r="M5" i="4"/>
  <c r="M6" i="4"/>
  <c r="M7" i="4"/>
  <c r="M8" i="4"/>
  <c r="M9" i="4"/>
  <c r="M10" i="4"/>
  <c r="M11" i="4"/>
  <c r="M12" i="4"/>
  <c r="M13" i="4"/>
  <c r="F2" i="4"/>
  <c r="F3" i="4"/>
  <c r="F4" i="4"/>
  <c r="F5" i="4"/>
  <c r="F6" i="4"/>
  <c r="F7" i="4"/>
  <c r="F8" i="4"/>
  <c r="F9" i="4"/>
  <c r="F10" i="4"/>
  <c r="F11" i="4"/>
  <c r="F12" i="4"/>
  <c r="F13" i="4"/>
  <c r="S2" i="4"/>
  <c r="S3" i="4"/>
  <c r="S4" i="4"/>
  <c r="S5" i="4"/>
  <c r="S6" i="4"/>
  <c r="S7" i="4"/>
  <c r="S8" i="4"/>
  <c r="S9" i="4"/>
  <c r="S10" i="4"/>
  <c r="S11" i="4"/>
  <c r="S12" i="4"/>
  <c r="S13" i="4"/>
  <c r="L2" i="4"/>
  <c r="L3" i="4"/>
  <c r="L4" i="4"/>
  <c r="L5" i="4"/>
  <c r="L6" i="4"/>
  <c r="L7" i="4"/>
  <c r="L8" i="4"/>
  <c r="L9" i="4"/>
  <c r="L10" i="4"/>
  <c r="L11" i="4"/>
  <c r="L12" i="4"/>
  <c r="L13" i="4"/>
  <c r="E2" i="4"/>
  <c r="E3" i="4"/>
  <c r="E4" i="4"/>
  <c r="E5" i="4"/>
  <c r="E6" i="4"/>
  <c r="E7" i="4"/>
  <c r="E8" i="4"/>
  <c r="E9" i="4"/>
  <c r="E10" i="4"/>
  <c r="E11" i="4"/>
  <c r="E12" i="4"/>
  <c r="E13" i="4"/>
  <c r="R2" i="4"/>
  <c r="R3" i="4"/>
  <c r="R4" i="4"/>
  <c r="R5" i="4"/>
  <c r="R6" i="4"/>
  <c r="R7" i="4"/>
  <c r="R8" i="4"/>
  <c r="R9" i="4"/>
  <c r="R10" i="4"/>
  <c r="R11" i="4"/>
  <c r="R12" i="4"/>
  <c r="R13" i="4"/>
  <c r="K2" i="4"/>
  <c r="K3" i="4"/>
  <c r="K4" i="4"/>
  <c r="K5" i="4"/>
  <c r="K6" i="4"/>
  <c r="K7" i="4"/>
  <c r="K8" i="4"/>
  <c r="K9" i="4"/>
  <c r="K10" i="4"/>
  <c r="K11" i="4"/>
  <c r="K12" i="4"/>
  <c r="K13" i="4"/>
  <c r="D3" i="4"/>
  <c r="D4" i="4"/>
  <c r="D5" i="4"/>
  <c r="D6" i="4"/>
  <c r="D7" i="4"/>
  <c r="D8" i="4"/>
  <c r="D9" i="4"/>
  <c r="D10" i="4"/>
  <c r="D11" i="4"/>
  <c r="D12" i="4"/>
  <c r="D13" i="4"/>
  <c r="T2" i="3"/>
  <c r="T3" i="3"/>
  <c r="T4" i="3"/>
  <c r="T5" i="3"/>
  <c r="T6" i="3"/>
  <c r="T7" i="3"/>
  <c r="T8" i="3"/>
  <c r="T9" i="3"/>
  <c r="T10" i="3"/>
  <c r="T11" i="3"/>
  <c r="T12" i="3"/>
  <c r="T13" i="3"/>
  <c r="T14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T2" i="2"/>
  <c r="T3" i="2"/>
  <c r="T4" i="2"/>
  <c r="T5" i="2"/>
  <c r="T6" i="2"/>
  <c r="T7" i="2"/>
  <c r="T8" i="2"/>
  <c r="T9" i="2"/>
  <c r="T10" i="2"/>
  <c r="T11" i="2"/>
  <c r="T12" i="2"/>
  <c r="T13" i="2"/>
  <c r="T14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T2" i="1"/>
  <c r="T3" i="1"/>
  <c r="T4" i="1"/>
  <c r="T5" i="1"/>
  <c r="T6" i="1"/>
  <c r="T7" i="1"/>
  <c r="T8" i="1"/>
  <c r="T9" i="1"/>
  <c r="T10" i="1"/>
  <c r="T11" i="1"/>
  <c r="T12" i="1"/>
  <c r="T13" i="1"/>
  <c r="T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DA308E-E1F9-42A5-9BA7-1AE708FE161B}" keepAlive="1" name="Query - executionTime_100IMGS" description="Connessione alla query 'executionTime_100IMGS' nella cartella di lavoro." type="5" refreshedVersion="8" background="1" saveData="1">
    <dbPr connection="Provider=Microsoft.Mashup.OleDb.1;Data Source=$Workbook$;Location=executionTime_100IMGS;Extended Properties=&quot;&quot;" command="SELECT * FROM [executionTime_100IMGS]"/>
  </connection>
  <connection id="2" xr16:uid="{BAEE590A-B0CA-4AC6-95E5-9AF0B909FEF6}" keepAlive="1" name="Query - executionTime_15IMGS" description="Connessione alla query 'executionTime_15IMGS' nella cartella di lavoro." type="5" refreshedVersion="8" background="1" saveData="1">
    <dbPr connection="Provider=Microsoft.Mashup.OleDb.1;Data Source=$Workbook$;Location=executionTime_15IMGS;Extended Properties=&quot;&quot;" command="SELECT * FROM [executionTime_15IMGS]"/>
  </connection>
  <connection id="3" xr16:uid="{28BC8EEA-2FB1-462F-8A7C-5576A4E86D3A}" keepAlive="1" name="Query - executionTime_15IMGS (2)" description="Connessione alla query 'executionTime_15IMGS (2)' nella cartella di lavoro." type="5" refreshedVersion="8" background="1" saveData="1">
    <dbPr connection="Provider=Microsoft.Mashup.OleDb.1;Data Source=$Workbook$;Location=&quot;executionTime_15IMGS (2)&quot;;Extended Properties=&quot;&quot;" command="SELECT * FROM [executionTime_15IMGS (2)]"/>
  </connection>
  <connection id="4" xr16:uid="{AD32543A-9E6E-47D5-B8EA-649110A4B9E2}" keepAlive="1" name="Query - executionTime_15IMGS (3)" description="Connessione alla query 'executionTime_15IMGS (3)' nella cartella di lavoro." type="5" refreshedVersion="8" background="1" saveData="1">
    <dbPr connection="Provider=Microsoft.Mashup.OleDb.1;Data Source=$Workbook$;Location=&quot;executionTime_15IMGS (3)&quot;;Extended Properties=&quot;&quot;" command="SELECT * FROM [executionTime_15IMGS (3)]"/>
  </connection>
  <connection id="5" xr16:uid="{EA0477A7-B8CA-4231-BD42-54218DB5DA97}" keepAlive="1" name="Query - executionTime_15IMGS (4)" description="Connessione alla query 'executionTime_15IMGS (4)' nella cartella di lavoro." type="5" refreshedVersion="8" background="1" saveData="1">
    <dbPr connection="Provider=Microsoft.Mashup.OleDb.1;Data Source=$Workbook$;Location=&quot;executionTime_15IMGS (4)&quot;;Extended Properties=&quot;&quot;" command="SELECT * FROM [executionTime_15IMGS (4)]"/>
  </connection>
  <connection id="6" xr16:uid="{2FD1DEBB-5BE0-4DE3-A2CB-6278D7A800E7}" keepAlive="1" name="Query - executionTime_200IMGS" description="Connessione alla query 'executionTime_200IMGS' nella cartella di lavoro." type="5" refreshedVersion="8" background="1" saveData="1">
    <dbPr connection="Provider=Microsoft.Mashup.OleDb.1;Data Source=$Workbook$;Location=executionTime_200IMGS;Extended Properties=&quot;&quot;" command="SELECT * FROM [executionTime_200IMGS]"/>
  </connection>
  <connection id="7" xr16:uid="{66829054-AF60-4083-85FF-A04158A50B38}" keepAlive="1" name="Query - executionTime_30IMGS" description="Connessione alla query 'executionTime_30IMGS' nella cartella di lavoro." type="5" refreshedVersion="8" background="1" saveData="1">
    <dbPr connection="Provider=Microsoft.Mashup.OleDb.1;Data Source=$Workbook$;Location=executionTime_30IMGS;Extended Properties=&quot;&quot;" command="SELECT * FROM [executionTime_30IMGS]"/>
  </connection>
  <connection id="8" xr16:uid="{A852249A-600F-41F2-89EE-B2DC59E81664}" keepAlive="1" name="Query - executionTime_30IMGS (2)" description="Connessione alla query 'executionTime_30IMGS (2)' nella cartella di lavoro." type="5" refreshedVersion="8" background="1" saveData="1">
    <dbPr connection="Provider=Microsoft.Mashup.OleDb.1;Data Source=$Workbook$;Location=&quot;executionTime_30IMGS (2)&quot;;Extended Properties=&quot;&quot;" command="SELECT * FROM [executionTime_30IMGS (2)]"/>
  </connection>
  <connection id="9" xr16:uid="{E4DF7AF5-6170-4598-8DDA-BDB902F65B10}" keepAlive="1" name="Query - executionTime_30IMGS (3)" description="Connessione alla query 'executionTime_30IMGS (3)' nella cartella di lavoro." type="5" refreshedVersion="8" background="1" saveData="1">
    <dbPr connection="Provider=Microsoft.Mashup.OleDb.1;Data Source=$Workbook$;Location=&quot;executionTime_30IMGS (3)&quot;;Extended Properties=&quot;&quot;" command="SELECT * FROM [executionTime_30IMGS (3)]"/>
  </connection>
  <connection id="10" xr16:uid="{66B2A018-89A5-4FA4-9B6F-A8549D1F9471}" keepAlive="1" name="Query - executionTime_30IMGS (4)" description="Connessione alla query 'executionTime_30IMGS (4)' nella cartella di lavoro." type="5" refreshedVersion="8" background="1" saveData="1">
    <dbPr connection="Provider=Microsoft.Mashup.OleDb.1;Data Source=$Workbook$;Location=&quot;executionTime_30IMGS (4)&quot;;Extended Properties=&quot;&quot;" command="SELECT * FROM [executionTime_30IMGS (4)]"/>
  </connection>
  <connection id="11" xr16:uid="{AE603F90-5B62-414B-8829-0A085C56D9F7}" keepAlive="1" name="Query - executionTime_30IMGS (5)" description="Connessione alla query 'executionTime_30IMGS (5)' nella cartella di lavoro." type="5" refreshedVersion="8" background="1" saveData="1">
    <dbPr connection="Provider=Microsoft.Mashup.OleDb.1;Data Source=$Workbook$;Location=&quot;executionTime_30IMGS (5)&quot;;Extended Properties=&quot;&quot;" command="SELECT * FROM [executionTime_30IMGS (5)]"/>
  </connection>
  <connection id="12" xr16:uid="{799490B8-0983-4912-816D-AAC040B47C35}" keepAlive="1" name="Query - executionTime_3IMGS" description="Connessione alla query 'executionTime_3IMGS' nella cartella di lavoro." type="5" refreshedVersion="8" background="1" saveData="1">
    <dbPr connection="Provider=Microsoft.Mashup.OleDb.1;Data Source=$Workbook$;Location=executionTime_3IMGS;Extended Properties=&quot;&quot;" command="SELECT * FROM [executionTime_3IMGS]"/>
  </connection>
  <connection id="13" xr16:uid="{913CE97F-306D-488A-B71D-F02A5662323C}" keepAlive="1" name="Query - executionTime_3IMGS (2)" description="Connessione alla query 'executionTime_3IMGS (2)' nella cartella di lavoro." type="5" refreshedVersion="8" background="1" saveData="1">
    <dbPr connection="Provider=Microsoft.Mashup.OleDb.1;Data Source=$Workbook$;Location=&quot;executionTime_3IMGS (2)&quot;;Extended Properties=&quot;&quot;" command="SELECT * FROM [executionTime_3IMGS (2)]"/>
  </connection>
  <connection id="14" xr16:uid="{F534FE47-FE5B-43B0-8BB8-7D7A0F99247A}" keepAlive="1" name="Query - executionTime_3IMGS (3)" description="Connessione alla query 'executionTime_3IMGS (3)' nella cartella di lavoro." type="5" refreshedVersion="8" background="1" saveData="1">
    <dbPr connection="Provider=Microsoft.Mashup.OleDb.1;Data Source=$Workbook$;Location=&quot;executionTime_3IMGS (3)&quot;;Extended Properties=&quot;&quot;" command="SELECT * FROM [executionTime_3IMGS (3)]"/>
  </connection>
  <connection id="15" xr16:uid="{3E3AC34D-1B09-4FD5-A364-46499730A2BE}" keepAlive="1" name="Query - executionTime_3IMGS (4)" description="Connessione alla query 'executionTime_3IMGS (4)' nella cartella di lavoro." type="5" refreshedVersion="8" background="1" saveData="1">
    <dbPr connection="Provider=Microsoft.Mashup.OleDb.1;Data Source=$Workbook$;Location=&quot;executionTime_3IMGS (4)&quot;;Extended Properties=&quot;&quot;" command="SELECT * FROM [executionTime_3IMGS (4)]"/>
  </connection>
</connections>
</file>

<file path=xl/sharedStrings.xml><?xml version="1.0" encoding="utf-8"?>
<sst xmlns="http://schemas.openxmlformats.org/spreadsheetml/2006/main" count="90" uniqueCount="6">
  <si>
    <t>Threads</t>
  </si>
  <si>
    <t>NImgs</t>
  </si>
  <si>
    <t>mean</t>
  </si>
  <si>
    <t>Colonna1</t>
  </si>
  <si>
    <t>Colonna2</t>
  </si>
  <si>
    <t>Colonna3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</si>
</sst>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'V1'!$C$2:$C$14</c:f>
              <c:numCache>
                <c:formatCode>General</c:formatCode>
                <c:ptCount val="13"/>
                <c:pt idx="0">
                  <c:v>24664.758000000002</c:v>
                </c:pt>
                <c:pt idx="1">
                  <c:v>12526.995666666666</c:v>
                </c:pt>
                <c:pt idx="2">
                  <c:v>6262.7276666666667</c:v>
                </c:pt>
                <c:pt idx="3">
                  <c:v>3371.442</c:v>
                </c:pt>
                <c:pt idx="4">
                  <c:v>1948.1623333333334</c:v>
                </c:pt>
                <c:pt idx="5">
                  <c:v>968.21233333333328</c:v>
                </c:pt>
                <c:pt idx="6">
                  <c:v>484.928</c:v>
                </c:pt>
                <c:pt idx="7">
                  <c:v>484.88533333333334</c:v>
                </c:pt>
                <c:pt idx="8">
                  <c:v>485.01066666666668</c:v>
                </c:pt>
                <c:pt idx="9">
                  <c:v>485.209</c:v>
                </c:pt>
                <c:pt idx="10">
                  <c:v>493.47633333333334</c:v>
                </c:pt>
                <c:pt idx="11">
                  <c:v>485.58833333333331</c:v>
                </c:pt>
                <c:pt idx="12">
                  <c:v>488.25900000000001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C-4FDA-9065-C3F81494293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'V1'!$J$2:$J$14</c:f>
              <c:numCache>
                <c:formatCode>General</c:formatCode>
                <c:ptCount val="13"/>
                <c:pt idx="0">
                  <c:v>121960.07833333334</c:v>
                </c:pt>
                <c:pt idx="1">
                  <c:v>60839.388666666666</c:v>
                </c:pt>
                <c:pt idx="2">
                  <c:v>30787.600333333336</c:v>
                </c:pt>
                <c:pt idx="3">
                  <c:v>15445.262333333334</c:v>
                </c:pt>
                <c:pt idx="4">
                  <c:v>7759.528666666667</c:v>
                </c:pt>
                <c:pt idx="5">
                  <c:v>3919.5903333333335</c:v>
                </c:pt>
                <c:pt idx="6">
                  <c:v>1973.1436666666666</c:v>
                </c:pt>
                <c:pt idx="7">
                  <c:v>1012.7176666666667</c:v>
                </c:pt>
                <c:pt idx="8">
                  <c:v>586.02766666666662</c:v>
                </c:pt>
                <c:pt idx="9">
                  <c:v>578.06033333333335</c:v>
                </c:pt>
                <c:pt idx="10">
                  <c:v>578.20333333333326</c:v>
                </c:pt>
                <c:pt idx="11">
                  <c:v>579.41833333333329</c:v>
                </c:pt>
                <c:pt idx="12">
                  <c:v>598.26099999999997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C-4FDA-9065-C3F81494293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'V1'!$Q$2:$Q$14</c:f>
              <c:numCache>
                <c:formatCode>General</c:formatCode>
                <c:ptCount val="13"/>
                <c:pt idx="0">
                  <c:v>243268.766</c:v>
                </c:pt>
                <c:pt idx="1">
                  <c:v>121738.56166666666</c:v>
                </c:pt>
                <c:pt idx="2">
                  <c:v>60832.351999999999</c:v>
                </c:pt>
                <c:pt idx="3">
                  <c:v>30806.797666666665</c:v>
                </c:pt>
                <c:pt idx="4">
                  <c:v>15471.108333333334</c:v>
                </c:pt>
                <c:pt idx="5">
                  <c:v>7818.6543333333329</c:v>
                </c:pt>
                <c:pt idx="6">
                  <c:v>3944.3739999999998</c:v>
                </c:pt>
                <c:pt idx="7">
                  <c:v>2059.5483333333332</c:v>
                </c:pt>
                <c:pt idx="8">
                  <c:v>1178.1379999999999</c:v>
                </c:pt>
                <c:pt idx="9">
                  <c:v>914.36733333333336</c:v>
                </c:pt>
                <c:pt idx="10">
                  <c:v>921.92266666666671</c:v>
                </c:pt>
                <c:pt idx="11">
                  <c:v>922.11366666666663</c:v>
                </c:pt>
                <c:pt idx="12">
                  <c:v>934.46400000000006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C-4FDA-9065-C3F814942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'V4'!$C$2:$C$14</c:f>
              <c:numCache>
                <c:formatCode>General</c:formatCode>
                <c:ptCount val="13"/>
                <c:pt idx="0">
                  <c:v>1908.1446666666666</c:v>
                </c:pt>
                <c:pt idx="1">
                  <c:v>983.82033333333334</c:v>
                </c:pt>
                <c:pt idx="2">
                  <c:v>505.00333333333333</c:v>
                </c:pt>
                <c:pt idx="3">
                  <c:v>264.24133333333333</c:v>
                </c:pt>
                <c:pt idx="4">
                  <c:v>134.04500000000002</c:v>
                </c:pt>
                <c:pt idx="5">
                  <c:v>71.584999999999994</c:v>
                </c:pt>
                <c:pt idx="6">
                  <c:v>39.736666666666665</c:v>
                </c:pt>
                <c:pt idx="7">
                  <c:v>26.267666666666667</c:v>
                </c:pt>
                <c:pt idx="8">
                  <c:v>18.267666666666667</c:v>
                </c:pt>
                <c:pt idx="9">
                  <c:v>17.705333333333332</c:v>
                </c:pt>
                <c:pt idx="10">
                  <c:v>13.250333333333334</c:v>
                </c:pt>
                <c:pt idx="11">
                  <c:v>12.186999999999999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D-440A-AC51-34167E4F6BB1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'V4'!$J$2:$J$14</c:f>
              <c:numCache>
                <c:formatCode>General</c:formatCode>
                <c:ptCount val="13"/>
                <c:pt idx="0">
                  <c:v>9274.0013333333336</c:v>
                </c:pt>
                <c:pt idx="1">
                  <c:v>4697.8826666666664</c:v>
                </c:pt>
                <c:pt idx="2">
                  <c:v>2429.3036666666667</c:v>
                </c:pt>
                <c:pt idx="3">
                  <c:v>1230.2976666666666</c:v>
                </c:pt>
                <c:pt idx="4">
                  <c:v>621.31933333333336</c:v>
                </c:pt>
                <c:pt idx="5">
                  <c:v>323.86066666666665</c:v>
                </c:pt>
                <c:pt idx="6">
                  <c:v>170.15366666666668</c:v>
                </c:pt>
                <c:pt idx="7">
                  <c:v>100.175</c:v>
                </c:pt>
                <c:pt idx="8">
                  <c:v>68.760333333333335</c:v>
                </c:pt>
                <c:pt idx="9">
                  <c:v>54.928000000000004</c:v>
                </c:pt>
                <c:pt idx="10">
                  <c:v>42.975333333333332</c:v>
                </c:pt>
                <c:pt idx="11">
                  <c:v>39.519333333333336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ED-440A-AC51-34167E4F6BB1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'V4'!$Q$2:$Q$14</c:f>
              <c:numCache>
                <c:formatCode>General</c:formatCode>
                <c:ptCount val="13"/>
                <c:pt idx="0">
                  <c:v>18320.315999999999</c:v>
                </c:pt>
                <c:pt idx="1">
                  <c:v>9311.0183333333334</c:v>
                </c:pt>
                <c:pt idx="2">
                  <c:v>4697.4503333333332</c:v>
                </c:pt>
                <c:pt idx="3">
                  <c:v>2421.9780000000001</c:v>
                </c:pt>
                <c:pt idx="4">
                  <c:v>1223.3973333333333</c:v>
                </c:pt>
                <c:pt idx="5">
                  <c:v>620.89</c:v>
                </c:pt>
                <c:pt idx="6">
                  <c:v>334.81</c:v>
                </c:pt>
                <c:pt idx="7">
                  <c:v>196.91766666666666</c:v>
                </c:pt>
                <c:pt idx="8">
                  <c:v>129.27733333333333</c:v>
                </c:pt>
                <c:pt idx="9">
                  <c:v>107.37433333333333</c:v>
                </c:pt>
                <c:pt idx="10">
                  <c:v>85.439000000000007</c:v>
                </c:pt>
                <c:pt idx="11">
                  <c:v>71.722999999999999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ED-440A-AC51-34167E4F6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'V4'!$D$2:$D$14</c:f>
              <c:numCache>
                <c:formatCode>General</c:formatCode>
                <c:ptCount val="13"/>
                <c:pt idx="0">
                  <c:v>1.572207837491008</c:v>
                </c:pt>
                <c:pt idx="1">
                  <c:v>3.0493372604279712</c:v>
                </c:pt>
                <c:pt idx="2">
                  <c:v>5.9405548478227868</c:v>
                </c:pt>
                <c:pt idx="3">
                  <c:v>11.353257880422442</c:v>
                </c:pt>
                <c:pt idx="4">
                  <c:v>22.380543847215485</c:v>
                </c:pt>
                <c:pt idx="5">
                  <c:v>41.90822099601872</c:v>
                </c:pt>
                <c:pt idx="6">
                  <c:v>75.497022061907558</c:v>
                </c:pt>
                <c:pt idx="7">
                  <c:v>114.20884991688133</c:v>
                </c:pt>
                <c:pt idx="8">
                  <c:v>164.22458624527854</c:v>
                </c:pt>
                <c:pt idx="9">
                  <c:v>169.44046991490325</c:v>
                </c:pt>
                <c:pt idx="10">
                  <c:v>226.40939850569796</c:v>
                </c:pt>
                <c:pt idx="11">
                  <c:v>246.16394518749487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8-415B-877A-312DD3B8168E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'V4'!$K$2:$K$14</c:f>
              <c:numCache>
                <c:formatCode>General</c:formatCode>
                <c:ptCount val="13"/>
                <c:pt idx="0">
                  <c:v>1.6174248267666125</c:v>
                </c:pt>
                <c:pt idx="1">
                  <c:v>3.1929277643375231</c:v>
                </c:pt>
                <c:pt idx="2">
                  <c:v>6.1746088831216515</c:v>
                </c:pt>
                <c:pt idx="3">
                  <c:v>12.192171379663405</c:v>
                </c:pt>
                <c:pt idx="4">
                  <c:v>24.142174877330927</c:v>
                </c:pt>
                <c:pt idx="5">
                  <c:v>46.316214174408337</c:v>
                </c:pt>
                <c:pt idx="6">
                  <c:v>88.155608361853297</c:v>
                </c:pt>
                <c:pt idx="7">
                  <c:v>149.73795857249814</c:v>
                </c:pt>
                <c:pt idx="8">
                  <c:v>218.14902972159337</c:v>
                </c:pt>
                <c:pt idx="9">
                  <c:v>273.08476551121464</c:v>
                </c:pt>
                <c:pt idx="10">
                  <c:v>349.03743232552006</c:v>
                </c:pt>
                <c:pt idx="11">
                  <c:v>379.56105872231313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58-415B-877A-312DD3B8168E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'V4'!$R$2:$R$14</c:f>
              <c:numCache>
                <c:formatCode>General</c:formatCode>
                <c:ptCount val="13"/>
                <c:pt idx="0">
                  <c:v>1.6375263396111728</c:v>
                </c:pt>
                <c:pt idx="1">
                  <c:v>3.2219891451185703</c:v>
                </c:pt>
                <c:pt idx="2">
                  <c:v>6.3864432556356281</c:v>
                </c:pt>
                <c:pt idx="3">
                  <c:v>12.386569985359074</c:v>
                </c:pt>
                <c:pt idx="4">
                  <c:v>24.521877874509016</c:v>
                </c:pt>
                <c:pt idx="5">
                  <c:v>48.317737441414742</c:v>
                </c:pt>
                <c:pt idx="6">
                  <c:v>89.603058451061798</c:v>
                </c:pt>
                <c:pt idx="7">
                  <c:v>152.34793560083486</c:v>
                </c:pt>
                <c:pt idx="8">
                  <c:v>232.05924214608388</c:v>
                </c:pt>
                <c:pt idx="9">
                  <c:v>279.39637964380069</c:v>
                </c:pt>
                <c:pt idx="10">
                  <c:v>351.12770514636168</c:v>
                </c:pt>
                <c:pt idx="11">
                  <c:v>418.27586687673409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58-415B-877A-312DD3B81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'V4'!$E$2:$E$14</c:f>
              <c:numCache>
                <c:formatCode>General</c:formatCode>
                <c:ptCount val="13"/>
                <c:pt idx="0">
                  <c:v>1</c:v>
                </c:pt>
                <c:pt idx="1">
                  <c:v>1.9395255434511924</c:v>
                </c:pt>
                <c:pt idx="2">
                  <c:v>3.778479349971287</c:v>
                </c:pt>
                <c:pt idx="3">
                  <c:v>7.2212194912731285</c:v>
                </c:pt>
                <c:pt idx="4">
                  <c:v>14.235105126387902</c:v>
                </c:pt>
                <c:pt idx="5">
                  <c:v>26.655649461013713</c:v>
                </c:pt>
                <c:pt idx="6">
                  <c:v>48.01974666554819</c:v>
                </c:pt>
                <c:pt idx="7">
                  <c:v>72.642335951676969</c:v>
                </c:pt>
                <c:pt idx="8">
                  <c:v>104.45475612648941</c:v>
                </c:pt>
                <c:pt idx="9">
                  <c:v>107.77230966187213</c:v>
                </c:pt>
                <c:pt idx="10">
                  <c:v>144.00729541395185</c:v>
                </c:pt>
                <c:pt idx="11">
                  <c:v>156.57213971171467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C-4E54-94C7-EF5065B80F06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'V4'!$L$2:$L$14</c:f>
              <c:numCache>
                <c:formatCode>General</c:formatCode>
                <c:ptCount val="13"/>
                <c:pt idx="0">
                  <c:v>1</c:v>
                </c:pt>
                <c:pt idx="1">
                  <c:v>1.9740810895802139</c:v>
                </c:pt>
                <c:pt idx="2">
                  <c:v>3.8175554009921364</c:v>
                </c:pt>
                <c:pt idx="3">
                  <c:v>7.538014242081795</c:v>
                </c:pt>
                <c:pt idx="4">
                  <c:v>14.926304133462235</c:v>
                </c:pt>
                <c:pt idx="5">
                  <c:v>28.635775467227678</c:v>
                </c:pt>
                <c:pt idx="6">
                  <c:v>54.503681965909244</c:v>
                </c:pt>
                <c:pt idx="7">
                  <c:v>92.578001830130617</c:v>
                </c:pt>
                <c:pt idx="8">
                  <c:v>134.87429283356198</c:v>
                </c:pt>
                <c:pt idx="9">
                  <c:v>168.83923196426838</c:v>
                </c:pt>
                <c:pt idx="10">
                  <c:v>215.79824085134109</c:v>
                </c:pt>
                <c:pt idx="11">
                  <c:v>234.66998431147624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C-4E54-94C7-EF5065B80F06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'V4'!$S$2:$S$14</c:f>
              <c:numCache>
                <c:formatCode>General</c:formatCode>
                <c:ptCount val="13"/>
                <c:pt idx="0">
                  <c:v>1</c:v>
                </c:pt>
                <c:pt idx="1">
                  <c:v>1.9675953095714018</c:v>
                </c:pt>
                <c:pt idx="2">
                  <c:v>3.9000552853104495</c:v>
                </c:pt>
                <c:pt idx="3">
                  <c:v>7.5641958762631196</c:v>
                </c:pt>
                <c:pt idx="4">
                  <c:v>14.974951719147118</c:v>
                </c:pt>
                <c:pt idx="5">
                  <c:v>29.50654061105832</c:v>
                </c:pt>
                <c:pt idx="6">
                  <c:v>54.718544846330751</c:v>
                </c:pt>
                <c:pt idx="7">
                  <c:v>93.035410738498157</c:v>
                </c:pt>
                <c:pt idx="8">
                  <c:v>141.71328822789249</c:v>
                </c:pt>
                <c:pt idx="9">
                  <c:v>170.62099881101318</c:v>
                </c:pt>
                <c:pt idx="10">
                  <c:v>214.42568382120575</c:v>
                </c:pt>
                <c:pt idx="11">
                  <c:v>255.43153521185673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C-4E54-94C7-EF5065B80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V4_HighWorkload!$F$2:$F$14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'V4'!$C$2:$C$14</c:f>
              <c:numCache>
                <c:formatCode>General</c:formatCode>
                <c:ptCount val="13"/>
                <c:pt idx="0">
                  <c:v>1908.1446666666666</c:v>
                </c:pt>
                <c:pt idx="1">
                  <c:v>983.82033333333334</c:v>
                </c:pt>
                <c:pt idx="2">
                  <c:v>505.00333333333333</c:v>
                </c:pt>
                <c:pt idx="3">
                  <c:v>264.24133333333333</c:v>
                </c:pt>
                <c:pt idx="4">
                  <c:v>134.04500000000002</c:v>
                </c:pt>
                <c:pt idx="5">
                  <c:v>71.584999999999994</c:v>
                </c:pt>
                <c:pt idx="6">
                  <c:v>39.736666666666665</c:v>
                </c:pt>
                <c:pt idx="7">
                  <c:v>26.267666666666667</c:v>
                </c:pt>
                <c:pt idx="8">
                  <c:v>18.267666666666667</c:v>
                </c:pt>
                <c:pt idx="9">
                  <c:v>17.705333333333332</c:v>
                </c:pt>
                <c:pt idx="10">
                  <c:v>13.250333333333334</c:v>
                </c:pt>
                <c:pt idx="11">
                  <c:v>12.186999999999999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5-4146-AB4A-A127B3FB441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V4_HighWorkload!$M$2:$M$14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'V4'!$J$2:$J$14</c:f>
              <c:numCache>
                <c:formatCode>General</c:formatCode>
                <c:ptCount val="13"/>
                <c:pt idx="0">
                  <c:v>9274.0013333333336</c:v>
                </c:pt>
                <c:pt idx="1">
                  <c:v>4697.8826666666664</c:v>
                </c:pt>
                <c:pt idx="2">
                  <c:v>2429.3036666666667</c:v>
                </c:pt>
                <c:pt idx="3">
                  <c:v>1230.2976666666666</c:v>
                </c:pt>
                <c:pt idx="4">
                  <c:v>621.31933333333336</c:v>
                </c:pt>
                <c:pt idx="5">
                  <c:v>323.86066666666665</c:v>
                </c:pt>
                <c:pt idx="6">
                  <c:v>170.15366666666668</c:v>
                </c:pt>
                <c:pt idx="7">
                  <c:v>100.175</c:v>
                </c:pt>
                <c:pt idx="8">
                  <c:v>68.760333333333335</c:v>
                </c:pt>
                <c:pt idx="9">
                  <c:v>54.928000000000004</c:v>
                </c:pt>
                <c:pt idx="10">
                  <c:v>42.975333333333332</c:v>
                </c:pt>
                <c:pt idx="11">
                  <c:v>39.519333333333336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5-4146-AB4A-A127B3FB441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V4_HighWorkload!$T$2:$T$14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'V4'!$Q$2:$Q$14</c:f>
              <c:numCache>
                <c:formatCode>General</c:formatCode>
                <c:ptCount val="13"/>
                <c:pt idx="0">
                  <c:v>18320.315999999999</c:v>
                </c:pt>
                <c:pt idx="1">
                  <c:v>9311.0183333333334</c:v>
                </c:pt>
                <c:pt idx="2">
                  <c:v>4697.4503333333332</c:v>
                </c:pt>
                <c:pt idx="3">
                  <c:v>2421.9780000000001</c:v>
                </c:pt>
                <c:pt idx="4">
                  <c:v>1223.3973333333333</c:v>
                </c:pt>
                <c:pt idx="5">
                  <c:v>620.89</c:v>
                </c:pt>
                <c:pt idx="6">
                  <c:v>334.81</c:v>
                </c:pt>
                <c:pt idx="7">
                  <c:v>196.91766666666666</c:v>
                </c:pt>
                <c:pt idx="8">
                  <c:v>129.27733333333333</c:v>
                </c:pt>
                <c:pt idx="9">
                  <c:v>107.37433333333333</c:v>
                </c:pt>
                <c:pt idx="10">
                  <c:v>85.439000000000007</c:v>
                </c:pt>
                <c:pt idx="11">
                  <c:v>71.722999999999999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A5-4146-AB4A-A127B3FB4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V4_HighWorkload!$F$2:$F$14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V4_HighWorkload!$D$2:$D$14</c:f>
              <c:numCache>
                <c:formatCode>General</c:formatCode>
                <c:ptCount val="13"/>
                <c:pt idx="0">
                  <c:v>141.43760322980626</c:v>
                </c:pt>
                <c:pt idx="1">
                  <c:v>237.73988614901009</c:v>
                </c:pt>
                <c:pt idx="2">
                  <c:v>280.0309900962373</c:v>
                </c:pt>
                <c:pt idx="3">
                  <c:v>366.99941280093952</c:v>
                </c:pt>
                <c:pt idx="4">
                  <c:v>434.90866917947227</c:v>
                </c:pt>
                <c:pt idx="5">
                  <c:v>496.97123640921717</c:v>
                </c:pt>
                <c:pt idx="6">
                  <c:v>548.11205846528628</c:v>
                </c:pt>
                <c:pt idx="7">
                  <c:v>575.67946167573893</c:v>
                </c:pt>
                <c:pt idx="8">
                  <c:v>590.78377313903115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F-4887-997F-B8F29C832DD8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V4_HighWorkload!$M$2:$M$14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V4_HighWorkload!$K$2:$K$14</c:f>
              <c:numCache>
                <c:formatCode>General</c:formatCode>
                <c:ptCount val="13"/>
                <c:pt idx="0">
                  <c:v>154.50657039190591</c:v>
                </c:pt>
                <c:pt idx="1">
                  <c:v>231.60782927106069</c:v>
                </c:pt>
                <c:pt idx="2">
                  <c:v>258.05741261315819</c:v>
                </c:pt>
                <c:pt idx="3">
                  <c:v>301.42150381197729</c:v>
                </c:pt>
                <c:pt idx="4">
                  <c:v>372.48895880644602</c:v>
                </c:pt>
                <c:pt idx="5">
                  <c:v>431.84046086013984</c:v>
                </c:pt>
                <c:pt idx="6">
                  <c:v>506.26417539691113</c:v>
                </c:pt>
                <c:pt idx="7">
                  <c:v>570.78385747146558</c:v>
                </c:pt>
                <c:pt idx="8">
                  <c:v>603.4031940142404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F-4887-997F-B8F29C832DD8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V4_HighWorkload!$T$2:$T$14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V4_HighWorkload!$R$2:$R$14</c:f>
              <c:numCache>
                <c:formatCode>General</c:formatCode>
                <c:ptCount val="13"/>
                <c:pt idx="0">
                  <c:v>161.78476640032397</c:v>
                </c:pt>
                <c:pt idx="1">
                  <c:v>160.07935667308141</c:v>
                </c:pt>
                <c:pt idx="2">
                  <c:v>261.99100060912906</c:v>
                </c:pt>
                <c:pt idx="3">
                  <c:v>289.48894586460216</c:v>
                </c:pt>
                <c:pt idx="4">
                  <c:v>344.78934233156895</c:v>
                </c:pt>
                <c:pt idx="5">
                  <c:v>406.27807974019873</c:v>
                </c:pt>
                <c:pt idx="6">
                  <c:v>456.40981950513009</c:v>
                </c:pt>
                <c:pt idx="7">
                  <c:v>532.56029248211269</c:v>
                </c:pt>
                <c:pt idx="8">
                  <c:v>596.62251991476251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F-4887-997F-B8F29C832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V4_HighWorkload!$F$2:$F$14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V4_HighWorkload!$E$2:$E$14</c:f>
              <c:numCache>
                <c:formatCode>General</c:formatCode>
                <c:ptCount val="13"/>
                <c:pt idx="0">
                  <c:v>1</c:v>
                </c:pt>
                <c:pt idx="1">
                  <c:v>1.6808817508221838</c:v>
                </c:pt>
                <c:pt idx="2">
                  <c:v>1.9798906634556446</c:v>
                </c:pt>
                <c:pt idx="3">
                  <c:v>2.5947796372414693</c:v>
                </c:pt>
                <c:pt idx="4">
                  <c:v>3.0749154344254372</c:v>
                </c:pt>
                <c:pt idx="5">
                  <c:v>3.5137136451735813</c:v>
                </c:pt>
                <c:pt idx="6">
                  <c:v>3.8752923264311812</c:v>
                </c:pt>
                <c:pt idx="7">
                  <c:v>4.0702009121321252</c:v>
                </c:pt>
                <c:pt idx="8">
                  <c:v>4.1769922541683071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3-433E-A8B3-4DC7589C16D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V4_HighWorkload!$M$2:$M$14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V4_HighWorkload!$L$2:$L$14</c:f>
              <c:numCache>
                <c:formatCode>General</c:formatCode>
                <c:ptCount val="13"/>
                <c:pt idx="0">
                  <c:v>1</c:v>
                </c:pt>
                <c:pt idx="1">
                  <c:v>1.4990160527386469</c:v>
                </c:pt>
                <c:pt idx="2">
                  <c:v>1.6702034868717592</c:v>
                </c:pt>
                <c:pt idx="3">
                  <c:v>1.9508652806636098</c:v>
                </c:pt>
                <c:pt idx="4">
                  <c:v>2.4108292473363937</c:v>
                </c:pt>
                <c:pt idx="5">
                  <c:v>2.7949650281200116</c:v>
                </c:pt>
                <c:pt idx="6">
                  <c:v>3.2766514337401449</c:v>
                </c:pt>
                <c:pt idx="7">
                  <c:v>3.6942367953911108</c:v>
                </c:pt>
                <c:pt idx="8">
                  <c:v>3.9053562090188669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F3-433E-A8B3-4DC7589C16D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V4_HighWorkload!$T$2:$T$14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V4_HighWorkload!$S$2:$S$14</c:f>
              <c:numCache>
                <c:formatCode>General</c:formatCode>
                <c:ptCount val="13"/>
                <c:pt idx="0">
                  <c:v>1</c:v>
                </c:pt>
                <c:pt idx="1">
                  <c:v>0.98945877436307772</c:v>
                </c:pt>
                <c:pt idx="2">
                  <c:v>1.6193799109667251</c:v>
                </c:pt>
                <c:pt idx="3">
                  <c:v>1.7893461313179759</c:v>
                </c:pt>
                <c:pt idx="4">
                  <c:v>2.1311607390674485</c:v>
                </c:pt>
                <c:pt idx="5">
                  <c:v>2.5112258019082883</c:v>
                </c:pt>
                <c:pt idx="6">
                  <c:v>2.8210926755352173</c:v>
                </c:pt>
                <c:pt idx="7">
                  <c:v>3.2917826834470501</c:v>
                </c:pt>
                <c:pt idx="8">
                  <c:v>3.6877546210900101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F3-433E-A8B3-4DC7589C1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'V1'!$Q$2:$Q$14</c:f>
              <c:numCache>
                <c:formatCode>General</c:formatCode>
                <c:ptCount val="13"/>
                <c:pt idx="0">
                  <c:v>243268.766</c:v>
                </c:pt>
                <c:pt idx="1">
                  <c:v>121738.56166666666</c:v>
                </c:pt>
                <c:pt idx="2">
                  <c:v>60832.351999999999</c:v>
                </c:pt>
                <c:pt idx="3">
                  <c:v>30806.797666666665</c:v>
                </c:pt>
                <c:pt idx="4">
                  <c:v>15471.108333333334</c:v>
                </c:pt>
                <c:pt idx="5">
                  <c:v>7818.6543333333329</c:v>
                </c:pt>
                <c:pt idx="6">
                  <c:v>3944.3739999999998</c:v>
                </c:pt>
                <c:pt idx="7">
                  <c:v>2059.5483333333332</c:v>
                </c:pt>
                <c:pt idx="8">
                  <c:v>1178.1379999999999</c:v>
                </c:pt>
                <c:pt idx="9">
                  <c:v>914.36733333333336</c:v>
                </c:pt>
                <c:pt idx="10">
                  <c:v>921.92266666666671</c:v>
                </c:pt>
                <c:pt idx="11">
                  <c:v>922.11366666666663</c:v>
                </c:pt>
                <c:pt idx="12">
                  <c:v>934.46400000000006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1B-42A2-BAD9-F6F92ABA2D1E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'V2'!$Q$2:$Q$14</c:f>
              <c:numCache>
                <c:formatCode>General</c:formatCode>
                <c:ptCount val="13"/>
                <c:pt idx="0">
                  <c:v>128285.25</c:v>
                </c:pt>
                <c:pt idx="1">
                  <c:v>63952.32433333333</c:v>
                </c:pt>
                <c:pt idx="2">
                  <c:v>32103.474999999999</c:v>
                </c:pt>
                <c:pt idx="3">
                  <c:v>16089.911</c:v>
                </c:pt>
                <c:pt idx="4">
                  <c:v>8078.6483333333335</c:v>
                </c:pt>
                <c:pt idx="5">
                  <c:v>4098.4546666666665</c:v>
                </c:pt>
                <c:pt idx="6">
                  <c:v>2119.6916666666666</c:v>
                </c:pt>
                <c:pt idx="7">
                  <c:v>1123.6279999999999</c:v>
                </c:pt>
                <c:pt idx="8">
                  <c:v>605.72033333333331</c:v>
                </c:pt>
                <c:pt idx="9">
                  <c:v>491.94266666666664</c:v>
                </c:pt>
                <c:pt idx="10">
                  <c:v>436.60866666666664</c:v>
                </c:pt>
                <c:pt idx="11">
                  <c:v>377.97300000000001</c:v>
                </c:pt>
                <c:pt idx="12">
                  <c:v>375.07400000000001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1B-42A2-BAD9-F6F92ABA2D1E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'V3'!$Q$2:$Q$14</c:f>
              <c:numCache>
                <c:formatCode>General</c:formatCode>
                <c:ptCount val="13"/>
                <c:pt idx="0">
                  <c:v>34937.781333333332</c:v>
                </c:pt>
                <c:pt idx="1">
                  <c:v>17435.703666666668</c:v>
                </c:pt>
                <c:pt idx="2">
                  <c:v>8766.8406666666669</c:v>
                </c:pt>
                <c:pt idx="3">
                  <c:v>4420.7476666666671</c:v>
                </c:pt>
                <c:pt idx="4">
                  <c:v>2251.2413333333334</c:v>
                </c:pt>
                <c:pt idx="5">
                  <c:v>1185.721</c:v>
                </c:pt>
                <c:pt idx="6">
                  <c:v>626.12433333333331</c:v>
                </c:pt>
                <c:pt idx="7">
                  <c:v>326.745</c:v>
                </c:pt>
                <c:pt idx="8">
                  <c:v>179.97233333333332</c:v>
                </c:pt>
                <c:pt idx="9">
                  <c:v>140.86000000000001</c:v>
                </c:pt>
                <c:pt idx="10">
                  <c:v>122.91833333333334</c:v>
                </c:pt>
                <c:pt idx="11">
                  <c:v>108.33266666666667</c:v>
                </c:pt>
                <c:pt idx="12">
                  <c:v>106.62766666666667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1B-42A2-BAD9-F6F92ABA2D1E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'V4'!$T$2:$T$13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'V4'!$Q$2:$Q$13</c:f>
              <c:numCache>
                <c:formatCode>General</c:formatCode>
                <c:ptCount val="12"/>
                <c:pt idx="0">
                  <c:v>18320.315999999999</c:v>
                </c:pt>
                <c:pt idx="1">
                  <c:v>9311.0183333333334</c:v>
                </c:pt>
                <c:pt idx="2">
                  <c:v>4697.4503333333332</c:v>
                </c:pt>
                <c:pt idx="3">
                  <c:v>2421.9780000000001</c:v>
                </c:pt>
                <c:pt idx="4">
                  <c:v>1223.3973333333333</c:v>
                </c:pt>
                <c:pt idx="5">
                  <c:v>620.89</c:v>
                </c:pt>
                <c:pt idx="6">
                  <c:v>334.81</c:v>
                </c:pt>
                <c:pt idx="7">
                  <c:v>196.91766666666666</c:v>
                </c:pt>
                <c:pt idx="8">
                  <c:v>129.27733333333333</c:v>
                </c:pt>
                <c:pt idx="9">
                  <c:v>107.37433333333333</c:v>
                </c:pt>
                <c:pt idx="10">
                  <c:v>85.439000000000007</c:v>
                </c:pt>
                <c:pt idx="11">
                  <c:v>71.722999999999999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1B-42A2-BAD9-F6F92ABA2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'V1'!$R$2:$R$14</c:f>
              <c:numCache>
                <c:formatCode>General</c:formatCode>
                <c:ptCount val="13"/>
                <c:pt idx="0">
                  <c:v>0.12332039370808499</c:v>
                </c:pt>
                <c:pt idx="1">
                  <c:v>0.24642972275410352</c:v>
                </c:pt>
                <c:pt idx="2">
                  <c:v>0.49315864032349105</c:v>
                </c:pt>
                <c:pt idx="3">
                  <c:v>0.97381105055461081</c:v>
                </c:pt>
                <c:pt idx="4">
                  <c:v>1.9390983085137727</c:v>
                </c:pt>
                <c:pt idx="5">
                  <c:v>3.8369774031447785</c:v>
                </c:pt>
                <c:pt idx="6">
                  <c:v>7.6057696354351796</c:v>
                </c:pt>
                <c:pt idx="7">
                  <c:v>14.566300540005132</c:v>
                </c:pt>
                <c:pt idx="8">
                  <c:v>25.463910000356496</c:v>
                </c:pt>
                <c:pt idx="9">
                  <c:v>32.809571062249965</c:v>
                </c:pt>
                <c:pt idx="10">
                  <c:v>32.540690325435826</c:v>
                </c:pt>
                <c:pt idx="11">
                  <c:v>32.533950080629971</c:v>
                </c:pt>
                <c:pt idx="12">
                  <c:v>32.10396548181631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F-4833-B607-23235EA363DE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'V2'!$R$2:$R$14</c:f>
              <c:numCache>
                <c:formatCode>General</c:formatCode>
                <c:ptCount val="13"/>
                <c:pt idx="0">
                  <c:v>0.23385385303454606</c:v>
                </c:pt>
                <c:pt idx="1">
                  <c:v>0.46909944732631637</c:v>
                </c:pt>
                <c:pt idx="2">
                  <c:v>0.93447827688435603</c:v>
                </c:pt>
                <c:pt idx="3">
                  <c:v>1.8645224327219709</c:v>
                </c:pt>
                <c:pt idx="4">
                  <c:v>3.7134925004987425</c:v>
                </c:pt>
                <c:pt idx="5">
                  <c:v>7.3198320928115672</c:v>
                </c:pt>
                <c:pt idx="6">
                  <c:v>14.15300181237051</c:v>
                </c:pt>
                <c:pt idx="7">
                  <c:v>26.699227858330339</c:v>
                </c:pt>
                <c:pt idx="8">
                  <c:v>49.527807387457692</c:v>
                </c:pt>
                <c:pt idx="9">
                  <c:v>60.982716143073588</c:v>
                </c:pt>
                <c:pt idx="10">
                  <c:v>68.711416630911287</c:v>
                </c:pt>
                <c:pt idx="11">
                  <c:v>79.370748704272529</c:v>
                </c:pt>
                <c:pt idx="12">
                  <c:v>79.984216447954267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F-4833-B607-23235EA363DE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'V3'!$R$2:$R$14</c:f>
              <c:numCache>
                <c:formatCode>General</c:formatCode>
                <c:ptCount val="13"/>
                <c:pt idx="0">
                  <c:v>0.85866929310069529</c:v>
                </c:pt>
                <c:pt idx="1">
                  <c:v>1.7206073568085225</c:v>
                </c:pt>
                <c:pt idx="2">
                  <c:v>3.4219853126869495</c:v>
                </c:pt>
                <c:pt idx="3">
                  <c:v>6.7861823976532474</c:v>
                </c:pt>
                <c:pt idx="4">
                  <c:v>13.325981340072529</c:v>
                </c:pt>
                <c:pt idx="5">
                  <c:v>25.301061548205691</c:v>
                </c:pt>
                <c:pt idx="6">
                  <c:v>47.91380625679777</c:v>
                </c:pt>
                <c:pt idx="7">
                  <c:v>91.814717899279259</c:v>
                </c:pt>
                <c:pt idx="8">
                  <c:v>166.69228788869401</c:v>
                </c:pt>
                <c:pt idx="9">
                  <c:v>212.97742439301433</c:v>
                </c:pt>
                <c:pt idx="10">
                  <c:v>244.06448726118967</c:v>
                </c:pt>
                <c:pt idx="11">
                  <c:v>276.92478107557582</c:v>
                </c:pt>
                <c:pt idx="12">
                  <c:v>281.35286964296319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F-4833-B607-23235EA363DE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'V4'!$T$2:$T$13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'V4'!$R$2:$R$13</c:f>
              <c:numCache>
                <c:formatCode>General</c:formatCode>
                <c:ptCount val="12"/>
                <c:pt idx="0">
                  <c:v>1.6375263396111728</c:v>
                </c:pt>
                <c:pt idx="1">
                  <c:v>3.2219891451185703</c:v>
                </c:pt>
                <c:pt idx="2">
                  <c:v>6.3864432556356281</c:v>
                </c:pt>
                <c:pt idx="3">
                  <c:v>12.386569985359074</c:v>
                </c:pt>
                <c:pt idx="4">
                  <c:v>24.521877874509016</c:v>
                </c:pt>
                <c:pt idx="5">
                  <c:v>48.317737441414742</c:v>
                </c:pt>
                <c:pt idx="6">
                  <c:v>89.603058451061798</c:v>
                </c:pt>
                <c:pt idx="7">
                  <c:v>152.34793560083486</c:v>
                </c:pt>
                <c:pt idx="8">
                  <c:v>232.05924214608388</c:v>
                </c:pt>
                <c:pt idx="9">
                  <c:v>279.39637964380069</c:v>
                </c:pt>
                <c:pt idx="10">
                  <c:v>351.12770514636168</c:v>
                </c:pt>
                <c:pt idx="11">
                  <c:v>418.27586687673409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6F-4833-B607-23235EA36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'V1'!$D$2:$D$14</c:f>
              <c:numCache>
                <c:formatCode>General</c:formatCode>
                <c:ptCount val="13"/>
                <c:pt idx="0">
                  <c:v>0.12163103323373373</c:v>
                </c:pt>
                <c:pt idx="1">
                  <c:v>0.23948280017233184</c:v>
                </c:pt>
                <c:pt idx="2">
                  <c:v>0.47902450173068889</c:v>
                </c:pt>
                <c:pt idx="3">
                  <c:v>0.88982696424853225</c:v>
                </c:pt>
                <c:pt idx="4">
                  <c:v>1.5399127416999985</c:v>
                </c:pt>
                <c:pt idx="5">
                  <c:v>3.0984938909750168</c:v>
                </c:pt>
                <c:pt idx="6">
                  <c:v>6.1864854163917116</c:v>
                </c:pt>
                <c:pt idx="7">
                  <c:v>6.1870297857362839</c:v>
                </c:pt>
                <c:pt idx="8">
                  <c:v>6.1854309733394182</c:v>
                </c:pt>
                <c:pt idx="9">
                  <c:v>6.1829026254665518</c:v>
                </c:pt>
                <c:pt idx="10">
                  <c:v>6.0793189001296248</c:v>
                </c:pt>
                <c:pt idx="11">
                  <c:v>6.1780726472698069</c:v>
                </c:pt>
                <c:pt idx="12">
                  <c:v>6.1442799825502448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3-4DB1-81C1-7131EE1A4AD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'V1'!$K$2:$K$14</c:f>
              <c:numCache>
                <c:formatCode>General</c:formatCode>
                <c:ptCount val="13"/>
                <c:pt idx="0">
                  <c:v>0.12299106564201261</c:v>
                </c:pt>
                <c:pt idx="1">
                  <c:v>0.24655080086658332</c:v>
                </c:pt>
                <c:pt idx="2">
                  <c:v>0.48720913087077122</c:v>
                </c:pt>
                <c:pt idx="3">
                  <c:v>0.97117159140946496</c:v>
                </c:pt>
                <c:pt idx="4">
                  <c:v>1.9331071053886175</c:v>
                </c:pt>
                <c:pt idx="5">
                  <c:v>3.8269305525211772</c:v>
                </c:pt>
                <c:pt idx="6">
                  <c:v>7.6020820244378218</c:v>
                </c:pt>
                <c:pt idx="7">
                  <c:v>14.811630618997793</c:v>
                </c:pt>
                <c:pt idx="8">
                  <c:v>25.596061164347759</c:v>
                </c:pt>
                <c:pt idx="9">
                  <c:v>25.948848476600769</c:v>
                </c:pt>
                <c:pt idx="10">
                  <c:v>25.942430863421752</c:v>
                </c:pt>
                <c:pt idx="11">
                  <c:v>25.888031387799835</c:v>
                </c:pt>
                <c:pt idx="12">
                  <c:v>25.072668952179736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3-4DB1-81C1-7131EE1A4AD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'V1'!$R$2:$R$14</c:f>
              <c:numCache>
                <c:formatCode>General</c:formatCode>
                <c:ptCount val="13"/>
                <c:pt idx="0">
                  <c:v>0.12332039370808499</c:v>
                </c:pt>
                <c:pt idx="1">
                  <c:v>0.24642972275410352</c:v>
                </c:pt>
                <c:pt idx="2">
                  <c:v>0.49315864032349105</c:v>
                </c:pt>
                <c:pt idx="3">
                  <c:v>0.97381105055461081</c:v>
                </c:pt>
                <c:pt idx="4">
                  <c:v>1.9390983085137727</c:v>
                </c:pt>
                <c:pt idx="5">
                  <c:v>3.8369774031447785</c:v>
                </c:pt>
                <c:pt idx="6">
                  <c:v>7.6057696354351796</c:v>
                </c:pt>
                <c:pt idx="7">
                  <c:v>14.566300540005132</c:v>
                </c:pt>
                <c:pt idx="8">
                  <c:v>25.463910000356496</c:v>
                </c:pt>
                <c:pt idx="9">
                  <c:v>32.809571062249965</c:v>
                </c:pt>
                <c:pt idx="10">
                  <c:v>32.540690325435826</c:v>
                </c:pt>
                <c:pt idx="11">
                  <c:v>32.533950080629971</c:v>
                </c:pt>
                <c:pt idx="12">
                  <c:v>32.10396548181631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3-4DB1-81C1-7131EE1A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'V1'!$E$2:$E$14</c:f>
              <c:numCache>
                <c:formatCode>General</c:formatCode>
                <c:ptCount val="13"/>
                <c:pt idx="0">
                  <c:v>1</c:v>
                </c:pt>
                <c:pt idx="1">
                  <c:v>1.9689284371376412</c:v>
                </c:pt>
                <c:pt idx="2">
                  <c:v>3.9383411370860082</c:v>
                </c:pt>
                <c:pt idx="3">
                  <c:v>7.3157889116882338</c:v>
                </c:pt>
                <c:pt idx="4">
                  <c:v>12.660525038382325</c:v>
                </c:pt>
                <c:pt idx="5">
                  <c:v>25.474533995125729</c:v>
                </c:pt>
                <c:pt idx="6">
                  <c:v>50.862721888610274</c:v>
                </c:pt>
                <c:pt idx="7">
                  <c:v>50.867197467992433</c:v>
                </c:pt>
                <c:pt idx="8">
                  <c:v>50.854052694373735</c:v>
                </c:pt>
                <c:pt idx="9">
                  <c:v>50.833265664899045</c:v>
                </c:pt>
                <c:pt idx="10">
                  <c:v>49.981643158841123</c:v>
                </c:pt>
                <c:pt idx="11">
                  <c:v>50.793555583776389</c:v>
                </c:pt>
                <c:pt idx="12">
                  <c:v>50.51572628461534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A-454F-9C56-3F45D3C7DFC1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'V1'!$L$2:$L$14</c:f>
              <c:numCache>
                <c:formatCode>General</c:formatCode>
                <c:ptCount val="13"/>
                <c:pt idx="0">
                  <c:v>1</c:v>
                </c:pt>
                <c:pt idx="1">
                  <c:v>2.0046236657889716</c:v>
                </c:pt>
                <c:pt idx="2">
                  <c:v>3.9613375843809671</c:v>
                </c:pt>
                <c:pt idx="3">
                  <c:v>7.8962775575604232</c:v>
                </c:pt>
                <c:pt idx="4">
                  <c:v>15.717459599994605</c:v>
                </c:pt>
                <c:pt idx="5">
                  <c:v>31.115516664113962</c:v>
                </c:pt>
                <c:pt idx="6">
                  <c:v>61.810034613124138</c:v>
                </c:pt>
                <c:pt idx="7">
                  <c:v>120.42850870249129</c:v>
                </c:pt>
                <c:pt idx="8">
                  <c:v>208.11317497524294</c:v>
                </c:pt>
                <c:pt idx="9">
                  <c:v>210.98157285773516</c:v>
                </c:pt>
                <c:pt idx="10">
                  <c:v>210.92939335066674</c:v>
                </c:pt>
                <c:pt idx="11">
                  <c:v>210.48708906345735</c:v>
                </c:pt>
                <c:pt idx="12">
                  <c:v>203.85764462890501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A-454F-9C56-3F45D3C7DFC1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'V1'!$S$2:$S$14</c:f>
              <c:numCache>
                <c:formatCode>General</c:formatCode>
                <c:ptCount val="13"/>
                <c:pt idx="0">
                  <c:v>1</c:v>
                </c:pt>
                <c:pt idx="1">
                  <c:v>1.9982884853370961</c:v>
                </c:pt>
                <c:pt idx="2">
                  <c:v>3.9990031291244503</c:v>
                </c:pt>
                <c:pt idx="3">
                  <c:v>7.8965937528527936</c:v>
                </c:pt>
                <c:pt idx="4">
                  <c:v>15.724068422161093</c:v>
                </c:pt>
                <c:pt idx="5">
                  <c:v>31.113891934430491</c:v>
                </c:pt>
                <c:pt idx="6">
                  <c:v>61.674873123086201</c:v>
                </c:pt>
                <c:pt idx="7">
                  <c:v>118.11753191840607</c:v>
                </c:pt>
                <c:pt idx="8">
                  <c:v>206.48579877739283</c:v>
                </c:pt>
                <c:pt idx="9">
                  <c:v>266.0514621767619</c:v>
                </c:pt>
                <c:pt idx="10">
                  <c:v>263.87111934189704</c:v>
                </c:pt>
                <c:pt idx="11">
                  <c:v>263.81646297401517</c:v>
                </c:pt>
                <c:pt idx="12">
                  <c:v>260.32973554893499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A-454F-9C56-3F45D3C7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'V2'!$C$2:$C$14</c:f>
              <c:numCache>
                <c:formatCode>General</c:formatCode>
                <c:ptCount val="13"/>
                <c:pt idx="0">
                  <c:v>12915.599666666667</c:v>
                </c:pt>
                <c:pt idx="1">
                  <c:v>6439.6936666666661</c:v>
                </c:pt>
                <c:pt idx="2">
                  <c:v>3231.3136666666669</c:v>
                </c:pt>
                <c:pt idx="3">
                  <c:v>1618.2559999999999</c:v>
                </c:pt>
                <c:pt idx="4">
                  <c:v>810.91566666666665</c:v>
                </c:pt>
                <c:pt idx="5">
                  <c:v>409.76766666666668</c:v>
                </c:pt>
                <c:pt idx="6">
                  <c:v>212.18366666666668</c:v>
                </c:pt>
                <c:pt idx="7">
                  <c:v>108.429</c:v>
                </c:pt>
                <c:pt idx="8">
                  <c:v>60.593333333333334</c:v>
                </c:pt>
                <c:pt idx="9">
                  <c:v>57.146666666666668</c:v>
                </c:pt>
                <c:pt idx="10">
                  <c:v>43.575666666666663</c:v>
                </c:pt>
                <c:pt idx="11">
                  <c:v>37.278333333333329</c:v>
                </c:pt>
                <c:pt idx="12">
                  <c:v>32.482333333333337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4254-8A95-63F3C3071A5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'V2'!$J$2:$J$14</c:f>
              <c:numCache>
                <c:formatCode>General</c:formatCode>
                <c:ptCount val="13"/>
                <c:pt idx="0">
                  <c:v>63950.282666666666</c:v>
                </c:pt>
                <c:pt idx="1">
                  <c:v>32110.053333333333</c:v>
                </c:pt>
                <c:pt idx="2">
                  <c:v>16088.967333333334</c:v>
                </c:pt>
                <c:pt idx="3">
                  <c:v>8075.9976666666662</c:v>
                </c:pt>
                <c:pt idx="4">
                  <c:v>4063.2643333333335</c:v>
                </c:pt>
                <c:pt idx="5">
                  <c:v>2057.2376666666669</c:v>
                </c:pt>
                <c:pt idx="6">
                  <c:v>1050.1796666666667</c:v>
                </c:pt>
                <c:pt idx="7">
                  <c:v>548.3893333333333</c:v>
                </c:pt>
                <c:pt idx="8">
                  <c:v>294.55700000000002</c:v>
                </c:pt>
                <c:pt idx="9">
                  <c:v>279.30200000000002</c:v>
                </c:pt>
                <c:pt idx="10">
                  <c:v>220.18700000000001</c:v>
                </c:pt>
                <c:pt idx="11">
                  <c:v>189.87666666666667</c:v>
                </c:pt>
                <c:pt idx="12">
                  <c:v>185.51599999999999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8-4254-8A95-63F3C3071A5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'V2'!$Q$2:$Q$14</c:f>
              <c:numCache>
                <c:formatCode>General</c:formatCode>
                <c:ptCount val="13"/>
                <c:pt idx="0">
                  <c:v>128285.25</c:v>
                </c:pt>
                <c:pt idx="1">
                  <c:v>63952.32433333333</c:v>
                </c:pt>
                <c:pt idx="2">
                  <c:v>32103.474999999999</c:v>
                </c:pt>
                <c:pt idx="3">
                  <c:v>16089.911</c:v>
                </c:pt>
                <c:pt idx="4">
                  <c:v>8078.6483333333335</c:v>
                </c:pt>
                <c:pt idx="5">
                  <c:v>4098.4546666666665</c:v>
                </c:pt>
                <c:pt idx="6">
                  <c:v>2119.6916666666666</c:v>
                </c:pt>
                <c:pt idx="7">
                  <c:v>1123.6279999999999</c:v>
                </c:pt>
                <c:pt idx="8">
                  <c:v>605.72033333333331</c:v>
                </c:pt>
                <c:pt idx="9">
                  <c:v>491.94266666666664</c:v>
                </c:pt>
                <c:pt idx="10">
                  <c:v>436.60866666666664</c:v>
                </c:pt>
                <c:pt idx="11">
                  <c:v>377.97300000000001</c:v>
                </c:pt>
                <c:pt idx="12">
                  <c:v>375.07400000000001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8-4254-8A95-63F3C307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'V2'!$D$2:$D$14</c:f>
              <c:numCache>
                <c:formatCode>General</c:formatCode>
                <c:ptCount val="13"/>
                <c:pt idx="0">
                  <c:v>0.2322772521157167</c:v>
                </c:pt>
                <c:pt idx="1">
                  <c:v>0.46586066904528228</c:v>
                </c:pt>
                <c:pt idx="2">
                  <c:v>0.92841497591124178</c:v>
                </c:pt>
                <c:pt idx="3">
                  <c:v>1.8538475988965901</c:v>
                </c:pt>
                <c:pt idx="4">
                  <c:v>3.6995215696494541</c:v>
                </c:pt>
                <c:pt idx="5">
                  <c:v>7.321221863120809</c:v>
                </c:pt>
                <c:pt idx="6">
                  <c:v>14.138694307290381</c:v>
                </c:pt>
                <c:pt idx="7">
                  <c:v>27.667874830534267</c:v>
                </c:pt>
                <c:pt idx="8">
                  <c:v>49.510397183408514</c:v>
                </c:pt>
                <c:pt idx="9">
                  <c:v>52.496500233317775</c:v>
                </c:pt>
                <c:pt idx="10">
                  <c:v>68.845762543315459</c:v>
                </c:pt>
                <c:pt idx="11">
                  <c:v>80.475700809227888</c:v>
                </c:pt>
                <c:pt idx="12">
                  <c:v>92.357897113302613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6-4A5A-8AA3-542C4F6C118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'V2'!$K$2:$K$14</c:f>
              <c:numCache>
                <c:formatCode>General</c:formatCode>
                <c:ptCount val="13"/>
                <c:pt idx="0">
                  <c:v>0.23455721186074716</c:v>
                </c:pt>
                <c:pt idx="1">
                  <c:v>0.46714341593536229</c:v>
                </c:pt>
                <c:pt idx="2">
                  <c:v>0.93231589630509115</c:v>
                </c:pt>
                <c:pt idx="3">
                  <c:v>1.8573556629308916</c:v>
                </c:pt>
                <c:pt idx="4">
                  <c:v>3.6916131389597835</c:v>
                </c:pt>
                <c:pt idx="5">
                  <c:v>7.2913306240909117</c:v>
                </c:pt>
                <c:pt idx="6">
                  <c:v>14.283270259469887</c:v>
                </c:pt>
                <c:pt idx="7">
                  <c:v>27.352829619832139</c:v>
                </c:pt>
                <c:pt idx="8">
                  <c:v>50.923929833614544</c:v>
                </c:pt>
                <c:pt idx="9">
                  <c:v>53.705308232665715</c:v>
                </c:pt>
                <c:pt idx="10">
                  <c:v>68.123912855890666</c:v>
                </c:pt>
                <c:pt idx="11">
                  <c:v>78.998648245352243</c:v>
                </c:pt>
                <c:pt idx="12">
                  <c:v>80.855559628280048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6-4A5A-8AA3-542C4F6C118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'V2'!$R$2:$R$14</c:f>
              <c:numCache>
                <c:formatCode>General</c:formatCode>
                <c:ptCount val="13"/>
                <c:pt idx="0">
                  <c:v>0.23385385303454606</c:v>
                </c:pt>
                <c:pt idx="1">
                  <c:v>0.46909944732631637</c:v>
                </c:pt>
                <c:pt idx="2">
                  <c:v>0.93447827688435603</c:v>
                </c:pt>
                <c:pt idx="3">
                  <c:v>1.8645224327219709</c:v>
                </c:pt>
                <c:pt idx="4">
                  <c:v>3.7134925004987425</c:v>
                </c:pt>
                <c:pt idx="5">
                  <c:v>7.3198320928115672</c:v>
                </c:pt>
                <c:pt idx="6">
                  <c:v>14.15300181237051</c:v>
                </c:pt>
                <c:pt idx="7">
                  <c:v>26.699227858330339</c:v>
                </c:pt>
                <c:pt idx="8">
                  <c:v>49.527807387457692</c:v>
                </c:pt>
                <c:pt idx="9">
                  <c:v>60.982716143073588</c:v>
                </c:pt>
                <c:pt idx="10">
                  <c:v>68.711416630911287</c:v>
                </c:pt>
                <c:pt idx="11">
                  <c:v>79.370748704272529</c:v>
                </c:pt>
                <c:pt idx="12">
                  <c:v>79.984216447954267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56-4A5A-8AA3-542C4F6C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'V2'!$E$2:$E$14</c:f>
              <c:numCache>
                <c:formatCode>General</c:formatCode>
                <c:ptCount val="13"/>
                <c:pt idx="0">
                  <c:v>1</c:v>
                </c:pt>
                <c:pt idx="1">
                  <c:v>2.0056233006114526</c:v>
                </c:pt>
                <c:pt idx="2">
                  <c:v>3.9970120511358589</c:v>
                </c:pt>
                <c:pt idx="3">
                  <c:v>7.9811844767865336</c:v>
                </c:pt>
                <c:pt idx="4">
                  <c:v>15.927179850596877</c:v>
                </c:pt>
                <c:pt idx="5">
                  <c:v>31.51932355163861</c:v>
                </c:pt>
                <c:pt idx="6">
                  <c:v>60.869905160780519</c:v>
                </c:pt>
                <c:pt idx="7">
                  <c:v>119.11573164620781</c:v>
                </c:pt>
                <c:pt idx="8">
                  <c:v>213.15215645285511</c:v>
                </c:pt>
                <c:pt idx="9">
                  <c:v>226.00792697153523</c:v>
                </c:pt>
                <c:pt idx="10">
                  <c:v>296.3947692519526</c:v>
                </c:pt>
                <c:pt idx="11">
                  <c:v>346.46397818214336</c:v>
                </c:pt>
                <c:pt idx="12">
                  <c:v>397.61920839020183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6-4900-87BE-BC76DB0B45D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'V2'!$L$2:$L$14</c:f>
              <c:numCache>
                <c:formatCode>General</c:formatCode>
                <c:ptCount val="13"/>
                <c:pt idx="0">
                  <c:v>1</c:v>
                </c:pt>
                <c:pt idx="1">
                  <c:v>1.991596899662577</c:v>
                </c:pt>
                <c:pt idx="2">
                  <c:v>3.9747910068891512</c:v>
                </c:pt>
                <c:pt idx="3">
                  <c:v>7.9185613104643053</c:v>
                </c:pt>
                <c:pt idx="4">
                  <c:v>15.738646915497252</c:v>
                </c:pt>
                <c:pt idx="5">
                  <c:v>31.085510295115792</c:v>
                </c:pt>
                <c:pt idx="6">
                  <c:v>60.894611366499511</c:v>
                </c:pt>
                <c:pt idx="7">
                  <c:v>116.61474572809585</c:v>
                </c:pt>
                <c:pt idx="8">
                  <c:v>217.1066471571433</c:v>
                </c:pt>
                <c:pt idx="9">
                  <c:v>228.96464281196219</c:v>
                </c:pt>
                <c:pt idx="10">
                  <c:v>290.43623223290507</c:v>
                </c:pt>
                <c:pt idx="11">
                  <c:v>336.79905903832309</c:v>
                </c:pt>
                <c:pt idx="12">
                  <c:v>344.71572622666866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6-4900-87BE-BC76DB0B45D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'V2'!$S$2:$S$14</c:f>
              <c:numCache>
                <c:formatCode>General</c:formatCode>
                <c:ptCount val="13"/>
                <c:pt idx="0">
                  <c:v>1</c:v>
                </c:pt>
                <c:pt idx="1">
                  <c:v>2.0059513291706108</c:v>
                </c:pt>
                <c:pt idx="2">
                  <c:v>3.9959926456559609</c:v>
                </c:pt>
                <c:pt idx="3">
                  <c:v>7.9730242137448739</c:v>
                </c:pt>
                <c:pt idx="4">
                  <c:v>15.879543793320211</c:v>
                </c:pt>
                <c:pt idx="5">
                  <c:v>31.300882999478503</c:v>
                </c:pt>
                <c:pt idx="6">
                  <c:v>60.520712525013465</c:v>
                </c:pt>
                <c:pt idx="7">
                  <c:v>114.17057068709573</c:v>
                </c:pt>
                <c:pt idx="8">
                  <c:v>211.7895717550619</c:v>
                </c:pt>
                <c:pt idx="9">
                  <c:v>260.77276620310772</c:v>
                </c:pt>
                <c:pt idx="10">
                  <c:v>293.82204201168707</c:v>
                </c:pt>
                <c:pt idx="11">
                  <c:v>339.40321134049259</c:v>
                </c:pt>
                <c:pt idx="12">
                  <c:v>342.02650676933087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76-4900-87BE-BC76DB0B4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'V3'!$C$2:$C$14</c:f>
              <c:numCache>
                <c:formatCode>General</c:formatCode>
                <c:ptCount val="13"/>
                <c:pt idx="0">
                  <c:v>3517.0320000000002</c:v>
                </c:pt>
                <c:pt idx="1">
                  <c:v>1776.1376666666667</c:v>
                </c:pt>
                <c:pt idx="2">
                  <c:v>898.00833333333333</c:v>
                </c:pt>
                <c:pt idx="3">
                  <c:v>452.40199999999999</c:v>
                </c:pt>
                <c:pt idx="4">
                  <c:v>227.77866666666668</c:v>
                </c:pt>
                <c:pt idx="5">
                  <c:v>119.84666666666666</c:v>
                </c:pt>
                <c:pt idx="6">
                  <c:v>62.826999999999998</c:v>
                </c:pt>
                <c:pt idx="7">
                  <c:v>31.641333333333332</c:v>
                </c:pt>
                <c:pt idx="8">
                  <c:v>17.838666666666668</c:v>
                </c:pt>
                <c:pt idx="9">
                  <c:v>16.067</c:v>
                </c:pt>
                <c:pt idx="10">
                  <c:v>12.049666666666667</c:v>
                </c:pt>
                <c:pt idx="11">
                  <c:v>10.161666666666667</c:v>
                </c:pt>
                <c:pt idx="12">
                  <c:v>8.6053333333333324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D-420B-89B2-495FE44008E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'V3'!$J$2:$J$14</c:f>
              <c:numCache>
                <c:formatCode>General</c:formatCode>
                <c:ptCount val="13"/>
                <c:pt idx="0">
                  <c:v>17439.752</c:v>
                </c:pt>
                <c:pt idx="1">
                  <c:v>8772.9156666666659</c:v>
                </c:pt>
                <c:pt idx="2">
                  <c:v>4417.1436666666668</c:v>
                </c:pt>
                <c:pt idx="3">
                  <c:v>2246.5066666666667</c:v>
                </c:pt>
                <c:pt idx="4">
                  <c:v>1156.3589999999999</c:v>
                </c:pt>
                <c:pt idx="5">
                  <c:v>603.42700000000002</c:v>
                </c:pt>
                <c:pt idx="6">
                  <c:v>306.49700000000001</c:v>
                </c:pt>
                <c:pt idx="7">
                  <c:v>156.38266666666667</c:v>
                </c:pt>
                <c:pt idx="8">
                  <c:v>85.288666666666671</c:v>
                </c:pt>
                <c:pt idx="9">
                  <c:v>78.171999999999997</c:v>
                </c:pt>
                <c:pt idx="10">
                  <c:v>62.064666666666668</c:v>
                </c:pt>
                <c:pt idx="11">
                  <c:v>54.636333333333333</c:v>
                </c:pt>
                <c:pt idx="12">
                  <c:v>51.407333333333334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D-420B-89B2-495FE44008E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'V3'!$Q$2:$Q$14</c:f>
              <c:numCache>
                <c:formatCode>General</c:formatCode>
                <c:ptCount val="13"/>
                <c:pt idx="0">
                  <c:v>34937.781333333332</c:v>
                </c:pt>
                <c:pt idx="1">
                  <c:v>17435.703666666668</c:v>
                </c:pt>
                <c:pt idx="2">
                  <c:v>8766.8406666666669</c:v>
                </c:pt>
                <c:pt idx="3">
                  <c:v>4420.7476666666671</c:v>
                </c:pt>
                <c:pt idx="4">
                  <c:v>2251.2413333333334</c:v>
                </c:pt>
                <c:pt idx="5">
                  <c:v>1185.721</c:v>
                </c:pt>
                <c:pt idx="6">
                  <c:v>626.12433333333331</c:v>
                </c:pt>
                <c:pt idx="7">
                  <c:v>326.745</c:v>
                </c:pt>
                <c:pt idx="8">
                  <c:v>179.97233333333332</c:v>
                </c:pt>
                <c:pt idx="9">
                  <c:v>140.86000000000001</c:v>
                </c:pt>
                <c:pt idx="10">
                  <c:v>122.91833333333334</c:v>
                </c:pt>
                <c:pt idx="11">
                  <c:v>108.33266666666667</c:v>
                </c:pt>
                <c:pt idx="12">
                  <c:v>106.62766666666667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1D-420B-89B2-495FE440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'V3'!$D$2:$D$14</c:f>
              <c:numCache>
                <c:formatCode>General</c:formatCode>
                <c:ptCount val="13"/>
                <c:pt idx="0">
                  <c:v>0.85299195457988441</c:v>
                </c:pt>
                <c:pt idx="1">
                  <c:v>1.6890582618126635</c:v>
                </c:pt>
                <c:pt idx="2">
                  <c:v>3.3407262367646924</c:v>
                </c:pt>
                <c:pt idx="3">
                  <c:v>6.6312704187868317</c:v>
                </c:pt>
                <c:pt idx="4">
                  <c:v>13.170680309540254</c:v>
                </c:pt>
                <c:pt idx="5">
                  <c:v>25.031985314568615</c:v>
                </c:pt>
                <c:pt idx="6">
                  <c:v>47.750171104779795</c:v>
                </c:pt>
                <c:pt idx="7">
                  <c:v>94.812692259070417</c:v>
                </c:pt>
                <c:pt idx="8">
                  <c:v>168.17400403617609</c:v>
                </c:pt>
                <c:pt idx="9">
                  <c:v>186.71811788137177</c:v>
                </c:pt>
                <c:pt idx="10">
                  <c:v>248.96954272593985</c:v>
                </c:pt>
                <c:pt idx="11">
                  <c:v>295.22716089880265</c:v>
                </c:pt>
                <c:pt idx="12">
                  <c:v>348.62101022621636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C-4CB5-AC23-AB176F93D27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'V3'!$K$2:$K$14</c:f>
              <c:numCache>
                <c:formatCode>General</c:formatCode>
                <c:ptCount val="13"/>
                <c:pt idx="0">
                  <c:v>0.8601039739555929</c:v>
                </c:pt>
                <c:pt idx="1">
                  <c:v>1.7098078415359212</c:v>
                </c:pt>
                <c:pt idx="2">
                  <c:v>3.3958596622508166</c:v>
                </c:pt>
                <c:pt idx="3">
                  <c:v>6.6770333792317551</c:v>
                </c:pt>
                <c:pt idx="4">
                  <c:v>12.971750122583039</c:v>
                </c:pt>
                <c:pt idx="5">
                  <c:v>24.858019279879752</c:v>
                </c:pt>
                <c:pt idx="6">
                  <c:v>48.940120131681546</c:v>
                </c:pt>
                <c:pt idx="7">
                  <c:v>95.918558749051471</c:v>
                </c:pt>
                <c:pt idx="8">
                  <c:v>175.87330868501479</c:v>
                </c:pt>
                <c:pt idx="9">
                  <c:v>191.88456224735199</c:v>
                </c:pt>
                <c:pt idx="10">
                  <c:v>241.68340548030548</c:v>
                </c:pt>
                <c:pt idx="11">
                  <c:v>274.54258155439908</c:v>
                </c:pt>
                <c:pt idx="12">
                  <c:v>291.78716395844953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C-4CB5-AC23-AB176F93D27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'V3'!$R$2:$R$14</c:f>
              <c:numCache>
                <c:formatCode>General</c:formatCode>
                <c:ptCount val="13"/>
                <c:pt idx="0">
                  <c:v>0.85866929310069529</c:v>
                </c:pt>
                <c:pt idx="1">
                  <c:v>1.7206073568085225</c:v>
                </c:pt>
                <c:pt idx="2">
                  <c:v>3.4219853126869495</c:v>
                </c:pt>
                <c:pt idx="3">
                  <c:v>6.7861823976532474</c:v>
                </c:pt>
                <c:pt idx="4">
                  <c:v>13.325981340072529</c:v>
                </c:pt>
                <c:pt idx="5">
                  <c:v>25.301061548205691</c:v>
                </c:pt>
                <c:pt idx="6">
                  <c:v>47.91380625679777</c:v>
                </c:pt>
                <c:pt idx="7">
                  <c:v>91.814717899279259</c:v>
                </c:pt>
                <c:pt idx="8">
                  <c:v>166.69228788869401</c:v>
                </c:pt>
                <c:pt idx="9">
                  <c:v>212.97742439301433</c:v>
                </c:pt>
                <c:pt idx="10">
                  <c:v>244.06448726118967</c:v>
                </c:pt>
                <c:pt idx="11">
                  <c:v>276.92478107557582</c:v>
                </c:pt>
                <c:pt idx="12">
                  <c:v>281.35286964296319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3C-4CB5-AC23-AB176F93D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'V3'!$E$2:$E$14</c:f>
              <c:numCache>
                <c:formatCode>General</c:formatCode>
                <c:ptCount val="13"/>
                <c:pt idx="0">
                  <c:v>1</c:v>
                </c:pt>
                <c:pt idx="1">
                  <c:v>1.9801573188865051</c:v>
                </c:pt>
                <c:pt idx="2">
                  <c:v>3.9164803593136663</c:v>
                </c:pt>
                <c:pt idx="3">
                  <c:v>7.774130087842229</c:v>
                </c:pt>
                <c:pt idx="4">
                  <c:v>15.440568036807662</c:v>
                </c:pt>
                <c:pt idx="5">
                  <c:v>29.346097791622629</c:v>
                </c:pt>
                <c:pt idx="6">
                  <c:v>55.979626593661962</c:v>
                </c:pt>
                <c:pt idx="7">
                  <c:v>111.15309089376765</c:v>
                </c:pt>
                <c:pt idx="8">
                  <c:v>197.15778458778681</c:v>
                </c:pt>
                <c:pt idx="9">
                  <c:v>218.89786518951891</c:v>
                </c:pt>
                <c:pt idx="10">
                  <c:v>291.87794959749925</c:v>
                </c:pt>
                <c:pt idx="11">
                  <c:v>346.10779071674597</c:v>
                </c:pt>
                <c:pt idx="12">
                  <c:v>408.70374961264338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5-44FA-8B98-715BD5937122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'V3'!$L$2:$L$14</c:f>
              <c:numCache>
                <c:formatCode>General</c:formatCode>
                <c:ptCount val="13"/>
                <c:pt idx="0">
                  <c:v>1</c:v>
                </c:pt>
                <c:pt idx="1">
                  <c:v>1.9879083149361179</c:v>
                </c:pt>
                <c:pt idx="2">
                  <c:v>3.9481966890972</c:v>
                </c:pt>
                <c:pt idx="3">
                  <c:v>7.7630537486349178</c:v>
                </c:pt>
                <c:pt idx="4">
                  <c:v>15.081607009587854</c:v>
                </c:pt>
                <c:pt idx="5">
                  <c:v>28.901179430154766</c:v>
                </c:pt>
                <c:pt idx="6">
                  <c:v>56.900237196448906</c:v>
                </c:pt>
                <c:pt idx="7">
                  <c:v>111.51972511872586</c:v>
                </c:pt>
                <c:pt idx="8">
                  <c:v>204.47912579240696</c:v>
                </c:pt>
                <c:pt idx="9">
                  <c:v>223.09461188149211</c:v>
                </c:pt>
                <c:pt idx="10">
                  <c:v>280.99324360613122</c:v>
                </c:pt>
                <c:pt idx="11">
                  <c:v>319.19696904989962</c:v>
                </c:pt>
                <c:pt idx="12">
                  <c:v>339.2463850812465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5-44FA-8B98-715BD5937122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</c:numCache>
            </c:numRef>
          </c:xVal>
          <c:yVal>
            <c:numRef>
              <c:f>'V3'!$S$2:$S$14</c:f>
              <c:numCache>
                <c:formatCode>General</c:formatCode>
                <c:ptCount val="13"/>
                <c:pt idx="0">
                  <c:v>1</c:v>
                </c:pt>
                <c:pt idx="1">
                  <c:v>2.0038067864233602</c:v>
                </c:pt>
                <c:pt idx="2">
                  <c:v>3.9852191526844978</c:v>
                </c:pt>
                <c:pt idx="3">
                  <c:v>7.9031385565774954</c:v>
                </c:pt>
                <c:pt idx="4">
                  <c:v>15.519340737051143</c:v>
                </c:pt>
                <c:pt idx="5">
                  <c:v>29.465431862413951</c:v>
                </c:pt>
                <c:pt idx="6">
                  <c:v>55.800069528256635</c:v>
                </c:pt>
                <c:pt idx="7">
                  <c:v>106.92675123822349</c:v>
                </c:pt>
                <c:pt idx="8">
                  <c:v>194.12862347360797</c:v>
                </c:pt>
                <c:pt idx="9">
                  <c:v>248.03195607932224</c:v>
                </c:pt>
                <c:pt idx="10">
                  <c:v>284.23572290545212</c:v>
                </c:pt>
                <c:pt idx="11">
                  <c:v>322.50458156665576</c:v>
                </c:pt>
                <c:pt idx="12">
                  <c:v>327.66150123638954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5-44FA-8B98-715BD593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180974</xdr:rowOff>
    </xdr:from>
    <xdr:to>
      <xdr:col>10</xdr:col>
      <xdr:colOff>596900</xdr:colOff>
      <xdr:row>59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B3CEDD-FC74-757A-C57D-C15912C0F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717550</xdr:colOff>
      <xdr:row>27</xdr:row>
      <xdr:rowOff>0</xdr:rowOff>
    </xdr:from>
    <xdr:to>
      <xdr:col>21</xdr:col>
      <xdr:colOff>520700</xdr:colOff>
      <xdr:row>59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AA03BAA-6A94-4CEA-9F86-B90A54A67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27</xdr:row>
      <xdr:rowOff>0</xdr:rowOff>
    </xdr:from>
    <xdr:to>
      <xdr:col>35</xdr:col>
      <xdr:colOff>25400</xdr:colOff>
      <xdr:row>59</xdr:row>
      <xdr:rowOff>3176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C4057C4-19C8-4CC2-81CC-ED1DB7EB1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12</xdr:col>
      <xdr:colOff>69850</xdr:colOff>
      <xdr:row>59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F4EB37-67B4-4D9C-8828-B886BE5D0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27</xdr:row>
      <xdr:rowOff>3176</xdr:rowOff>
    </xdr:from>
    <xdr:to>
      <xdr:col>24</xdr:col>
      <xdr:colOff>565150</xdr:colOff>
      <xdr:row>59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1DEE4B3-C17A-4FF3-84CD-9F419FCB4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44450</xdr:colOff>
      <xdr:row>27</xdr:row>
      <xdr:rowOff>3176</xdr:rowOff>
    </xdr:from>
    <xdr:to>
      <xdr:col>38</xdr:col>
      <xdr:colOff>69850</xdr:colOff>
      <xdr:row>59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40CBE05-7783-4A65-B0F4-37A0EE195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38100</xdr:rowOff>
    </xdr:from>
    <xdr:to>
      <xdr:col>12</xdr:col>
      <xdr:colOff>69850</xdr:colOff>
      <xdr:row>58</xdr:row>
      <xdr:rowOff>41276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790E15-5294-4ECB-9BB6-59AF02F0E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26</xdr:row>
      <xdr:rowOff>41276</xdr:rowOff>
    </xdr:from>
    <xdr:to>
      <xdr:col>24</xdr:col>
      <xdr:colOff>565150</xdr:colOff>
      <xdr:row>58</xdr:row>
      <xdr:rowOff>44452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ACC8595-4A57-4D06-896F-0FDB2F2F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44450</xdr:colOff>
      <xdr:row>26</xdr:row>
      <xdr:rowOff>41276</xdr:rowOff>
    </xdr:from>
    <xdr:to>
      <xdr:col>38</xdr:col>
      <xdr:colOff>69850</xdr:colOff>
      <xdr:row>58</xdr:row>
      <xdr:rowOff>44452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D7A758-790B-4295-909C-92B233018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11</xdr:col>
      <xdr:colOff>457200</xdr:colOff>
      <xdr:row>58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4126F2-746C-4931-83F0-9CCC4EA23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577850</xdr:colOff>
      <xdr:row>26</xdr:row>
      <xdr:rowOff>3176</xdr:rowOff>
    </xdr:from>
    <xdr:to>
      <xdr:col>23</xdr:col>
      <xdr:colOff>482600</xdr:colOff>
      <xdr:row>58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07B8786-C988-4CB2-B205-104A80C94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571500</xdr:colOff>
      <xdr:row>26</xdr:row>
      <xdr:rowOff>3176</xdr:rowOff>
    </xdr:from>
    <xdr:to>
      <xdr:col>36</xdr:col>
      <xdr:colOff>596900</xdr:colOff>
      <xdr:row>58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538D1E-D0D5-48B9-B31F-55DAD5F00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11</xdr:col>
      <xdr:colOff>457200</xdr:colOff>
      <xdr:row>58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0069095-E632-4A9D-84FB-8DCFBE018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577850</xdr:colOff>
      <xdr:row>26</xdr:row>
      <xdr:rowOff>3176</xdr:rowOff>
    </xdr:from>
    <xdr:to>
      <xdr:col>23</xdr:col>
      <xdr:colOff>482600</xdr:colOff>
      <xdr:row>58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FDB61E-3542-4D51-A03B-4CA8AE9C4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571500</xdr:colOff>
      <xdr:row>26</xdr:row>
      <xdr:rowOff>3176</xdr:rowOff>
    </xdr:from>
    <xdr:to>
      <xdr:col>36</xdr:col>
      <xdr:colOff>596900</xdr:colOff>
      <xdr:row>58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7B64A9D-1852-4CBA-B31F-1A7DA437A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590550</xdr:colOff>
      <xdr:row>32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8BB3574-FA3C-433C-927F-3DCF5F7F2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26</xdr:col>
      <xdr:colOff>590550</xdr:colOff>
      <xdr:row>32</xdr:row>
      <xdr:rowOff>3176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90D964E-1AED-4B87-B2DC-4F2815D56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2" xr16:uid="{45D30DF5-5659-4EF1-8647-A47F6E652778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5" xr16:uid="{9E53670D-D5DA-49AA-809B-CD2D90D8300E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5" xr16:uid="{AAAD39FF-7436-46DE-A466-C4FCC672A230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1" name="Thread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0" xr16:uid="{25446FA2-E38A-448A-9FB4-BEBEF10CCACD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00EAE6E5-7745-4A07-97E1-04CA74D561F5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8861FE6B-1089-495F-B9DE-1CE07C36169F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1" name="Thread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6" xr16:uid="{435B1414-AFF2-4EE2-AC24-5627B4B8A5A0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E9C18F1C-C3FB-4FF9-8F37-8264A5A162DB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7" xr16:uid="{1FF26695-AB6B-4998-B7BB-0A2BC59A0607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3" xr16:uid="{0043DF77-C758-43F1-915A-FBCDDD95CD44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F3408CC6-B856-4C9D-BF03-E09D82528D48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4889F7DC-4788-4E19-82D3-D434D752C1CC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4" xr16:uid="{FBEF4E97-77B8-4E1D-B9F3-8CD5F81ADE0B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1C997FC9-A78B-4562-81D5-6EC25724E63D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9" xr16:uid="{5C8B0520-5A95-4218-B646-F8CA89226BE8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4E084E-240C-43AC-9735-90F2B58E1F83}" name="executionTime_3IMGS" displayName="executionTime_3IMGS" ref="A1:F14" tableType="queryTable" totalsRowShown="0">
  <autoFilter ref="A1:F14" xr:uid="{804E084E-240C-43AC-9735-90F2B58E1F83}"/>
  <tableColumns count="6">
    <tableColumn id="1" xr3:uid="{261637D6-0AE4-4AB4-ADB7-5BD69A8712DB}" uniqueName="1" name="Threads" queryTableFieldId="1"/>
    <tableColumn id="2" xr3:uid="{742A94D4-98DE-4282-9CE9-A51CB31FB896}" uniqueName="2" name="NImgs" queryTableFieldId="2"/>
    <tableColumn id="3" xr3:uid="{1AFFFD57-7EE7-460D-B37F-FCB14AC8F208}" uniqueName="3" name="mean" queryTableFieldId="3"/>
    <tableColumn id="4" xr3:uid="{80FCEF45-38E3-4A6A-A9CE-39D2416BC295}" uniqueName="4" name="Colonna1" queryTableFieldId="4" dataDxfId="44">
      <calculatedColumnFormula>executionTime_3IMGS[[#This Row],[NImgs]]*1000/executionTime_3IMGS[[#This Row],[mean]]</calculatedColumnFormula>
    </tableColumn>
    <tableColumn id="5" xr3:uid="{D8FDE1DE-3228-40C3-BD79-978D9E6047B9}" uniqueName="5" name="Colonna2" queryTableFieldId="5" dataDxfId="43">
      <calculatedColumnFormula>$C$2/executionTime_3IMGS[[#This Row],[mean]]</calculatedColumnFormula>
    </tableColumn>
    <tableColumn id="6" xr3:uid="{F8745B51-6C0C-40D8-92CA-9EA81C377D6F}" uniqueName="6" name="Colonna3" queryTableFieldId="6" dataDxfId="42">
      <calculatedColumnFormula>LOG(executionTime_3IMGS[[#This Row],[Threads]],2)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8D821A5-714E-448E-A2E3-44AEEEE472D5}" name="executionTime_3IMGS__4" displayName="executionTime_3IMGS__4" ref="A1:F13" tableType="queryTable" totalsRowShown="0">
  <autoFilter ref="A1:F13" xr:uid="{38D821A5-714E-448E-A2E3-44AEEEE472D5}"/>
  <tableColumns count="6">
    <tableColumn id="1" xr3:uid="{9DC4C7CF-6132-47B1-B4FF-64BAE0CC7F98}" uniqueName="1" name="Threads" queryTableFieldId="1"/>
    <tableColumn id="2" xr3:uid="{3EC90C8F-3504-4656-8C26-A44F92097C3D}" uniqueName="2" name="NImgs" queryTableFieldId="2"/>
    <tableColumn id="3" xr3:uid="{D77230DD-C1EC-4B0C-8331-75B5F8785191}" uniqueName="3" name="mean" queryTableFieldId="3"/>
    <tableColumn id="4" xr3:uid="{A3F5BBC6-B18F-430C-9FEC-C193CD363FFE}" uniqueName="4" name="Colonna1" queryTableFieldId="4" dataDxfId="17">
      <calculatedColumnFormula>executionTime_3IMGS__4[[#This Row],[NImgs]]*1000/executionTime_3IMGS__4[[#This Row],[mean]]</calculatedColumnFormula>
    </tableColumn>
    <tableColumn id="5" xr3:uid="{07542FAB-B7FE-495B-9F3D-934CA31088AA}" uniqueName="5" name="Colonna2" queryTableFieldId="5" dataDxfId="16">
      <calculatedColumnFormula>$C$2/executionTime_3IMGS__4[[#This Row],[mean]]</calculatedColumnFormula>
    </tableColumn>
    <tableColumn id="6" xr3:uid="{CB06D5FB-018A-4EAE-AA03-7C9A09D5FDB8}" uniqueName="6" name="Colonna3" queryTableFieldId="6" dataDxfId="15">
      <calculatedColumnFormula>LOG(executionTime_3IMGS__4[[#This Row],[Threads]],2)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2C3A200-77B0-49FC-91F3-C3E6934ACF06}" name="executionTime_15IMGS__4" displayName="executionTime_15IMGS__4" ref="H1:M13" tableType="queryTable" totalsRowShown="0">
  <autoFilter ref="H1:M13" xr:uid="{92C3A200-77B0-49FC-91F3-C3E6934ACF06}"/>
  <tableColumns count="6">
    <tableColumn id="1" xr3:uid="{63155336-DB1E-4FE5-A89C-2A0091CB5D09}" uniqueName="1" name="Threads" queryTableFieldId="1"/>
    <tableColumn id="2" xr3:uid="{D4490B17-B1BA-4E2D-88FC-0DD1BA896213}" uniqueName="2" name="NImgs" queryTableFieldId="2"/>
    <tableColumn id="5" xr3:uid="{237CE1AC-6D19-441D-97D9-CBC035D540C9}" uniqueName="5" name="mean" queryTableFieldId="5"/>
    <tableColumn id="6" xr3:uid="{DF2A5EF3-CA7F-47EC-878F-9F64CD3994D0}" uniqueName="6" name="Colonna1" queryTableFieldId="6" dataDxfId="14">
      <calculatedColumnFormula>executionTime_15IMGS__4[[#This Row],[NImgs]]*1000/executionTime_15IMGS__4[[#This Row],[mean]]</calculatedColumnFormula>
    </tableColumn>
    <tableColumn id="7" xr3:uid="{3E46360B-FD73-4CCF-97C4-20DE678C86B4}" uniqueName="7" name="Colonna2" queryTableFieldId="7" dataDxfId="13">
      <calculatedColumnFormula>$J$2/executionTime_15IMGS__4[[#This Row],[mean]]</calculatedColumnFormula>
    </tableColumn>
    <tableColumn id="8" xr3:uid="{D53BC8F0-8383-4557-AC89-94BACB55200E}" uniqueName="8" name="Colonna3" queryTableFieldId="8" dataDxfId="12">
      <calculatedColumnFormula>LOG(executionTime_15IMGS__4[[#This Row],[Threads]],2)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B8EA535-8C64-4589-9D3C-D6FC2AD7CA30}" name="executionTime_30IMGS__4" displayName="executionTime_30IMGS__4" ref="O1:T13" tableType="queryTable" totalsRowShown="0">
  <autoFilter ref="O1:T13" xr:uid="{4B8EA535-8C64-4589-9D3C-D6FC2AD7CA30}"/>
  <tableColumns count="6">
    <tableColumn id="1" xr3:uid="{5CEC958D-4033-4235-B91F-B6B1410FF7F2}" uniqueName="1" name="Threads" queryTableFieldId="1"/>
    <tableColumn id="2" xr3:uid="{A42FD327-967C-487A-9C83-092D3DA21598}" uniqueName="2" name="NImgs" queryTableFieldId="2"/>
    <tableColumn id="3" xr3:uid="{67B77064-2C51-4B85-8C8F-83EFFA3630D0}" uniqueName="3" name="mean" queryTableFieldId="3"/>
    <tableColumn id="4" xr3:uid="{A3A60ABB-1F72-4D86-BA7E-B98D183F3ACD}" uniqueName="4" name="Colonna1" queryTableFieldId="4" dataDxfId="11">
      <calculatedColumnFormula>executionTime_30IMGS__4[[#This Row],[NImgs]]*1000/executionTime_30IMGS__4[[#This Row],[mean]]</calculatedColumnFormula>
    </tableColumn>
    <tableColumn id="5" xr3:uid="{5372EB26-3C18-48B9-AC54-679557D55A62}" uniqueName="5" name="Colonna2" queryTableFieldId="5" dataDxfId="10">
      <calculatedColumnFormula>$Q$2/executionTime_30IMGS__4[[#This Row],[mean]]</calculatedColumnFormula>
    </tableColumn>
    <tableColumn id="6" xr3:uid="{D8BE9AEB-F481-4E01-85BD-DE0E605F6EDD}" uniqueName="6" name="Colonna3" queryTableFieldId="6" dataDxfId="9">
      <calculatedColumnFormula>LOG(executionTime_30IMGS__4[[#This Row],[Threads]],2)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15AB859-3DE0-408F-AD6C-113FA125F2E4}" name="executionTime_30IMGS__5" displayName="executionTime_30IMGS__5" ref="A1:F10" tableType="queryTable" totalsRowShown="0">
  <autoFilter ref="A1:F10" xr:uid="{915AB859-3DE0-408F-AD6C-113FA125F2E4}"/>
  <tableColumns count="6">
    <tableColumn id="1" xr3:uid="{47EB448F-F8AC-499E-82D4-2E04204CC02A}" uniqueName="1" name="Threads" queryTableFieldId="1"/>
    <tableColumn id="2" xr3:uid="{84B913FB-566E-4787-A7B6-C7838991FCB2}" uniqueName="2" name="NImgs" queryTableFieldId="2"/>
    <tableColumn id="3" xr3:uid="{272DDA00-1D9A-447A-949F-1F998669AA72}" uniqueName="3" name="mean" queryTableFieldId="3"/>
    <tableColumn id="4" xr3:uid="{4B43FB3C-3109-4123-8FB9-0B1D966E774A}" uniqueName="4" name="Colonna1" queryTableFieldId="4" dataDxfId="8">
      <calculatedColumnFormula>executionTime_30IMGS__5[[#This Row],[NImgs]]*1000/executionTime_30IMGS__5[[#This Row],[mean]]</calculatedColumnFormula>
    </tableColumn>
    <tableColumn id="5" xr3:uid="{E6DC5BF2-8CEB-4157-91C7-880AB05C8EA6}" uniqueName="5" name="Colonna2" queryTableFieldId="5" dataDxfId="7">
      <calculatedColumnFormula>$C$2/executionTime_30IMGS__5[[#This Row],[mean]]</calculatedColumnFormula>
    </tableColumn>
    <tableColumn id="6" xr3:uid="{966878BE-7898-4B09-B600-7A93D19F07AB}" uniqueName="6" name="Colonna3" queryTableFieldId="6" dataDxfId="6">
      <calculatedColumnFormula>LOG(executionTime_30IMGS__5[[#This Row],[Threads]],2)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33C5FA-49E7-449E-B47F-19D2FFAD4518}" name="executionTime_100IMGS" displayName="executionTime_100IMGS" ref="H1:M10" tableType="queryTable" totalsRowShown="0">
  <autoFilter ref="H1:M10" xr:uid="{AE33C5FA-49E7-449E-B47F-19D2FFAD4518}"/>
  <tableColumns count="6">
    <tableColumn id="1" xr3:uid="{4F61E778-17E9-4AB5-A424-A69FFC556985}" uniqueName="1" name="Threads" queryTableFieldId="1"/>
    <tableColumn id="2" xr3:uid="{AFFEFFE7-04E3-48A4-AA30-D354BBDBE5AD}" uniqueName="2" name="NImgs" queryTableFieldId="2"/>
    <tableColumn id="5" xr3:uid="{CC4FD05D-D74F-481F-9E67-DFD3CE492921}" uniqueName="5" name="mean" queryTableFieldId="5"/>
    <tableColumn id="6" xr3:uid="{58621888-2B0D-4CC6-8155-55EFF37396D0}" uniqueName="6" name="Colonna1" queryTableFieldId="6" dataDxfId="5">
      <calculatedColumnFormula>executionTime_100IMGS[[#This Row],[NImgs]]*1000/executionTime_100IMGS[[#This Row],[mean]]</calculatedColumnFormula>
    </tableColumn>
    <tableColumn id="7" xr3:uid="{5F02B75A-A08C-41CF-AD5B-641EDDBC9F31}" uniqueName="7" name="Colonna2" queryTableFieldId="7" dataDxfId="4">
      <calculatedColumnFormula>$J$2/executionTime_100IMGS[[#This Row],[mean]]</calculatedColumnFormula>
    </tableColumn>
    <tableColumn id="8" xr3:uid="{28729B3B-0598-4075-BAA6-7170DBC4B0B4}" uniqueName="8" name="Colonna3" queryTableFieldId="8" dataDxfId="3">
      <calculatedColumnFormula>LOG(executionTime_100IMGS[[#This Row],[Threads]],2)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5485337-B918-46FE-A3E1-C2A11E05A1F6}" name="executionTime_200IMGS" displayName="executionTime_200IMGS" ref="O1:T10" tableType="queryTable" totalsRowShown="0">
  <autoFilter ref="O1:T10" xr:uid="{85485337-B918-46FE-A3E1-C2A11E05A1F6}"/>
  <tableColumns count="6">
    <tableColumn id="1" xr3:uid="{E7532F63-94A6-4CB2-AD03-D6B69555F65E}" uniqueName="1" name="Threads" queryTableFieldId="1"/>
    <tableColumn id="2" xr3:uid="{BC82B43C-2544-4713-9AF8-206D5D49BB73}" uniqueName="2" name="NImgs" queryTableFieldId="2"/>
    <tableColumn id="3" xr3:uid="{AC8745C7-D341-4CB0-8F82-097C91545CF2}" uniqueName="3" name="mean" queryTableFieldId="3"/>
    <tableColumn id="4" xr3:uid="{93F7E955-31EE-4A5A-895D-3B6D5A3A3015}" uniqueName="4" name="Colonna1" queryTableFieldId="4" dataDxfId="2">
      <calculatedColumnFormula>executionTime_200IMGS[[#This Row],[NImgs]]*1000/executionTime_200IMGS[[#This Row],[mean]]</calculatedColumnFormula>
    </tableColumn>
    <tableColumn id="5" xr3:uid="{E00ED69A-1570-4675-8F3A-A16F55217C3D}" uniqueName="5" name="Colonna2" queryTableFieldId="5" dataDxfId="1">
      <calculatedColumnFormula>$Q$2/executionTime_200IMGS[[#This Row],[mean]]</calculatedColumnFormula>
    </tableColumn>
    <tableColumn id="6" xr3:uid="{A76CAEB7-0B74-4A17-BC8C-2DD5E8C6E514}" uniqueName="6" name="Colonna3" queryTableFieldId="6" dataDxfId="0">
      <calculatedColumnFormula>LOG(executionTime_200IMGS[[#This Row],[Threads]],2)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EDF9A5-289E-4E29-9B66-7D400AA7CD86}" name="executionTime_15IMGS" displayName="executionTime_15IMGS" ref="H1:M14" tableType="queryTable" totalsRowShown="0">
  <autoFilter ref="H1:M14" xr:uid="{33EDF9A5-289E-4E29-9B66-7D400AA7CD86}"/>
  <tableColumns count="6">
    <tableColumn id="1" xr3:uid="{9FA6F72A-A390-4CA2-A0DE-FD9BDCFEBE27}" uniqueName="1" name="Threads" queryTableFieldId="1"/>
    <tableColumn id="2" xr3:uid="{3FFDA32B-4ECB-4F0D-B441-0624228A9E43}" uniqueName="2" name="NImgs" queryTableFieldId="2"/>
    <tableColumn id="3" xr3:uid="{56F59754-B42B-497B-9DE7-D2712BF0D40E}" uniqueName="3" name="mean" queryTableFieldId="3"/>
    <tableColumn id="4" xr3:uid="{F3640EF4-5E1A-4219-AA33-F8E8C862AA0D}" uniqueName="4" name="Colonna1" queryTableFieldId="4" dataDxfId="41">
      <calculatedColumnFormula>executionTime_15IMGS[[#This Row],[NImgs]]*1000/executionTime_15IMGS[[#This Row],[mean]]</calculatedColumnFormula>
    </tableColumn>
    <tableColumn id="5" xr3:uid="{9E2CF01C-4A18-44B0-8EF5-1E8DED90441C}" uniqueName="5" name="Colonna2" queryTableFieldId="5" dataDxfId="40">
      <calculatedColumnFormula>$J$2/executionTime_15IMGS[[#This Row],[mean]]</calculatedColumnFormula>
    </tableColumn>
    <tableColumn id="6" xr3:uid="{6DA4D3BE-08E8-499F-B45C-FE09809E78C0}" uniqueName="6" name="Colonna3" queryTableFieldId="6" dataDxfId="39">
      <calculatedColumnFormula>LOG(executionTime_15IMGS[[#This Row],[Threads]],2)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725769-6296-4776-BAE0-5A4618A1C8EE}" name="executionTime_30IMGS" displayName="executionTime_30IMGS" ref="O1:T14" tableType="queryTable" totalsRowShown="0">
  <autoFilter ref="O1:T14" xr:uid="{00725769-6296-4776-BAE0-5A4618A1C8EE}"/>
  <tableColumns count="6">
    <tableColumn id="1" xr3:uid="{6293A8F5-C2E5-44F9-8B73-FAF87FBB0C4B}" uniqueName="1" name="Threads" queryTableFieldId="1"/>
    <tableColumn id="2" xr3:uid="{BE3C1EF3-CAA5-4891-BE62-F1C89C09BA7A}" uniqueName="2" name="NImgs" queryTableFieldId="2"/>
    <tableColumn id="3" xr3:uid="{3F0533A5-4139-4772-B227-4F524135195F}" uniqueName="3" name="mean" queryTableFieldId="3"/>
    <tableColumn id="4" xr3:uid="{B193BA69-D3C6-47FB-9702-12D0819FD340}" uniqueName="4" name="Colonna1" queryTableFieldId="4" dataDxfId="38">
      <calculatedColumnFormula>executionTime_30IMGS[[#This Row],[NImgs]]*1000/executionTime_30IMGS[[#This Row],[mean]]</calculatedColumnFormula>
    </tableColumn>
    <tableColumn id="5" xr3:uid="{73966CE7-8DBE-437E-82AE-4BAD321CD852}" uniqueName="5" name="Colonna2" queryTableFieldId="5" dataDxfId="37">
      <calculatedColumnFormula>$Q$2/executionTime_30IMGS[[#This Row],[mean]]</calculatedColumnFormula>
    </tableColumn>
    <tableColumn id="6" xr3:uid="{2CFCBC26-E847-44B0-94BD-72F36A8187F7}" uniqueName="6" name="Colonna3" queryTableFieldId="6" dataDxfId="36">
      <calculatedColumnFormula>LOG(executionTime_30IMGS[[#This Row],[Threads]],2)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B86F94-95AB-4C52-B591-DA618C236BBB}" name="executionTime_3IMGS__2" displayName="executionTime_3IMGS__2" ref="A1:F14" tableType="queryTable" totalsRowShown="0">
  <autoFilter ref="A1:F14" xr:uid="{DDB86F94-95AB-4C52-B591-DA618C236BBB}"/>
  <tableColumns count="6">
    <tableColumn id="1" xr3:uid="{4DECD3F6-A466-4330-83F3-EEE7767CB0FF}" uniqueName="1" name="Threads" queryTableFieldId="1"/>
    <tableColumn id="2" xr3:uid="{389CF738-70B9-48E8-BA10-F9681017BA60}" uniqueName="2" name="NImgs" queryTableFieldId="2"/>
    <tableColumn id="3" xr3:uid="{E2AE6868-43ED-45F6-ACDC-0E19B6952807}" uniqueName="3" name="mean" queryTableFieldId="3"/>
    <tableColumn id="4" xr3:uid="{27E524C1-7339-4870-A00A-E64D90552515}" uniqueName="4" name="Colonna1" queryTableFieldId="4" dataDxfId="35">
      <calculatedColumnFormula>executionTime_3IMGS__2[[#This Row],[NImgs]]*1000/executionTime_3IMGS__2[[#This Row],[mean]]</calculatedColumnFormula>
    </tableColumn>
    <tableColumn id="5" xr3:uid="{BCCF2A29-3FD9-45C2-8085-742246B46AE5}" uniqueName="5" name="Colonna2" queryTableFieldId="5" dataDxfId="34">
      <calculatedColumnFormula>$C$2/executionTime_3IMGS__2[[#This Row],[mean]]</calculatedColumnFormula>
    </tableColumn>
    <tableColumn id="6" xr3:uid="{F45B5544-9D02-4B50-A286-CA4CCB527245}" uniqueName="6" name="Colonna3" queryTableFieldId="6" dataDxfId="33">
      <calculatedColumnFormula>LOG(executionTime_3IMGS__2[[#This Row],[Threads]],2)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FB5740-073A-46D4-AFB5-3049014AECA3}" name="executionTime_15IMGS__2" displayName="executionTime_15IMGS__2" ref="H1:M14" tableType="queryTable" totalsRowShown="0">
  <autoFilter ref="H1:M14" xr:uid="{B8FB5740-073A-46D4-AFB5-3049014AECA3}"/>
  <tableColumns count="6">
    <tableColumn id="1" xr3:uid="{84FBC88A-83DA-4879-BDA0-316BBC91FA9C}" uniqueName="1" name="Threads" queryTableFieldId="1"/>
    <tableColumn id="2" xr3:uid="{08BD6632-8E9A-436B-A97F-8392B6BC035E}" uniqueName="2" name="NImgs" queryTableFieldId="2"/>
    <tableColumn id="3" xr3:uid="{44507BA8-6B6F-4707-B0E4-D9ADEA469DC7}" uniqueName="3" name="mean" queryTableFieldId="3"/>
    <tableColumn id="4" xr3:uid="{40233B8A-A889-44E5-8D02-FE744CFCE5A0}" uniqueName="4" name="Colonna1" queryTableFieldId="4" dataDxfId="32">
      <calculatedColumnFormula>executionTime_15IMGS__2[[#This Row],[NImgs]]*1000/executionTime_15IMGS__2[[#This Row],[mean]]</calculatedColumnFormula>
    </tableColumn>
    <tableColumn id="5" xr3:uid="{B1DCD650-18ED-492E-9D79-E6FAF53CC225}" uniqueName="5" name="Colonna2" queryTableFieldId="5" dataDxfId="31">
      <calculatedColumnFormula>$J$2/executionTime_15IMGS__2[[#This Row],[mean]]</calculatedColumnFormula>
    </tableColumn>
    <tableColumn id="6" xr3:uid="{56CBA5DB-D5BC-4FD7-BA0F-9A14AD843F05}" uniqueName="6" name="Colonna3" queryTableFieldId="6" dataDxfId="30">
      <calculatedColumnFormula>LOG(executionTime_15IMGS__2[[#This Row],[Threads]],2)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89278D-AE93-4EE5-B57E-EEB3ED871147}" name="executionTime_30IMGS__2" displayName="executionTime_30IMGS__2" ref="O1:T14" tableType="queryTable" totalsRowShown="0">
  <autoFilter ref="O1:T14" xr:uid="{1E89278D-AE93-4EE5-B57E-EEB3ED871147}"/>
  <tableColumns count="6">
    <tableColumn id="1" xr3:uid="{72DDECE4-C268-491F-9E7C-F1B6C11CAEB0}" uniqueName="1" name="Threads" queryTableFieldId="1"/>
    <tableColumn id="2" xr3:uid="{213EDBF3-094D-4378-8F91-E80CEFEC1331}" uniqueName="2" name="NImgs" queryTableFieldId="2"/>
    <tableColumn id="3" xr3:uid="{BFEDBAE1-8812-4ADD-B4A8-71852A3B6278}" uniqueName="3" name="mean" queryTableFieldId="3"/>
    <tableColumn id="4" xr3:uid="{20225FBA-3C45-4D8E-9EE6-46E6B39A1A29}" uniqueName="4" name="Colonna1" queryTableFieldId="4" dataDxfId="29">
      <calculatedColumnFormula>executionTime_30IMGS__2[[#This Row],[NImgs]]*1000/executionTime_30IMGS__2[[#This Row],[mean]]</calculatedColumnFormula>
    </tableColumn>
    <tableColumn id="5" xr3:uid="{3F138880-D3CC-4F7A-BE78-0F9125F84248}" uniqueName="5" name="Colonna2" queryTableFieldId="5" dataDxfId="28">
      <calculatedColumnFormula>$Q$2/executionTime_30IMGS__2[[#This Row],[mean]]</calculatedColumnFormula>
    </tableColumn>
    <tableColumn id="6" xr3:uid="{5898FBE6-804B-475C-A3E3-BCDE3A98D172}" uniqueName="6" name="Colonna3" queryTableFieldId="6" dataDxfId="27">
      <calculatedColumnFormula>LOG(executionTime_30IMGS__2[[#This Row],[Threads]],2)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9D3E5EA-352F-46C9-A82B-53F973F865E0}" name="executionTime_3IMGS__3" displayName="executionTime_3IMGS__3" ref="A1:F14" tableType="queryTable" totalsRowShown="0">
  <autoFilter ref="A1:F14" xr:uid="{A9D3E5EA-352F-46C9-A82B-53F973F865E0}"/>
  <tableColumns count="6">
    <tableColumn id="1" xr3:uid="{45ACE736-223E-42ED-A1B8-B909B7996E85}" uniqueName="1" name="Threads" queryTableFieldId="1"/>
    <tableColumn id="2" xr3:uid="{86246C05-2083-46D0-B6FF-F4011B4F8766}" uniqueName="2" name="NImgs" queryTableFieldId="2"/>
    <tableColumn id="3" xr3:uid="{2C2CAACB-5E3E-4494-88AA-9B7B08DD4C0D}" uniqueName="3" name="mean" queryTableFieldId="3"/>
    <tableColumn id="4" xr3:uid="{70DAD504-FDDB-443E-8F93-71619D8F106E}" uniqueName="4" name="Colonna1" queryTableFieldId="4" dataDxfId="26">
      <calculatedColumnFormula>executionTime_3IMGS__3[[#This Row],[NImgs]]*1000/executionTime_3IMGS__3[[#This Row],[mean]]</calculatedColumnFormula>
    </tableColumn>
    <tableColumn id="5" xr3:uid="{38EAEA61-7326-4B7E-921B-1E34F955DE9F}" uniqueName="5" name="Colonna2" queryTableFieldId="5" dataDxfId="25">
      <calculatedColumnFormula>$C$2/executionTime_3IMGS__3[[#This Row],[mean]]</calculatedColumnFormula>
    </tableColumn>
    <tableColumn id="6" xr3:uid="{381811F1-1543-4588-9607-6976DADD565F}" uniqueName="6" name="Colonna3" queryTableFieldId="6" dataDxfId="24">
      <calculatedColumnFormula>LOG(executionTime_3IMGS__3[[#This Row],[Threads]],2)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04398D-02C1-44D2-A67A-ADFEEC279DAA}" name="executionTime_15IMGS__3" displayName="executionTime_15IMGS__3" ref="H1:M14" tableType="queryTable" totalsRowShown="0">
  <autoFilter ref="H1:M14" xr:uid="{0D04398D-02C1-44D2-A67A-ADFEEC279DAA}"/>
  <tableColumns count="6">
    <tableColumn id="1" xr3:uid="{111253A4-C1B9-43ED-80BE-D494A7B21E6B}" uniqueName="1" name="Threads" queryTableFieldId="1"/>
    <tableColumn id="2" xr3:uid="{6984B656-589C-4A1B-95EB-C9157D625438}" uniqueName="2" name="NImgs" queryTableFieldId="2"/>
    <tableColumn id="3" xr3:uid="{361EEB46-FB20-48A7-A9C2-C063446E63CB}" uniqueName="3" name="mean" queryTableFieldId="3"/>
    <tableColumn id="4" xr3:uid="{B9CFA2EF-51F6-461C-B742-A1A7A03A5985}" uniqueName="4" name="Colonna1" queryTableFieldId="4" dataDxfId="23">
      <calculatedColumnFormula>executionTime_15IMGS__3[[#This Row],[NImgs]]*1000/executionTime_15IMGS__3[[#This Row],[mean]]</calculatedColumnFormula>
    </tableColumn>
    <tableColumn id="5" xr3:uid="{CD155D9B-AF79-44C2-96D9-DDA34FB5CCFD}" uniqueName="5" name="Colonna2" queryTableFieldId="5" dataDxfId="22">
      <calculatedColumnFormula>$J$2/executionTime_15IMGS__3[[#This Row],[mean]]</calculatedColumnFormula>
    </tableColumn>
    <tableColumn id="6" xr3:uid="{BFCF0BCC-5DDF-4429-8CAE-F31234639D5D}" uniqueName="6" name="Colonna3" queryTableFieldId="6" dataDxfId="21">
      <calculatedColumnFormula>LOG(executionTime_15IMGS__3[[#This Row],[Threads]],2)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A0D5F6-13A1-422D-8ACA-AA3569235F3A}" name="executionTime_30IMGS__3" displayName="executionTime_30IMGS__3" ref="O1:T14" tableType="queryTable" totalsRowShown="0">
  <autoFilter ref="O1:T14" xr:uid="{C4A0D5F6-13A1-422D-8ACA-AA3569235F3A}"/>
  <tableColumns count="6">
    <tableColumn id="1" xr3:uid="{519DBE2C-8414-427D-A055-9D41C0B1C2D9}" uniqueName="1" name="Threads" queryTableFieldId="1"/>
    <tableColumn id="2" xr3:uid="{30C2846C-546C-4DC8-A955-D7726EEE2BBE}" uniqueName="2" name="NImgs" queryTableFieldId="2"/>
    <tableColumn id="3" xr3:uid="{19331F2E-88DB-45D9-9E2A-2E266E7B4AD5}" uniqueName="3" name="mean" queryTableFieldId="3"/>
    <tableColumn id="4" xr3:uid="{40E29DFB-65BB-457A-A711-320F173AF1AE}" uniqueName="4" name="Colonna1" queryTableFieldId="4" dataDxfId="20">
      <calculatedColumnFormula>executionTime_30IMGS__3[[#This Row],[NImgs]]*1000/executionTime_30IMGS__3[[#This Row],[mean]]</calculatedColumnFormula>
    </tableColumn>
    <tableColumn id="5" xr3:uid="{D5D160ED-E847-42D2-81BC-DBE7B2C5F3CD}" uniqueName="5" name="Colonna2" queryTableFieldId="5" dataDxfId="19">
      <calculatedColumnFormula>$Q$2/executionTime_30IMGS__3[[#This Row],[mean]]</calculatedColumnFormula>
    </tableColumn>
    <tableColumn id="6" xr3:uid="{46A04E98-665D-4F58-A355-C53955953888}" uniqueName="6" name="Colonna3" queryTableFieldId="6" dataDxfId="18">
      <calculatedColumnFormula>LOG(executionTime_30IMGS__3[[#This Row],[Threads]],2)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workbookViewId="0">
      <selection activeCell="X23" sqref="X23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5" width="11.90625" bestFit="1" customWidth="1"/>
    <col min="6" max="6" width="11" bestFit="1" customWidth="1"/>
    <col min="7" max="8" width="9.816406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8.26953125" bestFit="1" customWidth="1"/>
    <col min="15" max="15" width="9.81640625" bestFit="1" customWidth="1"/>
    <col min="16" max="16" width="8.26953125" bestFit="1" customWidth="1"/>
    <col min="17" max="19" width="11.90625" bestFit="1" customWidth="1"/>
    <col min="20" max="20" width="11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128</v>
      </c>
      <c r="B2">
        <v>3</v>
      </c>
      <c r="C2">
        <v>24664.758000000002</v>
      </c>
      <c r="D2" s="1">
        <f>executionTime_3IMGS[[#This Row],[NImgs]]*1000/executionTime_3IMGS[[#This Row],[mean]]</f>
        <v>0.12163103323373373</v>
      </c>
      <c r="E2" s="1">
        <f>$C$2/executionTime_3IMGS[[#This Row],[mean]]</f>
        <v>1</v>
      </c>
      <c r="F2" s="1">
        <f>LOG(executionTime_3IMGS[[#This Row],[Threads]],2)</f>
        <v>7</v>
      </c>
      <c r="H2">
        <v>128</v>
      </c>
      <c r="I2">
        <v>15</v>
      </c>
      <c r="J2">
        <v>121960.07833333334</v>
      </c>
      <c r="K2" s="1">
        <f>executionTime_15IMGS[[#This Row],[NImgs]]*1000/executionTime_15IMGS[[#This Row],[mean]]</f>
        <v>0.12299106564201261</v>
      </c>
      <c r="L2" s="1">
        <f>$J$2/executionTime_15IMGS[[#This Row],[mean]]</f>
        <v>1</v>
      </c>
      <c r="M2" s="1">
        <f>LOG(executionTime_15IMGS[[#This Row],[Threads]],2)</f>
        <v>7</v>
      </c>
      <c r="O2">
        <v>128</v>
      </c>
      <c r="P2">
        <v>30</v>
      </c>
      <c r="Q2">
        <v>243268.766</v>
      </c>
      <c r="R2" s="1">
        <f>executionTime_30IMGS[[#This Row],[NImgs]]*1000/executionTime_30IMGS[[#This Row],[mean]]</f>
        <v>0.12332039370808499</v>
      </c>
      <c r="S2" s="1">
        <f>$Q$2/executionTime_30IMGS[[#This Row],[mean]]</f>
        <v>1</v>
      </c>
      <c r="T2" s="1">
        <f>LOG(executionTime_30IMGS[[#This Row],[Threads]],2)</f>
        <v>7</v>
      </c>
    </row>
    <row r="3" spans="1:20" x14ac:dyDescent="0.35">
      <c r="A3">
        <v>256</v>
      </c>
      <c r="B3">
        <v>3</v>
      </c>
      <c r="C3">
        <v>12526.995666666666</v>
      </c>
      <c r="D3" s="1">
        <f>executionTime_3IMGS[[#This Row],[NImgs]]*1000/executionTime_3IMGS[[#This Row],[mean]]</f>
        <v>0.23948280017233184</v>
      </c>
      <c r="E3" s="1">
        <f>$C$2/executionTime_3IMGS[[#This Row],[mean]]</f>
        <v>1.9689284371376412</v>
      </c>
      <c r="F3" s="1">
        <f>LOG(executionTime_3IMGS[[#This Row],[Threads]],2)</f>
        <v>8</v>
      </c>
      <c r="H3">
        <v>256</v>
      </c>
      <c r="I3">
        <v>15</v>
      </c>
      <c r="J3">
        <v>60839.388666666666</v>
      </c>
      <c r="K3" s="1">
        <f>executionTime_15IMGS[[#This Row],[NImgs]]*1000/executionTime_15IMGS[[#This Row],[mean]]</f>
        <v>0.24655080086658332</v>
      </c>
      <c r="L3" s="1">
        <f>$J$2/executionTime_15IMGS[[#This Row],[mean]]</f>
        <v>2.0046236657889716</v>
      </c>
      <c r="M3" s="1">
        <f>LOG(executionTime_15IMGS[[#This Row],[Threads]],2)</f>
        <v>8</v>
      </c>
      <c r="O3">
        <v>256</v>
      </c>
      <c r="P3">
        <v>30</v>
      </c>
      <c r="Q3">
        <v>121738.56166666666</v>
      </c>
      <c r="R3" s="1">
        <f>executionTime_30IMGS[[#This Row],[NImgs]]*1000/executionTime_30IMGS[[#This Row],[mean]]</f>
        <v>0.24642972275410352</v>
      </c>
      <c r="S3" s="1">
        <f>$Q$2/executionTime_30IMGS[[#This Row],[mean]]</f>
        <v>1.9982884853370961</v>
      </c>
      <c r="T3" s="1">
        <f>LOG(executionTime_30IMGS[[#This Row],[Threads]],2)</f>
        <v>8</v>
      </c>
    </row>
    <row r="4" spans="1:20" x14ac:dyDescent="0.35">
      <c r="A4">
        <v>512</v>
      </c>
      <c r="B4">
        <v>3</v>
      </c>
      <c r="C4">
        <v>6262.7276666666667</v>
      </c>
      <c r="D4" s="1">
        <f>executionTime_3IMGS[[#This Row],[NImgs]]*1000/executionTime_3IMGS[[#This Row],[mean]]</f>
        <v>0.47902450173068889</v>
      </c>
      <c r="E4" s="1">
        <f>$C$2/executionTime_3IMGS[[#This Row],[mean]]</f>
        <v>3.9383411370860082</v>
      </c>
      <c r="F4" s="1">
        <f>LOG(executionTime_3IMGS[[#This Row],[Threads]],2)</f>
        <v>9</v>
      </c>
      <c r="H4">
        <v>512</v>
      </c>
      <c r="I4">
        <v>15</v>
      </c>
      <c r="J4">
        <v>30787.600333333336</v>
      </c>
      <c r="K4" s="1">
        <f>executionTime_15IMGS[[#This Row],[NImgs]]*1000/executionTime_15IMGS[[#This Row],[mean]]</f>
        <v>0.48720913087077122</v>
      </c>
      <c r="L4" s="1">
        <f>$J$2/executionTime_15IMGS[[#This Row],[mean]]</f>
        <v>3.9613375843809671</v>
      </c>
      <c r="M4" s="1">
        <f>LOG(executionTime_15IMGS[[#This Row],[Threads]],2)</f>
        <v>9</v>
      </c>
      <c r="O4">
        <v>512</v>
      </c>
      <c r="P4">
        <v>30</v>
      </c>
      <c r="Q4">
        <v>60832.351999999999</v>
      </c>
      <c r="R4" s="1">
        <f>executionTime_30IMGS[[#This Row],[NImgs]]*1000/executionTime_30IMGS[[#This Row],[mean]]</f>
        <v>0.49315864032349105</v>
      </c>
      <c r="S4" s="1">
        <f>$Q$2/executionTime_30IMGS[[#This Row],[mean]]</f>
        <v>3.9990031291244503</v>
      </c>
      <c r="T4" s="1">
        <f>LOG(executionTime_30IMGS[[#This Row],[Threads]],2)</f>
        <v>9</v>
      </c>
    </row>
    <row r="5" spans="1:20" x14ac:dyDescent="0.35">
      <c r="A5">
        <v>1024</v>
      </c>
      <c r="B5">
        <v>3</v>
      </c>
      <c r="C5">
        <v>3371.442</v>
      </c>
      <c r="D5" s="1">
        <f>executionTime_3IMGS[[#This Row],[NImgs]]*1000/executionTime_3IMGS[[#This Row],[mean]]</f>
        <v>0.88982696424853225</v>
      </c>
      <c r="E5" s="1">
        <f>$C$2/executionTime_3IMGS[[#This Row],[mean]]</f>
        <v>7.3157889116882338</v>
      </c>
      <c r="F5" s="1">
        <f>LOG(executionTime_3IMGS[[#This Row],[Threads]],2)</f>
        <v>10</v>
      </c>
      <c r="H5">
        <v>1024</v>
      </c>
      <c r="I5">
        <v>15</v>
      </c>
      <c r="J5">
        <v>15445.262333333334</v>
      </c>
      <c r="K5" s="1">
        <f>executionTime_15IMGS[[#This Row],[NImgs]]*1000/executionTime_15IMGS[[#This Row],[mean]]</f>
        <v>0.97117159140946496</v>
      </c>
      <c r="L5" s="1">
        <f>$J$2/executionTime_15IMGS[[#This Row],[mean]]</f>
        <v>7.8962775575604232</v>
      </c>
      <c r="M5" s="1">
        <f>LOG(executionTime_15IMGS[[#This Row],[Threads]],2)</f>
        <v>10</v>
      </c>
      <c r="O5">
        <v>1024</v>
      </c>
      <c r="P5">
        <v>30</v>
      </c>
      <c r="Q5">
        <v>30806.797666666665</v>
      </c>
      <c r="R5" s="1">
        <f>executionTime_30IMGS[[#This Row],[NImgs]]*1000/executionTime_30IMGS[[#This Row],[mean]]</f>
        <v>0.97381105055461081</v>
      </c>
      <c r="S5" s="1">
        <f>$Q$2/executionTime_30IMGS[[#This Row],[mean]]</f>
        <v>7.8965937528527936</v>
      </c>
      <c r="T5" s="1">
        <f>LOG(executionTime_30IMGS[[#This Row],[Threads]],2)</f>
        <v>10</v>
      </c>
    </row>
    <row r="6" spans="1:20" x14ac:dyDescent="0.35">
      <c r="A6">
        <v>2048</v>
      </c>
      <c r="B6">
        <v>3</v>
      </c>
      <c r="C6">
        <v>1948.1623333333334</v>
      </c>
      <c r="D6" s="1">
        <f>executionTime_3IMGS[[#This Row],[NImgs]]*1000/executionTime_3IMGS[[#This Row],[mean]]</f>
        <v>1.5399127416999985</v>
      </c>
      <c r="E6" s="1">
        <f>$C$2/executionTime_3IMGS[[#This Row],[mean]]</f>
        <v>12.660525038382325</v>
      </c>
      <c r="F6" s="1">
        <f>LOG(executionTime_3IMGS[[#This Row],[Threads]],2)</f>
        <v>11</v>
      </c>
      <c r="H6">
        <v>2048</v>
      </c>
      <c r="I6">
        <v>15</v>
      </c>
      <c r="J6">
        <v>7759.528666666667</v>
      </c>
      <c r="K6" s="1">
        <f>executionTime_15IMGS[[#This Row],[NImgs]]*1000/executionTime_15IMGS[[#This Row],[mean]]</f>
        <v>1.9331071053886175</v>
      </c>
      <c r="L6" s="1">
        <f>$J$2/executionTime_15IMGS[[#This Row],[mean]]</f>
        <v>15.717459599994605</v>
      </c>
      <c r="M6" s="1">
        <f>LOG(executionTime_15IMGS[[#This Row],[Threads]],2)</f>
        <v>11</v>
      </c>
      <c r="O6">
        <v>2048</v>
      </c>
      <c r="P6">
        <v>30</v>
      </c>
      <c r="Q6">
        <v>15471.108333333334</v>
      </c>
      <c r="R6" s="1">
        <f>executionTime_30IMGS[[#This Row],[NImgs]]*1000/executionTime_30IMGS[[#This Row],[mean]]</f>
        <v>1.9390983085137727</v>
      </c>
      <c r="S6" s="1">
        <f>$Q$2/executionTime_30IMGS[[#This Row],[mean]]</f>
        <v>15.724068422161093</v>
      </c>
      <c r="T6" s="1">
        <f>LOG(executionTime_30IMGS[[#This Row],[Threads]],2)</f>
        <v>11</v>
      </c>
    </row>
    <row r="7" spans="1:20" x14ac:dyDescent="0.35">
      <c r="A7">
        <v>4096</v>
      </c>
      <c r="B7">
        <v>3</v>
      </c>
      <c r="C7">
        <v>968.21233333333328</v>
      </c>
      <c r="D7" s="1">
        <f>executionTime_3IMGS[[#This Row],[NImgs]]*1000/executionTime_3IMGS[[#This Row],[mean]]</f>
        <v>3.0984938909750168</v>
      </c>
      <c r="E7" s="1">
        <f>$C$2/executionTime_3IMGS[[#This Row],[mean]]</f>
        <v>25.474533995125729</v>
      </c>
      <c r="F7" s="1">
        <f>LOG(executionTime_3IMGS[[#This Row],[Threads]],2)</f>
        <v>12</v>
      </c>
      <c r="H7">
        <v>4096</v>
      </c>
      <c r="I7">
        <v>15</v>
      </c>
      <c r="J7">
        <v>3919.5903333333335</v>
      </c>
      <c r="K7" s="1">
        <f>executionTime_15IMGS[[#This Row],[NImgs]]*1000/executionTime_15IMGS[[#This Row],[mean]]</f>
        <v>3.8269305525211772</v>
      </c>
      <c r="L7" s="1">
        <f>$J$2/executionTime_15IMGS[[#This Row],[mean]]</f>
        <v>31.115516664113962</v>
      </c>
      <c r="M7" s="1">
        <f>LOG(executionTime_15IMGS[[#This Row],[Threads]],2)</f>
        <v>12</v>
      </c>
      <c r="O7">
        <v>4096</v>
      </c>
      <c r="P7">
        <v>30</v>
      </c>
      <c r="Q7">
        <v>7818.6543333333329</v>
      </c>
      <c r="R7" s="1">
        <f>executionTime_30IMGS[[#This Row],[NImgs]]*1000/executionTime_30IMGS[[#This Row],[mean]]</f>
        <v>3.8369774031447785</v>
      </c>
      <c r="S7" s="1">
        <f>$Q$2/executionTime_30IMGS[[#This Row],[mean]]</f>
        <v>31.113891934430491</v>
      </c>
      <c r="T7" s="1">
        <f>LOG(executionTime_30IMGS[[#This Row],[Threads]],2)</f>
        <v>12</v>
      </c>
    </row>
    <row r="8" spans="1:20" x14ac:dyDescent="0.35">
      <c r="A8">
        <v>8192</v>
      </c>
      <c r="B8">
        <v>3</v>
      </c>
      <c r="C8">
        <v>484.928</v>
      </c>
      <c r="D8" s="1">
        <f>executionTime_3IMGS[[#This Row],[NImgs]]*1000/executionTime_3IMGS[[#This Row],[mean]]</f>
        <v>6.1864854163917116</v>
      </c>
      <c r="E8" s="1">
        <f>$C$2/executionTime_3IMGS[[#This Row],[mean]]</f>
        <v>50.862721888610274</v>
      </c>
      <c r="F8" s="1">
        <f>LOG(executionTime_3IMGS[[#This Row],[Threads]],2)</f>
        <v>13</v>
      </c>
      <c r="H8">
        <v>8192</v>
      </c>
      <c r="I8">
        <v>15</v>
      </c>
      <c r="J8">
        <v>1973.1436666666666</v>
      </c>
      <c r="K8" s="1">
        <f>executionTime_15IMGS[[#This Row],[NImgs]]*1000/executionTime_15IMGS[[#This Row],[mean]]</f>
        <v>7.6020820244378218</v>
      </c>
      <c r="L8" s="1">
        <f>$J$2/executionTime_15IMGS[[#This Row],[mean]]</f>
        <v>61.810034613124138</v>
      </c>
      <c r="M8" s="1">
        <f>LOG(executionTime_15IMGS[[#This Row],[Threads]],2)</f>
        <v>13</v>
      </c>
      <c r="O8">
        <v>8192</v>
      </c>
      <c r="P8">
        <v>30</v>
      </c>
      <c r="Q8">
        <v>3944.3739999999998</v>
      </c>
      <c r="R8" s="1">
        <f>executionTime_30IMGS[[#This Row],[NImgs]]*1000/executionTime_30IMGS[[#This Row],[mean]]</f>
        <v>7.6057696354351796</v>
      </c>
      <c r="S8" s="1">
        <f>$Q$2/executionTime_30IMGS[[#This Row],[mean]]</f>
        <v>61.674873123086201</v>
      </c>
      <c r="T8" s="1">
        <f>LOG(executionTime_30IMGS[[#This Row],[Threads]],2)</f>
        <v>13</v>
      </c>
    </row>
    <row r="9" spans="1:20" x14ac:dyDescent="0.35">
      <c r="A9">
        <v>16384</v>
      </c>
      <c r="B9">
        <v>3</v>
      </c>
      <c r="C9">
        <v>484.88533333333334</v>
      </c>
      <c r="D9" s="1">
        <f>executionTime_3IMGS[[#This Row],[NImgs]]*1000/executionTime_3IMGS[[#This Row],[mean]]</f>
        <v>6.1870297857362839</v>
      </c>
      <c r="E9" s="1">
        <f>$C$2/executionTime_3IMGS[[#This Row],[mean]]</f>
        <v>50.867197467992433</v>
      </c>
      <c r="F9" s="1">
        <f>LOG(executionTime_3IMGS[[#This Row],[Threads]],2)</f>
        <v>14</v>
      </c>
      <c r="H9">
        <v>16384</v>
      </c>
      <c r="I9">
        <v>15</v>
      </c>
      <c r="J9">
        <v>1012.7176666666667</v>
      </c>
      <c r="K9" s="1">
        <f>executionTime_15IMGS[[#This Row],[NImgs]]*1000/executionTime_15IMGS[[#This Row],[mean]]</f>
        <v>14.811630618997793</v>
      </c>
      <c r="L9" s="1">
        <f>$J$2/executionTime_15IMGS[[#This Row],[mean]]</f>
        <v>120.42850870249129</v>
      </c>
      <c r="M9" s="1">
        <f>LOG(executionTime_15IMGS[[#This Row],[Threads]],2)</f>
        <v>14</v>
      </c>
      <c r="O9">
        <v>16384</v>
      </c>
      <c r="P9">
        <v>30</v>
      </c>
      <c r="Q9">
        <v>2059.5483333333332</v>
      </c>
      <c r="R9" s="1">
        <f>executionTime_30IMGS[[#This Row],[NImgs]]*1000/executionTime_30IMGS[[#This Row],[mean]]</f>
        <v>14.566300540005132</v>
      </c>
      <c r="S9" s="1">
        <f>$Q$2/executionTime_30IMGS[[#This Row],[mean]]</f>
        <v>118.11753191840607</v>
      </c>
      <c r="T9" s="1">
        <f>LOG(executionTime_30IMGS[[#This Row],[Threads]],2)</f>
        <v>14</v>
      </c>
    </row>
    <row r="10" spans="1:20" x14ac:dyDescent="0.35">
      <c r="A10">
        <v>32768</v>
      </c>
      <c r="B10">
        <v>3</v>
      </c>
      <c r="C10">
        <v>485.01066666666668</v>
      </c>
      <c r="D10" s="1">
        <f>executionTime_3IMGS[[#This Row],[NImgs]]*1000/executionTime_3IMGS[[#This Row],[mean]]</f>
        <v>6.1854309733394182</v>
      </c>
      <c r="E10" s="1">
        <f>$C$2/executionTime_3IMGS[[#This Row],[mean]]</f>
        <v>50.854052694373735</v>
      </c>
      <c r="F10" s="1">
        <f>LOG(executionTime_3IMGS[[#This Row],[Threads]],2)</f>
        <v>15</v>
      </c>
      <c r="H10">
        <v>32768</v>
      </c>
      <c r="I10">
        <v>15</v>
      </c>
      <c r="J10">
        <v>586.02766666666662</v>
      </c>
      <c r="K10" s="1">
        <f>executionTime_15IMGS[[#This Row],[NImgs]]*1000/executionTime_15IMGS[[#This Row],[mean]]</f>
        <v>25.596061164347759</v>
      </c>
      <c r="L10" s="1">
        <f>$J$2/executionTime_15IMGS[[#This Row],[mean]]</f>
        <v>208.11317497524294</v>
      </c>
      <c r="M10" s="1">
        <f>LOG(executionTime_15IMGS[[#This Row],[Threads]],2)</f>
        <v>15</v>
      </c>
      <c r="O10">
        <v>32768</v>
      </c>
      <c r="P10">
        <v>30</v>
      </c>
      <c r="Q10">
        <v>1178.1379999999999</v>
      </c>
      <c r="R10" s="1">
        <f>executionTime_30IMGS[[#This Row],[NImgs]]*1000/executionTime_30IMGS[[#This Row],[mean]]</f>
        <v>25.463910000356496</v>
      </c>
      <c r="S10" s="1">
        <f>$Q$2/executionTime_30IMGS[[#This Row],[mean]]</f>
        <v>206.48579877739283</v>
      </c>
      <c r="T10" s="1">
        <f>LOG(executionTime_30IMGS[[#This Row],[Threads]],2)</f>
        <v>15</v>
      </c>
    </row>
    <row r="11" spans="1:20" x14ac:dyDescent="0.35">
      <c r="A11">
        <v>65536</v>
      </c>
      <c r="B11">
        <v>3</v>
      </c>
      <c r="C11">
        <v>485.209</v>
      </c>
      <c r="D11" s="1">
        <f>executionTime_3IMGS[[#This Row],[NImgs]]*1000/executionTime_3IMGS[[#This Row],[mean]]</f>
        <v>6.1829026254665518</v>
      </c>
      <c r="E11" s="1">
        <f>$C$2/executionTime_3IMGS[[#This Row],[mean]]</f>
        <v>50.833265664899045</v>
      </c>
      <c r="F11" s="1">
        <f>LOG(executionTime_3IMGS[[#This Row],[Threads]],2)</f>
        <v>16</v>
      </c>
      <c r="H11">
        <v>65536</v>
      </c>
      <c r="I11">
        <v>15</v>
      </c>
      <c r="J11">
        <v>578.06033333333335</v>
      </c>
      <c r="K11" s="1">
        <f>executionTime_15IMGS[[#This Row],[NImgs]]*1000/executionTime_15IMGS[[#This Row],[mean]]</f>
        <v>25.948848476600769</v>
      </c>
      <c r="L11" s="1">
        <f>$J$2/executionTime_15IMGS[[#This Row],[mean]]</f>
        <v>210.98157285773516</v>
      </c>
      <c r="M11" s="1">
        <f>LOG(executionTime_15IMGS[[#This Row],[Threads]],2)</f>
        <v>16</v>
      </c>
      <c r="O11">
        <v>65536</v>
      </c>
      <c r="P11">
        <v>30</v>
      </c>
      <c r="Q11">
        <v>914.36733333333336</v>
      </c>
      <c r="R11" s="1">
        <f>executionTime_30IMGS[[#This Row],[NImgs]]*1000/executionTime_30IMGS[[#This Row],[mean]]</f>
        <v>32.809571062249965</v>
      </c>
      <c r="S11" s="1">
        <f>$Q$2/executionTime_30IMGS[[#This Row],[mean]]</f>
        <v>266.0514621767619</v>
      </c>
      <c r="T11" s="1">
        <f>LOG(executionTime_30IMGS[[#This Row],[Threads]],2)</f>
        <v>16</v>
      </c>
    </row>
    <row r="12" spans="1:20" x14ac:dyDescent="0.35">
      <c r="A12">
        <v>131072</v>
      </c>
      <c r="B12">
        <v>3</v>
      </c>
      <c r="C12">
        <v>493.47633333333334</v>
      </c>
      <c r="D12" s="1">
        <f>executionTime_3IMGS[[#This Row],[NImgs]]*1000/executionTime_3IMGS[[#This Row],[mean]]</f>
        <v>6.0793189001296248</v>
      </c>
      <c r="E12" s="1">
        <f>$C$2/executionTime_3IMGS[[#This Row],[mean]]</f>
        <v>49.981643158841123</v>
      </c>
      <c r="F12" s="1">
        <f>LOG(executionTime_3IMGS[[#This Row],[Threads]],2)</f>
        <v>17</v>
      </c>
      <c r="H12">
        <v>131072</v>
      </c>
      <c r="I12">
        <v>15</v>
      </c>
      <c r="J12">
        <v>578.20333333333326</v>
      </c>
      <c r="K12" s="1">
        <f>executionTime_15IMGS[[#This Row],[NImgs]]*1000/executionTime_15IMGS[[#This Row],[mean]]</f>
        <v>25.942430863421752</v>
      </c>
      <c r="L12" s="1">
        <f>$J$2/executionTime_15IMGS[[#This Row],[mean]]</f>
        <v>210.92939335066674</v>
      </c>
      <c r="M12" s="1">
        <f>LOG(executionTime_15IMGS[[#This Row],[Threads]],2)</f>
        <v>17</v>
      </c>
      <c r="O12">
        <v>131072</v>
      </c>
      <c r="P12">
        <v>30</v>
      </c>
      <c r="Q12">
        <v>921.92266666666671</v>
      </c>
      <c r="R12" s="1">
        <f>executionTime_30IMGS[[#This Row],[NImgs]]*1000/executionTime_30IMGS[[#This Row],[mean]]</f>
        <v>32.540690325435826</v>
      </c>
      <c r="S12" s="1">
        <f>$Q$2/executionTime_30IMGS[[#This Row],[mean]]</f>
        <v>263.87111934189704</v>
      </c>
      <c r="T12" s="1">
        <f>LOG(executionTime_30IMGS[[#This Row],[Threads]],2)</f>
        <v>17</v>
      </c>
    </row>
    <row r="13" spans="1:20" x14ac:dyDescent="0.35">
      <c r="A13">
        <v>262144</v>
      </c>
      <c r="B13">
        <v>3</v>
      </c>
      <c r="C13">
        <v>485.58833333333331</v>
      </c>
      <c r="D13" s="1">
        <f>executionTime_3IMGS[[#This Row],[NImgs]]*1000/executionTime_3IMGS[[#This Row],[mean]]</f>
        <v>6.1780726472698069</v>
      </c>
      <c r="E13" s="1">
        <f>$C$2/executionTime_3IMGS[[#This Row],[mean]]</f>
        <v>50.793555583776389</v>
      </c>
      <c r="F13" s="1">
        <f>LOG(executionTime_3IMGS[[#This Row],[Threads]],2)</f>
        <v>18</v>
      </c>
      <c r="H13">
        <v>262144</v>
      </c>
      <c r="I13">
        <v>15</v>
      </c>
      <c r="J13">
        <v>579.41833333333329</v>
      </c>
      <c r="K13" s="1">
        <f>executionTime_15IMGS[[#This Row],[NImgs]]*1000/executionTime_15IMGS[[#This Row],[mean]]</f>
        <v>25.888031387799835</v>
      </c>
      <c r="L13" s="1">
        <f>$J$2/executionTime_15IMGS[[#This Row],[mean]]</f>
        <v>210.48708906345735</v>
      </c>
      <c r="M13" s="1">
        <f>LOG(executionTime_15IMGS[[#This Row],[Threads]],2)</f>
        <v>18</v>
      </c>
      <c r="O13">
        <v>262144</v>
      </c>
      <c r="P13">
        <v>30</v>
      </c>
      <c r="Q13">
        <v>922.11366666666663</v>
      </c>
      <c r="R13" s="1">
        <f>executionTime_30IMGS[[#This Row],[NImgs]]*1000/executionTime_30IMGS[[#This Row],[mean]]</f>
        <v>32.533950080629971</v>
      </c>
      <c r="S13" s="1">
        <f>$Q$2/executionTime_30IMGS[[#This Row],[mean]]</f>
        <v>263.81646297401517</v>
      </c>
      <c r="T13" s="1">
        <f>LOG(executionTime_30IMGS[[#This Row],[Threads]],2)</f>
        <v>18</v>
      </c>
    </row>
    <row r="14" spans="1:20" x14ac:dyDescent="0.35">
      <c r="A14">
        <v>524288</v>
      </c>
      <c r="B14">
        <v>3</v>
      </c>
      <c r="C14">
        <v>488.25900000000001</v>
      </c>
      <c r="D14" s="1">
        <f>executionTime_3IMGS[[#This Row],[NImgs]]*1000/executionTime_3IMGS[[#This Row],[mean]]</f>
        <v>6.1442799825502448</v>
      </c>
      <c r="E14" s="1">
        <f>$C$2/executionTime_3IMGS[[#This Row],[mean]]</f>
        <v>50.51572628461534</v>
      </c>
      <c r="F14" s="1">
        <f>LOG(executionTime_3IMGS[[#This Row],[Threads]],2)</f>
        <v>19</v>
      </c>
      <c r="H14">
        <v>524288</v>
      </c>
      <c r="I14">
        <v>15</v>
      </c>
      <c r="J14">
        <v>598.26099999999997</v>
      </c>
      <c r="K14" s="1">
        <f>executionTime_15IMGS[[#This Row],[NImgs]]*1000/executionTime_15IMGS[[#This Row],[mean]]</f>
        <v>25.072668952179736</v>
      </c>
      <c r="L14" s="1">
        <f>$J$2/executionTime_15IMGS[[#This Row],[mean]]</f>
        <v>203.85764462890501</v>
      </c>
      <c r="M14" s="1">
        <f>LOG(executionTime_15IMGS[[#This Row],[Threads]],2)</f>
        <v>19</v>
      </c>
      <c r="O14">
        <v>524288</v>
      </c>
      <c r="P14">
        <v>30</v>
      </c>
      <c r="Q14">
        <v>934.46400000000006</v>
      </c>
      <c r="R14" s="1">
        <f>executionTime_30IMGS[[#This Row],[NImgs]]*1000/executionTime_30IMGS[[#This Row],[mean]]</f>
        <v>32.10396548181631</v>
      </c>
      <c r="S14" s="1">
        <f>$Q$2/executionTime_30IMGS[[#This Row],[mean]]</f>
        <v>260.32973554893499</v>
      </c>
      <c r="T14" s="1">
        <f>LOG(executionTime_30IMGS[[#This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D12D-BB85-4E6F-86E7-F9EC3B119177}">
  <dimension ref="A1:T14"/>
  <sheetViews>
    <sheetView topLeftCell="C1" workbookViewId="0">
      <selection activeCell="M2" sqref="M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1.81640625" bestFit="1" customWidth="1"/>
    <col min="8" max="8" width="9.81640625" bestFit="1" customWidth="1"/>
    <col min="9" max="9" width="8.26953125" bestFit="1" customWidth="1"/>
    <col min="10" max="10" width="11.816406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128</v>
      </c>
      <c r="B2">
        <v>3</v>
      </c>
      <c r="C2">
        <v>12915.599666666667</v>
      </c>
      <c r="D2">
        <f>executionTime_3IMGS__2[[#This Row],[NImgs]]*1000/executionTime_3IMGS__2[[#This Row],[mean]]</f>
        <v>0.2322772521157167</v>
      </c>
      <c r="E2">
        <f>$C$2/executionTime_3IMGS__2[[#This Row],[mean]]</f>
        <v>1</v>
      </c>
      <c r="F2">
        <f>LOG(executionTime_3IMGS__2[[#This Row],[Threads]],2)</f>
        <v>7</v>
      </c>
      <c r="H2">
        <v>128</v>
      </c>
      <c r="I2">
        <v>15</v>
      </c>
      <c r="J2">
        <v>63950.282666666666</v>
      </c>
      <c r="K2">
        <f>executionTime_15IMGS__2[[#This Row],[NImgs]]*1000/executionTime_15IMGS__2[[#This Row],[mean]]</f>
        <v>0.23455721186074716</v>
      </c>
      <c r="L2">
        <f>$J$2/executionTime_15IMGS__2[[#This Row],[mean]]</f>
        <v>1</v>
      </c>
      <c r="M2">
        <f>LOG(executionTime_15IMGS__2[[#This Row],[Threads]],2)</f>
        <v>7</v>
      </c>
      <c r="O2">
        <v>128</v>
      </c>
      <c r="P2">
        <v>30</v>
      </c>
      <c r="Q2">
        <v>128285.25</v>
      </c>
      <c r="R2">
        <f>executionTime_30IMGS__2[[#This Row],[NImgs]]*1000/executionTime_30IMGS__2[[#This Row],[mean]]</f>
        <v>0.23385385303454606</v>
      </c>
      <c r="S2">
        <f>$Q$2/executionTime_30IMGS__2[[#This Row],[mean]]</f>
        <v>1</v>
      </c>
      <c r="T2">
        <f>LOG(executionTime_30IMGS__2[[#This Row],[Threads]],2)</f>
        <v>7</v>
      </c>
    </row>
    <row r="3" spans="1:20" x14ac:dyDescent="0.35">
      <c r="A3">
        <v>256</v>
      </c>
      <c r="B3">
        <v>3</v>
      </c>
      <c r="C3">
        <v>6439.6936666666661</v>
      </c>
      <c r="D3">
        <f>executionTime_3IMGS__2[[#This Row],[NImgs]]*1000/executionTime_3IMGS__2[[#This Row],[mean]]</f>
        <v>0.46586066904528228</v>
      </c>
      <c r="E3">
        <f>$C$2/executionTime_3IMGS__2[[#This Row],[mean]]</f>
        <v>2.0056233006114526</v>
      </c>
      <c r="F3">
        <f>LOG(executionTime_3IMGS__2[[#This Row],[Threads]],2)</f>
        <v>8</v>
      </c>
      <c r="H3">
        <v>256</v>
      </c>
      <c r="I3">
        <v>15</v>
      </c>
      <c r="J3">
        <v>32110.053333333333</v>
      </c>
      <c r="K3">
        <f>executionTime_15IMGS__2[[#This Row],[NImgs]]*1000/executionTime_15IMGS__2[[#This Row],[mean]]</f>
        <v>0.46714341593536229</v>
      </c>
      <c r="L3">
        <f>$J$2/executionTime_15IMGS__2[[#This Row],[mean]]</f>
        <v>1.991596899662577</v>
      </c>
      <c r="M3">
        <f>LOG(executionTime_15IMGS__2[[#This Row],[Threads]],2)</f>
        <v>8</v>
      </c>
      <c r="O3">
        <v>256</v>
      </c>
      <c r="P3">
        <v>30</v>
      </c>
      <c r="Q3">
        <v>63952.32433333333</v>
      </c>
      <c r="R3">
        <f>executionTime_30IMGS__2[[#This Row],[NImgs]]*1000/executionTime_30IMGS__2[[#This Row],[mean]]</f>
        <v>0.46909944732631637</v>
      </c>
      <c r="S3">
        <f>$Q$2/executionTime_30IMGS__2[[#This Row],[mean]]</f>
        <v>2.0059513291706108</v>
      </c>
      <c r="T3">
        <f>LOG(executionTime_30IMGS__2[[#This Row],[Threads]],2)</f>
        <v>8</v>
      </c>
    </row>
    <row r="4" spans="1:20" x14ac:dyDescent="0.35">
      <c r="A4">
        <v>512</v>
      </c>
      <c r="B4">
        <v>3</v>
      </c>
      <c r="C4">
        <v>3231.3136666666669</v>
      </c>
      <c r="D4">
        <f>executionTime_3IMGS__2[[#This Row],[NImgs]]*1000/executionTime_3IMGS__2[[#This Row],[mean]]</f>
        <v>0.92841497591124178</v>
      </c>
      <c r="E4">
        <f>$C$2/executionTime_3IMGS__2[[#This Row],[mean]]</f>
        <v>3.9970120511358589</v>
      </c>
      <c r="F4">
        <f>LOG(executionTime_3IMGS__2[[#This Row],[Threads]],2)</f>
        <v>9</v>
      </c>
      <c r="H4">
        <v>512</v>
      </c>
      <c r="I4">
        <v>15</v>
      </c>
      <c r="J4">
        <v>16088.967333333334</v>
      </c>
      <c r="K4">
        <f>executionTime_15IMGS__2[[#This Row],[NImgs]]*1000/executionTime_15IMGS__2[[#This Row],[mean]]</f>
        <v>0.93231589630509115</v>
      </c>
      <c r="L4">
        <f>$J$2/executionTime_15IMGS__2[[#This Row],[mean]]</f>
        <v>3.9747910068891512</v>
      </c>
      <c r="M4">
        <f>LOG(executionTime_15IMGS__2[[#This Row],[Threads]],2)</f>
        <v>9</v>
      </c>
      <c r="O4">
        <v>512</v>
      </c>
      <c r="P4">
        <v>30</v>
      </c>
      <c r="Q4">
        <v>32103.474999999999</v>
      </c>
      <c r="R4">
        <f>executionTime_30IMGS__2[[#This Row],[NImgs]]*1000/executionTime_30IMGS__2[[#This Row],[mean]]</f>
        <v>0.93447827688435603</v>
      </c>
      <c r="S4">
        <f>$Q$2/executionTime_30IMGS__2[[#This Row],[mean]]</f>
        <v>3.9959926456559609</v>
      </c>
      <c r="T4">
        <f>LOG(executionTime_30IMGS__2[[#This Row],[Threads]],2)</f>
        <v>9</v>
      </c>
    </row>
    <row r="5" spans="1:20" x14ac:dyDescent="0.35">
      <c r="A5">
        <v>1024</v>
      </c>
      <c r="B5">
        <v>3</v>
      </c>
      <c r="C5">
        <v>1618.2559999999999</v>
      </c>
      <c r="D5">
        <f>executionTime_3IMGS__2[[#This Row],[NImgs]]*1000/executionTime_3IMGS__2[[#This Row],[mean]]</f>
        <v>1.8538475988965901</v>
      </c>
      <c r="E5">
        <f>$C$2/executionTime_3IMGS__2[[#This Row],[mean]]</f>
        <v>7.9811844767865336</v>
      </c>
      <c r="F5">
        <f>LOG(executionTime_3IMGS__2[[#This Row],[Threads]],2)</f>
        <v>10</v>
      </c>
      <c r="H5">
        <v>1024</v>
      </c>
      <c r="I5">
        <v>15</v>
      </c>
      <c r="J5">
        <v>8075.9976666666662</v>
      </c>
      <c r="K5">
        <f>executionTime_15IMGS__2[[#This Row],[NImgs]]*1000/executionTime_15IMGS__2[[#This Row],[mean]]</f>
        <v>1.8573556629308916</v>
      </c>
      <c r="L5">
        <f>$J$2/executionTime_15IMGS__2[[#This Row],[mean]]</f>
        <v>7.9185613104643053</v>
      </c>
      <c r="M5">
        <f>LOG(executionTime_15IMGS__2[[#This Row],[Threads]],2)</f>
        <v>10</v>
      </c>
      <c r="O5">
        <v>1024</v>
      </c>
      <c r="P5">
        <v>30</v>
      </c>
      <c r="Q5">
        <v>16089.911</v>
      </c>
      <c r="R5">
        <f>executionTime_30IMGS__2[[#This Row],[NImgs]]*1000/executionTime_30IMGS__2[[#This Row],[mean]]</f>
        <v>1.8645224327219709</v>
      </c>
      <c r="S5">
        <f>$Q$2/executionTime_30IMGS__2[[#This Row],[mean]]</f>
        <v>7.9730242137448739</v>
      </c>
      <c r="T5">
        <f>LOG(executionTime_30IMGS__2[[#This Row],[Threads]],2)</f>
        <v>10</v>
      </c>
    </row>
    <row r="6" spans="1:20" x14ac:dyDescent="0.35">
      <c r="A6">
        <v>2048</v>
      </c>
      <c r="B6">
        <v>3</v>
      </c>
      <c r="C6">
        <v>810.91566666666665</v>
      </c>
      <c r="D6">
        <f>executionTime_3IMGS__2[[#This Row],[NImgs]]*1000/executionTime_3IMGS__2[[#This Row],[mean]]</f>
        <v>3.6995215696494541</v>
      </c>
      <c r="E6">
        <f>$C$2/executionTime_3IMGS__2[[#This Row],[mean]]</f>
        <v>15.927179850596877</v>
      </c>
      <c r="F6">
        <f>LOG(executionTime_3IMGS__2[[#This Row],[Threads]],2)</f>
        <v>11</v>
      </c>
      <c r="H6">
        <v>2048</v>
      </c>
      <c r="I6">
        <v>15</v>
      </c>
      <c r="J6">
        <v>4063.2643333333335</v>
      </c>
      <c r="K6">
        <f>executionTime_15IMGS__2[[#This Row],[NImgs]]*1000/executionTime_15IMGS__2[[#This Row],[mean]]</f>
        <v>3.6916131389597835</v>
      </c>
      <c r="L6">
        <f>$J$2/executionTime_15IMGS__2[[#This Row],[mean]]</f>
        <v>15.738646915497252</v>
      </c>
      <c r="M6">
        <f>LOG(executionTime_15IMGS__2[[#This Row],[Threads]],2)</f>
        <v>11</v>
      </c>
      <c r="O6">
        <v>2048</v>
      </c>
      <c r="P6">
        <v>30</v>
      </c>
      <c r="Q6">
        <v>8078.6483333333335</v>
      </c>
      <c r="R6">
        <f>executionTime_30IMGS__2[[#This Row],[NImgs]]*1000/executionTime_30IMGS__2[[#This Row],[mean]]</f>
        <v>3.7134925004987425</v>
      </c>
      <c r="S6">
        <f>$Q$2/executionTime_30IMGS__2[[#This Row],[mean]]</f>
        <v>15.879543793320211</v>
      </c>
      <c r="T6">
        <f>LOG(executionTime_30IMGS__2[[#This Row],[Threads]],2)</f>
        <v>11</v>
      </c>
    </row>
    <row r="7" spans="1:20" x14ac:dyDescent="0.35">
      <c r="A7">
        <v>4096</v>
      </c>
      <c r="B7">
        <v>3</v>
      </c>
      <c r="C7">
        <v>409.76766666666668</v>
      </c>
      <c r="D7">
        <f>executionTime_3IMGS__2[[#This Row],[NImgs]]*1000/executionTime_3IMGS__2[[#This Row],[mean]]</f>
        <v>7.321221863120809</v>
      </c>
      <c r="E7">
        <f>$C$2/executionTime_3IMGS__2[[#This Row],[mean]]</f>
        <v>31.51932355163861</v>
      </c>
      <c r="F7">
        <f>LOG(executionTime_3IMGS__2[[#This Row],[Threads]],2)</f>
        <v>12</v>
      </c>
      <c r="H7">
        <v>4096</v>
      </c>
      <c r="I7">
        <v>15</v>
      </c>
      <c r="J7">
        <v>2057.2376666666669</v>
      </c>
      <c r="K7">
        <f>executionTime_15IMGS__2[[#This Row],[NImgs]]*1000/executionTime_15IMGS__2[[#This Row],[mean]]</f>
        <v>7.2913306240909117</v>
      </c>
      <c r="L7">
        <f>$J$2/executionTime_15IMGS__2[[#This Row],[mean]]</f>
        <v>31.085510295115792</v>
      </c>
      <c r="M7">
        <f>LOG(executionTime_15IMGS__2[[#This Row],[Threads]],2)</f>
        <v>12</v>
      </c>
      <c r="O7">
        <v>4096</v>
      </c>
      <c r="P7">
        <v>30</v>
      </c>
      <c r="Q7">
        <v>4098.4546666666665</v>
      </c>
      <c r="R7">
        <f>executionTime_30IMGS__2[[#This Row],[NImgs]]*1000/executionTime_30IMGS__2[[#This Row],[mean]]</f>
        <v>7.3198320928115672</v>
      </c>
      <c r="S7">
        <f>$Q$2/executionTime_30IMGS__2[[#This Row],[mean]]</f>
        <v>31.300882999478503</v>
      </c>
      <c r="T7">
        <f>LOG(executionTime_30IMGS__2[[#This Row],[Threads]],2)</f>
        <v>12</v>
      </c>
    </row>
    <row r="8" spans="1:20" x14ac:dyDescent="0.35">
      <c r="A8">
        <v>8192</v>
      </c>
      <c r="B8">
        <v>3</v>
      </c>
      <c r="C8">
        <v>212.18366666666668</v>
      </c>
      <c r="D8">
        <f>executionTime_3IMGS__2[[#This Row],[NImgs]]*1000/executionTime_3IMGS__2[[#This Row],[mean]]</f>
        <v>14.138694307290381</v>
      </c>
      <c r="E8">
        <f>$C$2/executionTime_3IMGS__2[[#This Row],[mean]]</f>
        <v>60.869905160780519</v>
      </c>
      <c r="F8">
        <f>LOG(executionTime_3IMGS__2[[#This Row],[Threads]],2)</f>
        <v>13</v>
      </c>
      <c r="H8">
        <v>8192</v>
      </c>
      <c r="I8">
        <v>15</v>
      </c>
      <c r="J8">
        <v>1050.1796666666667</v>
      </c>
      <c r="K8">
        <f>executionTime_15IMGS__2[[#This Row],[NImgs]]*1000/executionTime_15IMGS__2[[#This Row],[mean]]</f>
        <v>14.283270259469887</v>
      </c>
      <c r="L8">
        <f>$J$2/executionTime_15IMGS__2[[#This Row],[mean]]</f>
        <v>60.894611366499511</v>
      </c>
      <c r="M8">
        <f>LOG(executionTime_15IMGS__2[[#This Row],[Threads]],2)</f>
        <v>13</v>
      </c>
      <c r="O8">
        <v>8192</v>
      </c>
      <c r="P8">
        <v>30</v>
      </c>
      <c r="Q8">
        <v>2119.6916666666666</v>
      </c>
      <c r="R8">
        <f>executionTime_30IMGS__2[[#This Row],[NImgs]]*1000/executionTime_30IMGS__2[[#This Row],[mean]]</f>
        <v>14.15300181237051</v>
      </c>
      <c r="S8">
        <f>$Q$2/executionTime_30IMGS__2[[#This Row],[mean]]</f>
        <v>60.520712525013465</v>
      </c>
      <c r="T8">
        <f>LOG(executionTime_30IMGS__2[[#This Row],[Threads]],2)</f>
        <v>13</v>
      </c>
    </row>
    <row r="9" spans="1:20" x14ac:dyDescent="0.35">
      <c r="A9">
        <v>16384</v>
      </c>
      <c r="B9">
        <v>3</v>
      </c>
      <c r="C9">
        <v>108.429</v>
      </c>
      <c r="D9">
        <f>executionTime_3IMGS__2[[#This Row],[NImgs]]*1000/executionTime_3IMGS__2[[#This Row],[mean]]</f>
        <v>27.667874830534267</v>
      </c>
      <c r="E9">
        <f>$C$2/executionTime_3IMGS__2[[#This Row],[mean]]</f>
        <v>119.11573164620781</v>
      </c>
      <c r="F9">
        <f>LOG(executionTime_3IMGS__2[[#This Row],[Threads]],2)</f>
        <v>14</v>
      </c>
      <c r="H9">
        <v>16384</v>
      </c>
      <c r="I9">
        <v>15</v>
      </c>
      <c r="J9">
        <v>548.3893333333333</v>
      </c>
      <c r="K9">
        <f>executionTime_15IMGS__2[[#This Row],[NImgs]]*1000/executionTime_15IMGS__2[[#This Row],[mean]]</f>
        <v>27.352829619832139</v>
      </c>
      <c r="L9">
        <f>$J$2/executionTime_15IMGS__2[[#This Row],[mean]]</f>
        <v>116.61474572809585</v>
      </c>
      <c r="M9">
        <f>LOG(executionTime_15IMGS__2[[#This Row],[Threads]],2)</f>
        <v>14</v>
      </c>
      <c r="O9">
        <v>16384</v>
      </c>
      <c r="P9">
        <v>30</v>
      </c>
      <c r="Q9">
        <v>1123.6279999999999</v>
      </c>
      <c r="R9">
        <f>executionTime_30IMGS__2[[#This Row],[NImgs]]*1000/executionTime_30IMGS__2[[#This Row],[mean]]</f>
        <v>26.699227858330339</v>
      </c>
      <c r="S9">
        <f>$Q$2/executionTime_30IMGS__2[[#This Row],[mean]]</f>
        <v>114.17057068709573</v>
      </c>
      <c r="T9">
        <f>LOG(executionTime_30IMGS__2[[#This Row],[Threads]],2)</f>
        <v>14</v>
      </c>
    </row>
    <row r="10" spans="1:20" x14ac:dyDescent="0.35">
      <c r="A10">
        <v>32768</v>
      </c>
      <c r="B10">
        <v>3</v>
      </c>
      <c r="C10">
        <v>60.593333333333334</v>
      </c>
      <c r="D10">
        <f>executionTime_3IMGS__2[[#This Row],[NImgs]]*1000/executionTime_3IMGS__2[[#This Row],[mean]]</f>
        <v>49.510397183408514</v>
      </c>
      <c r="E10">
        <f>$C$2/executionTime_3IMGS__2[[#This Row],[mean]]</f>
        <v>213.15215645285511</v>
      </c>
      <c r="F10">
        <f>LOG(executionTime_3IMGS__2[[#This Row],[Threads]],2)</f>
        <v>15</v>
      </c>
      <c r="H10">
        <v>32768</v>
      </c>
      <c r="I10">
        <v>15</v>
      </c>
      <c r="J10">
        <v>294.55700000000002</v>
      </c>
      <c r="K10">
        <f>executionTime_15IMGS__2[[#This Row],[NImgs]]*1000/executionTime_15IMGS__2[[#This Row],[mean]]</f>
        <v>50.923929833614544</v>
      </c>
      <c r="L10">
        <f>$J$2/executionTime_15IMGS__2[[#This Row],[mean]]</f>
        <v>217.1066471571433</v>
      </c>
      <c r="M10">
        <f>LOG(executionTime_15IMGS__2[[#This Row],[Threads]],2)</f>
        <v>15</v>
      </c>
      <c r="O10">
        <v>32768</v>
      </c>
      <c r="P10">
        <v>30</v>
      </c>
      <c r="Q10">
        <v>605.72033333333331</v>
      </c>
      <c r="R10">
        <f>executionTime_30IMGS__2[[#This Row],[NImgs]]*1000/executionTime_30IMGS__2[[#This Row],[mean]]</f>
        <v>49.527807387457692</v>
      </c>
      <c r="S10">
        <f>$Q$2/executionTime_30IMGS__2[[#This Row],[mean]]</f>
        <v>211.7895717550619</v>
      </c>
      <c r="T10">
        <f>LOG(executionTime_30IMGS__2[[#This Row],[Threads]],2)</f>
        <v>15</v>
      </c>
    </row>
    <row r="11" spans="1:20" x14ac:dyDescent="0.35">
      <c r="A11">
        <v>65536</v>
      </c>
      <c r="B11">
        <v>3</v>
      </c>
      <c r="C11">
        <v>57.146666666666668</v>
      </c>
      <c r="D11">
        <f>executionTime_3IMGS__2[[#This Row],[NImgs]]*1000/executionTime_3IMGS__2[[#This Row],[mean]]</f>
        <v>52.496500233317775</v>
      </c>
      <c r="E11">
        <f>$C$2/executionTime_3IMGS__2[[#This Row],[mean]]</f>
        <v>226.00792697153523</v>
      </c>
      <c r="F11">
        <f>LOG(executionTime_3IMGS__2[[#This Row],[Threads]],2)</f>
        <v>16</v>
      </c>
      <c r="H11">
        <v>65536</v>
      </c>
      <c r="I11">
        <v>15</v>
      </c>
      <c r="J11">
        <v>279.30200000000002</v>
      </c>
      <c r="K11">
        <f>executionTime_15IMGS__2[[#This Row],[NImgs]]*1000/executionTime_15IMGS__2[[#This Row],[mean]]</f>
        <v>53.705308232665715</v>
      </c>
      <c r="L11">
        <f>$J$2/executionTime_15IMGS__2[[#This Row],[mean]]</f>
        <v>228.96464281196219</v>
      </c>
      <c r="M11">
        <f>LOG(executionTime_15IMGS__2[[#This Row],[Threads]],2)</f>
        <v>16</v>
      </c>
      <c r="O11">
        <v>65536</v>
      </c>
      <c r="P11">
        <v>30</v>
      </c>
      <c r="Q11">
        <v>491.94266666666664</v>
      </c>
      <c r="R11">
        <f>executionTime_30IMGS__2[[#This Row],[NImgs]]*1000/executionTime_30IMGS__2[[#This Row],[mean]]</f>
        <v>60.982716143073588</v>
      </c>
      <c r="S11">
        <f>$Q$2/executionTime_30IMGS__2[[#This Row],[mean]]</f>
        <v>260.77276620310772</v>
      </c>
      <c r="T11">
        <f>LOG(executionTime_30IMGS__2[[#This Row],[Threads]],2)</f>
        <v>16</v>
      </c>
    </row>
    <row r="12" spans="1:20" x14ac:dyDescent="0.35">
      <c r="A12">
        <v>131072</v>
      </c>
      <c r="B12">
        <v>3</v>
      </c>
      <c r="C12">
        <v>43.575666666666663</v>
      </c>
      <c r="D12">
        <f>executionTime_3IMGS__2[[#This Row],[NImgs]]*1000/executionTime_3IMGS__2[[#This Row],[mean]]</f>
        <v>68.845762543315459</v>
      </c>
      <c r="E12">
        <f>$C$2/executionTime_3IMGS__2[[#This Row],[mean]]</f>
        <v>296.3947692519526</v>
      </c>
      <c r="F12">
        <f>LOG(executionTime_3IMGS__2[[#This Row],[Threads]],2)</f>
        <v>17</v>
      </c>
      <c r="H12">
        <v>131072</v>
      </c>
      <c r="I12">
        <v>15</v>
      </c>
      <c r="J12">
        <v>220.18700000000001</v>
      </c>
      <c r="K12">
        <f>executionTime_15IMGS__2[[#This Row],[NImgs]]*1000/executionTime_15IMGS__2[[#This Row],[mean]]</f>
        <v>68.123912855890666</v>
      </c>
      <c r="L12">
        <f>$J$2/executionTime_15IMGS__2[[#This Row],[mean]]</f>
        <v>290.43623223290507</v>
      </c>
      <c r="M12">
        <f>LOG(executionTime_15IMGS__2[[#This Row],[Threads]],2)</f>
        <v>17</v>
      </c>
      <c r="O12">
        <v>131072</v>
      </c>
      <c r="P12">
        <v>30</v>
      </c>
      <c r="Q12">
        <v>436.60866666666664</v>
      </c>
      <c r="R12">
        <f>executionTime_30IMGS__2[[#This Row],[NImgs]]*1000/executionTime_30IMGS__2[[#This Row],[mean]]</f>
        <v>68.711416630911287</v>
      </c>
      <c r="S12">
        <f>$Q$2/executionTime_30IMGS__2[[#This Row],[mean]]</f>
        <v>293.82204201168707</v>
      </c>
      <c r="T12">
        <f>LOG(executionTime_30IMGS__2[[#This Row],[Threads]],2)</f>
        <v>17</v>
      </c>
    </row>
    <row r="13" spans="1:20" x14ac:dyDescent="0.35">
      <c r="A13">
        <v>262144</v>
      </c>
      <c r="B13">
        <v>3</v>
      </c>
      <c r="C13">
        <v>37.278333333333329</v>
      </c>
      <c r="D13">
        <f>executionTime_3IMGS__2[[#This Row],[NImgs]]*1000/executionTime_3IMGS__2[[#This Row],[mean]]</f>
        <v>80.475700809227888</v>
      </c>
      <c r="E13">
        <f>$C$2/executionTime_3IMGS__2[[#This Row],[mean]]</f>
        <v>346.46397818214336</v>
      </c>
      <c r="F13">
        <f>LOG(executionTime_3IMGS__2[[#This Row],[Threads]],2)</f>
        <v>18</v>
      </c>
      <c r="H13">
        <v>262144</v>
      </c>
      <c r="I13">
        <v>15</v>
      </c>
      <c r="J13">
        <v>189.87666666666667</v>
      </c>
      <c r="K13">
        <f>executionTime_15IMGS__2[[#This Row],[NImgs]]*1000/executionTime_15IMGS__2[[#This Row],[mean]]</f>
        <v>78.998648245352243</v>
      </c>
      <c r="L13">
        <f>$J$2/executionTime_15IMGS__2[[#This Row],[mean]]</f>
        <v>336.79905903832309</v>
      </c>
      <c r="M13">
        <f>LOG(executionTime_15IMGS__2[[#This Row],[Threads]],2)</f>
        <v>18</v>
      </c>
      <c r="O13">
        <v>262144</v>
      </c>
      <c r="P13">
        <v>30</v>
      </c>
      <c r="Q13">
        <v>377.97300000000001</v>
      </c>
      <c r="R13">
        <f>executionTime_30IMGS__2[[#This Row],[NImgs]]*1000/executionTime_30IMGS__2[[#This Row],[mean]]</f>
        <v>79.370748704272529</v>
      </c>
      <c r="S13">
        <f>$Q$2/executionTime_30IMGS__2[[#This Row],[mean]]</f>
        <v>339.40321134049259</v>
      </c>
      <c r="T13">
        <f>LOG(executionTime_30IMGS__2[[#This Row],[Threads]],2)</f>
        <v>18</v>
      </c>
    </row>
    <row r="14" spans="1:20" x14ac:dyDescent="0.35">
      <c r="A14">
        <v>524288</v>
      </c>
      <c r="B14">
        <v>3</v>
      </c>
      <c r="C14">
        <v>32.482333333333337</v>
      </c>
      <c r="D14">
        <f>executionTime_3IMGS__2[[#This Row],[NImgs]]*1000/executionTime_3IMGS__2[[#This Row],[mean]]</f>
        <v>92.357897113302613</v>
      </c>
      <c r="E14">
        <f>$C$2/executionTime_3IMGS__2[[#This Row],[mean]]</f>
        <v>397.61920839020183</v>
      </c>
      <c r="F14">
        <f>LOG(executionTime_3IMGS__2[[#This Row],[Threads]],2)</f>
        <v>19</v>
      </c>
      <c r="H14">
        <v>524288</v>
      </c>
      <c r="I14">
        <v>15</v>
      </c>
      <c r="J14">
        <v>185.51599999999999</v>
      </c>
      <c r="K14">
        <f>executionTime_15IMGS__2[[#This Row],[NImgs]]*1000/executionTime_15IMGS__2[[#This Row],[mean]]</f>
        <v>80.855559628280048</v>
      </c>
      <c r="L14">
        <f>$J$2/executionTime_15IMGS__2[[#This Row],[mean]]</f>
        <v>344.71572622666866</v>
      </c>
      <c r="M14">
        <f>LOG(executionTime_15IMGS__2[[#This Row],[Threads]],2)</f>
        <v>19</v>
      </c>
      <c r="O14">
        <v>524288</v>
      </c>
      <c r="P14">
        <v>30</v>
      </c>
      <c r="Q14">
        <v>375.07400000000001</v>
      </c>
      <c r="R14">
        <f>executionTime_30IMGS__2[[#This Row],[NImgs]]*1000/executionTime_30IMGS__2[[#This Row],[mean]]</f>
        <v>79.984216447954267</v>
      </c>
      <c r="S14">
        <f>$Q$2/executionTime_30IMGS__2[[#This Row],[mean]]</f>
        <v>342.02650676933087</v>
      </c>
      <c r="T14">
        <f>LOG(executionTime_30IMGS__2[[#This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461D-9213-4E49-A81F-294EDDC6079E}">
  <dimension ref="A1:T14"/>
  <sheetViews>
    <sheetView workbookViewId="0">
      <selection activeCell="F2" sqref="F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1.81640625" bestFit="1" customWidth="1"/>
    <col min="8" max="8" width="9.81640625" bestFit="1" customWidth="1"/>
    <col min="9" max="9" width="8.26953125" bestFit="1" customWidth="1"/>
    <col min="10" max="10" width="11.816406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128</v>
      </c>
      <c r="B2">
        <v>3</v>
      </c>
      <c r="C2">
        <v>3517.0320000000002</v>
      </c>
      <c r="D2">
        <f>executionTime_3IMGS__3[[#This Row],[NImgs]]*1000/executionTime_3IMGS__3[[#This Row],[mean]]</f>
        <v>0.85299195457988441</v>
      </c>
      <c r="E2">
        <f>$C$2/executionTime_3IMGS__3[[#This Row],[mean]]</f>
        <v>1</v>
      </c>
      <c r="F2">
        <f>LOG(executionTime_3IMGS__3[[#This Row],[Threads]],2)</f>
        <v>7</v>
      </c>
      <c r="H2">
        <v>128</v>
      </c>
      <c r="I2">
        <v>15</v>
      </c>
      <c r="J2">
        <v>17439.752</v>
      </c>
      <c r="K2">
        <f>executionTime_15IMGS__3[[#This Row],[NImgs]]*1000/executionTime_15IMGS__3[[#This Row],[mean]]</f>
        <v>0.8601039739555929</v>
      </c>
      <c r="L2">
        <f>$J$2/executionTime_15IMGS__3[[#This Row],[mean]]</f>
        <v>1</v>
      </c>
      <c r="M2">
        <f>LOG(executionTime_15IMGS__3[[#This Row],[Threads]],2)</f>
        <v>7</v>
      </c>
      <c r="O2">
        <v>128</v>
      </c>
      <c r="P2">
        <v>30</v>
      </c>
      <c r="Q2">
        <v>34937.781333333332</v>
      </c>
      <c r="R2">
        <f>executionTime_30IMGS__3[[#This Row],[NImgs]]*1000/executionTime_30IMGS__3[[#This Row],[mean]]</f>
        <v>0.85866929310069529</v>
      </c>
      <c r="S2">
        <f>$Q$2/executionTime_30IMGS__3[[#This Row],[mean]]</f>
        <v>1</v>
      </c>
      <c r="T2">
        <f>LOG(executionTime_30IMGS__3[[#This Row],[Threads]],2)</f>
        <v>7</v>
      </c>
    </row>
    <row r="3" spans="1:20" x14ac:dyDescent="0.35">
      <c r="A3">
        <v>256</v>
      </c>
      <c r="B3">
        <v>3</v>
      </c>
      <c r="C3">
        <v>1776.1376666666667</v>
      </c>
      <c r="D3">
        <f>executionTime_3IMGS__3[[#This Row],[NImgs]]*1000/executionTime_3IMGS__3[[#This Row],[mean]]</f>
        <v>1.6890582618126635</v>
      </c>
      <c r="E3">
        <f>$C$2/executionTime_3IMGS__3[[#This Row],[mean]]</f>
        <v>1.9801573188865051</v>
      </c>
      <c r="F3">
        <f>LOG(executionTime_3IMGS__3[[#This Row],[Threads]],2)</f>
        <v>8</v>
      </c>
      <c r="H3">
        <v>256</v>
      </c>
      <c r="I3">
        <v>15</v>
      </c>
      <c r="J3">
        <v>8772.9156666666659</v>
      </c>
      <c r="K3">
        <f>executionTime_15IMGS__3[[#This Row],[NImgs]]*1000/executionTime_15IMGS__3[[#This Row],[mean]]</f>
        <v>1.7098078415359212</v>
      </c>
      <c r="L3">
        <f>$J$2/executionTime_15IMGS__3[[#This Row],[mean]]</f>
        <v>1.9879083149361179</v>
      </c>
      <c r="M3">
        <f>LOG(executionTime_15IMGS__3[[#This Row],[Threads]],2)</f>
        <v>8</v>
      </c>
      <c r="O3">
        <v>256</v>
      </c>
      <c r="P3">
        <v>30</v>
      </c>
      <c r="Q3">
        <v>17435.703666666668</v>
      </c>
      <c r="R3">
        <f>executionTime_30IMGS__3[[#This Row],[NImgs]]*1000/executionTime_30IMGS__3[[#This Row],[mean]]</f>
        <v>1.7206073568085225</v>
      </c>
      <c r="S3">
        <f>$Q$2/executionTime_30IMGS__3[[#This Row],[mean]]</f>
        <v>2.0038067864233602</v>
      </c>
      <c r="T3">
        <f>LOG(executionTime_30IMGS__3[[#This Row],[Threads]],2)</f>
        <v>8</v>
      </c>
    </row>
    <row r="4" spans="1:20" x14ac:dyDescent="0.35">
      <c r="A4">
        <v>512</v>
      </c>
      <c r="B4">
        <v>3</v>
      </c>
      <c r="C4">
        <v>898.00833333333333</v>
      </c>
      <c r="D4">
        <f>executionTime_3IMGS__3[[#This Row],[NImgs]]*1000/executionTime_3IMGS__3[[#This Row],[mean]]</f>
        <v>3.3407262367646924</v>
      </c>
      <c r="E4">
        <f>$C$2/executionTime_3IMGS__3[[#This Row],[mean]]</f>
        <v>3.9164803593136663</v>
      </c>
      <c r="F4">
        <f>LOG(executionTime_3IMGS__3[[#This Row],[Threads]],2)</f>
        <v>9</v>
      </c>
      <c r="H4">
        <v>512</v>
      </c>
      <c r="I4">
        <v>15</v>
      </c>
      <c r="J4">
        <v>4417.1436666666668</v>
      </c>
      <c r="K4">
        <f>executionTime_15IMGS__3[[#This Row],[NImgs]]*1000/executionTime_15IMGS__3[[#This Row],[mean]]</f>
        <v>3.3958596622508166</v>
      </c>
      <c r="L4">
        <f>$J$2/executionTime_15IMGS__3[[#This Row],[mean]]</f>
        <v>3.9481966890972</v>
      </c>
      <c r="M4">
        <f>LOG(executionTime_15IMGS__3[[#This Row],[Threads]],2)</f>
        <v>9</v>
      </c>
      <c r="O4">
        <v>512</v>
      </c>
      <c r="P4">
        <v>30</v>
      </c>
      <c r="Q4">
        <v>8766.8406666666669</v>
      </c>
      <c r="R4">
        <f>executionTime_30IMGS__3[[#This Row],[NImgs]]*1000/executionTime_30IMGS__3[[#This Row],[mean]]</f>
        <v>3.4219853126869495</v>
      </c>
      <c r="S4">
        <f>$Q$2/executionTime_30IMGS__3[[#This Row],[mean]]</f>
        <v>3.9852191526844978</v>
      </c>
      <c r="T4">
        <f>LOG(executionTime_30IMGS__3[[#This Row],[Threads]],2)</f>
        <v>9</v>
      </c>
    </row>
    <row r="5" spans="1:20" x14ac:dyDescent="0.35">
      <c r="A5">
        <v>1024</v>
      </c>
      <c r="B5">
        <v>3</v>
      </c>
      <c r="C5">
        <v>452.40199999999999</v>
      </c>
      <c r="D5">
        <f>executionTime_3IMGS__3[[#This Row],[NImgs]]*1000/executionTime_3IMGS__3[[#This Row],[mean]]</f>
        <v>6.6312704187868317</v>
      </c>
      <c r="E5">
        <f>$C$2/executionTime_3IMGS__3[[#This Row],[mean]]</f>
        <v>7.774130087842229</v>
      </c>
      <c r="F5">
        <f>LOG(executionTime_3IMGS__3[[#This Row],[Threads]],2)</f>
        <v>10</v>
      </c>
      <c r="H5">
        <v>1024</v>
      </c>
      <c r="I5">
        <v>15</v>
      </c>
      <c r="J5">
        <v>2246.5066666666667</v>
      </c>
      <c r="K5">
        <f>executionTime_15IMGS__3[[#This Row],[NImgs]]*1000/executionTime_15IMGS__3[[#This Row],[mean]]</f>
        <v>6.6770333792317551</v>
      </c>
      <c r="L5">
        <f>$J$2/executionTime_15IMGS__3[[#This Row],[mean]]</f>
        <v>7.7630537486349178</v>
      </c>
      <c r="M5">
        <f>LOG(executionTime_15IMGS__3[[#This Row],[Threads]],2)</f>
        <v>10</v>
      </c>
      <c r="O5">
        <v>1024</v>
      </c>
      <c r="P5">
        <v>30</v>
      </c>
      <c r="Q5">
        <v>4420.7476666666671</v>
      </c>
      <c r="R5">
        <f>executionTime_30IMGS__3[[#This Row],[NImgs]]*1000/executionTime_30IMGS__3[[#This Row],[mean]]</f>
        <v>6.7861823976532474</v>
      </c>
      <c r="S5">
        <f>$Q$2/executionTime_30IMGS__3[[#This Row],[mean]]</f>
        <v>7.9031385565774954</v>
      </c>
      <c r="T5">
        <f>LOG(executionTime_30IMGS__3[[#This Row],[Threads]],2)</f>
        <v>10</v>
      </c>
    </row>
    <row r="6" spans="1:20" x14ac:dyDescent="0.35">
      <c r="A6">
        <v>2048</v>
      </c>
      <c r="B6">
        <v>3</v>
      </c>
      <c r="C6">
        <v>227.77866666666668</v>
      </c>
      <c r="D6">
        <f>executionTime_3IMGS__3[[#This Row],[NImgs]]*1000/executionTime_3IMGS__3[[#This Row],[mean]]</f>
        <v>13.170680309540254</v>
      </c>
      <c r="E6">
        <f>$C$2/executionTime_3IMGS__3[[#This Row],[mean]]</f>
        <v>15.440568036807662</v>
      </c>
      <c r="F6">
        <f>LOG(executionTime_3IMGS__3[[#This Row],[Threads]],2)</f>
        <v>11</v>
      </c>
      <c r="H6">
        <v>2048</v>
      </c>
      <c r="I6">
        <v>15</v>
      </c>
      <c r="J6">
        <v>1156.3589999999999</v>
      </c>
      <c r="K6">
        <f>executionTime_15IMGS__3[[#This Row],[NImgs]]*1000/executionTime_15IMGS__3[[#This Row],[mean]]</f>
        <v>12.971750122583039</v>
      </c>
      <c r="L6">
        <f>$J$2/executionTime_15IMGS__3[[#This Row],[mean]]</f>
        <v>15.081607009587854</v>
      </c>
      <c r="M6">
        <f>LOG(executionTime_15IMGS__3[[#This Row],[Threads]],2)</f>
        <v>11</v>
      </c>
      <c r="O6">
        <v>2048</v>
      </c>
      <c r="P6">
        <v>30</v>
      </c>
      <c r="Q6">
        <v>2251.2413333333334</v>
      </c>
      <c r="R6">
        <f>executionTime_30IMGS__3[[#This Row],[NImgs]]*1000/executionTime_30IMGS__3[[#This Row],[mean]]</f>
        <v>13.325981340072529</v>
      </c>
      <c r="S6">
        <f>$Q$2/executionTime_30IMGS__3[[#This Row],[mean]]</f>
        <v>15.519340737051143</v>
      </c>
      <c r="T6">
        <f>LOG(executionTime_30IMGS__3[[#This Row],[Threads]],2)</f>
        <v>11</v>
      </c>
    </row>
    <row r="7" spans="1:20" x14ac:dyDescent="0.35">
      <c r="A7">
        <v>4096</v>
      </c>
      <c r="B7">
        <v>3</v>
      </c>
      <c r="C7">
        <v>119.84666666666666</v>
      </c>
      <c r="D7">
        <f>executionTime_3IMGS__3[[#This Row],[NImgs]]*1000/executionTime_3IMGS__3[[#This Row],[mean]]</f>
        <v>25.031985314568615</v>
      </c>
      <c r="E7">
        <f>$C$2/executionTime_3IMGS__3[[#This Row],[mean]]</f>
        <v>29.346097791622629</v>
      </c>
      <c r="F7">
        <f>LOG(executionTime_3IMGS__3[[#This Row],[Threads]],2)</f>
        <v>12</v>
      </c>
      <c r="H7">
        <v>4096</v>
      </c>
      <c r="I7">
        <v>15</v>
      </c>
      <c r="J7">
        <v>603.42700000000002</v>
      </c>
      <c r="K7">
        <f>executionTime_15IMGS__3[[#This Row],[NImgs]]*1000/executionTime_15IMGS__3[[#This Row],[mean]]</f>
        <v>24.858019279879752</v>
      </c>
      <c r="L7">
        <f>$J$2/executionTime_15IMGS__3[[#This Row],[mean]]</f>
        <v>28.901179430154766</v>
      </c>
      <c r="M7">
        <f>LOG(executionTime_15IMGS__3[[#This Row],[Threads]],2)</f>
        <v>12</v>
      </c>
      <c r="O7">
        <v>4096</v>
      </c>
      <c r="P7">
        <v>30</v>
      </c>
      <c r="Q7">
        <v>1185.721</v>
      </c>
      <c r="R7">
        <f>executionTime_30IMGS__3[[#This Row],[NImgs]]*1000/executionTime_30IMGS__3[[#This Row],[mean]]</f>
        <v>25.301061548205691</v>
      </c>
      <c r="S7">
        <f>$Q$2/executionTime_30IMGS__3[[#This Row],[mean]]</f>
        <v>29.465431862413951</v>
      </c>
      <c r="T7">
        <f>LOG(executionTime_30IMGS__3[[#This Row],[Threads]],2)</f>
        <v>12</v>
      </c>
    </row>
    <row r="8" spans="1:20" x14ac:dyDescent="0.35">
      <c r="A8">
        <v>8192</v>
      </c>
      <c r="B8">
        <v>3</v>
      </c>
      <c r="C8">
        <v>62.826999999999998</v>
      </c>
      <c r="D8">
        <f>executionTime_3IMGS__3[[#This Row],[NImgs]]*1000/executionTime_3IMGS__3[[#This Row],[mean]]</f>
        <v>47.750171104779795</v>
      </c>
      <c r="E8">
        <f>$C$2/executionTime_3IMGS__3[[#This Row],[mean]]</f>
        <v>55.979626593661962</v>
      </c>
      <c r="F8">
        <f>LOG(executionTime_3IMGS__3[[#This Row],[Threads]],2)</f>
        <v>13</v>
      </c>
      <c r="H8">
        <v>8192</v>
      </c>
      <c r="I8">
        <v>15</v>
      </c>
      <c r="J8">
        <v>306.49700000000001</v>
      </c>
      <c r="K8">
        <f>executionTime_15IMGS__3[[#This Row],[NImgs]]*1000/executionTime_15IMGS__3[[#This Row],[mean]]</f>
        <v>48.940120131681546</v>
      </c>
      <c r="L8">
        <f>$J$2/executionTime_15IMGS__3[[#This Row],[mean]]</f>
        <v>56.900237196448906</v>
      </c>
      <c r="M8">
        <f>LOG(executionTime_15IMGS__3[[#This Row],[Threads]],2)</f>
        <v>13</v>
      </c>
      <c r="O8">
        <v>8192</v>
      </c>
      <c r="P8">
        <v>30</v>
      </c>
      <c r="Q8">
        <v>626.12433333333331</v>
      </c>
      <c r="R8">
        <f>executionTime_30IMGS__3[[#This Row],[NImgs]]*1000/executionTime_30IMGS__3[[#This Row],[mean]]</f>
        <v>47.91380625679777</v>
      </c>
      <c r="S8">
        <f>$Q$2/executionTime_30IMGS__3[[#This Row],[mean]]</f>
        <v>55.800069528256635</v>
      </c>
      <c r="T8">
        <f>LOG(executionTime_30IMGS__3[[#This Row],[Threads]],2)</f>
        <v>13</v>
      </c>
    </row>
    <row r="9" spans="1:20" x14ac:dyDescent="0.35">
      <c r="A9">
        <v>16384</v>
      </c>
      <c r="B9">
        <v>3</v>
      </c>
      <c r="C9">
        <v>31.641333333333332</v>
      </c>
      <c r="D9">
        <f>executionTime_3IMGS__3[[#This Row],[NImgs]]*1000/executionTime_3IMGS__3[[#This Row],[mean]]</f>
        <v>94.812692259070417</v>
      </c>
      <c r="E9">
        <f>$C$2/executionTime_3IMGS__3[[#This Row],[mean]]</f>
        <v>111.15309089376765</v>
      </c>
      <c r="F9">
        <f>LOG(executionTime_3IMGS__3[[#This Row],[Threads]],2)</f>
        <v>14</v>
      </c>
      <c r="H9">
        <v>16384</v>
      </c>
      <c r="I9">
        <v>15</v>
      </c>
      <c r="J9">
        <v>156.38266666666667</v>
      </c>
      <c r="K9">
        <f>executionTime_15IMGS__3[[#This Row],[NImgs]]*1000/executionTime_15IMGS__3[[#This Row],[mean]]</f>
        <v>95.918558749051471</v>
      </c>
      <c r="L9">
        <f>$J$2/executionTime_15IMGS__3[[#This Row],[mean]]</f>
        <v>111.51972511872586</v>
      </c>
      <c r="M9">
        <f>LOG(executionTime_15IMGS__3[[#This Row],[Threads]],2)</f>
        <v>14</v>
      </c>
      <c r="O9">
        <v>16384</v>
      </c>
      <c r="P9">
        <v>30</v>
      </c>
      <c r="Q9">
        <v>326.745</v>
      </c>
      <c r="R9">
        <f>executionTime_30IMGS__3[[#This Row],[NImgs]]*1000/executionTime_30IMGS__3[[#This Row],[mean]]</f>
        <v>91.814717899279259</v>
      </c>
      <c r="S9">
        <f>$Q$2/executionTime_30IMGS__3[[#This Row],[mean]]</f>
        <v>106.92675123822349</v>
      </c>
      <c r="T9">
        <f>LOG(executionTime_30IMGS__3[[#This Row],[Threads]],2)</f>
        <v>14</v>
      </c>
    </row>
    <row r="10" spans="1:20" x14ac:dyDescent="0.35">
      <c r="A10">
        <v>32768</v>
      </c>
      <c r="B10">
        <v>3</v>
      </c>
      <c r="C10">
        <v>17.838666666666668</v>
      </c>
      <c r="D10">
        <f>executionTime_3IMGS__3[[#This Row],[NImgs]]*1000/executionTime_3IMGS__3[[#This Row],[mean]]</f>
        <v>168.17400403617609</v>
      </c>
      <c r="E10">
        <f>$C$2/executionTime_3IMGS__3[[#This Row],[mean]]</f>
        <v>197.15778458778681</v>
      </c>
      <c r="F10">
        <f>LOG(executionTime_3IMGS__3[[#This Row],[Threads]],2)</f>
        <v>15</v>
      </c>
      <c r="H10">
        <v>32768</v>
      </c>
      <c r="I10">
        <v>15</v>
      </c>
      <c r="J10">
        <v>85.288666666666671</v>
      </c>
      <c r="K10">
        <f>executionTime_15IMGS__3[[#This Row],[NImgs]]*1000/executionTime_15IMGS__3[[#This Row],[mean]]</f>
        <v>175.87330868501479</v>
      </c>
      <c r="L10">
        <f>$J$2/executionTime_15IMGS__3[[#This Row],[mean]]</f>
        <v>204.47912579240696</v>
      </c>
      <c r="M10">
        <f>LOG(executionTime_15IMGS__3[[#This Row],[Threads]],2)</f>
        <v>15</v>
      </c>
      <c r="O10">
        <v>32768</v>
      </c>
      <c r="P10">
        <v>30</v>
      </c>
      <c r="Q10">
        <v>179.97233333333332</v>
      </c>
      <c r="R10">
        <f>executionTime_30IMGS__3[[#This Row],[NImgs]]*1000/executionTime_30IMGS__3[[#This Row],[mean]]</f>
        <v>166.69228788869401</v>
      </c>
      <c r="S10">
        <f>$Q$2/executionTime_30IMGS__3[[#This Row],[mean]]</f>
        <v>194.12862347360797</v>
      </c>
      <c r="T10">
        <f>LOG(executionTime_30IMGS__3[[#This Row],[Threads]],2)</f>
        <v>15</v>
      </c>
    </row>
    <row r="11" spans="1:20" x14ac:dyDescent="0.35">
      <c r="A11">
        <v>65536</v>
      </c>
      <c r="B11">
        <v>3</v>
      </c>
      <c r="C11">
        <v>16.067</v>
      </c>
      <c r="D11">
        <f>executionTime_3IMGS__3[[#This Row],[NImgs]]*1000/executionTime_3IMGS__3[[#This Row],[mean]]</f>
        <v>186.71811788137177</v>
      </c>
      <c r="E11">
        <f>$C$2/executionTime_3IMGS__3[[#This Row],[mean]]</f>
        <v>218.89786518951891</v>
      </c>
      <c r="F11">
        <f>LOG(executionTime_3IMGS__3[[#This Row],[Threads]],2)</f>
        <v>16</v>
      </c>
      <c r="H11">
        <v>65536</v>
      </c>
      <c r="I11">
        <v>15</v>
      </c>
      <c r="J11">
        <v>78.171999999999997</v>
      </c>
      <c r="K11">
        <f>executionTime_15IMGS__3[[#This Row],[NImgs]]*1000/executionTime_15IMGS__3[[#This Row],[mean]]</f>
        <v>191.88456224735199</v>
      </c>
      <c r="L11">
        <f>$J$2/executionTime_15IMGS__3[[#This Row],[mean]]</f>
        <v>223.09461188149211</v>
      </c>
      <c r="M11">
        <f>LOG(executionTime_15IMGS__3[[#This Row],[Threads]],2)</f>
        <v>16</v>
      </c>
      <c r="O11">
        <v>65536</v>
      </c>
      <c r="P11">
        <v>30</v>
      </c>
      <c r="Q11">
        <v>140.86000000000001</v>
      </c>
      <c r="R11">
        <f>executionTime_30IMGS__3[[#This Row],[NImgs]]*1000/executionTime_30IMGS__3[[#This Row],[mean]]</f>
        <v>212.97742439301433</v>
      </c>
      <c r="S11">
        <f>$Q$2/executionTime_30IMGS__3[[#This Row],[mean]]</f>
        <v>248.03195607932224</v>
      </c>
      <c r="T11">
        <f>LOG(executionTime_30IMGS__3[[#This Row],[Threads]],2)</f>
        <v>16</v>
      </c>
    </row>
    <row r="12" spans="1:20" x14ac:dyDescent="0.35">
      <c r="A12">
        <v>131072</v>
      </c>
      <c r="B12">
        <v>3</v>
      </c>
      <c r="C12">
        <v>12.049666666666667</v>
      </c>
      <c r="D12">
        <f>executionTime_3IMGS__3[[#This Row],[NImgs]]*1000/executionTime_3IMGS__3[[#This Row],[mean]]</f>
        <v>248.96954272593985</v>
      </c>
      <c r="E12">
        <f>$C$2/executionTime_3IMGS__3[[#This Row],[mean]]</f>
        <v>291.87794959749925</v>
      </c>
      <c r="F12">
        <f>LOG(executionTime_3IMGS__3[[#This Row],[Threads]],2)</f>
        <v>17</v>
      </c>
      <c r="H12">
        <v>131072</v>
      </c>
      <c r="I12">
        <v>15</v>
      </c>
      <c r="J12">
        <v>62.064666666666668</v>
      </c>
      <c r="K12">
        <f>executionTime_15IMGS__3[[#This Row],[NImgs]]*1000/executionTime_15IMGS__3[[#This Row],[mean]]</f>
        <v>241.68340548030548</v>
      </c>
      <c r="L12">
        <f>$J$2/executionTime_15IMGS__3[[#This Row],[mean]]</f>
        <v>280.99324360613122</v>
      </c>
      <c r="M12">
        <f>LOG(executionTime_15IMGS__3[[#This Row],[Threads]],2)</f>
        <v>17</v>
      </c>
      <c r="O12">
        <v>131072</v>
      </c>
      <c r="P12">
        <v>30</v>
      </c>
      <c r="Q12">
        <v>122.91833333333334</v>
      </c>
      <c r="R12">
        <f>executionTime_30IMGS__3[[#This Row],[NImgs]]*1000/executionTime_30IMGS__3[[#This Row],[mean]]</f>
        <v>244.06448726118967</v>
      </c>
      <c r="S12">
        <f>$Q$2/executionTime_30IMGS__3[[#This Row],[mean]]</f>
        <v>284.23572290545212</v>
      </c>
      <c r="T12">
        <f>LOG(executionTime_30IMGS__3[[#This Row],[Threads]],2)</f>
        <v>17</v>
      </c>
    </row>
    <row r="13" spans="1:20" x14ac:dyDescent="0.35">
      <c r="A13">
        <v>262144</v>
      </c>
      <c r="B13">
        <v>3</v>
      </c>
      <c r="C13">
        <v>10.161666666666667</v>
      </c>
      <c r="D13">
        <f>executionTime_3IMGS__3[[#This Row],[NImgs]]*1000/executionTime_3IMGS__3[[#This Row],[mean]]</f>
        <v>295.22716089880265</v>
      </c>
      <c r="E13">
        <f>$C$2/executionTime_3IMGS__3[[#This Row],[mean]]</f>
        <v>346.10779071674597</v>
      </c>
      <c r="F13">
        <f>LOG(executionTime_3IMGS__3[[#This Row],[Threads]],2)</f>
        <v>18</v>
      </c>
      <c r="H13">
        <v>262144</v>
      </c>
      <c r="I13">
        <v>15</v>
      </c>
      <c r="J13">
        <v>54.636333333333333</v>
      </c>
      <c r="K13">
        <f>executionTime_15IMGS__3[[#This Row],[NImgs]]*1000/executionTime_15IMGS__3[[#This Row],[mean]]</f>
        <v>274.54258155439908</v>
      </c>
      <c r="L13">
        <f>$J$2/executionTime_15IMGS__3[[#This Row],[mean]]</f>
        <v>319.19696904989962</v>
      </c>
      <c r="M13">
        <f>LOG(executionTime_15IMGS__3[[#This Row],[Threads]],2)</f>
        <v>18</v>
      </c>
      <c r="O13">
        <v>262144</v>
      </c>
      <c r="P13">
        <v>30</v>
      </c>
      <c r="Q13">
        <v>108.33266666666667</v>
      </c>
      <c r="R13">
        <f>executionTime_30IMGS__3[[#This Row],[NImgs]]*1000/executionTime_30IMGS__3[[#This Row],[mean]]</f>
        <v>276.92478107557582</v>
      </c>
      <c r="S13">
        <f>$Q$2/executionTime_30IMGS__3[[#This Row],[mean]]</f>
        <v>322.50458156665576</v>
      </c>
      <c r="T13">
        <f>LOG(executionTime_30IMGS__3[[#This Row],[Threads]],2)</f>
        <v>18</v>
      </c>
    </row>
    <row r="14" spans="1:20" x14ac:dyDescent="0.35">
      <c r="A14">
        <v>524288</v>
      </c>
      <c r="B14">
        <v>3</v>
      </c>
      <c r="C14">
        <v>8.6053333333333324</v>
      </c>
      <c r="D14">
        <f>executionTime_3IMGS__3[[#This Row],[NImgs]]*1000/executionTime_3IMGS__3[[#This Row],[mean]]</f>
        <v>348.62101022621636</v>
      </c>
      <c r="E14">
        <f>$C$2/executionTime_3IMGS__3[[#This Row],[mean]]</f>
        <v>408.70374961264338</v>
      </c>
      <c r="F14">
        <f>LOG(executionTime_3IMGS__3[[#This Row],[Threads]],2)</f>
        <v>19</v>
      </c>
      <c r="H14">
        <v>524288</v>
      </c>
      <c r="I14">
        <v>15</v>
      </c>
      <c r="J14">
        <v>51.407333333333334</v>
      </c>
      <c r="K14">
        <f>executionTime_15IMGS__3[[#This Row],[NImgs]]*1000/executionTime_15IMGS__3[[#This Row],[mean]]</f>
        <v>291.78716395844953</v>
      </c>
      <c r="L14">
        <f>$J$2/executionTime_15IMGS__3[[#This Row],[mean]]</f>
        <v>339.2463850812465</v>
      </c>
      <c r="M14">
        <f>LOG(executionTime_15IMGS__3[[#This Row],[Threads]],2)</f>
        <v>19</v>
      </c>
      <c r="O14">
        <v>524288</v>
      </c>
      <c r="P14">
        <v>30</v>
      </c>
      <c r="Q14">
        <v>106.62766666666667</v>
      </c>
      <c r="R14">
        <f>executionTime_30IMGS__3[[#This Row],[NImgs]]*1000/executionTime_30IMGS__3[[#This Row],[mean]]</f>
        <v>281.35286964296319</v>
      </c>
      <c r="S14">
        <f>$Q$2/executionTime_30IMGS__3[[#This Row],[mean]]</f>
        <v>327.66150123638954</v>
      </c>
      <c r="T14">
        <f>LOG(executionTime_30IMGS__3[[#This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108A-D803-4C05-9CCF-804900C6EFF0}">
  <dimension ref="A1:T13"/>
  <sheetViews>
    <sheetView workbookViewId="0">
      <selection activeCell="F2" sqref="F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1.81640625" bestFit="1" customWidth="1"/>
    <col min="8" max="8" width="9.81640625" bestFit="1" customWidth="1"/>
    <col min="9" max="9" width="8.26953125" bestFit="1" customWidth="1"/>
    <col min="10" max="10" width="11.90625" bestFit="1" customWidth="1"/>
    <col min="11" max="11" width="11.81640625" bestFit="1" customWidth="1"/>
    <col min="12" max="12" width="15.4531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256</v>
      </c>
      <c r="B2">
        <v>3</v>
      </c>
      <c r="C2">
        <v>1908.1446666666666</v>
      </c>
      <c r="D2">
        <f>executionTime_3IMGS__4[[#This Row],[NImgs]]*1000/executionTime_3IMGS__4[[#This Row],[mean]]</f>
        <v>1.572207837491008</v>
      </c>
      <c r="E2">
        <f>$C$2/executionTime_3IMGS__4[[#This Row],[mean]]</f>
        <v>1</v>
      </c>
      <c r="F2">
        <f>LOG(executionTime_3IMGS__4[[#This Row],[Threads]],2)</f>
        <v>8</v>
      </c>
      <c r="H2">
        <v>256</v>
      </c>
      <c r="I2">
        <v>15</v>
      </c>
      <c r="J2">
        <v>9274.0013333333336</v>
      </c>
      <c r="K2">
        <f>executionTime_15IMGS__4[[#This Row],[NImgs]]*1000/executionTime_15IMGS__4[[#This Row],[mean]]</f>
        <v>1.6174248267666125</v>
      </c>
      <c r="L2">
        <f>$J$2/executionTime_15IMGS__4[[#This Row],[mean]]</f>
        <v>1</v>
      </c>
      <c r="M2">
        <f>LOG(executionTime_15IMGS__4[[#This Row],[Threads]],2)</f>
        <v>8</v>
      </c>
      <c r="O2">
        <v>256</v>
      </c>
      <c r="P2">
        <v>30</v>
      </c>
      <c r="Q2">
        <v>18320.315999999999</v>
      </c>
      <c r="R2">
        <f>executionTime_30IMGS__4[[#This Row],[NImgs]]*1000/executionTime_30IMGS__4[[#This Row],[mean]]</f>
        <v>1.6375263396111728</v>
      </c>
      <c r="S2">
        <f>$Q$2/executionTime_30IMGS__4[[#This Row],[mean]]</f>
        <v>1</v>
      </c>
      <c r="T2">
        <f>LOG(executionTime_30IMGS__4[[#This Row],[Threads]],2)</f>
        <v>8</v>
      </c>
    </row>
    <row r="3" spans="1:20" x14ac:dyDescent="0.35">
      <c r="A3">
        <v>512</v>
      </c>
      <c r="B3">
        <v>3</v>
      </c>
      <c r="C3">
        <v>983.82033333333334</v>
      </c>
      <c r="D3">
        <f>executionTime_3IMGS__4[[#This Row],[NImgs]]*1000/executionTime_3IMGS__4[[#This Row],[mean]]</f>
        <v>3.0493372604279712</v>
      </c>
      <c r="E3">
        <f>$C$2/executionTime_3IMGS__4[[#This Row],[mean]]</f>
        <v>1.9395255434511924</v>
      </c>
      <c r="F3">
        <f>LOG(executionTime_3IMGS__4[[#This Row],[Threads]],2)</f>
        <v>9</v>
      </c>
      <c r="H3">
        <v>512</v>
      </c>
      <c r="I3">
        <v>15</v>
      </c>
      <c r="J3">
        <v>4697.8826666666664</v>
      </c>
      <c r="K3">
        <f>executionTime_15IMGS__4[[#This Row],[NImgs]]*1000/executionTime_15IMGS__4[[#This Row],[mean]]</f>
        <v>3.1929277643375231</v>
      </c>
      <c r="L3">
        <f>$J$2/executionTime_15IMGS__4[[#This Row],[mean]]</f>
        <v>1.9740810895802139</v>
      </c>
      <c r="M3">
        <f>LOG(executionTime_15IMGS__4[[#This Row],[Threads]],2)</f>
        <v>9</v>
      </c>
      <c r="O3">
        <v>512</v>
      </c>
      <c r="P3">
        <v>30</v>
      </c>
      <c r="Q3">
        <v>9311.0183333333334</v>
      </c>
      <c r="R3">
        <f>executionTime_30IMGS__4[[#This Row],[NImgs]]*1000/executionTime_30IMGS__4[[#This Row],[mean]]</f>
        <v>3.2219891451185703</v>
      </c>
      <c r="S3">
        <f>$Q$2/executionTime_30IMGS__4[[#This Row],[mean]]</f>
        <v>1.9675953095714018</v>
      </c>
      <c r="T3">
        <f>LOG(executionTime_30IMGS__4[[#This Row],[Threads]],2)</f>
        <v>9</v>
      </c>
    </row>
    <row r="4" spans="1:20" x14ac:dyDescent="0.35">
      <c r="A4">
        <v>1024</v>
      </c>
      <c r="B4">
        <v>3</v>
      </c>
      <c r="C4">
        <v>505.00333333333333</v>
      </c>
      <c r="D4">
        <f>executionTime_3IMGS__4[[#This Row],[NImgs]]*1000/executionTime_3IMGS__4[[#This Row],[mean]]</f>
        <v>5.9405548478227868</v>
      </c>
      <c r="E4">
        <f>$C$2/executionTime_3IMGS__4[[#This Row],[mean]]</f>
        <v>3.778479349971287</v>
      </c>
      <c r="F4">
        <f>LOG(executionTime_3IMGS__4[[#This Row],[Threads]],2)</f>
        <v>10</v>
      </c>
      <c r="H4">
        <v>1024</v>
      </c>
      <c r="I4">
        <v>15</v>
      </c>
      <c r="J4">
        <v>2429.3036666666667</v>
      </c>
      <c r="K4">
        <f>executionTime_15IMGS__4[[#This Row],[NImgs]]*1000/executionTime_15IMGS__4[[#This Row],[mean]]</f>
        <v>6.1746088831216515</v>
      </c>
      <c r="L4">
        <f>$J$2/executionTime_15IMGS__4[[#This Row],[mean]]</f>
        <v>3.8175554009921364</v>
      </c>
      <c r="M4">
        <f>LOG(executionTime_15IMGS__4[[#This Row],[Threads]],2)</f>
        <v>10</v>
      </c>
      <c r="O4">
        <v>1024</v>
      </c>
      <c r="P4">
        <v>30</v>
      </c>
      <c r="Q4">
        <v>4697.4503333333332</v>
      </c>
      <c r="R4">
        <f>executionTime_30IMGS__4[[#This Row],[NImgs]]*1000/executionTime_30IMGS__4[[#This Row],[mean]]</f>
        <v>6.3864432556356281</v>
      </c>
      <c r="S4">
        <f>$Q$2/executionTime_30IMGS__4[[#This Row],[mean]]</f>
        <v>3.9000552853104495</v>
      </c>
      <c r="T4">
        <f>LOG(executionTime_30IMGS__4[[#This Row],[Threads]],2)</f>
        <v>10</v>
      </c>
    </row>
    <row r="5" spans="1:20" x14ac:dyDescent="0.35">
      <c r="A5">
        <v>2048</v>
      </c>
      <c r="B5">
        <v>3</v>
      </c>
      <c r="C5">
        <v>264.24133333333333</v>
      </c>
      <c r="D5">
        <f>executionTime_3IMGS__4[[#This Row],[NImgs]]*1000/executionTime_3IMGS__4[[#This Row],[mean]]</f>
        <v>11.353257880422442</v>
      </c>
      <c r="E5">
        <f>$C$2/executionTime_3IMGS__4[[#This Row],[mean]]</f>
        <v>7.2212194912731285</v>
      </c>
      <c r="F5">
        <f>LOG(executionTime_3IMGS__4[[#This Row],[Threads]],2)</f>
        <v>11</v>
      </c>
      <c r="H5">
        <v>2048</v>
      </c>
      <c r="I5">
        <v>15</v>
      </c>
      <c r="J5">
        <v>1230.2976666666666</v>
      </c>
      <c r="K5">
        <f>executionTime_15IMGS__4[[#This Row],[NImgs]]*1000/executionTime_15IMGS__4[[#This Row],[mean]]</f>
        <v>12.192171379663405</v>
      </c>
      <c r="L5">
        <f>$J$2/executionTime_15IMGS__4[[#This Row],[mean]]</f>
        <v>7.538014242081795</v>
      </c>
      <c r="M5">
        <f>LOG(executionTime_15IMGS__4[[#This Row],[Threads]],2)</f>
        <v>11</v>
      </c>
      <c r="O5">
        <v>2048</v>
      </c>
      <c r="P5">
        <v>30</v>
      </c>
      <c r="Q5">
        <v>2421.9780000000001</v>
      </c>
      <c r="R5">
        <f>executionTime_30IMGS__4[[#This Row],[NImgs]]*1000/executionTime_30IMGS__4[[#This Row],[mean]]</f>
        <v>12.386569985359074</v>
      </c>
      <c r="S5">
        <f>$Q$2/executionTime_30IMGS__4[[#This Row],[mean]]</f>
        <v>7.5641958762631196</v>
      </c>
      <c r="T5">
        <f>LOG(executionTime_30IMGS__4[[#This Row],[Threads]],2)</f>
        <v>11</v>
      </c>
    </row>
    <row r="6" spans="1:20" x14ac:dyDescent="0.35">
      <c r="A6">
        <v>4096</v>
      </c>
      <c r="B6">
        <v>3</v>
      </c>
      <c r="C6">
        <v>134.04500000000002</v>
      </c>
      <c r="D6">
        <f>executionTime_3IMGS__4[[#This Row],[NImgs]]*1000/executionTime_3IMGS__4[[#This Row],[mean]]</f>
        <v>22.380543847215485</v>
      </c>
      <c r="E6">
        <f>$C$2/executionTime_3IMGS__4[[#This Row],[mean]]</f>
        <v>14.235105126387902</v>
      </c>
      <c r="F6">
        <f>LOG(executionTime_3IMGS__4[[#This Row],[Threads]],2)</f>
        <v>12</v>
      </c>
      <c r="H6">
        <v>4096</v>
      </c>
      <c r="I6">
        <v>15</v>
      </c>
      <c r="J6">
        <v>621.31933333333336</v>
      </c>
      <c r="K6">
        <f>executionTime_15IMGS__4[[#This Row],[NImgs]]*1000/executionTime_15IMGS__4[[#This Row],[mean]]</f>
        <v>24.142174877330927</v>
      </c>
      <c r="L6">
        <f>$J$2/executionTime_15IMGS__4[[#This Row],[mean]]</f>
        <v>14.926304133462235</v>
      </c>
      <c r="M6">
        <f>LOG(executionTime_15IMGS__4[[#This Row],[Threads]],2)</f>
        <v>12</v>
      </c>
      <c r="O6">
        <v>4096</v>
      </c>
      <c r="P6">
        <v>30</v>
      </c>
      <c r="Q6">
        <v>1223.3973333333333</v>
      </c>
      <c r="R6">
        <f>executionTime_30IMGS__4[[#This Row],[NImgs]]*1000/executionTime_30IMGS__4[[#This Row],[mean]]</f>
        <v>24.521877874509016</v>
      </c>
      <c r="S6">
        <f>$Q$2/executionTime_30IMGS__4[[#This Row],[mean]]</f>
        <v>14.974951719147118</v>
      </c>
      <c r="T6">
        <f>LOG(executionTime_30IMGS__4[[#This Row],[Threads]],2)</f>
        <v>12</v>
      </c>
    </row>
    <row r="7" spans="1:20" x14ac:dyDescent="0.35">
      <c r="A7">
        <v>8192</v>
      </c>
      <c r="B7">
        <v>3</v>
      </c>
      <c r="C7">
        <v>71.584999999999994</v>
      </c>
      <c r="D7">
        <f>executionTime_3IMGS__4[[#This Row],[NImgs]]*1000/executionTime_3IMGS__4[[#This Row],[mean]]</f>
        <v>41.90822099601872</v>
      </c>
      <c r="E7">
        <f>$C$2/executionTime_3IMGS__4[[#This Row],[mean]]</f>
        <v>26.655649461013713</v>
      </c>
      <c r="F7">
        <f>LOG(executionTime_3IMGS__4[[#This Row],[Threads]],2)</f>
        <v>13</v>
      </c>
      <c r="H7">
        <v>8192</v>
      </c>
      <c r="I7">
        <v>15</v>
      </c>
      <c r="J7">
        <v>323.86066666666665</v>
      </c>
      <c r="K7">
        <f>executionTime_15IMGS__4[[#This Row],[NImgs]]*1000/executionTime_15IMGS__4[[#This Row],[mean]]</f>
        <v>46.316214174408337</v>
      </c>
      <c r="L7">
        <f>$J$2/executionTime_15IMGS__4[[#This Row],[mean]]</f>
        <v>28.635775467227678</v>
      </c>
      <c r="M7">
        <f>LOG(executionTime_15IMGS__4[[#This Row],[Threads]],2)</f>
        <v>13</v>
      </c>
      <c r="O7">
        <v>8192</v>
      </c>
      <c r="P7">
        <v>30</v>
      </c>
      <c r="Q7">
        <v>620.89</v>
      </c>
      <c r="R7">
        <f>executionTime_30IMGS__4[[#This Row],[NImgs]]*1000/executionTime_30IMGS__4[[#This Row],[mean]]</f>
        <v>48.317737441414742</v>
      </c>
      <c r="S7">
        <f>$Q$2/executionTime_30IMGS__4[[#This Row],[mean]]</f>
        <v>29.50654061105832</v>
      </c>
      <c r="T7">
        <f>LOG(executionTime_30IMGS__4[[#This Row],[Threads]],2)</f>
        <v>13</v>
      </c>
    </row>
    <row r="8" spans="1:20" x14ac:dyDescent="0.35">
      <c r="A8">
        <v>16384</v>
      </c>
      <c r="B8">
        <v>3</v>
      </c>
      <c r="C8">
        <v>39.736666666666665</v>
      </c>
      <c r="D8">
        <f>executionTime_3IMGS__4[[#This Row],[NImgs]]*1000/executionTime_3IMGS__4[[#This Row],[mean]]</f>
        <v>75.497022061907558</v>
      </c>
      <c r="E8">
        <f>$C$2/executionTime_3IMGS__4[[#This Row],[mean]]</f>
        <v>48.01974666554819</v>
      </c>
      <c r="F8">
        <f>LOG(executionTime_3IMGS__4[[#This Row],[Threads]],2)</f>
        <v>14</v>
      </c>
      <c r="H8">
        <v>16384</v>
      </c>
      <c r="I8">
        <v>15</v>
      </c>
      <c r="J8">
        <v>170.15366666666668</v>
      </c>
      <c r="K8">
        <f>executionTime_15IMGS__4[[#This Row],[NImgs]]*1000/executionTime_15IMGS__4[[#This Row],[mean]]</f>
        <v>88.155608361853297</v>
      </c>
      <c r="L8">
        <f>$J$2/executionTime_15IMGS__4[[#This Row],[mean]]</f>
        <v>54.503681965909244</v>
      </c>
      <c r="M8">
        <f>LOG(executionTime_15IMGS__4[[#This Row],[Threads]],2)</f>
        <v>14</v>
      </c>
      <c r="O8">
        <v>16384</v>
      </c>
      <c r="P8">
        <v>30</v>
      </c>
      <c r="Q8">
        <v>334.81</v>
      </c>
      <c r="R8">
        <f>executionTime_30IMGS__4[[#This Row],[NImgs]]*1000/executionTime_30IMGS__4[[#This Row],[mean]]</f>
        <v>89.603058451061798</v>
      </c>
      <c r="S8">
        <f>$Q$2/executionTime_30IMGS__4[[#This Row],[mean]]</f>
        <v>54.718544846330751</v>
      </c>
      <c r="T8">
        <f>LOG(executionTime_30IMGS__4[[#This Row],[Threads]],2)</f>
        <v>14</v>
      </c>
    </row>
    <row r="9" spans="1:20" x14ac:dyDescent="0.35">
      <c r="A9">
        <v>32768</v>
      </c>
      <c r="B9">
        <v>3</v>
      </c>
      <c r="C9">
        <v>26.267666666666667</v>
      </c>
      <c r="D9">
        <f>executionTime_3IMGS__4[[#This Row],[NImgs]]*1000/executionTime_3IMGS__4[[#This Row],[mean]]</f>
        <v>114.20884991688133</v>
      </c>
      <c r="E9">
        <f>$C$2/executionTime_3IMGS__4[[#This Row],[mean]]</f>
        <v>72.642335951676969</v>
      </c>
      <c r="F9">
        <f>LOG(executionTime_3IMGS__4[[#This Row],[Threads]],2)</f>
        <v>15</v>
      </c>
      <c r="H9">
        <v>32768</v>
      </c>
      <c r="I9">
        <v>15</v>
      </c>
      <c r="J9">
        <v>100.175</v>
      </c>
      <c r="K9">
        <f>executionTime_15IMGS__4[[#This Row],[NImgs]]*1000/executionTime_15IMGS__4[[#This Row],[mean]]</f>
        <v>149.73795857249814</v>
      </c>
      <c r="L9">
        <f>$J$2/executionTime_15IMGS__4[[#This Row],[mean]]</f>
        <v>92.578001830130617</v>
      </c>
      <c r="M9">
        <f>LOG(executionTime_15IMGS__4[[#This Row],[Threads]],2)</f>
        <v>15</v>
      </c>
      <c r="O9">
        <v>32768</v>
      </c>
      <c r="P9">
        <v>30</v>
      </c>
      <c r="Q9">
        <v>196.91766666666666</v>
      </c>
      <c r="R9">
        <f>executionTime_30IMGS__4[[#This Row],[NImgs]]*1000/executionTime_30IMGS__4[[#This Row],[mean]]</f>
        <v>152.34793560083486</v>
      </c>
      <c r="S9">
        <f>$Q$2/executionTime_30IMGS__4[[#This Row],[mean]]</f>
        <v>93.035410738498157</v>
      </c>
      <c r="T9">
        <f>LOG(executionTime_30IMGS__4[[#This Row],[Threads]],2)</f>
        <v>15</v>
      </c>
    </row>
    <row r="10" spans="1:20" x14ac:dyDescent="0.35">
      <c r="A10">
        <v>65536</v>
      </c>
      <c r="B10">
        <v>3</v>
      </c>
      <c r="C10">
        <v>18.267666666666667</v>
      </c>
      <c r="D10">
        <f>executionTime_3IMGS__4[[#This Row],[NImgs]]*1000/executionTime_3IMGS__4[[#This Row],[mean]]</f>
        <v>164.22458624527854</v>
      </c>
      <c r="E10">
        <f>$C$2/executionTime_3IMGS__4[[#This Row],[mean]]</f>
        <v>104.45475612648941</v>
      </c>
      <c r="F10">
        <f>LOG(executionTime_3IMGS__4[[#This Row],[Threads]],2)</f>
        <v>16</v>
      </c>
      <c r="H10">
        <v>65536</v>
      </c>
      <c r="I10">
        <v>15</v>
      </c>
      <c r="J10">
        <v>68.760333333333335</v>
      </c>
      <c r="K10">
        <f>executionTime_15IMGS__4[[#This Row],[NImgs]]*1000/executionTime_15IMGS__4[[#This Row],[mean]]</f>
        <v>218.14902972159337</v>
      </c>
      <c r="L10">
        <f>$J$2/executionTime_15IMGS__4[[#This Row],[mean]]</f>
        <v>134.87429283356198</v>
      </c>
      <c r="M10">
        <f>LOG(executionTime_15IMGS__4[[#This Row],[Threads]],2)</f>
        <v>16</v>
      </c>
      <c r="O10">
        <v>65536</v>
      </c>
      <c r="P10">
        <v>30</v>
      </c>
      <c r="Q10">
        <v>129.27733333333333</v>
      </c>
      <c r="R10">
        <f>executionTime_30IMGS__4[[#This Row],[NImgs]]*1000/executionTime_30IMGS__4[[#This Row],[mean]]</f>
        <v>232.05924214608388</v>
      </c>
      <c r="S10">
        <f>$Q$2/executionTime_30IMGS__4[[#This Row],[mean]]</f>
        <v>141.71328822789249</v>
      </c>
      <c r="T10">
        <f>LOG(executionTime_30IMGS__4[[#This Row],[Threads]],2)</f>
        <v>16</v>
      </c>
    </row>
    <row r="11" spans="1:20" x14ac:dyDescent="0.35">
      <c r="A11">
        <v>131072</v>
      </c>
      <c r="B11">
        <v>3</v>
      </c>
      <c r="C11">
        <v>17.705333333333332</v>
      </c>
      <c r="D11">
        <f>executionTime_3IMGS__4[[#This Row],[NImgs]]*1000/executionTime_3IMGS__4[[#This Row],[mean]]</f>
        <v>169.44046991490325</v>
      </c>
      <c r="E11">
        <f>$C$2/executionTime_3IMGS__4[[#This Row],[mean]]</f>
        <v>107.77230966187213</v>
      </c>
      <c r="F11">
        <f>LOG(executionTime_3IMGS__4[[#This Row],[Threads]],2)</f>
        <v>17</v>
      </c>
      <c r="H11">
        <v>131072</v>
      </c>
      <c r="I11">
        <v>15</v>
      </c>
      <c r="J11">
        <v>54.928000000000004</v>
      </c>
      <c r="K11">
        <f>executionTime_15IMGS__4[[#This Row],[NImgs]]*1000/executionTime_15IMGS__4[[#This Row],[mean]]</f>
        <v>273.08476551121464</v>
      </c>
      <c r="L11">
        <f>$J$2/executionTime_15IMGS__4[[#This Row],[mean]]</f>
        <v>168.83923196426838</v>
      </c>
      <c r="M11">
        <f>LOG(executionTime_15IMGS__4[[#This Row],[Threads]],2)</f>
        <v>17</v>
      </c>
      <c r="O11">
        <v>131072</v>
      </c>
      <c r="P11">
        <v>30</v>
      </c>
      <c r="Q11">
        <v>107.37433333333333</v>
      </c>
      <c r="R11">
        <f>executionTime_30IMGS__4[[#This Row],[NImgs]]*1000/executionTime_30IMGS__4[[#This Row],[mean]]</f>
        <v>279.39637964380069</v>
      </c>
      <c r="S11">
        <f>$Q$2/executionTime_30IMGS__4[[#This Row],[mean]]</f>
        <v>170.62099881101318</v>
      </c>
      <c r="T11">
        <f>LOG(executionTime_30IMGS__4[[#This Row],[Threads]],2)</f>
        <v>17</v>
      </c>
    </row>
    <row r="12" spans="1:20" x14ac:dyDescent="0.35">
      <c r="A12">
        <v>262144</v>
      </c>
      <c r="B12">
        <v>3</v>
      </c>
      <c r="C12">
        <v>13.250333333333334</v>
      </c>
      <c r="D12">
        <f>executionTime_3IMGS__4[[#This Row],[NImgs]]*1000/executionTime_3IMGS__4[[#This Row],[mean]]</f>
        <v>226.40939850569796</v>
      </c>
      <c r="E12">
        <f>$C$2/executionTime_3IMGS__4[[#This Row],[mean]]</f>
        <v>144.00729541395185</v>
      </c>
      <c r="F12">
        <f>LOG(executionTime_3IMGS__4[[#This Row],[Threads]],2)</f>
        <v>18</v>
      </c>
      <c r="H12">
        <v>262144</v>
      </c>
      <c r="I12">
        <v>15</v>
      </c>
      <c r="J12">
        <v>42.975333333333332</v>
      </c>
      <c r="K12">
        <f>executionTime_15IMGS__4[[#This Row],[NImgs]]*1000/executionTime_15IMGS__4[[#This Row],[mean]]</f>
        <v>349.03743232552006</v>
      </c>
      <c r="L12">
        <f>$J$2/executionTime_15IMGS__4[[#This Row],[mean]]</f>
        <v>215.79824085134109</v>
      </c>
      <c r="M12">
        <f>LOG(executionTime_15IMGS__4[[#This Row],[Threads]],2)</f>
        <v>18</v>
      </c>
      <c r="O12">
        <v>262144</v>
      </c>
      <c r="P12">
        <v>30</v>
      </c>
      <c r="Q12">
        <v>85.439000000000007</v>
      </c>
      <c r="R12">
        <f>executionTime_30IMGS__4[[#This Row],[NImgs]]*1000/executionTime_30IMGS__4[[#This Row],[mean]]</f>
        <v>351.12770514636168</v>
      </c>
      <c r="S12">
        <f>$Q$2/executionTime_30IMGS__4[[#This Row],[mean]]</f>
        <v>214.42568382120575</v>
      </c>
      <c r="T12">
        <f>LOG(executionTime_30IMGS__4[[#This Row],[Threads]],2)</f>
        <v>18</v>
      </c>
    </row>
    <row r="13" spans="1:20" x14ac:dyDescent="0.35">
      <c r="A13">
        <v>524288</v>
      </c>
      <c r="B13">
        <v>3</v>
      </c>
      <c r="C13">
        <v>12.186999999999999</v>
      </c>
      <c r="D13">
        <f>executionTime_3IMGS__4[[#This Row],[NImgs]]*1000/executionTime_3IMGS__4[[#This Row],[mean]]</f>
        <v>246.16394518749487</v>
      </c>
      <c r="E13">
        <f>$C$2/executionTime_3IMGS__4[[#This Row],[mean]]</f>
        <v>156.57213971171467</v>
      </c>
      <c r="F13">
        <f>LOG(executionTime_3IMGS__4[[#This Row],[Threads]],2)</f>
        <v>19</v>
      </c>
      <c r="H13">
        <v>524288</v>
      </c>
      <c r="I13">
        <v>15</v>
      </c>
      <c r="J13">
        <v>39.519333333333336</v>
      </c>
      <c r="K13">
        <f>executionTime_15IMGS__4[[#This Row],[NImgs]]*1000/executionTime_15IMGS__4[[#This Row],[mean]]</f>
        <v>379.56105872231313</v>
      </c>
      <c r="L13">
        <f>$J$2/executionTime_15IMGS__4[[#This Row],[mean]]</f>
        <v>234.66998431147624</v>
      </c>
      <c r="M13">
        <f>LOG(executionTime_15IMGS__4[[#This Row],[Threads]],2)</f>
        <v>19</v>
      </c>
      <c r="O13">
        <v>524288</v>
      </c>
      <c r="P13">
        <v>30</v>
      </c>
      <c r="Q13">
        <v>71.722999999999999</v>
      </c>
      <c r="R13">
        <f>executionTime_30IMGS__4[[#This Row],[NImgs]]*1000/executionTime_30IMGS__4[[#This Row],[mean]]</f>
        <v>418.27586687673409</v>
      </c>
      <c r="S13">
        <f>$Q$2/executionTime_30IMGS__4[[#This Row],[mean]]</f>
        <v>255.43153521185673</v>
      </c>
      <c r="T13">
        <f>LOG(executionTime_30IMGS__4[[#This Row],[Threads]],2)</f>
        <v>19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D18B-8708-4B62-AEC9-7E43AF4E3DAB}">
  <dimension ref="A1:T10"/>
  <sheetViews>
    <sheetView workbookViewId="0">
      <selection activeCell="E17" sqref="E17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1.81640625" bestFit="1" customWidth="1"/>
    <col min="8" max="8" width="9.81640625" bestFit="1" customWidth="1"/>
    <col min="9" max="9" width="8.26953125" bestFit="1" customWidth="1"/>
    <col min="10" max="10" width="11.90625" bestFit="1" customWidth="1"/>
    <col min="11" max="11" width="11.81640625" bestFit="1" customWidth="1"/>
    <col min="12" max="12" width="15.453125" bestFit="1" customWidth="1"/>
    <col min="15" max="15" width="9.81640625" bestFit="1" customWidth="1"/>
    <col min="16" max="16" width="8.26953125" bestFit="1" customWidth="1"/>
    <col min="17" max="17" width="11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32768</v>
      </c>
      <c r="B2">
        <v>30</v>
      </c>
      <c r="C2">
        <v>212.10766666666666</v>
      </c>
      <c r="D2">
        <f>executionTime_30IMGS__5[[#This Row],[NImgs]]*1000/executionTime_30IMGS__5[[#This Row],[mean]]</f>
        <v>141.43760322980626</v>
      </c>
      <c r="E2">
        <f>$C$2/executionTime_30IMGS__5[[#This Row],[mean]]</f>
        <v>1</v>
      </c>
      <c r="F2">
        <f>LOG(executionTime_30IMGS__5[[#This Row],[Threads]],2)</f>
        <v>15</v>
      </c>
      <c r="H2">
        <v>32768</v>
      </c>
      <c r="I2">
        <v>100</v>
      </c>
      <c r="J2">
        <v>647.22166666666669</v>
      </c>
      <c r="K2">
        <f>executionTime_100IMGS[[#This Row],[NImgs]]*1000/executionTime_100IMGS[[#This Row],[mean]]</f>
        <v>154.50657039190591</v>
      </c>
      <c r="L2">
        <f>$J$2/executionTime_100IMGS[[#This Row],[mean]]</f>
        <v>1</v>
      </c>
      <c r="M2">
        <f>LOG(executionTime_100IMGS[[#This Row],[Threads]],2)</f>
        <v>15</v>
      </c>
      <c r="O2">
        <v>32768</v>
      </c>
      <c r="P2">
        <v>200</v>
      </c>
      <c r="Q2">
        <v>1236.2103333333334</v>
      </c>
      <c r="R2">
        <f>executionTime_200IMGS[[#This Row],[NImgs]]*1000/executionTime_200IMGS[[#This Row],[mean]]</f>
        <v>161.78476640032397</v>
      </c>
      <c r="S2">
        <f>$Q$2/executionTime_200IMGS[[#This Row],[mean]]</f>
        <v>1</v>
      </c>
      <c r="T2">
        <f>LOG(executionTime_200IMGS[[#This Row],[Threads]],2)</f>
        <v>15</v>
      </c>
    </row>
    <row r="3" spans="1:20" x14ac:dyDescent="0.35">
      <c r="A3">
        <v>65536</v>
      </c>
      <c r="B3">
        <v>30</v>
      </c>
      <c r="C3">
        <v>126.18833333333333</v>
      </c>
      <c r="D3">
        <f>executionTime_30IMGS__5[[#This Row],[NImgs]]*1000/executionTime_30IMGS__5[[#This Row],[mean]]</f>
        <v>237.73988614901009</v>
      </c>
      <c r="E3">
        <f>$C$2/executionTime_30IMGS__5[[#This Row],[mean]]</f>
        <v>1.6808817508221838</v>
      </c>
      <c r="F3">
        <f>LOG(executionTime_30IMGS__5[[#This Row],[Threads]],2)</f>
        <v>16</v>
      </c>
      <c r="H3">
        <v>65536</v>
      </c>
      <c r="I3">
        <v>100</v>
      </c>
      <c r="J3">
        <v>431.7643333333333</v>
      </c>
      <c r="K3">
        <f>executionTime_100IMGS[[#This Row],[NImgs]]*1000/executionTime_100IMGS[[#This Row],[mean]]</f>
        <v>231.60782927106069</v>
      </c>
      <c r="L3">
        <f>$J$2/executionTime_100IMGS[[#This Row],[mean]]</f>
        <v>1.4990160527386469</v>
      </c>
      <c r="M3">
        <f>LOG(executionTime_100IMGS[[#This Row],[Threads]],2)</f>
        <v>16</v>
      </c>
      <c r="O3">
        <v>65536</v>
      </c>
      <c r="P3">
        <v>200</v>
      </c>
      <c r="Q3">
        <v>1249.3803333333333</v>
      </c>
      <c r="R3">
        <f>executionTime_200IMGS[[#This Row],[NImgs]]*1000/executionTime_200IMGS[[#This Row],[mean]]</f>
        <v>160.07935667308141</v>
      </c>
      <c r="S3">
        <f>$Q$2/executionTime_200IMGS[[#This Row],[mean]]</f>
        <v>0.98945877436307772</v>
      </c>
      <c r="T3">
        <f>LOG(executionTime_200IMGS[[#This Row],[Threads]],2)</f>
        <v>16</v>
      </c>
    </row>
    <row r="4" spans="1:20" x14ac:dyDescent="0.35">
      <c r="A4">
        <v>131072</v>
      </c>
      <c r="B4">
        <v>30</v>
      </c>
      <c r="C4">
        <v>107.131</v>
      </c>
      <c r="D4">
        <f>executionTime_30IMGS__5[[#This Row],[NImgs]]*1000/executionTime_30IMGS__5[[#This Row],[mean]]</f>
        <v>280.0309900962373</v>
      </c>
      <c r="E4">
        <f>$C$2/executionTime_30IMGS__5[[#This Row],[mean]]</f>
        <v>1.9798906634556446</v>
      </c>
      <c r="F4">
        <f>LOG(executionTime_30IMGS__5[[#This Row],[Threads]],2)</f>
        <v>17</v>
      </c>
      <c r="H4">
        <v>131072</v>
      </c>
      <c r="I4">
        <v>100</v>
      </c>
      <c r="J4">
        <v>387.51066666666668</v>
      </c>
      <c r="K4">
        <f>executionTime_100IMGS[[#This Row],[NImgs]]*1000/executionTime_100IMGS[[#This Row],[mean]]</f>
        <v>258.05741261315819</v>
      </c>
      <c r="L4">
        <f>$J$2/executionTime_100IMGS[[#This Row],[mean]]</f>
        <v>1.6702034868717592</v>
      </c>
      <c r="M4">
        <f>LOG(executionTime_100IMGS[[#This Row],[Threads]],2)</f>
        <v>17</v>
      </c>
      <c r="O4">
        <v>131072</v>
      </c>
      <c r="P4">
        <v>200</v>
      </c>
      <c r="Q4">
        <v>763.38499999999999</v>
      </c>
      <c r="R4">
        <f>executionTime_200IMGS[[#This Row],[NImgs]]*1000/executionTime_200IMGS[[#This Row],[mean]]</f>
        <v>261.99100060912906</v>
      </c>
      <c r="S4">
        <f>$Q$2/executionTime_200IMGS[[#This Row],[mean]]</f>
        <v>1.6193799109667251</v>
      </c>
      <c r="T4">
        <f>LOG(executionTime_200IMGS[[#This Row],[Threads]],2)</f>
        <v>17</v>
      </c>
    </row>
    <row r="5" spans="1:20" x14ac:dyDescent="0.35">
      <c r="A5">
        <v>262144</v>
      </c>
      <c r="B5">
        <v>30</v>
      </c>
      <c r="C5">
        <v>81.744</v>
      </c>
      <c r="D5">
        <f>executionTime_30IMGS__5[[#This Row],[NImgs]]*1000/executionTime_30IMGS__5[[#This Row],[mean]]</f>
        <v>366.99941280093952</v>
      </c>
      <c r="E5">
        <f>$C$2/executionTime_30IMGS__5[[#This Row],[mean]]</f>
        <v>2.5947796372414693</v>
      </c>
      <c r="F5">
        <f>LOG(executionTime_30IMGS__5[[#This Row],[Threads]],2)</f>
        <v>18</v>
      </c>
      <c r="H5">
        <v>262144</v>
      </c>
      <c r="I5">
        <v>100</v>
      </c>
      <c r="J5">
        <v>331.76133333333331</v>
      </c>
      <c r="K5">
        <f>executionTime_100IMGS[[#This Row],[NImgs]]*1000/executionTime_100IMGS[[#This Row],[mean]]</f>
        <v>301.42150381197729</v>
      </c>
      <c r="L5">
        <f>$J$2/executionTime_100IMGS[[#This Row],[mean]]</f>
        <v>1.9508652806636098</v>
      </c>
      <c r="M5">
        <f>LOG(executionTime_100IMGS[[#This Row],[Threads]],2)</f>
        <v>18</v>
      </c>
      <c r="O5">
        <v>262144</v>
      </c>
      <c r="P5">
        <v>200</v>
      </c>
      <c r="Q5">
        <v>690.87266666666665</v>
      </c>
      <c r="R5">
        <f>executionTime_200IMGS[[#This Row],[NImgs]]*1000/executionTime_200IMGS[[#This Row],[mean]]</f>
        <v>289.48894586460216</v>
      </c>
      <c r="S5">
        <f>$Q$2/executionTime_200IMGS[[#This Row],[mean]]</f>
        <v>1.7893461313179759</v>
      </c>
      <c r="T5">
        <f>LOG(executionTime_200IMGS[[#This Row],[Threads]],2)</f>
        <v>18</v>
      </c>
    </row>
    <row r="6" spans="1:20" x14ac:dyDescent="0.35">
      <c r="A6">
        <v>524288</v>
      </c>
      <c r="B6">
        <v>30</v>
      </c>
      <c r="C6">
        <v>68.98</v>
      </c>
      <c r="D6">
        <f>executionTime_30IMGS__5[[#This Row],[NImgs]]*1000/executionTime_30IMGS__5[[#This Row],[mean]]</f>
        <v>434.90866917947227</v>
      </c>
      <c r="E6">
        <f>$C$2/executionTime_30IMGS__5[[#This Row],[mean]]</f>
        <v>3.0749154344254372</v>
      </c>
      <c r="F6">
        <f>LOG(executionTime_30IMGS__5[[#This Row],[Threads]],2)</f>
        <v>19</v>
      </c>
      <c r="H6">
        <v>524288</v>
      </c>
      <c r="I6">
        <v>100</v>
      </c>
      <c r="J6">
        <v>268.46433333333334</v>
      </c>
      <c r="K6">
        <f>executionTime_100IMGS[[#This Row],[NImgs]]*1000/executionTime_100IMGS[[#This Row],[mean]]</f>
        <v>372.48895880644602</v>
      </c>
      <c r="L6">
        <f>$J$2/executionTime_100IMGS[[#This Row],[mean]]</f>
        <v>2.4108292473363937</v>
      </c>
      <c r="M6">
        <f>LOG(executionTime_100IMGS[[#This Row],[Threads]],2)</f>
        <v>19</v>
      </c>
      <c r="O6">
        <v>524288</v>
      </c>
      <c r="P6">
        <v>200</v>
      </c>
      <c r="Q6">
        <v>580.06433333333337</v>
      </c>
      <c r="R6">
        <f>executionTime_200IMGS[[#This Row],[NImgs]]*1000/executionTime_200IMGS[[#This Row],[mean]]</f>
        <v>344.78934233156895</v>
      </c>
      <c r="S6">
        <f>$Q$2/executionTime_200IMGS[[#This Row],[mean]]</f>
        <v>2.1311607390674485</v>
      </c>
      <c r="T6">
        <f>LOG(executionTime_200IMGS[[#This Row],[Threads]],2)</f>
        <v>19</v>
      </c>
    </row>
    <row r="7" spans="1:20" x14ac:dyDescent="0.35">
      <c r="A7">
        <v>1048576</v>
      </c>
      <c r="B7">
        <v>30</v>
      </c>
      <c r="C7">
        <v>60.365666666666662</v>
      </c>
      <c r="D7">
        <f>executionTime_30IMGS__5[[#This Row],[NImgs]]*1000/executionTime_30IMGS__5[[#This Row],[mean]]</f>
        <v>496.97123640921717</v>
      </c>
      <c r="E7">
        <f>$C$2/executionTime_30IMGS__5[[#This Row],[mean]]</f>
        <v>3.5137136451735813</v>
      </c>
      <c r="F7">
        <f>LOG(executionTime_30IMGS__5[[#This Row],[Threads]],2)</f>
        <v>20</v>
      </c>
      <c r="H7">
        <v>1048576</v>
      </c>
      <c r="I7">
        <v>100</v>
      </c>
      <c r="J7">
        <v>231.56700000000001</v>
      </c>
      <c r="K7">
        <f>executionTime_100IMGS[[#This Row],[NImgs]]*1000/executionTime_100IMGS[[#This Row],[mean]]</f>
        <v>431.84046086013984</v>
      </c>
      <c r="L7">
        <f>$J$2/executionTime_100IMGS[[#This Row],[mean]]</f>
        <v>2.7949650281200116</v>
      </c>
      <c r="M7">
        <f>LOG(executionTime_100IMGS[[#This Row],[Threads]],2)</f>
        <v>20</v>
      </c>
      <c r="O7">
        <v>1048576</v>
      </c>
      <c r="P7">
        <v>200</v>
      </c>
      <c r="Q7">
        <v>492.27366666666666</v>
      </c>
      <c r="R7">
        <f>executionTime_200IMGS[[#This Row],[NImgs]]*1000/executionTime_200IMGS[[#This Row],[mean]]</f>
        <v>406.27807974019873</v>
      </c>
      <c r="S7">
        <f>$Q$2/executionTime_200IMGS[[#This Row],[mean]]</f>
        <v>2.5112258019082883</v>
      </c>
      <c r="T7">
        <f>LOG(executionTime_200IMGS[[#This Row],[Threads]],2)</f>
        <v>20</v>
      </c>
    </row>
    <row r="8" spans="1:20" x14ac:dyDescent="0.35">
      <c r="A8">
        <v>2097152</v>
      </c>
      <c r="B8">
        <v>30</v>
      </c>
      <c r="C8">
        <v>54.733333333333334</v>
      </c>
      <c r="D8">
        <f>executionTime_30IMGS__5[[#This Row],[NImgs]]*1000/executionTime_30IMGS__5[[#This Row],[mean]]</f>
        <v>548.11205846528628</v>
      </c>
      <c r="E8">
        <f>$C$2/executionTime_30IMGS__5[[#This Row],[mean]]</f>
        <v>3.8752923264311812</v>
      </c>
      <c r="F8">
        <f>LOG(executionTime_30IMGS__5[[#This Row],[Threads]],2)</f>
        <v>21</v>
      </c>
      <c r="H8">
        <v>2097152</v>
      </c>
      <c r="I8">
        <v>100</v>
      </c>
      <c r="J8">
        <v>197.52533333333332</v>
      </c>
      <c r="K8">
        <f>executionTime_100IMGS[[#This Row],[NImgs]]*1000/executionTime_100IMGS[[#This Row],[mean]]</f>
        <v>506.26417539691113</v>
      </c>
      <c r="L8">
        <f>$J$2/executionTime_100IMGS[[#This Row],[mean]]</f>
        <v>3.2766514337401449</v>
      </c>
      <c r="M8">
        <f>LOG(executionTime_100IMGS[[#This Row],[Threads]],2)</f>
        <v>21</v>
      </c>
      <c r="O8">
        <v>2097152</v>
      </c>
      <c r="P8">
        <v>200</v>
      </c>
      <c r="Q8">
        <v>438.20266666666663</v>
      </c>
      <c r="R8">
        <f>executionTime_200IMGS[[#This Row],[NImgs]]*1000/executionTime_200IMGS[[#This Row],[mean]]</f>
        <v>456.40981950513009</v>
      </c>
      <c r="S8">
        <f>$Q$2/executionTime_200IMGS[[#This Row],[mean]]</f>
        <v>2.8210926755352173</v>
      </c>
      <c r="T8">
        <f>LOG(executionTime_200IMGS[[#This Row],[Threads]],2)</f>
        <v>21</v>
      </c>
    </row>
    <row r="9" spans="1:20" x14ac:dyDescent="0.35">
      <c r="A9">
        <v>4194304</v>
      </c>
      <c r="B9">
        <v>30</v>
      </c>
      <c r="C9">
        <v>52.112333333333332</v>
      </c>
      <c r="D9">
        <f>executionTime_30IMGS__5[[#This Row],[NImgs]]*1000/executionTime_30IMGS__5[[#This Row],[mean]]</f>
        <v>575.67946167573893</v>
      </c>
      <c r="E9">
        <f>$C$2/executionTime_30IMGS__5[[#This Row],[mean]]</f>
        <v>4.0702009121321252</v>
      </c>
      <c r="F9">
        <f>LOG(executionTime_30IMGS__5[[#This Row],[Threads]],2)</f>
        <v>22</v>
      </c>
      <c r="H9">
        <v>4194304</v>
      </c>
      <c r="I9">
        <v>100</v>
      </c>
      <c r="J9">
        <v>175.19766666666666</v>
      </c>
      <c r="K9">
        <f>executionTime_100IMGS[[#This Row],[NImgs]]*1000/executionTime_100IMGS[[#This Row],[mean]]</f>
        <v>570.78385747146558</v>
      </c>
      <c r="L9">
        <f>$J$2/executionTime_100IMGS[[#This Row],[mean]]</f>
        <v>3.6942367953911108</v>
      </c>
      <c r="M9">
        <f>LOG(executionTime_100IMGS[[#This Row],[Threads]],2)</f>
        <v>22</v>
      </c>
      <c r="O9">
        <v>4194304</v>
      </c>
      <c r="P9">
        <v>200</v>
      </c>
      <c r="Q9">
        <v>375.54433333333333</v>
      </c>
      <c r="R9">
        <f>executionTime_200IMGS[[#This Row],[NImgs]]*1000/executionTime_200IMGS[[#This Row],[mean]]</f>
        <v>532.56029248211269</v>
      </c>
      <c r="S9">
        <f>$Q$2/executionTime_200IMGS[[#This Row],[mean]]</f>
        <v>3.2917826834470501</v>
      </c>
      <c r="T9">
        <f>LOG(executionTime_200IMGS[[#This Row],[Threads]],2)</f>
        <v>22</v>
      </c>
    </row>
    <row r="10" spans="1:20" x14ac:dyDescent="0.35">
      <c r="A10">
        <v>8388608</v>
      </c>
      <c r="B10">
        <v>30</v>
      </c>
      <c r="C10">
        <v>50.78</v>
      </c>
      <c r="D10">
        <f>executionTime_30IMGS__5[[#This Row],[NImgs]]*1000/executionTime_30IMGS__5[[#This Row],[mean]]</f>
        <v>590.78377313903115</v>
      </c>
      <c r="E10">
        <f>$C$2/executionTime_30IMGS__5[[#This Row],[mean]]</f>
        <v>4.1769922541683071</v>
      </c>
      <c r="F10">
        <f>LOG(executionTime_30IMGS__5[[#This Row],[Threads]],2)</f>
        <v>23</v>
      </c>
      <c r="H10">
        <v>8388608</v>
      </c>
      <c r="I10">
        <v>100</v>
      </c>
      <c r="J10">
        <v>165.72666666666666</v>
      </c>
      <c r="K10">
        <f>executionTime_100IMGS[[#This Row],[NImgs]]*1000/executionTime_100IMGS[[#This Row],[mean]]</f>
        <v>603.4031940142404</v>
      </c>
      <c r="L10">
        <f>$J$2/executionTime_100IMGS[[#This Row],[mean]]</f>
        <v>3.9053562090188669</v>
      </c>
      <c r="M10">
        <f>LOG(executionTime_100IMGS[[#This Row],[Threads]],2)</f>
        <v>23</v>
      </c>
      <c r="O10">
        <v>8388608</v>
      </c>
      <c r="P10">
        <v>200</v>
      </c>
      <c r="Q10">
        <v>335.22033333333331</v>
      </c>
      <c r="R10">
        <f>executionTime_200IMGS[[#This Row],[NImgs]]*1000/executionTime_200IMGS[[#This Row],[mean]]</f>
        <v>596.62251991476251</v>
      </c>
      <c r="S10">
        <f>$Q$2/executionTime_200IMGS[[#This Row],[mean]]</f>
        <v>3.6877546210900101</v>
      </c>
      <c r="T10">
        <f>LOG(executionTime_200IMGS[[#This Row],[Threads]],2)</f>
        <v>23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6028-ECFA-4A16-ACBD-A93E018B2A37}">
  <dimension ref="A1"/>
  <sheetViews>
    <sheetView tabSelected="1" workbookViewId="0">
      <selection activeCell="U43" sqref="U43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4 5 1 7 6 d 7 - 5 b 8 7 - 4 d 7 f - 9 3 7 8 - 3 1 1 f a 1 f 0 7 5 7 e "   x m l n s = " h t t p : / / s c h e m a s . m i c r o s o f t . c o m / D a t a M a s h u p " > A A A A A G U F A A B Q S w M E F A A C A A g A x J K z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x J K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S s 1 o 0 y g V T X w I A A P U q A A A T A B w A R m 9 y b X V s Y X M v U 2 V j d G l v b j E u b S C i G A A o o B Q A A A A A A A A A A A A A A A A A A A A A A A A A A A D t m k 1 v 2 k A Q h u 9 I / I e V c z G S Z f G V H h r 5 k J K W I O W r g b Q H X E U b e w L b r n f R 7 p q W I P 5 7 h 0 J F o p B W b Y z w Y b g Y Z t m Z 9 1 0 / s l 4 J L C R O a M X 6 q 2 v j q F q p V u y Y G 0 g Z / I A k X 1 Y H I o P b V u + 8 2 2 c R k + C q F Y a v S y N G Q g G W O n Y a n u g k z 0 A 5 / 4 O Q E H a 0 c v j B + l 7 n b X x j w d j Y 5 k r N 4 s 4 Z 9 r s y + i v O s 3 H 3 6 u a d S L G 7 s l j m E r d N t f w 1 M z Z g c + n s p 0 a 8 R U e Y 2 K l X C 4 Y n I E U m H J j I O / I C 1 s H N m b J R O 2 D v V a J T o U Z R o 3 n Y D N j H X D v o u 5 m E a P M 2 v N A K v t S C l Z 8 D r 4 e i r e M P O E o w L h + 4 A 5 Y K J s U U p N Q e O h 3 w O 9 y G + j P s c Q o 8 R W f + + i A C N l w v H E v Z T 7 j k x k b O 5 I 8 n n K O m e 5 F w p 5 k T k 0 c t B 4 Y r e 6 9 N t r I w m E 3 A + n 9 V F M z n 3 m B s U I d F 9 / j l N + 1 w u X U R s L l 3 0 c t G W 8 r X + r v F e 4 R n 9 n z t y U n j s s M F p v L s D s x i s X F x z U c j k 0 8 m S z X o f Q w b H 1 2 j 8 4 n / 3 O i y + 0 b p W t t y 5 t z L g C u s A U / G 7 E x Y F x 5 P w f A R + M M n c v A U f + u R c j l r I 6 x a E e p l b S 8 j 3 T g s C d M r I Q Q 1 Q f 1 6 q F v 1 k k C 9 E k J Q E 9 T / A / W B t y 1 + + M 2 a t w e 0 m 5 R B i O x d k b 1 O I S V B m 6 I I s V 3 g U 7 t e J r Y p k R D b h S e S 1 l 7 Q b l E i I b J 3 n U j K g T Y l E m K 7 + E R S D r Y p k R D b h S e S 9 l 7 Q b l M i I b J 3 n U j K g T Y l E m K 7 + E R S D r Y p k R D b x b N 9 u B + 2 b 0 9 R 4 W d t v k n N U w K d Q N / V H 0 n q + / r R / Y + I r 2 U R 4 8 T 4 6 x l v l p P x J j F O j P 8 j 4 z 8 B U E s B A i 0 A F A A C A A g A x J K z W p w r 6 6 a k A A A A 9 g A A A B I A A A A A A A A A A A A A A A A A A A A A A E N v b m Z p Z y 9 Q Y W N r Y W d l L n h t b F B L A Q I t A B Q A A g A I A M S S s 1 o P y u m r p A A A A O k A A A A T A A A A A A A A A A A A A A A A A P A A A A B b Q 2 9 u d G V u d F 9 U e X B l c 1 0 u e G 1 s U E s B A i 0 A F A A C A A g A x J K z W j T K B V N f A g A A 9 S o A A B M A A A A A A A A A A A A A A A A A 4 Q E A A E Z v c m 1 1 b G F z L 1 N l Y 3 R p b 2 4 x L m 1 Q S w U G A A A A A A M A A w D C A A A A j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p 0 A A A A A A A C c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z g 0 M G V l M y 0 y Y z Z i L T Q 0 Y W M t Y m U 4 Z i 0 1 Z m I 3 M z g y N D Q x Y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G b 2 d s a W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0 l N R 1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T h U M T E 6 M D Y 6 M T U u N T U 2 M j g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0 l N R 1 M v Q X V 0 b 1 J l b W 9 2 Z W R D b 2 x 1 b W 5 z M S 5 7 V G h y Z W F k c y w w f S Z x d W 9 0 O y w m c X V v d D t T Z W N 0 a W 9 u M S 9 l e G V j d X R p b 2 5 U a W 1 l X z N J T U d T L 0 F 1 d G 9 S Z W 1 v d m V k Q 2 9 s d W 1 u c z E u e 0 5 J b W d z L D F 9 J n F 1 b 3 Q 7 L C Z x d W 9 0 O 1 N l Y 3 R p b 2 4 x L 2 V 4 Z W N 1 d G l v b l R p b W V f M 0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N J T U d T L 0 F 1 d G 9 S Z W 1 v d m V k Q 2 9 s d W 1 u c z E u e 1 R o c m V h Z H M s M H 0 m c X V v d D s s J n F 1 b 3 Q 7 U 2 V j d G l v b j E v Z X h l Y 3 V 0 a W 9 u V G l t Z V 8 z S U 1 H U y 9 B d X R v U m V t b 3 Z l Z E N v b H V t b n M x L n t O S W 1 n c y w x f S Z x d W 9 0 O y w m c X V v d D t T Z W N 0 a W 9 u M S 9 l e G V j d X R p b 2 5 U a W 1 l X z N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0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N l O T Q y O D Q t M 2 Q 4 Y y 0 0 M 2 E z L T g x M G M t Z G E y Z T A 0 Y z d h N T h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R m 9 n b G l v M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l e G V j d X R p b 2 5 U a W 1 l X z E 1 S U 1 H U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x O F Q x M T o w N j o x N S 4 1 M z A 5 N j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N U l N R 1 M v Q X V 0 b 1 J l b W 9 2 Z W R D b 2 x 1 b W 5 z M S 5 7 V G h y Z W F k c y w w f S Z x d W 9 0 O y w m c X V v d D t T Z W N 0 a W 9 u M S 9 l e G V j d X R p b 2 5 U a W 1 l X z E 1 S U 1 H U y 9 B d X R v U m V t b 3 Z l Z E N v b H V t b n M x L n t O S W 1 n c y w x f S Z x d W 9 0 O y w m c X V v d D t T Z W N 0 a W 9 u M S 9 l e G V j d X R p b 2 5 U a W 1 l X z E 1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V J T U d T L 0 F 1 d G 9 S Z W 1 v d m V k Q 2 9 s d W 1 u c z E u e 1 R o c m V h Z H M s M H 0 m c X V v d D s s J n F 1 b 3 Q 7 U 2 V j d G l v b j E v Z X h l Y 3 V 0 a W 9 u V G l t Z V 8 x N U l N R 1 M v Q X V 0 b 1 J l b W 9 2 Z W R D b 2 x 1 b W 5 z M S 5 7 T k l t Z 3 M s M X 0 m c X V v d D s s J n F 1 b 3 Q 7 U 2 V j d G l v b j E v Z X h l Y 3 V 0 a W 9 u V G l t Z V 8 x N U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N U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F h M z Q 1 Z D g t Z D k 3 M i 0 0 Y W F j L T k 0 Z D M t N W I y O D Y 5 N j E 0 N T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R m 9 n b G l v M S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Z X h l Y 3 V 0 a W 9 u V G l t Z V 8 z M E l N R 1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T h U M T E 6 M D Y 6 M T U u N T A y O D Y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L 0 F 1 d G 9 S Z W 1 v d m V k Q 2 9 s d W 1 u c z E u e 1 R o c m V h Z H M s M H 0 m c X V v d D s s J n F 1 b 3 Q 7 U 2 V j d G l v b j E v Z X h l Y 3 V 0 a W 9 u V G l t Z V 8 z M E l N R 1 M v Q X V 0 b 1 J l b W 9 2 Z W R D b 2 x 1 b W 5 z M S 5 7 T k l t Z 3 M s M X 0 m c X V v d D s s J n F 1 b 3 Q 7 U 2 V j d G l v b j E v Z X h l Y 3 V 0 a W 9 u V G l t Z V 8 z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9 B d X R v U m V t b 3 Z l Z E N v b H V t b n M x L n t U a H J l Y W R z L D B 9 J n F 1 b 3 Q 7 L C Z x d W 9 0 O 1 N l Y 3 R p b 2 4 x L 2 V 4 Z W N 1 d G l v b l R p b W V f M z B J T U d T L 0 F 1 d G 9 S Z W 1 v d m V k Q 2 9 s d W 1 u c z E u e 0 5 J b W d z L D F 9 J n F 1 b 3 Q 7 L C Z x d W 9 0 O 1 N l Y 3 R p b 2 4 x L 2 V 4 Z W N 1 d G l v b l R p b W V f M z B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F i O T J j Y j A t Z D U w N C 0 0 N G U z L T h h M G I t O D M 4 Y W I 5 N m J h N D Q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z S U 1 H U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F Q x N D o w O D o 0 O S 4 w M z k 3 M z E y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S U 1 H U y A o M i k v Q X V 0 b 1 J l b W 9 2 Z W R D b 2 x 1 b W 5 z M S 5 7 V G h y Z W F k c y w w f S Z x d W 9 0 O y w m c X V v d D t T Z W N 0 a W 9 u M S 9 l e G V j d X R p b 2 5 U a W 1 l X z N J T U d T I C g y K S 9 B d X R v U m V t b 3 Z l Z E N v b H V t b n M x L n t O S W 1 n c y w x f S Z x d W 9 0 O y w m c X V v d D t T Z W N 0 a W 9 u M S 9 l e G V j d X R p b 2 5 U a W 1 l X z N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0 l N R 1 M g K D I p L 0 F 1 d G 9 S Z W 1 v d m V k Q 2 9 s d W 1 u c z E u e 1 R o c m V h Z H M s M H 0 m c X V v d D s s J n F 1 b 3 Q 7 U 2 V j d G l v b j E v Z X h l Y 3 V 0 a W 9 u V G l t Z V 8 z S U 1 H U y A o M i k v Q X V 0 b 1 J l b W 9 2 Z W R D b 2 x 1 b W 5 z M S 5 7 T k l t Z 3 M s M X 0 m c X V v d D s s J n F 1 b 3 Q 7 U 2 V j d G l v b j E v Z X h l Y 3 V 0 a W 9 u V G l t Z V 8 z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W F i N j V j N y 0 x Z T M 0 L T R l Z j Q t O D Y 3 Y i 0 4 N 2 Z i O W E w O W I 4 N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i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R m l s b F R h c m d l d C I g V m F s d W U 9 I n N l e G V j d X R p b 2 5 U a W 1 l X z E 1 S U 1 H U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F Q x N D o w O T o y M S 4 z N z U 0 O D U 4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N U l N R 1 M g K D I p L 0 F 1 d G 9 S Z W 1 v d m V k Q 2 9 s d W 1 u c z E u e 1 R o c m V h Z H M s M H 0 m c X V v d D s s J n F 1 b 3 Q 7 U 2 V j d G l v b j E v Z X h l Y 3 V 0 a W 9 u V G l t Z V 8 x N U l N R 1 M g K D I p L 0 F 1 d G 9 S Z W 1 v d m V k Q 2 9 s d W 1 u c z E u e 0 5 J b W d z L D F 9 J n F 1 b 3 Q 7 L C Z x d W 9 0 O 1 N l Y 3 R p b 2 4 x L 2 V 4 Z W N 1 d G l v b l R p b W V f M T V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V J T U d T I C g y K S 9 B d X R v U m V t b 3 Z l Z E N v b H V t b n M x L n t U a H J l Y W R z L D B 9 J n F 1 b 3 Q 7 L C Z x d W 9 0 O 1 N l Y 3 R p b 2 4 x L 2 V 4 Z W N 1 d G l v b l R p b W V f M T V J T U d T I C g y K S 9 B d X R v U m V t b 3 Z l Z E N v b H V t b n M x L n t O S W 1 n c y w x f S Z x d W 9 0 O y w m c X V v d D t T Z W N 0 a W 9 u M S 9 l e G V j d X R p b 2 5 U a W 1 l X z E 1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N U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k 1 N j k 3 Y z U t Y T R j N C 0 0 N D l m L W F l N D g t N T F i Z j c x N z g 2 M j I 3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h U M T Q 6 M T A 6 M T I u O D U 5 M D M 1 M F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I C g y K S 9 B d X R v U m V t b 3 Z l Z E N v b H V t b n M x L n t U a H J l Y W R z L D B 9 J n F 1 b 3 Q 7 L C Z x d W 9 0 O 1 N l Y 3 R p b 2 4 x L 2 V 4 Z W N 1 d G l v b l R p b W V f M z B J T U d T I C g y K S 9 B d X R v U m V t b 3 Z l Z E N v b H V t b n M x L n t O S W 1 n c y w x f S Z x d W 9 0 O y w m c X V v d D t T Z W N 0 a W 9 u M S 9 l e G V j d X R p b 2 5 U a W 1 l X z M w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M i k v Q X V 0 b 1 J l b W 9 2 Z W R D b 2 x 1 b W 5 z M S 5 7 V G h y Z W F k c y w w f S Z x d W 9 0 O y w m c X V v d D t T Z W N 0 a W 9 u M S 9 l e G V j d X R p b 2 5 U a W 1 l X z M w S U 1 H U y A o M i k v Q X V 0 b 1 J l b W 9 2 Z W R D b 2 x 1 b W 5 z M S 5 7 T k l t Z 3 M s M X 0 m c X V v d D s s J n F 1 b 3 Q 7 U 2 V j d G l v b j E v Z X h l Y 3 V 0 a W 9 u V G l t Z V 8 z M E l N R 1 M g K D I p L 0 F 1 d G 9 S Z W 1 v d m V k Q 2 9 s d W 1 u c z E u e 2 1 l Y W 4 s M n 0 m c X V v d D t d L C Z x d W 9 0 O 1 J l b G F 0 a W 9 u c 2 h p c E l u Z m 8 m c X V v d D s 6 W 1 1 9 I i A v P j x F b n R y e S B U e X B l P S J G a W x s V G F y Z 2 V 0 I i B W Y W x 1 Z T 0 i c 2 V 4 Z W N 1 d G l v b l R p b W V f M z B J T U d T X 1 8 y I i A v P j x F b n R y e S B U e X B l P S J S Z W N v d m V y e V R h c m d l d F N o Z W V 0 I i B W Y W x 1 Z T 0 i c 1 Y y I i A v P j x F b n R y e S B U e X B l P S J S Z W N v d m V y e V R h c m d l d E N v b H V t b i I g V m F s d W U 9 I m w x N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M w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x N T M 4 Z j Q w L W I z M D A t N D B j Y i 0 4 N T h l L T A 0 N D c 4 N T E 5 N m J i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0 l N R 1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T Q 6 M T Q 6 N D M u M D U 2 O D M w M V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0 l N R 1 M g K D M p L 0 F 1 d G 9 S Z W 1 v d m V k Q 2 9 s d W 1 u c z E u e 1 R o c m V h Z H M s M H 0 m c X V v d D s s J n F 1 b 3 Q 7 U 2 V j d G l v b j E v Z X h l Y 3 V 0 a W 9 u V G l t Z V 8 z S U 1 H U y A o M y k v Q X V 0 b 1 J l b W 9 2 Z W R D b 2 x 1 b W 5 z M S 5 7 T k l t Z 3 M s M X 0 m c X V v d D s s J n F 1 b 3 Q 7 U 2 V j d G l v b j E v Z X h l Y 3 V 0 a W 9 u V G l t Z V 8 z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N J T U d T I C g z K S 9 B d X R v U m V t b 3 Z l Z E N v b H V t b n M x L n t U a H J l Y W R z L D B 9 J n F 1 b 3 Q 7 L C Z x d W 9 0 O 1 N l Y 3 R p b 2 4 x L 2 V 4 Z W N 1 d G l v b l R p b W V f M 0 l N R 1 M g K D M p L 0 F 1 d G 9 S Z W 1 v d m V k Q 2 9 s d W 1 u c z E u e 0 5 J b W d z L D F 9 J n F 1 b 3 Q 7 L C Z x d W 9 0 O 1 N l Y 3 R p b 2 4 x L 2 V 4 Z W N 1 d G l v b l R p b W V f M 0 l N R 1 M g K D M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0 l N R 1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l j N G M 3 N T I t Z D Q 2 O C 0 0 N W Q x L W J h O G Q t Z j F j N j k z O T Z j Z m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M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U Y X J n Z X Q i I F Z h b H V l P S J z Z X h l Y 3 V 0 a W 9 u V G l t Z V 8 x N U l N R 1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T Q 6 M T U 6 M T A u N z I w N j I 4 N V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V J T U d T I C g z K S 9 B d X R v U m V t b 3 Z l Z E N v b H V t b n M x L n t U a H J l Y W R z L D B 9 J n F 1 b 3 Q 7 L C Z x d W 9 0 O 1 N l Y 3 R p b 2 4 x L 2 V 4 Z W N 1 d G l v b l R p b W V f M T V J T U d T I C g z K S 9 B d X R v U m V t b 3 Z l Z E N v b H V t b n M x L n t O S W 1 n c y w x f S Z x d W 9 0 O y w m c X V v d D t T Z W N 0 a W 9 u M S 9 l e G V j d X R p b 2 5 U a W 1 l X z E 1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1 S U 1 H U y A o M y k v Q X V 0 b 1 J l b W 9 2 Z W R D b 2 x 1 b W 5 z M S 5 7 V G h y Z W F k c y w w f S Z x d W 9 0 O y w m c X V v d D t T Z W N 0 a W 9 u M S 9 l e G V j d X R p b 2 5 U a W 1 l X z E 1 S U 1 H U y A o M y k v Q X V 0 b 1 J l b W 9 2 Z W R D b 2 x 1 b W 5 z M S 5 7 T k l t Z 3 M s M X 0 m c X V v d D s s J n F 1 b 3 Q 7 U 2 V j d G l v b j E v Z X h l Y 3 V 0 a W 9 u V G l t Z V 8 x N U l N R 1 M g K D M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V J T U d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M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m Z T h m Z D Q 2 L T Q 5 O D k t N D g z Y y 1 i Y m Y y L T Q x Y T R l N z g 3 Y z l h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z I i A v P j x F b n R y e S B U e X B l P S J S Z W N v d m V y e V R h c m d l d E N v b H V t b i I g V m F s d W U 9 I m w x N S I g L z 4 8 R W 5 0 c n k g V H l w Z T 0 i U m V j b 3 Z l c n l U Y X J n Z X R S b 3 c i I F Z h b H V l P S J s M S I g L z 4 8 R W 5 0 c n k g V H l w Z T 0 i R m l s b F R h c m d l d C I g V m F s d W U 9 I n N l e G V j d X R p b 2 5 U a W 1 l X z M w S U 1 H U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V Q x N D o x N T o 1 M y 4 1 O T Q 0 N j E y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M E l N R 1 M g K D M p L 0 F 1 d G 9 S Z W 1 v d m V k Q 2 9 s d W 1 u c z E u e 1 R o c m V h Z H M s M H 0 m c X V v d D s s J n F 1 b 3 Q 7 U 2 V j d G l v b j E v Z X h l Y 3 V 0 a W 9 u V G l t Z V 8 z M E l N R 1 M g K D M p L 0 F 1 d G 9 S Z W 1 v d m V k Q 2 9 s d W 1 u c z E u e 0 5 J b W d z L D F 9 J n F 1 b 3 Q 7 L C Z x d W 9 0 O 1 N l Y 3 R p b 2 4 x L 2 V 4 Z W N 1 d G l v b l R p b W V f M z B J T U d T I C g z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z B J T U d T I C g z K S 9 B d X R v U m V t b 3 Z l Z E N v b H V t b n M x L n t U a H J l Y W R z L D B 9 J n F 1 b 3 Q 7 L C Z x d W 9 0 O 1 N l Y 3 R p b 2 4 x L 2 V 4 Z W N 1 d G l v b l R p b W V f M z B J T U d T I C g z K S 9 B d X R v U m V t b 3 Z l Z E N v b H V t b n M x L n t O S W 1 n c y w x f S Z x d W 9 0 O y w m c X V v d D t T Z W N 0 a W 9 u M S 9 l e G V j d X R p b 2 5 U a W 1 l X z M w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z J j Z j k w M y 1 k Y m E 1 L T R h M z U t Y j R h Y S 0 0 N j Y 5 M 2 Y w M m J i N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N J T U d T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E 2 O j A x O j E 1 L j A 2 M T Q 4 M z B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N J T U d T I C g 0 K S 9 B d X R v U m V t b 3 Z l Z E N v b H V t b n M x L n t U a H J l Y W R z L D B 9 J n F 1 b 3 Q 7 L C Z x d W 9 0 O 1 N l Y 3 R p b 2 4 x L 2 V 4 Z W N 1 d G l v b l R p b W V f M 0 l N R 1 M g K D Q p L 0 F 1 d G 9 S Z W 1 v d m V k Q 2 9 s d W 1 u c z E u e 0 5 J b W d z L D F 9 J n F 1 b 3 Q 7 L C Z x d W 9 0 O 1 N l Y 3 R p b 2 4 x L 2 V 4 Z W N 1 d G l v b l R p b W V f M 0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S U 1 H U y A o N C k v Q X V 0 b 1 J l b W 9 2 Z W R D b 2 x 1 b W 5 z M S 5 7 V G h y Z W F k c y w w f S Z x d W 9 0 O y w m c X V v d D t T Z W N 0 a W 9 u M S 9 l e G V j d X R p b 2 5 U a W 1 l X z N J T U d T I C g 0 K S 9 B d X R v U m V t b 3 Z l Z E N v b H V t b n M x L n t O S W 1 n c y w x f S Z x d W 9 0 O y w m c X V v d D t T Z W N 0 a W 9 u M S 9 l e G V j d X R p b 2 5 U a W 1 l X z N J T U d T I C g 0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N J T U d T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Q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h Z D A w Z T Q z L W M 5 N D M t N G I 1 M y 1 h Y m Z h L T g 1 Y T I y Z D F h O T I z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Y 0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2 V 4 Z W N 1 d G l v b l R p b W V f M T V J T U d T X 1 8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V J T U d T I C g 0 K S 9 B d X R v U m V t b 3 Z l Z E N v b H V t b n M x L n t U a H J l Y W R z L D B 9 J n F 1 b 3 Q 7 L C Z x d W 9 0 O 1 N l Y 3 R p b 2 4 x L 2 V 4 Z W N 1 d G l v b l R p b W V f M T V J T U d T I C g 0 K S 9 B d X R v U m V t b 3 Z l Z E N v b H V t b n M x L n t O S W 1 n c y w x f S Z x d W 9 0 O y w m c X V v d D t T Z W N 0 a W 9 u M S 9 l e G V j d X R p b 2 5 U a W 1 l X z E 1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1 S U 1 H U y A o N C k v Q X V 0 b 1 J l b W 9 2 Z W R D b 2 x 1 b W 5 z M S 5 7 V G h y Z W F k c y w w f S Z x d W 9 0 O y w m c X V v d D t T Z W N 0 a W 9 u M S 9 l e G V j d X R p b 2 5 U a W 1 l X z E 1 S U 1 H U y A o N C k v Q X V 0 b 1 J l b W 9 2 Z W R D b 2 x 1 b W 5 z M S 5 7 T k l t Z 3 M s M X 0 m c X V v d D s s J n F 1 b 3 Q 7 U 2 V j d G l v b j E v Z X h l Y 3 V 0 a W 9 u V G l t Z V 8 x N U l N R 1 M g K D Q p L 0 F 1 d G 9 S Z W 1 v d m V k Q 2 9 s d W 1 u c z E u e 2 1 l Y W 4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x O V Q x N j o w M j o x M C 4 y O D E x M z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1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W J m M 2 N j N i 0 z M j A 1 L T Q 3 O T k t Y T F h Y y 0 5 M 2 Z h Y m Q 2 M G R l N z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C I g L z 4 8 R W 5 0 c n k g V H l w Z T 0 i U m V j b 3 Z l c n l U Y X J n Z X R D b 2 x 1 b W 4 i I F Z h b H V l P S J s M T U i I C 8 + P E V u d H J 5 I F R 5 c G U 9 I l J l Y 2 9 2 Z X J 5 V G F y Z 2 V 0 U m 9 3 I i B W Y W x 1 Z T 0 i b D E i I C 8 + P E V u d H J 5 I F R 5 c G U 9 I k Z p b G x U Y X J n Z X Q i I F Z h b H V l P S J z Z X h l Y 3 V 0 a W 9 u V G l t Z V 8 z M E l N R 1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T Y 6 M D I 6 N D c u M T Q x O D M y O V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I C g 0 K S 9 B d X R v U m V t b 3 Z l Z E N v b H V t b n M x L n t U a H J l Y W R z L D B 9 J n F 1 b 3 Q 7 L C Z x d W 9 0 O 1 N l Y 3 R p b 2 4 x L 2 V 4 Z W N 1 d G l v b l R p b W V f M z B J T U d T I C g 0 K S 9 B d X R v U m V t b 3 Z l Z E N v b H V t b n M x L n t O S W 1 n c y w x f S Z x d W 9 0 O y w m c X V v d D t T Z W N 0 a W 9 u M S 9 l e G V j d X R p b 2 5 U a W 1 l X z M w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N C k v Q X V 0 b 1 J l b W 9 2 Z W R D b 2 x 1 b W 5 z M S 5 7 V G h y Z W F k c y w w f S Z x d W 9 0 O y w m c X V v d D t T Z W N 0 a W 9 u M S 9 l e G V j d X R p b 2 5 U a W 1 l X z M w S U 1 H U y A o N C k v Q X V 0 b 1 J l b W 9 2 Z W R D b 2 x 1 b W 5 z M S 5 7 T k l t Z 3 M s M X 0 m c X V v d D s s J n F 1 b 3 Q 7 U 2 V j d G l v b j E v Z X h l Y 3 V 0 a W 9 u V G l t Z V 8 z M E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Q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w O D A x N D A 2 L T h k Y z Y t N D g 1 Z C 0 5 M D Y 3 L W J j Z W Y z M z Q w Z G V l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0 X 0 h p Z 2 h X b 3 J r b G 9 h Z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M w S U 1 H U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E 2 O j E 5 O j Q 5 L j M 5 N D E y M z R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A o N S k v Q X V 0 b 1 J l b W 9 2 Z W R D b 2 x 1 b W 5 z M S 5 7 V G h y Z W F k c y w w f S Z x d W 9 0 O y w m c X V v d D t T Z W N 0 a W 9 u M S 9 l e G V j d X R p b 2 5 U a W 1 l X z M w S U 1 H U y A o N S k v Q X V 0 b 1 J l b W 9 2 Z W R D b 2 x 1 b W 5 z M S 5 7 T k l t Z 3 M s M X 0 m c X V v d D s s J n F 1 b 3 Q 7 U 2 V j d G l v b j E v Z X h l Y 3 V 0 a W 9 u V G l t Z V 8 z M E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M E l N R 1 M g K D U p L 0 F 1 d G 9 S Z W 1 v d m V k Q 2 9 s d W 1 u c z E u e 1 R o c m V h Z H M s M H 0 m c X V v d D s s J n F 1 b 3 Q 7 U 2 V j d G l v b j E v Z X h l Y 3 V 0 a W 9 u V G l t Z V 8 z M E l N R 1 M g K D U p L 0 F 1 d G 9 S Z W 1 v d m V k Q 2 9 s d W 1 u c z E u e 0 5 J b W d z L D F 9 J n F 1 b 3 Q 7 L C Z x d W 9 0 O 1 N l Y 3 R p b 2 4 x L 2 V 4 Z W N 1 d G l v b l R p b W V f M z B J T U d T I C g 1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M w S U 1 H U y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1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Q 3 M z U 5 N T A t Y W Q x Y i 0 0 M G Y 1 L T k 1 Y 2 U t M z Q 0 Y m E w Y j I 2 Z m Y x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j R f S G l n a F d v c m t s b 2 F k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2 V 4 Z W N 1 d G l v b l R p b W V f M T A w S U 1 H U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M E l N R 1 M v Q X V 0 b 1 J l b W 9 2 Z W R D b 2 x 1 b W 5 z M S 5 7 V G h y Z W F k c y w w f S Z x d W 9 0 O y w m c X V v d D t T Z W N 0 a W 9 u M S 9 l e G V j d X R p b 2 5 U a W 1 l X z E w M E l N R 1 M v Q X V 0 b 1 J l b W 9 2 Z W R D b 2 x 1 b W 5 z M S 5 7 T k l t Z 3 M s M X 0 m c X V v d D s s J n F 1 b 3 Q 7 U 2 V j d G l v b j E v Z X h l Y 3 V 0 a W 9 u V G l t Z V 8 x M D B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D B J T U d T L 0 F 1 d G 9 S Z W 1 v d m V k Q 2 9 s d W 1 u c z E u e 1 R o c m V h Z H M s M H 0 m c X V v d D s s J n F 1 b 3 Q 7 U 2 V j d G l v b j E v Z X h l Y 3 V 0 a W 9 u V G l t Z V 8 x M D B J T U d T L 0 F 1 d G 9 S Z W 1 v d m V k Q 2 9 s d W 1 u c z E u e 0 5 J b W d z L D F 9 J n F 1 b 3 Q 7 L C Z x d W 9 0 O 1 N l Y 3 R p b 2 4 x L 2 V 4 Z W N 1 d G l v b l R p b W V f M T A w S U 1 H U y 9 B d X R v U m V t b 3 Z l Z E N v b H V t b n M x L n t t Z W F u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T l U M T Y 6 M j E 6 M j Y u M T E 1 O D U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M E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A w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A w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4 N D Z l M D V m L W U 5 Z W E t N G R m Y S 0 5 N T d h L T d m M m E w Z D Y 4 Y W M 1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0 X 0 h p Z 2 h X b 3 J r b G 9 h Z C I g L z 4 8 R W 5 0 c n k g V H l w Z T 0 i U m V j b 3 Z l c n l U Y X J n Z X R D b 2 x 1 b W 4 i I F Z h b H V l P S J s M T U i I C 8 + P E V u d H J 5 I F R 5 c G U 9 I l J l Y 2 9 2 Z X J 5 V G F y Z 2 V 0 U m 9 3 I i B W Y W x 1 Z T 0 i b D E i I C 8 + P E V u d H J 5 I F R 5 c G U 9 I k Z p b G x U Y X J n Z X Q i I F Z h b H V l P S J z Z X h l Y 3 V 0 a W 9 u V G l t Z V 8 y M D B J T U d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T Y 6 M j I 6 M D k u M z Y 5 N z g z M 1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j A w S U 1 H U y 9 B d X R v U m V t b 3 Z l Z E N v b H V t b n M x L n t U a H J l Y W R z L D B 9 J n F 1 b 3 Q 7 L C Z x d W 9 0 O 1 N l Y 3 R p b 2 4 x L 2 V 4 Z W N 1 d G l v b l R p b W V f M j A w S U 1 H U y 9 B d X R v U m V t b 3 Z l Z E N v b H V t b n M x L n t O S W 1 n c y w x f S Z x d W 9 0 O y w m c X V v d D t T Z W N 0 a W 9 u M S 9 l e G V j d X R p b 2 5 U a W 1 l X z I w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I w M E l N R 1 M v Q X V 0 b 1 J l b W 9 2 Z W R D b 2 x 1 b W 5 z M S 5 7 V G h y Z W F k c y w w f S Z x d W 9 0 O y w m c X V v d D t T Z W N 0 a W 9 u M S 9 l e G V j d X R p b 2 5 U a W 1 l X z I w M E l N R 1 M v Q X V 0 b 1 J l b W 9 2 Z W R D b 2 x 1 b W 5 z M S 5 7 T k l t Z 3 M s M X 0 m c X V v d D s s J n F 1 b 3 Q 7 U 2 V j d G l v b j E v Z X h l Y 3 V 0 a W 9 u V G l t Z V 8 y M D B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j A w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A w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A w S U 1 H U y 9 S Y W d n c n V w c G F 0 Z S U y M H J p Z 2 h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i m 8 w Y Y 9 r B B l 9 0 W c s F a M F Q A A A A A A g A A A A A A E G Y A A A A B A A A g A A A A 6 K 0 c j x a 5 x B 2 R a I y b q P a x A s S A K Y p u t 1 p Y 3 2 I v P i 8 S O D Q A A A A A D o A A A A A C A A A g A A A A 4 c 7 G 0 M g d q 1 q / + 7 t Z 5 n V + e D k t O M D u n 0 l A + w N F L 3 C / q t V Q A A A A 2 C U c 4 9 6 T f v y v d H s J x N T / 4 8 m c Q U g 4 v I m 4 Q o Y R T l 2 H q V p n U I z T I 8 i B Y r J B G 2 D k f m Y k Z V C m j U 6 7 G l e / T 4 Y t t + I A 7 m p h P 4 g H X / 5 d z q V 5 q Q Q q n d B A A A A A K 1 Y Z T z d F b 3 F p Y i F j H 0 e U P r v 5 5 D W W b o S 4 Y t A K M V n e j N R r l E N o 5 o J 8 V k 9 K 7 A e 0 M q w / P v 8 q O c Y 7 I D S G d l g 1 V l G h c g = = < / D a t a M a s h u p > 
</file>

<file path=customXml/itemProps1.xml><?xml version="1.0" encoding="utf-8"?>
<ds:datastoreItem xmlns:ds="http://schemas.openxmlformats.org/officeDocument/2006/customXml" ds:itemID="{D6E574FC-B4C5-4E86-B5DC-E376232B9C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V1</vt:lpstr>
      <vt:lpstr>V2</vt:lpstr>
      <vt:lpstr>V3</vt:lpstr>
      <vt:lpstr>V4</vt:lpstr>
      <vt:lpstr>V4_HighWorkload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2025-05-19T17:25:11Z</dcterms:modified>
</cp:coreProperties>
</file>