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3970B9FA-EF74-43D9-B214-F06265652C76}" xr6:coauthVersionLast="47" xr6:coauthVersionMax="47" xr10:uidLastSave="{00000000-0000-0000-0000-000000000000}"/>
  <bookViews>
    <workbookView xWindow="-110" yWindow="-110" windowWidth="38620" windowHeight="21820" activeTab="10" xr2:uid="{00000000-000D-0000-FFFF-FFFF00000000}"/>
  </bookViews>
  <sheets>
    <sheet name="V1" sheetId="1" r:id="rId1"/>
    <sheet name="V1_TPB" sheetId="10" r:id="rId2"/>
    <sheet name="V2" sheetId="2" r:id="rId3"/>
    <sheet name="V2_TPB" sheetId="11" r:id="rId4"/>
    <sheet name="V3" sheetId="3" r:id="rId5"/>
    <sheet name="V3_TPB" sheetId="12" r:id="rId6"/>
    <sheet name="V4" sheetId="4" r:id="rId7"/>
    <sheet name="V4_TPB" sheetId="13" r:id="rId8"/>
    <sheet name="V5" sheetId="7" r:id="rId9"/>
    <sheet name="V5_TPB" sheetId="9" r:id="rId10"/>
    <sheet name="V5_HighWorkload" sheetId="8" r:id="rId11"/>
    <sheet name="Comparison" sheetId="6" r:id="rId12"/>
  </sheets>
  <definedNames>
    <definedName name="DatiEsterni_1" localSheetId="0" hidden="1">'V1'!$A$1:$C$16</definedName>
    <definedName name="DatiEsterni_1" localSheetId="1" hidden="1">V1_TPB!$A$1:$C$7</definedName>
    <definedName name="DatiEsterni_1" localSheetId="2" hidden="1">'V2'!$A$1:$C$16</definedName>
    <definedName name="DatiEsterni_1" localSheetId="3" hidden="1">V2_TPB!$A$1:$C$7</definedName>
    <definedName name="DatiEsterni_1" localSheetId="4" hidden="1">'V3'!$A$1:$C$16</definedName>
    <definedName name="DatiEsterni_1" localSheetId="5" hidden="1">V3_TPB!$A$1:$C$7</definedName>
    <definedName name="DatiEsterni_1" localSheetId="6" hidden="1">'V4'!$A$1:$C$16</definedName>
    <definedName name="DatiEsterni_1" localSheetId="7" hidden="1">V4_TPB!$A$1:$C$7</definedName>
    <definedName name="DatiEsterni_1" localSheetId="8" hidden="1">'V5'!$A$1:$C$16</definedName>
    <definedName name="DatiEsterni_1" localSheetId="10" hidden="1">V5_HighWorkload!$A$1:$C$17</definedName>
    <definedName name="DatiEsterni_1" localSheetId="9" hidden="1">V5_TPB!$A$1:$C$7</definedName>
    <definedName name="DatiEsterni_2" localSheetId="0" hidden="1">'V1'!$H$1:$J$16</definedName>
    <definedName name="DatiEsterni_2" localSheetId="1" hidden="1">V1_TPB!$E$1:$G$7</definedName>
    <definedName name="DatiEsterni_2" localSheetId="2" hidden="1">'V2'!$H$1:$J$16</definedName>
    <definedName name="DatiEsterni_2" localSheetId="3" hidden="1">V2_TPB!$E$1:$G$7</definedName>
    <definedName name="DatiEsterni_2" localSheetId="4" hidden="1">'V3'!$H$1:$J$16</definedName>
    <definedName name="DatiEsterni_2" localSheetId="5" hidden="1">V3_TPB!$E$1:$G$7</definedName>
    <definedName name="DatiEsterni_2" localSheetId="6" hidden="1">'V4'!$H$1:$J$16</definedName>
    <definedName name="DatiEsterni_2" localSheetId="7" hidden="1">V4_TPB!$E$1:$G$7</definedName>
    <definedName name="DatiEsterni_2" localSheetId="8" hidden="1">'V5'!$H$1:$J$16</definedName>
    <definedName name="DatiEsterni_2" localSheetId="10" hidden="1">V5_HighWorkload!$H$1:$J$17</definedName>
    <definedName name="DatiEsterni_2" localSheetId="9" hidden="1">V5_TPB!$E$1:$G$7</definedName>
    <definedName name="DatiEsterni_3" localSheetId="0" hidden="1">'V1'!$O$1:$Q$16</definedName>
    <definedName name="DatiEsterni_3" localSheetId="1" hidden="1">V1_TPB!$I$1:$K$7</definedName>
    <definedName name="DatiEsterni_3" localSheetId="2" hidden="1">'V2'!$O$1:$Q$16</definedName>
    <definedName name="DatiEsterni_3" localSheetId="3" hidden="1">V2_TPB!$I$1:$K$7</definedName>
    <definedName name="DatiEsterni_3" localSheetId="4" hidden="1">'V3'!$O$1:$Q$16</definedName>
    <definedName name="DatiEsterni_3" localSheetId="5" hidden="1">V3_TPB!$I$1:$K$7</definedName>
    <definedName name="DatiEsterni_3" localSheetId="6" hidden="1">'V4'!$O$1:$Q$16</definedName>
    <definedName name="DatiEsterni_3" localSheetId="7" hidden="1">V4_TPB!$I$1:$K$7</definedName>
    <definedName name="DatiEsterni_3" localSheetId="8" hidden="1">'V5'!$O$1:$Q$16</definedName>
    <definedName name="DatiEsterni_3" localSheetId="10" hidden="1">V5_HighWorkload!$O$1:$Q$17</definedName>
    <definedName name="DatiEsterni_3" localSheetId="9" hidden="1">V5_TPB!$I$1:$K$7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8" l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3F62084F-9D8A-4B41-99C2-74CDEC0F3B1F}" keepAlive="1" name="Query - executionTime_100IMGS (2)" description="Connessione alla query 'executionTime_100IMGS (2)' nella cartella di lavoro." type="5" refreshedVersion="8" background="1" saveData="1">
    <dbPr connection="Provider=Microsoft.Mashup.OleDb.1;Data Source=$Workbook$;Location=&quot;executionTime_100IMGS (2)&quot;;Extended Properties=&quot;&quot;" command="SELECT * FROM [executionTime_100IMGS (2)]"/>
  </connection>
  <connection id="3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4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5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6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7" xr16:uid="{3B4A9071-EE06-498D-B797-57C000DFE502}" keepAlive="1" name="Query - executionTime_15IMGS (5)" description="Connessione alla query 'executionTime_15IMGS (5)' nella cartella di lavoro." type="5" refreshedVersion="8" background="1" saveData="1">
    <dbPr connection="Provider=Microsoft.Mashup.OleDb.1;Data Source=$Workbook$;Location=&quot;executionTime_15IMGS (5)&quot;;Extended Properties=&quot;&quot;" command="SELECT * FROM [executionTime_15IMGS (5)]"/>
  </connection>
  <connection id="8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9" xr16:uid="{6580A2E5-ED5A-4CA6-9B67-B8AA5325675C}" keepAlive="1" name="Query - executionTime_200IMGS (2)" description="Connessione alla query 'executionTime_200IMGS (2)' nella cartella di lavoro." type="5" refreshedVersion="8" background="1" saveData="1">
    <dbPr connection="Provider=Microsoft.Mashup.OleDb.1;Data Source=$Workbook$;Location=&quot;executionTime_200IMGS (2)&quot;;Extended Properties=&quot;&quot;" command="SELECT * FROM [executionTime_200IMGS (2)]"/>
  </connection>
  <connection id="10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11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12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3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4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5" xr16:uid="{A8B90542-2AA3-4A03-A119-2D06102E7341}" keepAlive="1" name="Query - executionTime_30IMGS (6)" description="Connessione alla query 'executionTime_30IMGS (6)' nella cartella di lavoro." type="5" refreshedVersion="8" background="1" saveData="1">
    <dbPr connection="Provider=Microsoft.Mashup.OleDb.1;Data Source=$Workbook$;Location=&quot;executionTime_30IMGS (6)&quot;;Extended Properties=&quot;&quot;" command="SELECT * FROM [executionTime_30IMGS (6)]"/>
  </connection>
  <connection id="16" xr16:uid="{F46C45FA-A626-44AD-9E20-7F366BB413F7}" keepAlive="1" name="Query - executionTime_30IMGS (7)" description="Connessione alla query 'executionTime_30IMGS (7)' nella cartella di lavoro." type="5" refreshedVersion="8" background="1" saveData="1">
    <dbPr connection="Provider=Microsoft.Mashup.OleDb.1;Data Source=$Workbook$;Location=&quot;executionTime_30IMGS (7)&quot;;Extended Properties=&quot;&quot;" command="SELECT * FROM [executionTime_30IMGS (7)]"/>
  </connection>
  <connection id="1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20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  <connection id="21" xr16:uid="{210244B0-D71C-4E7C-8824-B496D7740A1B}" keepAlive="1" name="Query - executionTime_3IMGS (5)" description="Connessione alla query 'executionTime_3IMGS (5)' nella cartella di lavoro." type="5" refreshedVersion="8" background="1" saveData="1">
    <dbPr connection="Provider=Microsoft.Mashup.OleDb.1;Data Source=$Workbook$;Location=&quot;executionTime_3IMGS (5)&quot;;Extended Properties=&quot;&quot;" command="SELECT * FROM [executionTime_3IMGS (5)]"/>
  </connection>
  <connection id="22" xr16:uid="{4189508C-D160-46CE-9FB1-5688C83AA6B8}" keepAlive="1" name="Query - testTPB_15IMGS" description="Connessione alla query 'testTPB_15IMGS' nella cartella di lavoro." type="5" refreshedVersion="8" background="1" saveData="1">
    <dbPr connection="Provider=Microsoft.Mashup.OleDb.1;Data Source=$Workbook$;Location=testTPB_15IMGS;Extended Properties=&quot;&quot;" command="SELECT * FROM [testTPB_15IMGS]"/>
  </connection>
  <connection id="23" xr16:uid="{1D5523C9-6F93-4DB2-921F-E2EFE618C422}" keepAlive="1" name="Query - testTPB_15IMGS (2)" description="Connessione alla query 'testTPB_15IMGS (2)' nella cartella di lavoro." type="5" refreshedVersion="8" background="1" saveData="1">
    <dbPr connection="Provider=Microsoft.Mashup.OleDb.1;Data Source=$Workbook$;Location=&quot;testTPB_15IMGS (2)&quot;;Extended Properties=&quot;&quot;" command="SELECT * FROM [testTPB_15IMGS (2)]"/>
  </connection>
  <connection id="24" xr16:uid="{C99BBC31-95FA-4D77-8668-0196DCD0151A}" keepAlive="1" name="Query - testTPB_15IMGS (3)" description="Connessione alla query 'testTPB_15IMGS (3)' nella cartella di lavoro." type="5" refreshedVersion="8" background="1" saveData="1">
    <dbPr connection="Provider=Microsoft.Mashup.OleDb.1;Data Source=$Workbook$;Location=&quot;testTPB_15IMGS (3)&quot;;Extended Properties=&quot;&quot;" command="SELECT * FROM [testTPB_15IMGS (3)]"/>
  </connection>
  <connection id="25" xr16:uid="{99BFF949-12AE-4F57-9FEC-5AF97A7A3D62}" keepAlive="1" name="Query - testTPB_15IMGS (4)" description="Connessione alla query 'testTPB_15IMGS (4)' nella cartella di lavoro." type="5" refreshedVersion="8" background="1" saveData="1">
    <dbPr connection="Provider=Microsoft.Mashup.OleDb.1;Data Source=$Workbook$;Location=&quot;testTPB_15IMGS (4)&quot;;Extended Properties=&quot;&quot;" command="SELECT * FROM [testTPB_15IMGS (4)]"/>
  </connection>
  <connection id="26" xr16:uid="{BB6EB9B6-35FD-4FCA-B34B-2F81E05EC0DC}" keepAlive="1" name="Query - testTPB_15IMGS (5)" description="Connessione alla query 'testTPB_15IMGS (5)' nella cartella di lavoro." type="5" refreshedVersion="8" background="1" saveData="1">
    <dbPr connection="Provider=Microsoft.Mashup.OleDb.1;Data Source=$Workbook$;Location=&quot;testTPB_15IMGS (5)&quot;;Extended Properties=&quot;&quot;" command="SELECT * FROM [testTPB_15IMGS (5)]"/>
  </connection>
  <connection id="27" xr16:uid="{6593C9E9-75E1-4B27-869C-875EAC5FAC74}" keepAlive="1" name="Query - testTPB_30IMGS" description="Connessione alla query 'testTPB_30IMGS' nella cartella di lavoro." type="5" refreshedVersion="8" background="1" saveData="1">
    <dbPr connection="Provider=Microsoft.Mashup.OleDb.1;Data Source=$Workbook$;Location=testTPB_30IMGS;Extended Properties=&quot;&quot;" command="SELECT * FROM [testTPB_30IMGS]"/>
  </connection>
  <connection id="28" xr16:uid="{52DA4DC0-67AF-4B26-B0CB-FE3826ADDA54}" keepAlive="1" name="Query - testTPB_30IMGS (2)" description="Connessione alla query 'testTPB_30IMGS (2)' nella cartella di lavoro." type="5" refreshedVersion="8" background="1" saveData="1">
    <dbPr connection="Provider=Microsoft.Mashup.OleDb.1;Data Source=$Workbook$;Location=&quot;testTPB_30IMGS (2)&quot;;Extended Properties=&quot;&quot;" command="SELECT * FROM [testTPB_30IMGS (2)]"/>
  </connection>
  <connection id="29" xr16:uid="{4FE0956E-FD6E-4D3C-BF2C-725A85427A3E}" keepAlive="1" name="Query - testTPB_30IMGS (3)" description="Connessione alla query 'testTPB_30IMGS (3)' nella cartella di lavoro." type="5" refreshedVersion="8" background="1" saveData="1">
    <dbPr connection="Provider=Microsoft.Mashup.OleDb.1;Data Source=$Workbook$;Location=&quot;testTPB_30IMGS (3)&quot;;Extended Properties=&quot;&quot;" command="SELECT * FROM [testTPB_30IMGS (3)]"/>
  </connection>
  <connection id="30" xr16:uid="{2D0816A6-E349-4342-B619-602904E05138}" keepAlive="1" name="Query - testTPB_30IMGS (4)" description="Connessione alla query 'testTPB_30IMGS (4)' nella cartella di lavoro." type="5" refreshedVersion="8" background="1" saveData="1">
    <dbPr connection="Provider=Microsoft.Mashup.OleDb.1;Data Source=$Workbook$;Location=&quot;testTPB_30IMGS (4)&quot;;Extended Properties=&quot;&quot;" command="SELECT * FROM [testTPB_30IMGS (4)]"/>
  </connection>
  <connection id="31" xr16:uid="{3B094050-AF1A-48D4-9317-F3811A81D320}" keepAlive="1" name="Query - testTPB_30IMGS (5)" description="Connessione alla query 'testTPB_30IMGS (5)' nella cartella di lavoro." type="5" refreshedVersion="8" background="1" saveData="1">
    <dbPr connection="Provider=Microsoft.Mashup.OleDb.1;Data Source=$Workbook$;Location=&quot;testTPB_30IMGS (5)&quot;;Extended Properties=&quot;&quot;" command="SELECT * FROM [testTPB_30IMGS (5)]"/>
  </connection>
  <connection id="32" xr16:uid="{CFFB2AAE-1AD0-43E3-A92E-D93AAEDFEFF7}" keepAlive="1" name="Query - testTPB_3IMGS" description="Connessione alla query 'testTPB_3IMGS' nella cartella di lavoro." type="5" refreshedVersion="8" background="1" saveData="1">
    <dbPr connection="Provider=Microsoft.Mashup.OleDb.1;Data Source=$Workbook$;Location=testTPB_3IMGS;Extended Properties=&quot;&quot;" command="SELECT * FROM [testTPB_3IMGS]"/>
  </connection>
  <connection id="33" xr16:uid="{8C333EDA-0631-4ABF-8ACA-5E439B78D63D}" keepAlive="1" name="Query - testTPB_3IMGS (2)" description="Connessione alla query 'testTPB_3IMGS (2)' nella cartella di lavoro." type="5" refreshedVersion="8" background="1" saveData="1">
    <dbPr connection="Provider=Microsoft.Mashup.OleDb.1;Data Source=$Workbook$;Location=&quot;testTPB_3IMGS (2)&quot;;Extended Properties=&quot;&quot;" command="SELECT * FROM [testTPB_3IMGS (2)]"/>
  </connection>
  <connection id="34" xr16:uid="{62F372CE-3864-451D-AB35-2923B822AE47}" keepAlive="1" name="Query - testTPB_3IMGS (3)" description="Connessione alla query 'testTPB_3IMGS (3)' nella cartella di lavoro." type="5" refreshedVersion="8" background="1" saveData="1">
    <dbPr connection="Provider=Microsoft.Mashup.OleDb.1;Data Source=$Workbook$;Location=&quot;testTPB_3IMGS (3)&quot;;Extended Properties=&quot;&quot;" command="SELECT * FROM [testTPB_3IMGS (3)]"/>
  </connection>
  <connection id="35" xr16:uid="{F5A21458-5E1A-4DEF-9CB3-5DD8C8048C86}" keepAlive="1" name="Query - testTPB_3IMGS (4)" description="Connessione alla query 'testTPB_3IMGS (4)' nella cartella di lavoro." type="5" refreshedVersion="8" background="1" saveData="1">
    <dbPr connection="Provider=Microsoft.Mashup.OleDb.1;Data Source=$Workbook$;Location=&quot;testTPB_3IMGS (4)&quot;;Extended Properties=&quot;&quot;" command="SELECT * FROM [testTPB_3IMGS (4)]"/>
  </connection>
  <connection id="36" xr16:uid="{E77F11DC-7483-4A48-BBA7-F2C9F0007220}" keepAlive="1" name="Query - testTPB_3IMGS (5)" description="Connessione alla query 'testTPB_3IMGS (5)' nella cartella di lavoro." type="5" refreshedVersion="8" background="1" saveData="1">
    <dbPr connection="Provider=Microsoft.Mashup.OleDb.1;Data Source=$Workbook$;Location=&quot;testTPB_3IMGS (5)&quot;;Extended Properties=&quot;&quot;" command="SELECT * FROM [testTPB_3IMGS (5)]"/>
  </connection>
</connections>
</file>

<file path=xl/sharedStrings.xml><?xml version="1.0" encoding="utf-8"?>
<sst xmlns="http://schemas.openxmlformats.org/spreadsheetml/2006/main" count="153" uniqueCount="8">
  <si>
    <t>Threads</t>
  </si>
  <si>
    <t>NImgs</t>
  </si>
  <si>
    <t>mean</t>
  </si>
  <si>
    <t>Colonna1</t>
  </si>
  <si>
    <t>Colonna2</t>
  </si>
  <si>
    <t>Colonna3</t>
  </si>
  <si>
    <t>ThreadsPerBlock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</si>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</sst>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'V1'!$C$2:$C$16</c:f>
              <c:numCache>
                <c:formatCode>General</c:formatCode>
                <c:ptCount val="15"/>
                <c:pt idx="0">
                  <c:v>101287.094</c:v>
                </c:pt>
                <c:pt idx="1">
                  <c:v>51181.59</c:v>
                </c:pt>
                <c:pt idx="2">
                  <c:v>25724.396000000001</c:v>
                </c:pt>
                <c:pt idx="3">
                  <c:v>13160.434999999999</c:v>
                </c:pt>
                <c:pt idx="4">
                  <c:v>6578.5429999999997</c:v>
                </c:pt>
                <c:pt idx="5">
                  <c:v>3535.5619999999999</c:v>
                </c:pt>
                <c:pt idx="6">
                  <c:v>2023.65</c:v>
                </c:pt>
                <c:pt idx="7">
                  <c:v>1011.832</c:v>
                </c:pt>
                <c:pt idx="8">
                  <c:v>508.20400000000001</c:v>
                </c:pt>
                <c:pt idx="9">
                  <c:v>506.84199999999998</c:v>
                </c:pt>
                <c:pt idx="10">
                  <c:v>506.8</c:v>
                </c:pt>
                <c:pt idx="11">
                  <c:v>508.209</c:v>
                </c:pt>
                <c:pt idx="12">
                  <c:v>500.72</c:v>
                </c:pt>
                <c:pt idx="13">
                  <c:v>500.87200000000001</c:v>
                </c:pt>
                <c:pt idx="14">
                  <c:v>500.34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'V1'!$J$2:$J$16</c:f>
              <c:numCache>
                <c:formatCode>General</c:formatCode>
                <c:ptCount val="15"/>
                <c:pt idx="0">
                  <c:v>508320.25</c:v>
                </c:pt>
                <c:pt idx="1">
                  <c:v>255424.82800000001</c:v>
                </c:pt>
                <c:pt idx="2">
                  <c:v>127524.898</c:v>
                </c:pt>
                <c:pt idx="3">
                  <c:v>63922.188000000002</c:v>
                </c:pt>
                <c:pt idx="4">
                  <c:v>32353.322</c:v>
                </c:pt>
                <c:pt idx="5">
                  <c:v>16231.641</c:v>
                </c:pt>
                <c:pt idx="6">
                  <c:v>8134.3940000000002</c:v>
                </c:pt>
                <c:pt idx="7">
                  <c:v>4112.99</c:v>
                </c:pt>
                <c:pt idx="8">
                  <c:v>2070.73</c:v>
                </c:pt>
                <c:pt idx="9">
                  <c:v>1067.8209999999999</c:v>
                </c:pt>
                <c:pt idx="10">
                  <c:v>611.45299999999997</c:v>
                </c:pt>
                <c:pt idx="11">
                  <c:v>610.41700000000003</c:v>
                </c:pt>
                <c:pt idx="12">
                  <c:v>600.08299999999997</c:v>
                </c:pt>
                <c:pt idx="13">
                  <c:v>613.35799999999995</c:v>
                </c:pt>
                <c:pt idx="14">
                  <c:v>602.47500000000002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'V3'!$D$2:$D$16</c:f>
              <c:numCache>
                <c:formatCode>General</c:formatCode>
                <c:ptCount val="15"/>
                <c:pt idx="0">
                  <c:v>0.19420184498226128</c:v>
                </c:pt>
                <c:pt idx="1">
                  <c:v>0.39239303376799295</c:v>
                </c:pt>
                <c:pt idx="2">
                  <c:v>0.78083328445895361</c:v>
                </c:pt>
                <c:pt idx="3">
                  <c:v>1.5261423090397479</c:v>
                </c:pt>
                <c:pt idx="4">
                  <c:v>3.0188243825749432</c:v>
                </c:pt>
                <c:pt idx="5">
                  <c:v>6.0336800017698797</c:v>
                </c:pt>
                <c:pt idx="6">
                  <c:v>12.029978706937689</c:v>
                </c:pt>
                <c:pt idx="7">
                  <c:v>23.085032434470573</c:v>
                </c:pt>
                <c:pt idx="8">
                  <c:v>44.016452371753175</c:v>
                </c:pt>
                <c:pt idx="9">
                  <c:v>87.675716748984428</c:v>
                </c:pt>
                <c:pt idx="10">
                  <c:v>156.19034396584641</c:v>
                </c:pt>
                <c:pt idx="11">
                  <c:v>171.92633911515244</c:v>
                </c:pt>
                <c:pt idx="12">
                  <c:v>224.96625506174075</c:v>
                </c:pt>
                <c:pt idx="13">
                  <c:v>270.95375722543355</c:v>
                </c:pt>
                <c:pt idx="14">
                  <c:v>309.88534242330337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'V3'!$K$2:$K$16</c:f>
              <c:numCache>
                <c:formatCode>General</c:formatCode>
                <c:ptCount val="15"/>
                <c:pt idx="0">
                  <c:v>0.19449475171255978</c:v>
                </c:pt>
                <c:pt idx="1">
                  <c:v>0.3921625495292585</c:v>
                </c:pt>
                <c:pt idx="2">
                  <c:v>0.78653099577952712</c:v>
                </c:pt>
                <c:pt idx="3">
                  <c:v>1.5580217693726157</c:v>
                </c:pt>
                <c:pt idx="4">
                  <c:v>3.0988824465800873</c:v>
                </c:pt>
                <c:pt idx="5">
                  <c:v>6.1078002309562853</c:v>
                </c:pt>
                <c:pt idx="6">
                  <c:v>11.909462676802589</c:v>
                </c:pt>
                <c:pt idx="7">
                  <c:v>23.018420874945527</c:v>
                </c:pt>
                <c:pt idx="8">
                  <c:v>45.075185409262652</c:v>
                </c:pt>
                <c:pt idx="9">
                  <c:v>88.469304100453954</c:v>
                </c:pt>
                <c:pt idx="10">
                  <c:v>160.86653439862727</c:v>
                </c:pt>
                <c:pt idx="11">
                  <c:v>176.53704924206758</c:v>
                </c:pt>
                <c:pt idx="12">
                  <c:v>220.84372116762529</c:v>
                </c:pt>
                <c:pt idx="13">
                  <c:v>254.82035165208526</c:v>
                </c:pt>
                <c:pt idx="14">
                  <c:v>267.79019530831579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2.0205422549092402</c:v>
                </c:pt>
                <c:pt idx="2">
                  <c:v>4.0207305163876086</c:v>
                </c:pt>
                <c:pt idx="3">
                  <c:v>7.8585366126627081</c:v>
                </c:pt>
                <c:pt idx="4">
                  <c:v>15.544777048079474</c:v>
                </c:pt>
                <c:pt idx="5">
                  <c:v>31.069117815646941</c:v>
                </c:pt>
                <c:pt idx="6">
                  <c:v>61.945748806024611</c:v>
                </c:pt>
                <c:pt idx="7">
                  <c:v>118.87133428922468</c:v>
                </c:pt>
                <c:pt idx="8">
                  <c:v>226.65311122957513</c:v>
                </c:pt>
                <c:pt idx="9">
                  <c:v>451.46696086740508</c:v>
                </c:pt>
                <c:pt idx="10">
                  <c:v>804.26807469369339</c:v>
                </c:pt>
                <c:pt idx="11">
                  <c:v>885.29714602277068</c:v>
                </c:pt>
                <c:pt idx="12">
                  <c:v>1158.4146128080788</c:v>
                </c:pt>
                <c:pt idx="13">
                  <c:v>1395.2172145953757</c:v>
                </c:pt>
                <c:pt idx="14">
                  <c:v>1595.6869125090382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'V3'!$L$2:$L$16</c:f>
              <c:numCache>
                <c:formatCode>General</c:formatCode>
                <c:ptCount val="15"/>
                <c:pt idx="0">
                  <c:v>1</c:v>
                </c:pt>
                <c:pt idx="1">
                  <c:v>2.0163143019346266</c:v>
                </c:pt>
                <c:pt idx="2">
                  <c:v>4.0439702812234586</c:v>
                </c:pt>
                <c:pt idx="3">
                  <c:v>8.0106108553262523</c:v>
                </c:pt>
                <c:pt idx="4">
                  <c:v>15.932987493461358</c:v>
                </c:pt>
                <c:pt idx="5">
                  <c:v>31.4034192551524</c:v>
                </c:pt>
                <c:pt idx="6">
                  <c:v>61.232822849653878</c:v>
                </c:pt>
                <c:pt idx="7">
                  <c:v>118.34983037981418</c:v>
                </c:pt>
                <c:pt idx="8">
                  <c:v>231.75527880504683</c:v>
                </c:pt>
                <c:pt idx="9">
                  <c:v>454.86730783975656</c:v>
                </c:pt>
                <c:pt idx="10">
                  <c:v>827.09961570772327</c:v>
                </c:pt>
                <c:pt idx="11">
                  <c:v>907.66998948623791</c:v>
                </c:pt>
                <c:pt idx="12">
                  <c:v>1135.4739355332638</c:v>
                </c:pt>
                <c:pt idx="13">
                  <c:v>1310.1656955179931</c:v>
                </c:pt>
                <c:pt idx="14">
                  <c:v>1376.850495709406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1.3509916521349954</c:v>
                </c:pt>
                <c:pt idx="2">
                  <c:v>2.7122428385401096</c:v>
                </c:pt>
                <c:pt idx="3">
                  <c:v>5.4392081748224497</c:v>
                </c:pt>
                <c:pt idx="4">
                  <c:v>10.850153023720113</c:v>
                </c:pt>
                <c:pt idx="5">
                  <c:v>21.483954316602443</c:v>
                </c:pt>
                <c:pt idx="6">
                  <c:v>42.259808595777791</c:v>
                </c:pt>
                <c:pt idx="7">
                  <c:v>80.959354738892614</c:v>
                </c:pt>
                <c:pt idx="8">
                  <c:v>153.22520014640966</c:v>
                </c:pt>
                <c:pt idx="9">
                  <c:v>293.52684611764704</c:v>
                </c:pt>
                <c:pt idx="10">
                  <c:v>531.23343303717434</c:v>
                </c:pt>
                <c:pt idx="11">
                  <c:v>676.66517826147333</c:v>
                </c:pt>
                <c:pt idx="12">
                  <c:v>790.55877372647626</c:v>
                </c:pt>
                <c:pt idx="13">
                  <c:v>880.3684213497736</c:v>
                </c:pt>
                <c:pt idx="14">
                  <c:v>896.49898527644757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V3_TPB!$C$2:$C$8</c:f>
              <c:numCache>
                <c:formatCode>General</c:formatCode>
                <c:ptCount val="7"/>
                <c:pt idx="0">
                  <c:v>468.02300000000002</c:v>
                </c:pt>
                <c:pt idx="1">
                  <c:v>482.33566666666667</c:v>
                </c:pt>
                <c:pt idx="2">
                  <c:v>502.00700000000001</c:v>
                </c:pt>
                <c:pt idx="3">
                  <c:v>514.08266666666668</c:v>
                </c:pt>
                <c:pt idx="4">
                  <c:v>528.04066666666665</c:v>
                </c:pt>
                <c:pt idx="5">
                  <c:v>541.28200000000004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2C7-BD4A-B38E10361744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V3_TPB!$G$2:$G$8</c:f>
              <c:numCache>
                <c:formatCode>General</c:formatCode>
                <c:ptCount val="7"/>
                <c:pt idx="0">
                  <c:v>2279.6179999999999</c:v>
                </c:pt>
                <c:pt idx="1">
                  <c:v>2260.3946666666666</c:v>
                </c:pt>
                <c:pt idx="2">
                  <c:v>2320.5686666666666</c:v>
                </c:pt>
                <c:pt idx="3">
                  <c:v>2426.8583333333336</c:v>
                </c:pt>
                <c:pt idx="4">
                  <c:v>2515.0073333333335</c:v>
                </c:pt>
                <c:pt idx="5">
                  <c:v>2631.2336666666665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E-42C7-BD4A-B38E10361744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V3_TPB!$K$2:$K$8</c:f>
              <c:numCache>
                <c:formatCode>General</c:formatCode>
                <c:ptCount val="7"/>
                <c:pt idx="0">
                  <c:v>4463.53</c:v>
                </c:pt>
                <c:pt idx="1">
                  <c:v>4448.0503333333336</c:v>
                </c:pt>
                <c:pt idx="2">
                  <c:v>4542.7873333333328</c:v>
                </c:pt>
                <c:pt idx="3">
                  <c:v>4674.4926666666661</c:v>
                </c:pt>
                <c:pt idx="4">
                  <c:v>4790.4886666666671</c:v>
                </c:pt>
                <c:pt idx="5">
                  <c:v>5049.5810000000001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E-42C7-BD4A-B38E1036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'V4'!$C$2:$C$16</c:f>
              <c:numCache>
                <c:formatCode>General</c:formatCode>
                <c:ptCount val="15"/>
                <c:pt idx="0">
                  <c:v>14490.382666666666</c:v>
                </c:pt>
                <c:pt idx="1">
                  <c:v>7244.5209999999997</c:v>
                </c:pt>
                <c:pt idx="2">
                  <c:v>3637.1863333333336</c:v>
                </c:pt>
                <c:pt idx="3">
                  <c:v>1842.1073333333334</c:v>
                </c:pt>
                <c:pt idx="4">
                  <c:v>931.28200000000004</c:v>
                </c:pt>
                <c:pt idx="5">
                  <c:v>469.15433333333334</c:v>
                </c:pt>
                <c:pt idx="6">
                  <c:v>237.54733333333334</c:v>
                </c:pt>
                <c:pt idx="7">
                  <c:v>125.318</c:v>
                </c:pt>
                <c:pt idx="8">
                  <c:v>65.674999999999997</c:v>
                </c:pt>
                <c:pt idx="9">
                  <c:v>33.311666666666667</c:v>
                </c:pt>
                <c:pt idx="10">
                  <c:v>19.243666666666666</c:v>
                </c:pt>
                <c:pt idx="11">
                  <c:v>17.210666666666665</c:v>
                </c:pt>
                <c:pt idx="12">
                  <c:v>13.298999999999999</c:v>
                </c:pt>
                <c:pt idx="13">
                  <c:v>11.136666666666667</c:v>
                </c:pt>
                <c:pt idx="14">
                  <c:v>9.7576666666666672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A-48AD-8F5D-85BC0DF6B58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'V4'!$J$2:$J$16</c:f>
              <c:numCache>
                <c:formatCode>General</c:formatCode>
                <c:ptCount val="15"/>
                <c:pt idx="0">
                  <c:v>72000.281000000003</c:v>
                </c:pt>
                <c:pt idx="1">
                  <c:v>36203.416666666672</c:v>
                </c:pt>
                <c:pt idx="2">
                  <c:v>18063.076666666668</c:v>
                </c:pt>
                <c:pt idx="3">
                  <c:v>9087.0203333333338</c:v>
                </c:pt>
                <c:pt idx="4">
                  <c:v>4577.1509999999998</c:v>
                </c:pt>
                <c:pt idx="5">
                  <c:v>2327.9763333333335</c:v>
                </c:pt>
                <c:pt idx="6">
                  <c:v>1198.1316666666667</c:v>
                </c:pt>
                <c:pt idx="7">
                  <c:v>624.06666666666672</c:v>
                </c:pt>
                <c:pt idx="8">
                  <c:v>318.39699999999999</c:v>
                </c:pt>
                <c:pt idx="9">
                  <c:v>162.66300000000001</c:v>
                </c:pt>
                <c:pt idx="10">
                  <c:v>88.620666666666665</c:v>
                </c:pt>
                <c:pt idx="11">
                  <c:v>81.772999999999996</c:v>
                </c:pt>
                <c:pt idx="12">
                  <c:v>64.365333333333339</c:v>
                </c:pt>
                <c:pt idx="13">
                  <c:v>58.101666666666667</c:v>
                </c:pt>
                <c:pt idx="14">
                  <c:v>54.351333333333336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A-48AD-8F5D-85BC0DF6B58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98731.854333333336</c:v>
                </c:pt>
                <c:pt idx="1">
                  <c:v>72353.046666666662</c:v>
                </c:pt>
                <c:pt idx="2">
                  <c:v>36193.023333333331</c:v>
                </c:pt>
                <c:pt idx="3">
                  <c:v>18062.957000000002</c:v>
                </c:pt>
                <c:pt idx="4">
                  <c:v>9083.6293333333342</c:v>
                </c:pt>
                <c:pt idx="5">
                  <c:v>4579.6063333333332</c:v>
                </c:pt>
                <c:pt idx="6">
                  <c:v>2335.893</c:v>
                </c:pt>
                <c:pt idx="7">
                  <c:v>1226.9449999999999</c:v>
                </c:pt>
                <c:pt idx="8">
                  <c:v>648.53966666666668</c:v>
                </c:pt>
                <c:pt idx="9">
                  <c:v>336.62099999999998</c:v>
                </c:pt>
                <c:pt idx="10">
                  <c:v>186.583</c:v>
                </c:pt>
                <c:pt idx="11">
                  <c:v>146.41033333333334</c:v>
                </c:pt>
                <c:pt idx="12">
                  <c:v>128.09933333333333</c:v>
                </c:pt>
                <c:pt idx="13">
                  <c:v>115.07466666666666</c:v>
                </c:pt>
                <c:pt idx="14">
                  <c:v>110.759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A-48AD-8F5D-85BC0DF6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'V4'!$D$2:$D$16</c:f>
              <c:numCache>
                <c:formatCode>General</c:formatCode>
                <c:ptCount val="15"/>
                <c:pt idx="0">
                  <c:v>0.20703386991298228</c:v>
                </c:pt>
                <c:pt idx="1">
                  <c:v>0.41410605338848494</c:v>
                </c:pt>
                <c:pt idx="2">
                  <c:v>0.82481339284331412</c:v>
                </c:pt>
                <c:pt idx="3">
                  <c:v>1.6285695983694037</c:v>
                </c:pt>
                <c:pt idx="4">
                  <c:v>3.2213658161545053</c:v>
                </c:pt>
                <c:pt idx="5">
                  <c:v>6.394484259976994</c:v>
                </c:pt>
                <c:pt idx="6">
                  <c:v>12.629061997468574</c:v>
                </c:pt>
                <c:pt idx="7">
                  <c:v>23.939098932316188</c:v>
                </c:pt>
                <c:pt idx="8">
                  <c:v>45.679482299200608</c:v>
                </c:pt>
                <c:pt idx="9">
                  <c:v>90.05853804973232</c:v>
                </c:pt>
                <c:pt idx="10">
                  <c:v>155.89544612080167</c:v>
                </c:pt>
                <c:pt idx="11">
                  <c:v>174.31050511310818</c:v>
                </c:pt>
                <c:pt idx="12">
                  <c:v>225.58087074216107</c:v>
                </c:pt>
                <c:pt idx="13">
                  <c:v>269.38042502244838</c:v>
                </c:pt>
                <c:pt idx="14">
                  <c:v>307.45055170293443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7-48E5-B5D6-F3F4A55E84E0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'V4'!$K$2:$K$16</c:f>
              <c:numCache>
                <c:formatCode>General</c:formatCode>
                <c:ptCount val="15"/>
                <c:pt idx="0">
                  <c:v>0.20833252025780288</c:v>
                </c:pt>
                <c:pt idx="1">
                  <c:v>0.41432553557329987</c:v>
                </c:pt>
                <c:pt idx="2">
                  <c:v>0.83042331474353848</c:v>
                </c:pt>
                <c:pt idx="3">
                  <c:v>1.6507061115486297</c:v>
                </c:pt>
                <c:pt idx="4">
                  <c:v>3.2771477279207089</c:v>
                </c:pt>
                <c:pt idx="5">
                  <c:v>6.4433644729206145</c:v>
                </c:pt>
                <c:pt idx="6">
                  <c:v>12.519492153756056</c:v>
                </c:pt>
                <c:pt idx="7">
                  <c:v>24.035893601110992</c:v>
                </c:pt>
                <c:pt idx="8">
                  <c:v>47.110996648837776</c:v>
                </c:pt>
                <c:pt idx="9">
                  <c:v>92.215193375260498</c:v>
                </c:pt>
                <c:pt idx="10">
                  <c:v>169.26074429591293</c:v>
                </c:pt>
                <c:pt idx="11">
                  <c:v>183.43463001235128</c:v>
                </c:pt>
                <c:pt idx="12">
                  <c:v>233.04470315283587</c:v>
                </c:pt>
                <c:pt idx="13">
                  <c:v>258.16815352399527</c:v>
                </c:pt>
                <c:pt idx="14">
                  <c:v>275.98218994934194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7-48E5-B5D6-F3F4A55E84E0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0.30385330248853187</c:v>
                </c:pt>
                <c:pt idx="1">
                  <c:v>0.41463354180800682</c:v>
                </c:pt>
                <c:pt idx="2">
                  <c:v>0.82888902990235602</c:v>
                </c:pt>
                <c:pt idx="3">
                  <c:v>1.6608576325570612</c:v>
                </c:pt>
                <c:pt idx="4">
                  <c:v>3.3026446697810359</c:v>
                </c:pt>
                <c:pt idx="5">
                  <c:v>6.5507814026809728</c:v>
                </c:pt>
                <c:pt idx="6">
                  <c:v>12.843054026875375</c:v>
                </c:pt>
                <c:pt idx="7">
                  <c:v>24.450973760029996</c:v>
                </c:pt>
                <c:pt idx="8">
                  <c:v>46.257771948156346</c:v>
                </c:pt>
                <c:pt idx="9">
                  <c:v>89.120999581131301</c:v>
                </c:pt>
                <c:pt idx="10">
                  <c:v>160.78635245440367</c:v>
                </c:pt>
                <c:pt idx="11">
                  <c:v>204.90357010320309</c:v>
                </c:pt>
                <c:pt idx="12">
                  <c:v>234.1932562750782</c:v>
                </c:pt>
                <c:pt idx="13">
                  <c:v>260.70029893634279</c:v>
                </c:pt>
                <c:pt idx="14">
                  <c:v>270.85835011150334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7-48E5-B5D6-F3F4A55E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2.0001850593940809</c:v>
                </c:pt>
                <c:pt idx="2">
                  <c:v>3.9839538969637607</c:v>
                </c:pt>
                <c:pt idx="3">
                  <c:v>7.8661988932241007</c:v>
                </c:pt>
                <c:pt idx="4">
                  <c:v>15.559607795132587</c:v>
                </c:pt>
                <c:pt idx="5">
                  <c:v>30.886174627681154</c:v>
                </c:pt>
                <c:pt idx="6">
                  <c:v>60.999980354792449</c:v>
                </c:pt>
                <c:pt idx="7">
                  <c:v>115.62890140815099</c:v>
                </c:pt>
                <c:pt idx="8">
                  <c:v>220.6377261768811</c:v>
                </c:pt>
                <c:pt idx="9">
                  <c:v>434.99422624706057</c:v>
                </c:pt>
                <c:pt idx="10">
                  <c:v>752.99489009371052</c:v>
                </c:pt>
                <c:pt idx="11">
                  <c:v>841.94197396963136</c:v>
                </c:pt>
                <c:pt idx="12">
                  <c:v>1089.5843797779282</c:v>
                </c:pt>
                <c:pt idx="13">
                  <c:v>1301.1418138281952</c:v>
                </c:pt>
                <c:pt idx="14">
                  <c:v>1485.0253817511016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2-4418-9019-3690F21AD04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1.988770332450206</c:v>
                </c:pt>
                <c:pt idx="2">
                  <c:v>3.9860474673657476</c:v>
                </c:pt>
                <c:pt idx="3">
                  <c:v>7.9234202586612454</c:v>
                </c:pt>
                <c:pt idx="4">
                  <c:v>15.730370485920172</c:v>
                </c:pt>
                <c:pt idx="5">
                  <c:v>30.928270175713411</c:v>
                </c:pt>
                <c:pt idx="6">
                  <c:v>60.093796869848752</c:v>
                </c:pt>
                <c:pt idx="7">
                  <c:v>115.37273955773955</c:v>
                </c:pt>
                <c:pt idx="8">
                  <c:v>226.13366646042522</c:v>
                </c:pt>
                <c:pt idx="9">
                  <c:v>442.63465569920635</c:v>
                </c:pt>
                <c:pt idx="10">
                  <c:v>812.45474343832518</c:v>
                </c:pt>
                <c:pt idx="11">
                  <c:v>880.48966040135508</c:v>
                </c:pt>
                <c:pt idx="12">
                  <c:v>1118.6189408377179</c:v>
                </c:pt>
                <c:pt idx="13">
                  <c:v>1239.2119732652534</c:v>
                </c:pt>
                <c:pt idx="14">
                  <c:v>1324.7196818231996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2-4418-9019-3690F21AD04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1.3645846150500736</c:v>
                </c:pt>
                <c:pt idx="2">
                  <c:v>2.7279250319605799</c:v>
                </c:pt>
                <c:pt idx="3">
                  <c:v>5.4659851282009546</c:v>
                </c:pt>
                <c:pt idx="4">
                  <c:v>10.869207748386033</c:v>
                </c:pt>
                <c:pt idx="5">
                  <c:v>21.559026507300228</c:v>
                </c:pt>
                <c:pt idx="6">
                  <c:v>42.267284645886321</c:v>
                </c:pt>
                <c:pt idx="7">
                  <c:v>80.469665986114563</c:v>
                </c:pt>
                <c:pt idx="8">
                  <c:v>152.23718672566417</c:v>
                </c:pt>
                <c:pt idx="9">
                  <c:v>293.30271828951061</c:v>
                </c:pt>
                <c:pt idx="10">
                  <c:v>529.15782431053924</c:v>
                </c:pt>
                <c:pt idx="11">
                  <c:v>674.35031452698013</c:v>
                </c:pt>
                <c:pt idx="12">
                  <c:v>770.74448214666745</c:v>
                </c:pt>
                <c:pt idx="13">
                  <c:v>857.98079797464845</c:v>
                </c:pt>
                <c:pt idx="14">
                  <c:v>891.41157227253166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2-4418-9019-3690F21A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V4_TPB!$C$2:$C$8</c:f>
              <c:numCache>
                <c:formatCode>General</c:formatCode>
                <c:ptCount val="7"/>
                <c:pt idx="0">
                  <c:v>472.14300000000003</c:v>
                </c:pt>
                <c:pt idx="1">
                  <c:v>484.91666666666669</c:v>
                </c:pt>
                <c:pt idx="2">
                  <c:v>509.45100000000002</c:v>
                </c:pt>
                <c:pt idx="3">
                  <c:v>517.50799999999992</c:v>
                </c:pt>
                <c:pt idx="4">
                  <c:v>534.96333333333337</c:v>
                </c:pt>
                <c:pt idx="5">
                  <c:v>547.60466666666673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933-A2AA-B649D9723120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V4_TPB!$G$2:$G$8</c:f>
              <c:numCache>
                <c:formatCode>General</c:formatCode>
                <c:ptCount val="7"/>
                <c:pt idx="0">
                  <c:v>2310.3406666666665</c:v>
                </c:pt>
                <c:pt idx="1">
                  <c:v>2323.7600000000002</c:v>
                </c:pt>
                <c:pt idx="2">
                  <c:v>2385.1006666666667</c:v>
                </c:pt>
                <c:pt idx="3">
                  <c:v>2510.5936666666666</c:v>
                </c:pt>
                <c:pt idx="4">
                  <c:v>2597.5839999999998</c:v>
                </c:pt>
                <c:pt idx="5">
                  <c:v>2680.9120000000003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C-4933-A2AA-B649D9723120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V4_TPB!$K$2:$K$8</c:f>
              <c:numCache>
                <c:formatCode>General</c:formatCode>
                <c:ptCount val="7"/>
                <c:pt idx="0">
                  <c:v>4548.9073333333336</c:v>
                </c:pt>
                <c:pt idx="1">
                  <c:v>4570.6210000000001</c:v>
                </c:pt>
                <c:pt idx="2">
                  <c:v>4668.6916666666666</c:v>
                </c:pt>
                <c:pt idx="3">
                  <c:v>4837.3026666666665</c:v>
                </c:pt>
                <c:pt idx="4">
                  <c:v>4955.6859999999997</c:v>
                </c:pt>
                <c:pt idx="5">
                  <c:v>5148.1790000000001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C-4933-A2AA-B649D972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'V5'!$C$2:$C$16</c:f>
              <c:numCache>
                <c:formatCode>General</c:formatCode>
                <c:ptCount val="15"/>
                <c:pt idx="0">
                  <c:v>502.44633333333331</c:v>
                </c:pt>
                <c:pt idx="1">
                  <c:v>248.22866666666667</c:v>
                </c:pt>
                <c:pt idx="2">
                  <c:v>157.583</c:v>
                </c:pt>
                <c:pt idx="3">
                  <c:v>124.3</c:v>
                </c:pt>
                <c:pt idx="4">
                  <c:v>75.093333333333334</c:v>
                </c:pt>
                <c:pt idx="5">
                  <c:v>39.453666666666663</c:v>
                </c:pt>
                <c:pt idx="6">
                  <c:v>20.579000000000001</c:v>
                </c:pt>
                <c:pt idx="7">
                  <c:v>11.521333333333335</c:v>
                </c:pt>
                <c:pt idx="8">
                  <c:v>6.6783333333333337</c:v>
                </c:pt>
                <c:pt idx="9">
                  <c:v>4.8816666666666668</c:v>
                </c:pt>
                <c:pt idx="10">
                  <c:v>4.3449999999999998</c:v>
                </c:pt>
                <c:pt idx="11">
                  <c:v>4.9630000000000001</c:v>
                </c:pt>
                <c:pt idx="12">
                  <c:v>5.1613333333333333</c:v>
                </c:pt>
                <c:pt idx="13">
                  <c:v>4.7156666666666665</c:v>
                </c:pt>
                <c:pt idx="14">
                  <c:v>5.2149999999999999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2-4FE6-AAF5-B099137216EF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'V5'!$J$2:$J$16</c:f>
              <c:numCache>
                <c:formatCode>General</c:formatCode>
                <c:ptCount val="15"/>
                <c:pt idx="0">
                  <c:v>2472.569</c:v>
                </c:pt>
                <c:pt idx="1">
                  <c:v>1235.962</c:v>
                </c:pt>
                <c:pt idx="2">
                  <c:v>650.68200000000002</c:v>
                </c:pt>
                <c:pt idx="3">
                  <c:v>326.95766666666668</c:v>
                </c:pt>
                <c:pt idx="4">
                  <c:v>163.10666666666665</c:v>
                </c:pt>
                <c:pt idx="5">
                  <c:v>148.26566666666668</c:v>
                </c:pt>
                <c:pt idx="6">
                  <c:v>92.827666666666659</c:v>
                </c:pt>
                <c:pt idx="7">
                  <c:v>49.223999999999997</c:v>
                </c:pt>
                <c:pt idx="8">
                  <c:v>27.976333333333333</c:v>
                </c:pt>
                <c:pt idx="9">
                  <c:v>23.734999999999999</c:v>
                </c:pt>
                <c:pt idx="10">
                  <c:v>19.48</c:v>
                </c:pt>
                <c:pt idx="11">
                  <c:v>17.238</c:v>
                </c:pt>
                <c:pt idx="12">
                  <c:v>15.917</c:v>
                </c:pt>
                <c:pt idx="13">
                  <c:v>16.534333333333333</c:v>
                </c:pt>
                <c:pt idx="14">
                  <c:v>17.358666666666668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2-4FE6-AAF5-B099137216EF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4941.0369999999994</c:v>
                </c:pt>
                <c:pt idx="1">
                  <c:v>2469.6443333333332</c:v>
                </c:pt>
                <c:pt idx="2">
                  <c:v>1234.7493333333332</c:v>
                </c:pt>
                <c:pt idx="3">
                  <c:v>650.69766666666669</c:v>
                </c:pt>
                <c:pt idx="4">
                  <c:v>326.15100000000001</c:v>
                </c:pt>
                <c:pt idx="5">
                  <c:v>163.208</c:v>
                </c:pt>
                <c:pt idx="6">
                  <c:v>147.86566666666667</c:v>
                </c:pt>
                <c:pt idx="7">
                  <c:v>93.231999999999999</c:v>
                </c:pt>
                <c:pt idx="8">
                  <c:v>56.759666666666668</c:v>
                </c:pt>
                <c:pt idx="9">
                  <c:v>46.001333333333328</c:v>
                </c:pt>
                <c:pt idx="10">
                  <c:v>37.483333333333334</c:v>
                </c:pt>
                <c:pt idx="11">
                  <c:v>33.514333333333333</c:v>
                </c:pt>
                <c:pt idx="12">
                  <c:v>31.07</c:v>
                </c:pt>
                <c:pt idx="13">
                  <c:v>30.326333333333334</c:v>
                </c:pt>
                <c:pt idx="14">
                  <c:v>31.476666666666667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2-4FE6-AAF5-B0991372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'V5'!$D$2:$D$16</c:f>
              <c:numCache>
                <c:formatCode>General</c:formatCode>
                <c:ptCount val="15"/>
                <c:pt idx="0">
                  <c:v>5.9707869298147269</c:v>
                </c:pt>
                <c:pt idx="1">
                  <c:v>12.085630722210436</c:v>
                </c:pt>
                <c:pt idx="2">
                  <c:v>19.037586541695486</c:v>
                </c:pt>
                <c:pt idx="3">
                  <c:v>24.135156878519712</c:v>
                </c:pt>
                <c:pt idx="4">
                  <c:v>39.950284090909093</c:v>
                </c:pt>
                <c:pt idx="5">
                  <c:v>76.038559998648211</c:v>
                </c:pt>
                <c:pt idx="6">
                  <c:v>145.77967831284317</c:v>
                </c:pt>
                <c:pt idx="7">
                  <c:v>260.38652933688229</c:v>
                </c:pt>
                <c:pt idx="8">
                  <c:v>449.21387571749437</c:v>
                </c:pt>
                <c:pt idx="9">
                  <c:v>614.54421304199388</c:v>
                </c:pt>
                <c:pt idx="10">
                  <c:v>690.44879171461457</c:v>
                </c:pt>
                <c:pt idx="11">
                  <c:v>604.47310094700788</c:v>
                </c:pt>
                <c:pt idx="12">
                  <c:v>581.24515629036421</c:v>
                </c:pt>
                <c:pt idx="13">
                  <c:v>636.17728140241752</c:v>
                </c:pt>
                <c:pt idx="14">
                  <c:v>575.26366251198465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481-B7DD-35B1197D392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'V5'!$K$2:$K$16</c:f>
              <c:numCache>
                <c:formatCode>General</c:formatCode>
                <c:ptCount val="15"/>
                <c:pt idx="0">
                  <c:v>6.0665647753409511</c:v>
                </c:pt>
                <c:pt idx="1">
                  <c:v>12.136295452449186</c:v>
                </c:pt>
                <c:pt idx="2">
                  <c:v>23.052735437587025</c:v>
                </c:pt>
                <c:pt idx="3">
                  <c:v>45.877498921878775</c:v>
                </c:pt>
                <c:pt idx="4">
                  <c:v>91.964358701871987</c:v>
                </c:pt>
                <c:pt idx="5">
                  <c:v>101.16974709811441</c:v>
                </c:pt>
                <c:pt idx="6">
                  <c:v>161.58975592765088</c:v>
                </c:pt>
                <c:pt idx="7">
                  <c:v>304.72940029254022</c:v>
                </c:pt>
                <c:pt idx="8">
                  <c:v>536.16747488948988</c:v>
                </c:pt>
                <c:pt idx="9">
                  <c:v>631.97809142616393</c:v>
                </c:pt>
                <c:pt idx="10">
                  <c:v>770.02053388090349</c:v>
                </c:pt>
                <c:pt idx="11">
                  <c:v>870.17055342847198</c:v>
                </c:pt>
                <c:pt idx="12">
                  <c:v>942.38864107557959</c:v>
                </c:pt>
                <c:pt idx="13">
                  <c:v>907.20319335524061</c:v>
                </c:pt>
                <c:pt idx="14">
                  <c:v>864.12166833090089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4-4481-B7DD-35B1197D392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6.0715999495652442</c:v>
                </c:pt>
                <c:pt idx="1">
                  <c:v>12.147498162016042</c:v>
                </c:pt>
                <c:pt idx="2">
                  <c:v>24.29642939673586</c:v>
                </c:pt>
                <c:pt idx="3">
                  <c:v>46.104360806580424</c:v>
                </c:pt>
                <c:pt idx="4">
                  <c:v>91.98193474801549</c:v>
                </c:pt>
                <c:pt idx="5">
                  <c:v>183.81451889613254</c:v>
                </c:pt>
                <c:pt idx="6">
                  <c:v>202.88685450983664</c:v>
                </c:pt>
                <c:pt idx="7">
                  <c:v>321.77793032435216</c:v>
                </c:pt>
                <c:pt idx="8">
                  <c:v>528.54433018751581</c:v>
                </c:pt>
                <c:pt idx="9">
                  <c:v>652.15500999971027</c:v>
                </c:pt>
                <c:pt idx="10">
                  <c:v>800.35571365051135</c:v>
                </c:pt>
                <c:pt idx="11">
                  <c:v>895.13939309549153</c:v>
                </c:pt>
                <c:pt idx="12">
                  <c:v>965.56163501770197</c:v>
                </c:pt>
                <c:pt idx="13">
                  <c:v>989.23927499752688</c:v>
                </c:pt>
                <c:pt idx="14">
                  <c:v>953.08694270888486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4-4481-B7DD-35B1197D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2.0241269474651058</c:v>
                </c:pt>
                <c:pt idx="2">
                  <c:v>3.1884551844636371</c:v>
                </c:pt>
                <c:pt idx="3">
                  <c:v>4.0422070260123357</c:v>
                </c:pt>
                <c:pt idx="4">
                  <c:v>6.6909579190340907</c:v>
                </c:pt>
                <c:pt idx="5">
                  <c:v>12.735098554422487</c:v>
                </c:pt>
                <c:pt idx="6">
                  <c:v>24.415488280933637</c:v>
                </c:pt>
                <c:pt idx="7">
                  <c:v>43.610085638236306</c:v>
                </c:pt>
                <c:pt idx="8">
                  <c:v>75.235288245570246</c:v>
                </c:pt>
                <c:pt idx="9">
                  <c:v>102.92516217138954</c:v>
                </c:pt>
                <c:pt idx="10">
                  <c:v>115.63782125047948</c:v>
                </c:pt>
                <c:pt idx="11">
                  <c:v>101.23843105648464</c:v>
                </c:pt>
                <c:pt idx="12">
                  <c:v>97.348165848617924</c:v>
                </c:pt>
                <c:pt idx="13">
                  <c:v>106.54831413020429</c:v>
                </c:pt>
                <c:pt idx="14">
                  <c:v>96.346372643016934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C-42EA-9B89-C76F4172EEC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'V5'!$L$2:$L$16</c:f>
              <c:numCache>
                <c:formatCode>General</c:formatCode>
                <c:ptCount val="15"/>
                <c:pt idx="0">
                  <c:v>1</c:v>
                </c:pt>
                <c:pt idx="1">
                  <c:v>2.0005218607044553</c:v>
                </c:pt>
                <c:pt idx="2">
                  <c:v>3.7999652672119404</c:v>
                </c:pt>
                <c:pt idx="3">
                  <c:v>7.562352108784725</c:v>
                </c:pt>
                <c:pt idx="4">
                  <c:v>15.159214828741929</c:v>
                </c:pt>
                <c:pt idx="5">
                  <c:v>16.676612027509176</c:v>
                </c:pt>
                <c:pt idx="6">
                  <c:v>26.636121414951724</c:v>
                </c:pt>
                <c:pt idx="7">
                  <c:v>50.230964570128393</c:v>
                </c:pt>
                <c:pt idx="8">
                  <c:v>88.380738481335413</c:v>
                </c:pt>
                <c:pt idx="9">
                  <c:v>104.17396250263324</c:v>
                </c:pt>
                <c:pt idx="10">
                  <c:v>126.92859342915811</c:v>
                </c:pt>
                <c:pt idx="11">
                  <c:v>143.43711567467224</c:v>
                </c:pt>
                <c:pt idx="12">
                  <c:v>155.34139599170697</c:v>
                </c:pt>
                <c:pt idx="13">
                  <c:v>149.54149950607825</c:v>
                </c:pt>
                <c:pt idx="14">
                  <c:v>142.44002995621781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C-42EA-9B89-C76F4172EEC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'V5'!$S$2:$S$16</c:f>
              <c:numCache>
                <c:formatCode>General</c:formatCode>
                <c:ptCount val="15"/>
                <c:pt idx="0">
                  <c:v>1</c:v>
                </c:pt>
                <c:pt idx="1">
                  <c:v>2.000707929198442</c:v>
                </c:pt>
                <c:pt idx="2">
                  <c:v>4.0016518872386513</c:v>
                </c:pt>
                <c:pt idx="3">
                  <c:v>7.5934450868887895</c:v>
                </c:pt>
                <c:pt idx="4">
                  <c:v>15.149538097384339</c:v>
                </c:pt>
                <c:pt idx="5">
                  <c:v>30.27447796676633</c:v>
                </c:pt>
                <c:pt idx="6">
                  <c:v>33.415715164890649</c:v>
                </c:pt>
                <c:pt idx="7">
                  <c:v>52.997221983868194</c:v>
                </c:pt>
                <c:pt idx="8">
                  <c:v>87.051903053224407</c:v>
                </c:pt>
                <c:pt idx="9">
                  <c:v>107.41073447146459</c:v>
                </c:pt>
                <c:pt idx="10">
                  <c:v>131.81957314361938</c:v>
                </c:pt>
                <c:pt idx="11">
                  <c:v>147.43056204807891</c:v>
                </c:pt>
                <c:pt idx="12">
                  <c:v>159.02919214676535</c:v>
                </c:pt>
                <c:pt idx="13">
                  <c:v>162.92892865386514</c:v>
                </c:pt>
                <c:pt idx="14">
                  <c:v>156.97459493804934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C-42EA-9B89-C76F4172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'V1'!$D$2:$D$16</c:f>
              <c:numCache>
                <c:formatCode>General</c:formatCode>
                <c:ptCount val="15"/>
                <c:pt idx="0">
                  <c:v>2.9618778479319388E-2</c:v>
                </c:pt>
                <c:pt idx="1">
                  <c:v>5.8614826151356381E-2</c:v>
                </c:pt>
                <c:pt idx="2">
                  <c:v>0.11662081395419352</c:v>
                </c:pt>
                <c:pt idx="3">
                  <c:v>0.22795599081641299</c:v>
                </c:pt>
                <c:pt idx="4">
                  <c:v>0.45602802930679331</c:v>
                </c:pt>
                <c:pt idx="5">
                  <c:v>0.84852139490129153</c:v>
                </c:pt>
                <c:pt idx="6">
                  <c:v>1.4824697946779333</c:v>
                </c:pt>
                <c:pt idx="7">
                  <c:v>2.964919077475312</c:v>
                </c:pt>
                <c:pt idx="8">
                  <c:v>5.9031412582348821</c:v>
                </c:pt>
                <c:pt idx="9">
                  <c:v>5.9190043445491893</c:v>
                </c:pt>
                <c:pt idx="10">
                  <c:v>5.9194948697711132</c:v>
                </c:pt>
                <c:pt idx="11">
                  <c:v>5.903083180345094</c:v>
                </c:pt>
                <c:pt idx="12">
                  <c:v>5.9913724237098576</c:v>
                </c:pt>
                <c:pt idx="13">
                  <c:v>5.989554217444776</c:v>
                </c:pt>
                <c:pt idx="14">
                  <c:v>5.9959227725146906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'V1'!$K$2:$K$16</c:f>
              <c:numCache>
                <c:formatCode>General</c:formatCode>
                <c:ptCount val="15"/>
                <c:pt idx="0">
                  <c:v>2.9508956214118955E-2</c:v>
                </c:pt>
                <c:pt idx="1">
                  <c:v>5.8725692868040219E-2</c:v>
                </c:pt>
                <c:pt idx="2">
                  <c:v>0.11762408937586447</c:v>
                </c:pt>
                <c:pt idx="3">
                  <c:v>0.23466030292955553</c:v>
                </c:pt>
                <c:pt idx="4">
                  <c:v>0.46363090627911407</c:v>
                </c:pt>
                <c:pt idx="5">
                  <c:v>0.92412098074372151</c:v>
                </c:pt>
                <c:pt idx="6">
                  <c:v>1.8440218164991762</c:v>
                </c:pt>
                <c:pt idx="7">
                  <c:v>3.6469818793627025</c:v>
                </c:pt>
                <c:pt idx="8">
                  <c:v>7.243822226944121</c:v>
                </c:pt>
                <c:pt idx="9">
                  <c:v>14.047298189490562</c:v>
                </c:pt>
                <c:pt idx="10">
                  <c:v>24.531730157510061</c:v>
                </c:pt>
                <c:pt idx="11">
                  <c:v>24.573365420687825</c:v>
                </c:pt>
                <c:pt idx="12">
                  <c:v>24.996542145003275</c:v>
                </c:pt>
                <c:pt idx="13">
                  <c:v>24.455538201181042</c:v>
                </c:pt>
                <c:pt idx="14">
                  <c:v>24.897298643097223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V5_TPB!$C$2:$C$7</c:f>
              <c:numCache>
                <c:formatCode>General</c:formatCode>
                <c:ptCount val="6"/>
                <c:pt idx="0">
                  <c:v>310.54633333333334</c:v>
                </c:pt>
                <c:pt idx="1">
                  <c:v>303.428</c:v>
                </c:pt>
                <c:pt idx="2">
                  <c:v>251.68033333333332</c:v>
                </c:pt>
                <c:pt idx="3">
                  <c:v>161.73733333333334</c:v>
                </c:pt>
                <c:pt idx="4">
                  <c:v>128.76866666666666</c:v>
                </c:pt>
                <c:pt idx="5">
                  <c:v>132.43433333333334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FAD-83D9-1593A6D9376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V5_TPB!$G$2:$G$7</c:f>
              <c:numCache>
                <c:formatCode>General</c:formatCode>
                <c:ptCount val="6"/>
                <c:pt idx="0">
                  <c:v>1182.0609999999999</c:v>
                </c:pt>
                <c:pt idx="1">
                  <c:v>653.15766666666661</c:v>
                </c:pt>
                <c:pt idx="2">
                  <c:v>653.45400000000006</c:v>
                </c:pt>
                <c:pt idx="3">
                  <c:v>656.18799999999999</c:v>
                </c:pt>
                <c:pt idx="4">
                  <c:v>627.52699999999993</c:v>
                </c:pt>
                <c:pt idx="5">
                  <c:v>655.45900000000006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FAD-83D9-1593A6D9376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V5_TPB!$K$2:$K$7</c:f>
              <c:numCache>
                <c:formatCode>General</c:formatCode>
                <c:ptCount val="6"/>
                <c:pt idx="0">
                  <c:v>1307.7053333333333</c:v>
                </c:pt>
                <c:pt idx="1">
                  <c:v>1305.7593333333334</c:v>
                </c:pt>
                <c:pt idx="2">
                  <c:v>1305.48</c:v>
                </c:pt>
                <c:pt idx="3">
                  <c:v>1244.3720000000001</c:v>
                </c:pt>
                <c:pt idx="4">
                  <c:v>1248.9116666666666</c:v>
                </c:pt>
                <c:pt idx="5">
                  <c:v>1323.8543333333332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FAD-83D9-1593A6D9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V5_HighWorkload!$C$2:$C$21</c:f>
              <c:numCache>
                <c:formatCode>General</c:formatCode>
                <c:ptCount val="20"/>
                <c:pt idx="0">
                  <c:v>4995.491</c:v>
                </c:pt>
                <c:pt idx="1">
                  <c:v>2499.5273333333334</c:v>
                </c:pt>
                <c:pt idx="2">
                  <c:v>1251.2693333333334</c:v>
                </c:pt>
                <c:pt idx="3">
                  <c:v>661.76533333333339</c:v>
                </c:pt>
                <c:pt idx="4">
                  <c:v>334.65000000000003</c:v>
                </c:pt>
                <c:pt idx="5">
                  <c:v>170.87533333333332</c:v>
                </c:pt>
                <c:pt idx="6">
                  <c:v>155.12133333333333</c:v>
                </c:pt>
                <c:pt idx="7">
                  <c:v>101.00233333333334</c:v>
                </c:pt>
                <c:pt idx="8">
                  <c:v>59.209333333333333</c:v>
                </c:pt>
                <c:pt idx="9">
                  <c:v>50.110666666666667</c:v>
                </c:pt>
                <c:pt idx="10">
                  <c:v>41.467333333333336</c:v>
                </c:pt>
                <c:pt idx="11">
                  <c:v>37.472666666666669</c:v>
                </c:pt>
                <c:pt idx="12">
                  <c:v>35.753</c:v>
                </c:pt>
                <c:pt idx="13">
                  <c:v>36.085666666666668</c:v>
                </c:pt>
                <c:pt idx="14">
                  <c:v>36.302</c:v>
                </c:pt>
                <c:pt idx="15">
                  <c:v>37.146333333333331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64B-8C47-062E7FEA3263}"/>
            </c:ext>
          </c:extLst>
        </c:ser>
        <c:ser>
          <c:idx val="1"/>
          <c:order val="1"/>
          <c:tx>
            <c:v>N_IMGS = 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V5_HighWorkload!$J$2:$J$21</c:f>
              <c:numCache>
                <c:formatCode>General</c:formatCode>
                <c:ptCount val="20"/>
                <c:pt idx="0">
                  <c:v>16473.759666666669</c:v>
                </c:pt>
                <c:pt idx="1">
                  <c:v>8315.346333333333</c:v>
                </c:pt>
                <c:pt idx="2">
                  <c:v>4148.8896666666669</c:v>
                </c:pt>
                <c:pt idx="3">
                  <c:v>2079.7343333333333</c:v>
                </c:pt>
                <c:pt idx="4">
                  <c:v>1075.961</c:v>
                </c:pt>
                <c:pt idx="5">
                  <c:v>553.68966666666665</c:v>
                </c:pt>
                <c:pt idx="6">
                  <c:v>326.23099999999999</c:v>
                </c:pt>
                <c:pt idx="7">
                  <c:v>169.26666666666665</c:v>
                </c:pt>
                <c:pt idx="8">
                  <c:v>174.00733333333332</c:v>
                </c:pt>
                <c:pt idx="9">
                  <c:v>151.96799999999999</c:v>
                </c:pt>
                <c:pt idx="10">
                  <c:v>122.72199999999999</c:v>
                </c:pt>
                <c:pt idx="11">
                  <c:v>110.37666666666667</c:v>
                </c:pt>
                <c:pt idx="12">
                  <c:v>104.72433333333333</c:v>
                </c:pt>
                <c:pt idx="13">
                  <c:v>101.76866666666666</c:v>
                </c:pt>
                <c:pt idx="14">
                  <c:v>101.053</c:v>
                </c:pt>
                <c:pt idx="15">
                  <c:v>101.81633333333333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2-464B-8C47-062E7FEA3263}"/>
            </c:ext>
          </c:extLst>
        </c:ser>
        <c:ser>
          <c:idx val="2"/>
          <c:order val="2"/>
          <c:tx>
            <c:v>N_IMGS = 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V5_HighWorkload!$Q$2:$Q$21</c:f>
              <c:numCache>
                <c:formatCode>General</c:formatCode>
                <c:ptCount val="20"/>
                <c:pt idx="0">
                  <c:v>33038.942666666662</c:v>
                </c:pt>
                <c:pt idx="1">
                  <c:v>16625.059333333335</c:v>
                </c:pt>
                <c:pt idx="2">
                  <c:v>8291.7413333333334</c:v>
                </c:pt>
                <c:pt idx="3">
                  <c:v>4149.2579999999998</c:v>
                </c:pt>
                <c:pt idx="4">
                  <c:v>2076.645</c:v>
                </c:pt>
                <c:pt idx="5">
                  <c:v>1076.5533333333333</c:v>
                </c:pt>
                <c:pt idx="6">
                  <c:v>556.78566666666666</c:v>
                </c:pt>
                <c:pt idx="7">
                  <c:v>331.553</c:v>
                </c:pt>
                <c:pt idx="8">
                  <c:v>285.54666666666668</c:v>
                </c:pt>
                <c:pt idx="9">
                  <c:v>278.79599999999999</c:v>
                </c:pt>
                <c:pt idx="10">
                  <c:v>237.48533333333333</c:v>
                </c:pt>
                <c:pt idx="11">
                  <c:v>211.732</c:v>
                </c:pt>
                <c:pt idx="12">
                  <c:v>199.66866666666667</c:v>
                </c:pt>
                <c:pt idx="13">
                  <c:v>193.12100000000001</c:v>
                </c:pt>
                <c:pt idx="14">
                  <c:v>191.172</c:v>
                </c:pt>
                <c:pt idx="15">
                  <c:v>191.47066666666666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2-464B-8C47-062E7FEA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V5_HighWorkload!$D$2:$D$21</c:f>
              <c:numCache>
                <c:formatCode>General</c:formatCode>
                <c:ptCount val="20"/>
                <c:pt idx="0">
                  <c:v>6.0054156838637081</c:v>
                </c:pt>
                <c:pt idx="1">
                  <c:v>12.002269229035569</c:v>
                </c:pt>
                <c:pt idx="2">
                  <c:v>23.975653523035806</c:v>
                </c:pt>
                <c:pt idx="3">
                  <c:v>45.333290350658032</c:v>
                </c:pt>
                <c:pt idx="4">
                  <c:v>89.645898700134467</c:v>
                </c:pt>
                <c:pt idx="5">
                  <c:v>175.56659240850055</c:v>
                </c:pt>
                <c:pt idx="6">
                  <c:v>193.39699675952588</c:v>
                </c:pt>
                <c:pt idx="7">
                  <c:v>297.0228410564772</c:v>
                </c:pt>
                <c:pt idx="8">
                  <c:v>506.67687526741281</c:v>
                </c:pt>
                <c:pt idx="9">
                  <c:v>598.67493281536861</c:v>
                </c:pt>
                <c:pt idx="10">
                  <c:v>723.46103760389701</c:v>
                </c:pt>
                <c:pt idx="11">
                  <c:v>800.58353644434158</c:v>
                </c:pt>
                <c:pt idx="12">
                  <c:v>839.09042597823964</c:v>
                </c:pt>
                <c:pt idx="13">
                  <c:v>831.35501630379554</c:v>
                </c:pt>
                <c:pt idx="14">
                  <c:v>826.40074927001262</c:v>
                </c:pt>
                <c:pt idx="15">
                  <c:v>807.61672305027867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A8A-8C98-E587B158A84D}"/>
            </c:ext>
          </c:extLst>
        </c:ser>
        <c:ser>
          <c:idx val="1"/>
          <c:order val="1"/>
          <c:tx>
            <c:v>N_IMGS = 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V5_HighWorkload!$K$2:$K$21</c:f>
              <c:numCache>
                <c:formatCode>General</c:formatCode>
                <c:ptCount val="20"/>
                <c:pt idx="0">
                  <c:v>6.0702597356899641</c:v>
                </c:pt>
                <c:pt idx="1">
                  <c:v>12.025957307290348</c:v>
                </c:pt>
                <c:pt idx="2">
                  <c:v>24.102834260314946</c:v>
                </c:pt>
                <c:pt idx="3">
                  <c:v>48.083064455508179</c:v>
                </c:pt>
                <c:pt idx="4">
                  <c:v>92.940171623320921</c:v>
                </c:pt>
                <c:pt idx="5">
                  <c:v>180.60658527731238</c:v>
                </c:pt>
                <c:pt idx="6">
                  <c:v>306.53126159071331</c:v>
                </c:pt>
                <c:pt idx="7">
                  <c:v>590.78377313903115</c:v>
                </c:pt>
                <c:pt idx="8">
                  <c:v>574.68842309327965</c:v>
                </c:pt>
                <c:pt idx="9">
                  <c:v>658.03327016213939</c:v>
                </c:pt>
                <c:pt idx="10">
                  <c:v>814.84982317758841</c:v>
                </c:pt>
                <c:pt idx="11">
                  <c:v>905.9885845438348</c:v>
                </c:pt>
                <c:pt idx="12">
                  <c:v>954.88791207392103</c:v>
                </c:pt>
                <c:pt idx="13">
                  <c:v>982.62071495483224</c:v>
                </c:pt>
                <c:pt idx="14">
                  <c:v>989.57972549058422</c:v>
                </c:pt>
                <c:pt idx="15">
                  <c:v>982.16068803630071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A8A-8C98-E587B158A84D}"/>
            </c:ext>
          </c:extLst>
        </c:ser>
        <c:ser>
          <c:idx val="2"/>
          <c:order val="2"/>
          <c:tx>
            <c:v>N_IMGS = 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V5_HighWorkload!$R$2:$R$21</c:f>
              <c:numCache>
                <c:formatCode>General</c:formatCode>
                <c:ptCount val="20"/>
                <c:pt idx="0">
                  <c:v>6.0534624857042445</c:v>
                </c:pt>
                <c:pt idx="1">
                  <c:v>12.030032253719474</c:v>
                </c:pt>
                <c:pt idx="2">
                  <c:v>24.120385810395113</c:v>
                </c:pt>
                <c:pt idx="3">
                  <c:v>48.201389260441267</c:v>
                </c:pt>
                <c:pt idx="4">
                  <c:v>96.309191026872668</c:v>
                </c:pt>
                <c:pt idx="5">
                  <c:v>185.77806951815361</c:v>
                </c:pt>
                <c:pt idx="6">
                  <c:v>359.20464906603797</c:v>
                </c:pt>
                <c:pt idx="7">
                  <c:v>603.22180767479108</c:v>
                </c:pt>
                <c:pt idx="8">
                  <c:v>700.41090773253643</c:v>
                </c:pt>
                <c:pt idx="9">
                  <c:v>717.37040703596892</c:v>
                </c:pt>
                <c:pt idx="10">
                  <c:v>842.15727006299335</c:v>
                </c:pt>
                <c:pt idx="11">
                  <c:v>944.59033117337015</c:v>
                </c:pt>
                <c:pt idx="12">
                  <c:v>1001.6594157654514</c:v>
                </c:pt>
                <c:pt idx="13">
                  <c:v>1035.6201552394612</c:v>
                </c:pt>
                <c:pt idx="14">
                  <c:v>1046.1783106312639</c:v>
                </c:pt>
                <c:pt idx="15">
                  <c:v>1044.5464231248652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A8A-8C98-E587B158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V5_HighWorkload!$E$2:$E$21</c:f>
              <c:numCache>
                <c:formatCode>General</c:formatCode>
                <c:ptCount val="20"/>
                <c:pt idx="0">
                  <c:v>1</c:v>
                </c:pt>
                <c:pt idx="1">
                  <c:v>1.9985742637741375</c:v>
                </c:pt>
                <c:pt idx="2">
                  <c:v>3.9923387131147887</c:v>
                </c:pt>
                <c:pt idx="3">
                  <c:v>7.5487347982366355</c:v>
                </c:pt>
                <c:pt idx="4">
                  <c:v>14.927509338114447</c:v>
                </c:pt>
                <c:pt idx="5">
                  <c:v>29.234711075911097</c:v>
                </c:pt>
                <c:pt idx="6">
                  <c:v>32.203765224641359</c:v>
                </c:pt>
                <c:pt idx="7">
                  <c:v>49.459164309735414</c:v>
                </c:pt>
                <c:pt idx="8">
                  <c:v>84.369992343549441</c:v>
                </c:pt>
                <c:pt idx="9">
                  <c:v>99.68917462682596</c:v>
                </c:pt>
                <c:pt idx="10">
                  <c:v>120.46810340669764</c:v>
                </c:pt>
                <c:pt idx="11">
                  <c:v>133.31026170186269</c:v>
                </c:pt>
                <c:pt idx="12">
                  <c:v>139.72228903868208</c:v>
                </c:pt>
                <c:pt idx="13">
                  <c:v>138.43421672501546</c:v>
                </c:pt>
                <c:pt idx="14">
                  <c:v>137.6092501790535</c:v>
                </c:pt>
                <c:pt idx="15">
                  <c:v>134.481402381572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4-408B-BCEB-A0ACEAF7D95A}"/>
            </c:ext>
          </c:extLst>
        </c:ser>
        <c:ser>
          <c:idx val="1"/>
          <c:order val="1"/>
          <c:tx>
            <c:v>N_IMGS = 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V5_HighWorkload!$L$2:$L$21</c:f>
              <c:numCache>
                <c:formatCode>General</c:formatCode>
                <c:ptCount val="20"/>
                <c:pt idx="0">
                  <c:v>1</c:v>
                </c:pt>
                <c:pt idx="1">
                  <c:v>1.9811273044189504</c:v>
                </c:pt>
                <c:pt idx="2">
                  <c:v>3.9706429888992791</c:v>
                </c:pt>
                <c:pt idx="3">
                  <c:v>7.9210884787688434</c:v>
                </c:pt>
                <c:pt idx="4">
                  <c:v>15.310740507013422</c:v>
                </c:pt>
                <c:pt idx="5">
                  <c:v>29.75269480075783</c:v>
                </c:pt>
                <c:pt idx="6">
                  <c:v>50.497223337655434</c:v>
                </c:pt>
                <c:pt idx="7">
                  <c:v>97.32429893658923</c:v>
                </c:pt>
                <c:pt idx="8">
                  <c:v>94.672789652543401</c:v>
                </c:pt>
                <c:pt idx="9">
                  <c:v>108.40281945321824</c:v>
                </c:pt>
                <c:pt idx="10">
                  <c:v>134.23640151453424</c:v>
                </c:pt>
                <c:pt idx="11">
                  <c:v>149.2503820251865</c:v>
                </c:pt>
                <c:pt idx="12">
                  <c:v>157.3059397211091</c:v>
                </c:pt>
                <c:pt idx="13">
                  <c:v>161.8745750165408</c:v>
                </c:pt>
                <c:pt idx="14">
                  <c:v>163.02098568737858</c:v>
                </c:pt>
                <c:pt idx="15">
                  <c:v>161.79879128757995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4-408B-BCEB-A0ACEAF7D95A}"/>
            </c:ext>
          </c:extLst>
        </c:ser>
        <c:ser>
          <c:idx val="2"/>
          <c:order val="2"/>
          <c:tx>
            <c:v>N_IMGS = 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V5_HighWorkload!$S$2:$S$21</c:f>
              <c:numCache>
                <c:formatCode>General</c:formatCode>
                <c:ptCount val="20"/>
                <c:pt idx="0">
                  <c:v>1</c:v>
                </c:pt>
                <c:pt idx="1">
                  <c:v>1.9872977295439422</c:v>
                </c:pt>
                <c:pt idx="2">
                  <c:v>3.9845602194376215</c:v>
                </c:pt>
                <c:pt idx="3">
                  <c:v>7.9626146811470058</c:v>
                </c:pt>
                <c:pt idx="4">
                  <c:v>15.909769203049468</c:v>
                </c:pt>
                <c:pt idx="5">
                  <c:v>30.689554937671456</c:v>
                </c:pt>
                <c:pt idx="6">
                  <c:v>59.338709030464742</c:v>
                </c:pt>
                <c:pt idx="7">
                  <c:v>99.649053595252227</c:v>
                </c:pt>
                <c:pt idx="8">
                  <c:v>115.70417911841612</c:v>
                </c:pt>
                <c:pt idx="9">
                  <c:v>118.50579874412352</c:v>
                </c:pt>
                <c:pt idx="10">
                  <c:v>139.11992880963876</c:v>
                </c:pt>
                <c:pt idx="11">
                  <c:v>156.04132897562326</c:v>
                </c:pt>
                <c:pt idx="12">
                  <c:v>165.46884004500788</c:v>
                </c:pt>
                <c:pt idx="13">
                  <c:v>171.07897466700493</c:v>
                </c:pt>
                <c:pt idx="14">
                  <c:v>172.82312612028258</c:v>
                </c:pt>
                <c:pt idx="15">
                  <c:v>172.55354693147078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08B-BCEB-A0ACEAF7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98731.854333333336</c:v>
                </c:pt>
                <c:pt idx="1">
                  <c:v>72353.046666666662</c:v>
                </c:pt>
                <c:pt idx="2">
                  <c:v>36193.023333333331</c:v>
                </c:pt>
                <c:pt idx="3">
                  <c:v>18062.957000000002</c:v>
                </c:pt>
                <c:pt idx="4">
                  <c:v>9083.6293333333342</c:v>
                </c:pt>
                <c:pt idx="5">
                  <c:v>4579.6063333333332</c:v>
                </c:pt>
                <c:pt idx="6">
                  <c:v>2335.893</c:v>
                </c:pt>
                <c:pt idx="7">
                  <c:v>1226.9449999999999</c:v>
                </c:pt>
                <c:pt idx="8">
                  <c:v>648.53966666666668</c:v>
                </c:pt>
                <c:pt idx="9">
                  <c:v>336.62099999999998</c:v>
                </c:pt>
                <c:pt idx="10">
                  <c:v>186.583</c:v>
                </c:pt>
                <c:pt idx="11">
                  <c:v>146.41033333333334</c:v>
                </c:pt>
                <c:pt idx="12">
                  <c:v>128.09933333333333</c:v>
                </c:pt>
                <c:pt idx="13">
                  <c:v>115.07466666666666</c:v>
                </c:pt>
                <c:pt idx="14">
                  <c:v>110.759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4941.0369999999994</c:v>
                </c:pt>
                <c:pt idx="1">
                  <c:v>2469.6443333333332</c:v>
                </c:pt>
                <c:pt idx="2">
                  <c:v>1234.7493333333332</c:v>
                </c:pt>
                <c:pt idx="3">
                  <c:v>650.69766666666669</c:v>
                </c:pt>
                <c:pt idx="4">
                  <c:v>326.15100000000001</c:v>
                </c:pt>
                <c:pt idx="5">
                  <c:v>163.208</c:v>
                </c:pt>
                <c:pt idx="6">
                  <c:v>147.86566666666667</c:v>
                </c:pt>
                <c:pt idx="7">
                  <c:v>93.231999999999999</c:v>
                </c:pt>
                <c:pt idx="8">
                  <c:v>56.759666666666668</c:v>
                </c:pt>
                <c:pt idx="9">
                  <c:v>46.001333333333328</c:v>
                </c:pt>
                <c:pt idx="10">
                  <c:v>37.483333333333334</c:v>
                </c:pt>
                <c:pt idx="11">
                  <c:v>33.514333333333333</c:v>
                </c:pt>
                <c:pt idx="12">
                  <c:v>31.07</c:v>
                </c:pt>
                <c:pt idx="13">
                  <c:v>30.326333333333334</c:v>
                </c:pt>
                <c:pt idx="14">
                  <c:v>31.476666666666667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4-4783-83D7-23A2F86A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0.30385330248853187</c:v>
                </c:pt>
                <c:pt idx="1">
                  <c:v>0.41463354180800682</c:v>
                </c:pt>
                <c:pt idx="2">
                  <c:v>0.82888902990235602</c:v>
                </c:pt>
                <c:pt idx="3">
                  <c:v>1.6608576325570612</c:v>
                </c:pt>
                <c:pt idx="4">
                  <c:v>3.3026446697810359</c:v>
                </c:pt>
                <c:pt idx="5">
                  <c:v>6.5507814026809728</c:v>
                </c:pt>
                <c:pt idx="6">
                  <c:v>12.843054026875375</c:v>
                </c:pt>
                <c:pt idx="7">
                  <c:v>24.450973760029996</c:v>
                </c:pt>
                <c:pt idx="8">
                  <c:v>46.257771948156346</c:v>
                </c:pt>
                <c:pt idx="9">
                  <c:v>89.120999581131301</c:v>
                </c:pt>
                <c:pt idx="10">
                  <c:v>160.78635245440367</c:v>
                </c:pt>
                <c:pt idx="11">
                  <c:v>204.90357010320309</c:v>
                </c:pt>
                <c:pt idx="12">
                  <c:v>234.1932562750782</c:v>
                </c:pt>
                <c:pt idx="13">
                  <c:v>260.70029893634279</c:v>
                </c:pt>
                <c:pt idx="14">
                  <c:v>270.85835011150334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6.0715999495652442</c:v>
                </c:pt>
                <c:pt idx="1">
                  <c:v>12.147498162016042</c:v>
                </c:pt>
                <c:pt idx="2">
                  <c:v>24.29642939673586</c:v>
                </c:pt>
                <c:pt idx="3">
                  <c:v>46.104360806580424</c:v>
                </c:pt>
                <c:pt idx="4">
                  <c:v>91.98193474801549</c:v>
                </c:pt>
                <c:pt idx="5">
                  <c:v>183.81451889613254</c:v>
                </c:pt>
                <c:pt idx="6">
                  <c:v>202.88685450983664</c:v>
                </c:pt>
                <c:pt idx="7">
                  <c:v>321.77793032435216</c:v>
                </c:pt>
                <c:pt idx="8">
                  <c:v>528.54433018751581</c:v>
                </c:pt>
                <c:pt idx="9">
                  <c:v>652.15500999971027</c:v>
                </c:pt>
                <c:pt idx="10">
                  <c:v>800.35571365051135</c:v>
                </c:pt>
                <c:pt idx="11">
                  <c:v>895.13939309549153</c:v>
                </c:pt>
                <c:pt idx="12">
                  <c:v>965.56163501770197</c:v>
                </c:pt>
                <c:pt idx="13">
                  <c:v>989.23927499752688</c:v>
                </c:pt>
                <c:pt idx="14">
                  <c:v>953.08694270888486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1-4BD7-88F3-7A02F576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1.978975135395364</c:v>
                </c:pt>
                <c:pt idx="2">
                  <c:v>3.9373944484449699</c:v>
                </c:pt>
                <c:pt idx="3">
                  <c:v>7.6963332898950529</c:v>
                </c:pt>
                <c:pt idx="4">
                  <c:v>15.39658462367731</c:v>
                </c:pt>
                <c:pt idx="5">
                  <c:v>28.648088762126079</c:v>
                </c:pt>
                <c:pt idx="6">
                  <c:v>50.051685815234848</c:v>
                </c:pt>
                <c:pt idx="7">
                  <c:v>100.1026791008784</c:v>
                </c:pt>
                <c:pt idx="8">
                  <c:v>199.30400783937159</c:v>
                </c:pt>
                <c:pt idx="9">
                  <c:v>199.83958314425402</c:v>
                </c:pt>
                <c:pt idx="10">
                  <c:v>199.85614443567482</c:v>
                </c:pt>
                <c:pt idx="11">
                  <c:v>199.3020469924775</c:v>
                </c:pt>
                <c:pt idx="12">
                  <c:v>202.28290062310271</c:v>
                </c:pt>
                <c:pt idx="13">
                  <c:v>202.22151368014181</c:v>
                </c:pt>
                <c:pt idx="14">
                  <c:v>202.43653115881202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1.9900972586736947</c:v>
                </c:pt>
                <c:pt idx="2">
                  <c:v>3.9860471011707848</c:v>
                </c:pt>
                <c:pt idx="3">
                  <c:v>7.9521722566818269</c:v>
                </c:pt>
                <c:pt idx="4">
                  <c:v>15.711531879168389</c:v>
                </c:pt>
                <c:pt idx="5">
                  <c:v>31.316627197459582</c:v>
                </c:pt>
                <c:pt idx="6">
                  <c:v>62.490242051221024</c:v>
                </c:pt>
                <c:pt idx="7">
                  <c:v>123.58898271087457</c:v>
                </c:pt>
                <c:pt idx="8">
                  <c:v>245.47876835705281</c:v>
                </c:pt>
                <c:pt idx="9">
                  <c:v>476.03507516709266</c:v>
                </c:pt>
                <c:pt idx="10">
                  <c:v>831.3316804398703</c:v>
                </c:pt>
                <c:pt idx="11">
                  <c:v>832.74261693235928</c:v>
                </c:pt>
                <c:pt idx="12">
                  <c:v>847.08323681890681</c:v>
                </c:pt>
                <c:pt idx="13">
                  <c:v>828.74968615392652</c:v>
                </c:pt>
                <c:pt idx="14">
                  <c:v>843.72007137225603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'V1'!$S$2:$S$16</c:f>
              <c:numCache>
                <c:formatCode>General</c:formatCode>
                <c:ptCount val="15"/>
                <c:pt idx="0">
                  <c:v>1</c:v>
                </c:pt>
                <c:pt idx="1">
                  <c:v>1.981145968843222</c:v>
                </c:pt>
                <c:pt idx="2">
                  <c:v>3.9698555428427</c:v>
                </c:pt>
                <c:pt idx="3">
                  <c:v>7.9507873308905763</c:v>
                </c:pt>
                <c:pt idx="4">
                  <c:v>15.858873827987978</c:v>
                </c:pt>
                <c:pt idx="5">
                  <c:v>31.331963962910493</c:v>
                </c:pt>
                <c:pt idx="6">
                  <c:v>62.335086042388276</c:v>
                </c:pt>
                <c:pt idx="7">
                  <c:v>123.3169852673777</c:v>
                </c:pt>
                <c:pt idx="8">
                  <c:v>244.33089371628517</c:v>
                </c:pt>
                <c:pt idx="9">
                  <c:v>469.16404474624898</c:v>
                </c:pt>
                <c:pt idx="10">
                  <c:v>778.14908493110306</c:v>
                </c:pt>
                <c:pt idx="11">
                  <c:v>1063.6331085213499</c:v>
                </c:pt>
                <c:pt idx="12">
                  <c:v>1063.5817838699152</c:v>
                </c:pt>
                <c:pt idx="13">
                  <c:v>1066.8833140243935</c:v>
                </c:pt>
                <c:pt idx="14">
                  <c:v>1068.1162698579917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V1_TPB!$C$2:$C$7</c:f>
              <c:numCache>
                <c:formatCode>General</c:formatCode>
                <c:ptCount val="6"/>
                <c:pt idx="0">
                  <c:v>3512.5709999999999</c:v>
                </c:pt>
                <c:pt idx="1">
                  <c:v>3507.0010000000002</c:v>
                </c:pt>
                <c:pt idx="2">
                  <c:v>3579.8653333333332</c:v>
                </c:pt>
                <c:pt idx="3">
                  <c:v>3611.8409999999999</c:v>
                </c:pt>
                <c:pt idx="4">
                  <c:v>3724.8026666666665</c:v>
                </c:pt>
                <c:pt idx="5">
                  <c:v>4222.2203333333337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F5C-ABB8-CAB8AE35E93E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V1_TPB!$G$2:$G$7</c:f>
              <c:numCache>
                <c:formatCode>General</c:formatCode>
                <c:ptCount val="6"/>
                <c:pt idx="0">
                  <c:v>16006.152</c:v>
                </c:pt>
                <c:pt idx="1">
                  <c:v>16009.886</c:v>
                </c:pt>
                <c:pt idx="2">
                  <c:v>16358.273333333333</c:v>
                </c:pt>
                <c:pt idx="3">
                  <c:v>16848.779333333332</c:v>
                </c:pt>
                <c:pt idx="4">
                  <c:v>18970.423999999999</c:v>
                </c:pt>
                <c:pt idx="5">
                  <c:v>31418.591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F5C-ABB8-CAB8AE35E93E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V1_TPB!$K$2:$K$7</c:f>
              <c:numCache>
                <c:formatCode>General</c:formatCode>
                <c:ptCount val="6"/>
                <c:pt idx="0">
                  <c:v>31913.974333333335</c:v>
                </c:pt>
                <c:pt idx="1">
                  <c:v>32007.975333333332</c:v>
                </c:pt>
                <c:pt idx="2">
                  <c:v>32722.23</c:v>
                </c:pt>
                <c:pt idx="3">
                  <c:v>33920.191333333336</c:v>
                </c:pt>
                <c:pt idx="4">
                  <c:v>41791.164333333334</c:v>
                </c:pt>
                <c:pt idx="5">
                  <c:v>75105.119666666666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F5C-ABB8-CAB8AE35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'V2'!$C$2:$C$16</c:f>
              <c:numCache>
                <c:formatCode>General</c:formatCode>
                <c:ptCount val="15"/>
                <c:pt idx="0">
                  <c:v>53463.649666666664</c:v>
                </c:pt>
                <c:pt idx="1">
                  <c:v>27038.955999999998</c:v>
                </c:pt>
                <c:pt idx="2">
                  <c:v>13509.862666666666</c:v>
                </c:pt>
                <c:pt idx="3">
                  <c:v>6527.1876666666667</c:v>
                </c:pt>
                <c:pt idx="4">
                  <c:v>3282.9213333333332</c:v>
                </c:pt>
                <c:pt idx="5">
                  <c:v>1641.9833333333333</c:v>
                </c:pt>
                <c:pt idx="6">
                  <c:v>823.17666666666662</c:v>
                </c:pt>
                <c:pt idx="7">
                  <c:v>415.6463333333333</c:v>
                </c:pt>
                <c:pt idx="8">
                  <c:v>214.62733333333333</c:v>
                </c:pt>
                <c:pt idx="9">
                  <c:v>109.14033333333333</c:v>
                </c:pt>
                <c:pt idx="10">
                  <c:v>60.944000000000003</c:v>
                </c:pt>
                <c:pt idx="11">
                  <c:v>57.974333333333334</c:v>
                </c:pt>
                <c:pt idx="12">
                  <c:v>44.286999999999999</c:v>
                </c:pt>
                <c:pt idx="13">
                  <c:v>37.729999999999997</c:v>
                </c:pt>
                <c:pt idx="14">
                  <c:v>32.800333333333334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'V2'!$J$2:$J$16</c:f>
              <c:numCache>
                <c:formatCode>General</c:formatCode>
                <c:ptCount val="15"/>
                <c:pt idx="0">
                  <c:v>268699.45833333331</c:v>
                </c:pt>
                <c:pt idx="1">
                  <c:v>135209.96366666668</c:v>
                </c:pt>
                <c:pt idx="2">
                  <c:v>67405.434999999998</c:v>
                </c:pt>
                <c:pt idx="3">
                  <c:v>32539.423999999999</c:v>
                </c:pt>
                <c:pt idx="4">
                  <c:v>16340.098333333333</c:v>
                </c:pt>
                <c:pt idx="5">
                  <c:v>8200.849666666667</c:v>
                </c:pt>
                <c:pt idx="6">
                  <c:v>4126.9766666666665</c:v>
                </c:pt>
                <c:pt idx="7">
                  <c:v>2086.4003333333335</c:v>
                </c:pt>
                <c:pt idx="8">
                  <c:v>1065.6870000000001</c:v>
                </c:pt>
                <c:pt idx="9">
                  <c:v>555.86866666666674</c:v>
                </c:pt>
                <c:pt idx="10">
                  <c:v>298.60500000000002</c:v>
                </c:pt>
                <c:pt idx="11">
                  <c:v>282.78100000000001</c:v>
                </c:pt>
                <c:pt idx="12">
                  <c:v>222.792</c:v>
                </c:pt>
                <c:pt idx="13">
                  <c:v>191.77033333333333</c:v>
                </c:pt>
                <c:pt idx="14">
                  <c:v>187.648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'V2'!$D$2:$D$16</c:f>
              <c:numCache>
                <c:formatCode>General</c:formatCode>
                <c:ptCount val="15"/>
                <c:pt idx="0">
                  <c:v>5.6112892006144312E-2</c:v>
                </c:pt>
                <c:pt idx="1">
                  <c:v>0.11095102932228597</c:v>
                </c:pt>
                <c:pt idx="2">
                  <c:v>0.22205999231968507</c:v>
                </c:pt>
                <c:pt idx="3">
                  <c:v>0.45961601737307689</c:v>
                </c:pt>
                <c:pt idx="4">
                  <c:v>0.91382025196258132</c:v>
                </c:pt>
                <c:pt idx="5">
                  <c:v>1.827058739938489</c:v>
                </c:pt>
                <c:pt idx="6">
                  <c:v>3.6444181686393771</c:v>
                </c:pt>
                <c:pt idx="7">
                  <c:v>7.2176746416625033</c:v>
                </c:pt>
                <c:pt idx="8">
                  <c:v>13.977716413877078</c:v>
                </c:pt>
                <c:pt idx="9">
                  <c:v>27.487546614297802</c:v>
                </c:pt>
                <c:pt idx="10">
                  <c:v>49.225518508794956</c:v>
                </c:pt>
                <c:pt idx="11">
                  <c:v>51.747037482104147</c:v>
                </c:pt>
                <c:pt idx="12">
                  <c:v>67.739968839614335</c:v>
                </c:pt>
                <c:pt idx="13">
                  <c:v>79.512324410283597</c:v>
                </c:pt>
                <c:pt idx="14">
                  <c:v>91.462485137346164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'V2'!$K$2:$K$16</c:f>
              <c:numCache>
                <c:formatCode>General</c:formatCode>
                <c:ptCount val="15"/>
                <c:pt idx="0">
                  <c:v>5.5824451947319706E-2</c:v>
                </c:pt>
                <c:pt idx="1">
                  <c:v>0.11093856985998105</c:v>
                </c:pt>
                <c:pt idx="2">
                  <c:v>0.22253398409193562</c:v>
                </c:pt>
                <c:pt idx="3">
                  <c:v>0.46097927240506781</c:v>
                </c:pt>
                <c:pt idx="4">
                  <c:v>0.91798713165638846</c:v>
                </c:pt>
                <c:pt idx="5">
                  <c:v>1.8290787674073934</c:v>
                </c:pt>
                <c:pt idx="6">
                  <c:v>3.6346219548935341</c:v>
                </c:pt>
                <c:pt idx="7">
                  <c:v>7.1894160292983074</c:v>
                </c:pt>
                <c:pt idx="8">
                  <c:v>14.075427400353011</c:v>
                </c:pt>
                <c:pt idx="9">
                  <c:v>26.984791371582972</c:v>
                </c:pt>
                <c:pt idx="10">
                  <c:v>50.233586175717079</c:v>
                </c:pt>
                <c:pt idx="11">
                  <c:v>53.044582203189037</c:v>
                </c:pt>
                <c:pt idx="12">
                  <c:v>67.327372616611015</c:v>
                </c:pt>
                <c:pt idx="13">
                  <c:v>78.218563524771824</c:v>
                </c:pt>
                <c:pt idx="14">
                  <c:v>79.936903137789912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1.9772823206142525</c:v>
                </c:pt>
                <c:pt idx="2">
                  <c:v>3.9573792114541111</c:v>
                </c:pt>
                <c:pt idx="3">
                  <c:v>8.1909165780075881</c:v>
                </c:pt>
                <c:pt idx="4">
                  <c:v>16.285388603077504</c:v>
                </c:pt>
                <c:pt idx="5">
                  <c:v>32.560409464164273</c:v>
                </c:pt>
                <c:pt idx="6">
                  <c:v>64.947965402323518</c:v>
                </c:pt>
                <c:pt idx="7">
                  <c:v>128.62774281660933</c:v>
                </c:pt>
                <c:pt idx="8">
                  <c:v>249.0999111638468</c:v>
                </c:pt>
                <c:pt idx="9">
                  <c:v>489.86152079432901</c:v>
                </c:pt>
                <c:pt idx="10">
                  <c:v>877.25862540474304</c:v>
                </c:pt>
                <c:pt idx="11">
                  <c:v>922.19516107702827</c:v>
                </c:pt>
                <c:pt idx="12">
                  <c:v>1207.2086541573524</c:v>
                </c:pt>
                <c:pt idx="13">
                  <c:v>1417.0063521512502</c:v>
                </c:pt>
                <c:pt idx="14">
                  <c:v>1629.9727543419274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1.9872755753101043</c:v>
                </c:pt>
                <c:pt idx="2">
                  <c:v>3.9863173990841143</c:v>
                </c:pt>
                <c:pt idx="3">
                  <c:v>8.257658719875721</c:v>
                </c:pt>
                <c:pt idx="4">
                  <c:v>16.444176335536127</c:v>
                </c:pt>
                <c:pt idx="5">
                  <c:v>32.764831603424504</c:v>
                </c:pt>
                <c:pt idx="6">
                  <c:v>65.108063368422236</c:v>
                </c:pt>
                <c:pt idx="7">
                  <c:v>128.78614618702929</c:v>
                </c:pt>
                <c:pt idx="8">
                  <c:v>252.13731455233412</c:v>
                </c:pt>
                <c:pt idx="9">
                  <c:v>483.38658831882339</c:v>
                </c:pt>
                <c:pt idx="10">
                  <c:v>899.84915970373333</c:v>
                </c:pt>
                <c:pt idx="11">
                  <c:v>950.20336703432451</c:v>
                </c:pt>
                <c:pt idx="12">
                  <c:v>1206.0552368726585</c:v>
                </c:pt>
                <c:pt idx="13">
                  <c:v>1401.1523767145075</c:v>
                </c:pt>
                <c:pt idx="14">
                  <c:v>1431.9335049312187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1.3295782074462181</c:v>
                </c:pt>
                <c:pt idx="2">
                  <c:v>2.5805991098671974</c:v>
                </c:pt>
                <c:pt idx="3">
                  <c:v>5.5372864808963103</c:v>
                </c:pt>
                <c:pt idx="4">
                  <c:v>11.013280584386109</c:v>
                </c:pt>
                <c:pt idx="5">
                  <c:v>21.98743784743808</c:v>
                </c:pt>
                <c:pt idx="6">
                  <c:v>43.783507239739286</c:v>
                </c:pt>
                <c:pt idx="7">
                  <c:v>86.284185301198818</c:v>
                </c:pt>
                <c:pt idx="8">
                  <c:v>166.73584951211404</c:v>
                </c:pt>
                <c:pt idx="9">
                  <c:v>315.1663860393877</c:v>
                </c:pt>
                <c:pt idx="10">
                  <c:v>582.303764684518</c:v>
                </c:pt>
                <c:pt idx="11">
                  <c:v>721.2356767887195</c:v>
                </c:pt>
                <c:pt idx="12">
                  <c:v>814.70111368544576</c:v>
                </c:pt>
                <c:pt idx="13">
                  <c:v>938.61930909873388</c:v>
                </c:pt>
                <c:pt idx="14">
                  <c:v>945.14637312971956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V2_TPB!$C$2:$C$8</c:f>
              <c:numCache>
                <c:formatCode>General</c:formatCode>
                <c:ptCount val="7"/>
                <c:pt idx="0">
                  <c:v>1781.0576666666666</c:v>
                </c:pt>
                <c:pt idx="1">
                  <c:v>1801.0219999999999</c:v>
                </c:pt>
                <c:pt idx="2">
                  <c:v>1854.7873333333334</c:v>
                </c:pt>
                <c:pt idx="3">
                  <c:v>1866.3476666666666</c:v>
                </c:pt>
                <c:pt idx="4">
                  <c:v>1895.0753333333334</c:v>
                </c:pt>
                <c:pt idx="5">
                  <c:v>1940.7796666666666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6-4E8F-90B4-F8FA63C9AD8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V2_TPB!$G$2:$G$8</c:f>
              <c:numCache>
                <c:formatCode>General</c:formatCode>
                <c:ptCount val="7"/>
                <c:pt idx="0">
                  <c:v>8756.3256666666675</c:v>
                </c:pt>
                <c:pt idx="1">
                  <c:v>8889.1779999999999</c:v>
                </c:pt>
                <c:pt idx="2">
                  <c:v>9058.0823333333337</c:v>
                </c:pt>
                <c:pt idx="3">
                  <c:v>9280.3503333333338</c:v>
                </c:pt>
                <c:pt idx="4">
                  <c:v>9574.235333333334</c:v>
                </c:pt>
                <c:pt idx="5">
                  <c:v>10736.677333333333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6-4E8F-90B4-F8FA63C9AD8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V2_TPB!$K$2:$K$8</c:f>
              <c:numCache>
                <c:formatCode>General</c:formatCode>
                <c:ptCount val="7"/>
                <c:pt idx="0">
                  <c:v>17452.600666666669</c:v>
                </c:pt>
                <c:pt idx="1">
                  <c:v>17863.179</c:v>
                </c:pt>
                <c:pt idx="2">
                  <c:v>18103.372333333333</c:v>
                </c:pt>
                <c:pt idx="3">
                  <c:v>18623.514333333333</c:v>
                </c:pt>
                <c:pt idx="4">
                  <c:v>19277.620999999999</c:v>
                </c:pt>
                <c:pt idx="5">
                  <c:v>24183.760333333335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6-4E8F-90B4-F8FA63C9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'V3'!$C$2:$C$16</c:f>
              <c:numCache>
                <c:formatCode>General</c:formatCode>
                <c:ptCount val="15"/>
                <c:pt idx="0">
                  <c:v>15447.844999999999</c:v>
                </c:pt>
                <c:pt idx="1">
                  <c:v>7645.3956666666663</c:v>
                </c:pt>
                <c:pt idx="2">
                  <c:v>3842.0493333333334</c:v>
                </c:pt>
                <c:pt idx="3">
                  <c:v>1965.7406666666666</c:v>
                </c:pt>
                <c:pt idx="4">
                  <c:v>993.7643333333333</c:v>
                </c:pt>
                <c:pt idx="5">
                  <c:v>497.209</c:v>
                </c:pt>
                <c:pt idx="6">
                  <c:v>249.37700000000001</c:v>
                </c:pt>
                <c:pt idx="7">
                  <c:v>129.95433333333332</c:v>
                </c:pt>
                <c:pt idx="8">
                  <c:v>68.156333333333336</c:v>
                </c:pt>
                <c:pt idx="9">
                  <c:v>34.216999999999999</c:v>
                </c:pt>
                <c:pt idx="10">
                  <c:v>19.207333333333331</c:v>
                </c:pt>
                <c:pt idx="11">
                  <c:v>17.449333333333332</c:v>
                </c:pt>
                <c:pt idx="12">
                  <c:v>13.335333333333333</c:v>
                </c:pt>
                <c:pt idx="13">
                  <c:v>11.071999999999999</c:v>
                </c:pt>
                <c:pt idx="14">
                  <c:v>9.6810000000000009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'V3'!$J$2:$J$16</c:f>
              <c:numCache>
                <c:formatCode>General</c:formatCode>
                <c:ptCount val="15"/>
                <c:pt idx="0">
                  <c:v>77122.903666666665</c:v>
                </c:pt>
                <c:pt idx="1">
                  <c:v>38249.445333333337</c:v>
                </c:pt>
                <c:pt idx="2">
                  <c:v>19071.085666666666</c:v>
                </c:pt>
                <c:pt idx="3">
                  <c:v>9627.5933333333342</c:v>
                </c:pt>
                <c:pt idx="4">
                  <c:v>4840.4546666666665</c:v>
                </c:pt>
                <c:pt idx="5">
                  <c:v>2455.8760000000002</c:v>
                </c:pt>
                <c:pt idx="6">
                  <c:v>1259.5026666666668</c:v>
                </c:pt>
                <c:pt idx="7">
                  <c:v>651.65199999999993</c:v>
                </c:pt>
                <c:pt idx="8">
                  <c:v>332.77733333333333</c:v>
                </c:pt>
                <c:pt idx="9">
                  <c:v>169.55033333333333</c:v>
                </c:pt>
                <c:pt idx="10">
                  <c:v>93.245000000000005</c:v>
                </c:pt>
                <c:pt idx="11">
                  <c:v>84.968000000000004</c:v>
                </c:pt>
                <c:pt idx="12">
                  <c:v>67.921333333333337</c:v>
                </c:pt>
                <c:pt idx="13">
                  <c:v>58.865000000000002</c:v>
                </c:pt>
                <c:pt idx="14">
                  <c:v>56.013999999999996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12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27</xdr:row>
      <xdr:rowOff>0</xdr:rowOff>
    </xdr:from>
    <xdr:to>
      <xdr:col>24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38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9</xdr:row>
      <xdr:rowOff>0</xdr:rowOff>
    </xdr:from>
    <xdr:to>
      <xdr:col>19</xdr:col>
      <xdr:colOff>584200</xdr:colOff>
      <xdr:row>52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70FD29-2D5A-9ED1-9380-7A6665A8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12</xdr:col>
      <xdr:colOff>69850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58B75C-AB7D-445D-A578-A63BE45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3176</xdr:rowOff>
    </xdr:from>
    <xdr:to>
      <xdr:col>24</xdr:col>
      <xdr:colOff>565150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DF752E-2C20-4E78-BA0F-9F190BEA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3176</xdr:rowOff>
    </xdr:from>
    <xdr:to>
      <xdr:col>38</xdr:col>
      <xdr:colOff>69850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9B326A-AD10-41DC-B303-7FC8A366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19</xdr:col>
      <xdr:colOff>590550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0E6164-156D-42C9-AC25-323F029A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14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27</xdr:row>
      <xdr:rowOff>3176</xdr:rowOff>
    </xdr:from>
    <xdr:to>
      <xdr:col>27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27</xdr:row>
      <xdr:rowOff>3176</xdr:rowOff>
    </xdr:from>
    <xdr:to>
      <xdr:col>41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20</xdr:col>
      <xdr:colOff>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B2967-066D-4E15-A02B-406B2E19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14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41276</xdr:rowOff>
    </xdr:from>
    <xdr:to>
      <xdr:col>27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41276</xdr:rowOff>
    </xdr:from>
    <xdr:to>
      <xdr:col>41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12</xdr:row>
      <xdr:rowOff>0</xdr:rowOff>
    </xdr:from>
    <xdr:to>
      <xdr:col>18</xdr:col>
      <xdr:colOff>546100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1ABA65-B0B5-4085-956D-E46013287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853B84E-4C05-4F38-BEA8-5E05D230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7F767AF-7E27-4375-9155-7A4EFB2F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16AF837-3B77-4000-9479-FBF619B9B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20</xdr:col>
      <xdr:colOff>38100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748DF2-8030-4040-9713-7CB2E542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D2D6D23-FB06-4799-97CF-8F1586BAE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6FF65CB-3366-4504-BC5C-611B29D8B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CD2C59F-764B-4101-B3B3-11EA2BBD7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" xr16:uid="{45D30DF5-5659-4EF1-8647-A47F6E65277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4" xr16:uid="{1D36B5C3-66C6-4BCF-9E54-A161FDA1837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4" xr16:uid="{5851F4E3-25EC-4350-9855-E576E6AFDC9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9" xr16:uid="{C96A608A-7AF4-4968-B2D7-6740B79F9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FBEF4E97-77B8-4E1D-B9F3-8CD5F81ADE0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1C997FC9-A78B-4562-81D5-6EC25724E63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" xr16:uid="{5C8B0520-5A95-4218-B646-F8CA89226BE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5" xr16:uid="{FEF4011E-A45D-4298-8FB1-54993C69FDF2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5" xr16:uid="{D12CE502-8F91-4ADD-96F6-7D2F02A261F0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0" xr16:uid="{1CE82454-430D-4955-AA8E-137DDB20AEDE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0" xr16:uid="{9E53670D-D5DA-49AA-809B-CD2D90D8300E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9C18F1C-C3FB-4FF9-8F37-8264A5A162D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AAAD39FF-7436-46DE-A466-C4FCC672A230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3" xr16:uid="{25446FA2-E38A-448A-9FB4-BEBEF10CCAC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6" xr16:uid="{1007B34E-7D33-4EB4-8FEF-A4DD409CACB3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6" xr16:uid="{BD8A64E5-C0DE-4AB7-AF91-E63E40A0654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1" xr16:uid="{E099123C-39AE-4C0D-9220-DFC91E43A8FD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" xr16:uid="{E3D04BDB-6900-4D88-8C55-DDEAC3E741DD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724ED32-0E2D-4F8B-BC3D-02BFD86E5D3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F37A6C20-CC28-4948-949E-00E1BFB1CAE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2" xr16:uid="{D101F294-6971-4803-AA0E-ACF8EEC2FEC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8862CCFA-0C12-4A44-A00E-88F76380225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FF26695-AB6B-4998-B7BB-0A2BC59A060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7" xr16:uid="{634495FA-1AAB-46A3-B7C7-E53E22D450C6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BEBC7239-13A8-4928-ACF9-EA109752190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C89D15D-AEA0-4070-8508-AC71C9F9F09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AB41C547-C7E8-4226-BBCF-9168C6303EF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3" xr16:uid="{7082F20F-0598-4249-BBA0-1B807385761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3" xr16:uid="{02AE29AD-AB73-46DC-85E4-6AF7935A5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8" xr16:uid="{F7F70E5B-8399-4BEC-A057-0A41D7D44CD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8" xr16:uid="{0043DF77-C758-43F1-915A-FBCDDD95CD4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3408CC6-B856-4C9D-BF03-E09D82528D4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1" xr16:uid="{4889F7DC-4788-4E19-82D3-D434D752C1CC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6" tableType="queryTable" totalsRowShown="0">
  <autoFilter ref="A1:F16" xr:uid="{804E084E-240C-43AC-9735-90F2B58E1F83}"/>
  <tableColumns count="6">
    <tableColumn id="1" xr3:uid="{4C0EAF74-4081-4D82-ABD1-F46BB719FEF8}" uniqueName="1" name="Blocks" queryTableFieldId="7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47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46">
      <calculatedColumnFormula>$C$2/executionTime_3IMGS[[#This Row],[mean]]</calculatedColumnFormula>
    </tableColumn>
    <tableColumn id="6" xr3:uid="{F8745B51-6C0C-40D8-92CA-9EA81C377D6F}" uniqueName="6" name="Colonna3" queryTableFieldId="6" dataDxfId="45">
      <calculatedColumnFormula>LOG(executionTime_3IMGS[[#This Row],[Blocks]],2)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5C486A9-718F-4D01-8B2E-08BF27DD6378}" name="testTPB_3IMGS__3" displayName="testTPB_3IMGS__3" ref="A1:C7" tableType="queryTable" totalsRowShown="0">
  <autoFilter ref="A1:C7" xr:uid="{B5C486A9-718F-4D01-8B2E-08BF27DD6378}"/>
  <tableColumns count="3">
    <tableColumn id="1" xr3:uid="{CC8CE32A-8627-4AB6-9630-C934E92D8F9F}" uniqueName="1" name="ThreadsPerBlock" queryTableFieldId="1"/>
    <tableColumn id="2" xr3:uid="{9A7D3B8B-B449-44A2-8615-28AB579F3307}" uniqueName="2" name="NImgs" queryTableFieldId="2"/>
    <tableColumn id="3" xr3:uid="{EA91786B-4562-4955-9CDF-8D8962BE5715}" uniqueName="3" name="mean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03D7FC9-FA6D-406F-8866-11C25FEB3B35}" name="testTPB_15IMGS__3" displayName="testTPB_15IMGS__3" ref="E1:G7" tableType="queryTable" totalsRowShown="0">
  <autoFilter ref="E1:G7" xr:uid="{603D7FC9-FA6D-406F-8866-11C25FEB3B35}"/>
  <tableColumns count="3">
    <tableColumn id="1" xr3:uid="{0B59F637-E25C-4520-9EA1-9F9F186E88E7}" uniqueName="1" name="ThreadsPerBlock" queryTableFieldId="1"/>
    <tableColumn id="2" xr3:uid="{98A5BEBC-8B1E-4837-9555-AD0388499D8C}" uniqueName="2" name="NImgs" queryTableFieldId="2"/>
    <tableColumn id="3" xr3:uid="{C4C50C32-BAE4-41CC-A0C4-4D61D3711D5B}" uniqueName="3" name="mea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121C3B2-9C24-4318-B404-DBD78C12DEBF}" name="testTPB_30IMGS__3" displayName="testTPB_30IMGS__3" ref="I1:K7" tableType="queryTable" totalsRowShown="0">
  <autoFilter ref="I1:K7" xr:uid="{2121C3B2-9C24-4318-B404-DBD78C12DEBF}"/>
  <tableColumns count="3">
    <tableColumn id="1" xr3:uid="{ECD2117C-2712-4281-96A3-0BA511D27A1F}" uniqueName="1" name="ThreadsPerBlock" queryTableFieldId="1"/>
    <tableColumn id="2" xr3:uid="{62D332B9-AE28-4958-BCA0-0AE877F57B1F}" uniqueName="2" name="NImgs" queryTableFieldId="2"/>
    <tableColumn id="3" xr3:uid="{20576D50-83EC-4989-8182-045E5A10FF76}" uniqueName="3" name="mean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6" tableType="queryTable" totalsRowShown="0">
  <autoFilter ref="A1:F16" xr:uid="{A9D3E5EA-352F-46C9-A82B-53F973F865E0}"/>
  <tableColumns count="6">
    <tableColumn id="1" xr3:uid="{02B49B2D-1F6A-4188-A00C-FD822C5F2D38}" uniqueName="1" name="Blocks" queryTableFieldId="7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29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28">
      <calculatedColumnFormula>$C$2/executionTime_3IMGS__3[[#This Row],[mean]]</calculatedColumnFormula>
    </tableColumn>
    <tableColumn id="6" xr3:uid="{381811F1-1543-4588-9607-6976DADD565F}" uniqueName="6" name="Colonna3" queryTableFieldId="6" dataDxfId="27">
      <calculatedColumnFormula>LOG(executionTime_3IMGS__3[[#This Row],[Blocks]],2)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6" tableType="queryTable" totalsRowShown="0">
  <autoFilter ref="H1:M16" xr:uid="{0D04398D-02C1-44D2-A67A-ADFEEC279DAA}"/>
  <tableColumns count="6">
    <tableColumn id="1" xr3:uid="{AEB69DCF-DC32-4ACE-92B5-47C77E72CB80}" uniqueName="1" name="Blocks" queryTableFieldId="7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32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31">
      <calculatedColumnFormula>$J$2/executionTime_15IMGS__3[[#This Row],[mean]]</calculatedColumnFormula>
    </tableColumn>
    <tableColumn id="6" xr3:uid="{BFCF0BCC-5DDF-4429-8CAE-F31234639D5D}" uniqueName="6" name="Colonna3" queryTableFieldId="6" dataDxfId="30">
      <calculatedColumnFormula>LOG(executionTime_15IMGS__3[[#This Row],[Blocks]],2)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6" tableType="queryTable" totalsRowShown="0">
  <autoFilter ref="O1:T16" xr:uid="{C4A0D5F6-13A1-422D-8ACA-AA3569235F3A}"/>
  <tableColumns count="6">
    <tableColumn id="1" xr3:uid="{6E29A1F6-1646-42C6-BF6D-C0ABC17C7576}" uniqueName="1" name="Blocks" queryTableFieldId="7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35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34">
      <calculatedColumnFormula>$Q$2/executionTime_30IMGS__3[[#This Row],[mean]]</calculatedColumnFormula>
    </tableColumn>
    <tableColumn id="6" xr3:uid="{46A04E98-665D-4F58-A355-C53955953888}" uniqueName="6" name="Colonna3" queryTableFieldId="6" dataDxfId="33">
      <calculatedColumnFormula>LOG(executionTime_30IMGS__3[[#This Row],[Blocks]],2)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2423383-23C9-4B8C-BA3A-CA9BDF926C10}" name="testTPB_3IMGS__4" displayName="testTPB_3IMGS__4" ref="A1:C7" tableType="queryTable" totalsRowShown="0">
  <autoFilter ref="A1:C7" xr:uid="{D2423383-23C9-4B8C-BA3A-CA9BDF926C10}"/>
  <tableColumns count="3">
    <tableColumn id="1" xr3:uid="{3569C845-EEE0-4E51-9F68-7117292ACDD0}" uniqueName="1" name="ThreadsPerBlock" queryTableFieldId="1"/>
    <tableColumn id="2" xr3:uid="{16D82ED9-C592-4887-B8BB-28E255F35326}" uniqueName="2" name="NImgs" queryTableFieldId="2"/>
    <tableColumn id="3" xr3:uid="{3A6A455B-1727-4254-80B5-064F7103DED9}" uniqueName="3" name="mean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A7D6B21-DB83-48AF-843F-4D1F5CB7BAC6}" name="testTPB_15IMGS__4" displayName="testTPB_15IMGS__4" ref="E1:G7" tableType="queryTable" totalsRowShown="0">
  <autoFilter ref="E1:G7" xr:uid="{0A7D6B21-DB83-48AF-843F-4D1F5CB7BAC6}"/>
  <tableColumns count="3">
    <tableColumn id="1" xr3:uid="{45139E75-33AF-4D26-93AD-B9258E4C7DB1}" uniqueName="1" name="ThreadsPerBlock" queryTableFieldId="1"/>
    <tableColumn id="2" xr3:uid="{9262F0CB-3EE2-48E7-86C3-0C03DB3D0373}" uniqueName="2" name="NImgs" queryTableFieldId="2"/>
    <tableColumn id="3" xr3:uid="{523D4F99-DEBB-40D9-A1F7-9EC16AB2F710}" uniqueName="3" name="mean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E9682B0-F1CF-4CED-A591-1771BB4C0D61}" name="testTPB_30IMGS__4" displayName="testTPB_30IMGS__4" ref="I1:K7" tableType="queryTable" totalsRowShown="0">
  <autoFilter ref="I1:K7" xr:uid="{5E9682B0-F1CF-4CED-A591-1771BB4C0D61}"/>
  <tableColumns count="3">
    <tableColumn id="1" xr3:uid="{29B23448-BD51-4A39-B672-967A7AD9F55A}" uniqueName="1" name="ThreadsPerBlock" queryTableFieldId="1"/>
    <tableColumn id="2" xr3:uid="{208D49B8-DD43-47D9-82B0-176BAB7000E6}" uniqueName="2" name="NImgs" queryTableFieldId="2"/>
    <tableColumn id="3" xr3:uid="{9282C18C-6945-4E73-9521-338552C05ED8}" uniqueName="3" name="mean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6" tableType="queryTable" totalsRowShown="0">
  <autoFilter ref="A1:F16" xr:uid="{38D821A5-714E-448E-A2E3-44AEEEE472D5}"/>
  <tableColumns count="6">
    <tableColumn id="1" xr3:uid="{E870E5F8-64E1-4FCC-8B59-FDCB92CB4A24}" uniqueName="1" name="Blocks" queryTableFieldId="7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20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19">
      <calculatedColumnFormula>$C$2/executionTime_3IMGS__4[[#This Row],[mean]]</calculatedColumnFormula>
    </tableColumn>
    <tableColumn id="6" xr3:uid="{CB06D5FB-018A-4EAE-AA03-7C9A09D5FDB8}" uniqueName="6" name="Colonna3" queryTableFieldId="6" dataDxfId="18">
      <calculatedColumnFormula>LOG(executionTime_3IMGS__4[[#This Row],[Blocks]],2)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6" tableType="queryTable" totalsRowShown="0">
  <autoFilter ref="H1:M16" xr:uid="{33EDF9A5-289E-4E29-9B66-7D400AA7CD86}"/>
  <tableColumns count="6">
    <tableColumn id="1" xr3:uid="{2FEC2C63-AD41-41E5-B152-21FBFBE70C9A}" uniqueName="1" name="Blocks" queryTableFieldId="7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50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9">
      <calculatedColumnFormula>$J$2/executionTime_15IMGS[[#This Row],[mean]]</calculatedColumnFormula>
    </tableColumn>
    <tableColumn id="6" xr3:uid="{6DA4D3BE-08E8-499F-B45C-FE09809E78C0}" uniqueName="6" name="Colonna3" queryTableFieldId="6" dataDxfId="48">
      <calculatedColumnFormula>LOG(executionTime_15IMGS[[#This Row],[Blocks]],2)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6" tableType="queryTable" totalsRowShown="0">
  <autoFilter ref="H1:M16" xr:uid="{92C3A200-77B0-49FC-91F3-C3E6934ACF06}"/>
  <tableColumns count="6">
    <tableColumn id="1" xr3:uid="{8F39FAAA-CE11-4E31-AE88-82C9F20D7BCB}" uniqueName="1" name="Blocks" queryTableFieldId="9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23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22">
      <calculatedColumnFormula>$J$2/executionTime_15IMGS__4[[#This Row],[mean]]</calculatedColumnFormula>
    </tableColumn>
    <tableColumn id="8" xr3:uid="{D53BC8F0-8383-4557-AC89-94BACB55200E}" uniqueName="8" name="Colonna3" queryTableFieldId="8" dataDxfId="21">
      <calculatedColumnFormula>LOG(executionTime_15IMGS__4[[#This Row],[Blocks]],2)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6" tableType="queryTable" totalsRowShown="0">
  <autoFilter ref="O1:T16" xr:uid="{4B8EA535-8C64-4589-9D3C-D6FC2AD7CA30}"/>
  <tableColumns count="6">
    <tableColumn id="1" xr3:uid="{83379AE1-E536-4E62-98FF-36905B9AC483}" uniqueName="1" name="Blocks" queryTableFieldId="7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26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25">
      <calculatedColumnFormula>$Q$2/executionTime_30IMGS__4[[#This Row],[mean]]</calculatedColumnFormula>
    </tableColumn>
    <tableColumn id="6" xr3:uid="{D8BE9AEB-F481-4E01-85BD-DE0E605F6EDD}" uniqueName="6" name="Colonna3" queryTableFieldId="6" dataDxfId="24">
      <calculatedColumnFormula>LOG(executionTime_30IMGS__4[[#This Row],[Blocks]],2)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78091FA-F381-4053-8297-B293718D5439}" name="testTPB_3IMGS__5" displayName="testTPB_3IMGS__5" ref="A1:C7" tableType="queryTable" totalsRowShown="0">
  <autoFilter ref="A1:C7" xr:uid="{578091FA-F381-4053-8297-B293718D5439}"/>
  <tableColumns count="3">
    <tableColumn id="1" xr3:uid="{03BE42F1-5537-40F5-9F27-AA4F9D87F52F}" uniqueName="1" name="ThreadsPerBlock" queryTableFieldId="1"/>
    <tableColumn id="2" xr3:uid="{15C9D49C-C89F-4D6C-9B14-FDA5BC1FB588}" uniqueName="2" name="NImgs" queryTableFieldId="2"/>
    <tableColumn id="3" xr3:uid="{70CD2B2D-EEA3-42E6-88B2-1F4C3BF61C01}" uniqueName="3" name="mea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6FAEBC5-B32F-4381-9F21-4F03A74ADEC7}" name="testTPB_15IMGS__5" displayName="testTPB_15IMGS__5" ref="E1:G7" tableType="queryTable" totalsRowShown="0">
  <autoFilter ref="E1:G7" xr:uid="{B6FAEBC5-B32F-4381-9F21-4F03A74ADEC7}"/>
  <tableColumns count="3">
    <tableColumn id="1" xr3:uid="{9113D0CC-5DB1-44BB-9403-989C291963EC}" uniqueName="1" name="ThreadsPerBlock" queryTableFieldId="1"/>
    <tableColumn id="2" xr3:uid="{F0FE5F2F-C34F-4FA8-84E1-C93F0C31F2DF}" uniqueName="2" name="NImgs" queryTableFieldId="2"/>
    <tableColumn id="3" xr3:uid="{3A1EB111-4987-49B5-9CC3-A067D96498B6}" uniqueName="3" name="mean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F4CCDD-696B-41C3-AD8F-3AF4A5F9D66E}" name="testTPB_30IMGS__5" displayName="testTPB_30IMGS__5" ref="I1:K7" tableType="queryTable" totalsRowShown="0">
  <autoFilter ref="I1:K7" xr:uid="{30F4CCDD-696B-41C3-AD8F-3AF4A5F9D66E}"/>
  <tableColumns count="3">
    <tableColumn id="1" xr3:uid="{C893A998-0DFF-46B4-9FBD-CEA06D0B5916}" uniqueName="1" name="ThreadsPerBlock" queryTableFieldId="1"/>
    <tableColumn id="2" xr3:uid="{B07C6F37-E75F-410B-8D09-B13EAB1DF3D0}" uniqueName="2" name="NImgs" queryTableFieldId="2"/>
    <tableColumn id="3" xr3:uid="{183A912B-007E-4D27-AC57-BE123413DA3B}" uniqueName="3" name="mean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EBE2BA-A33C-4128-BBB7-EB26A1CC6CD8}" name="executionTime_3IMGS__5" displayName="executionTime_3IMGS__5" ref="A1:F16" tableType="queryTable" totalsRowShown="0">
  <autoFilter ref="A1:F16" xr:uid="{3AEBE2BA-A33C-4128-BBB7-EB26A1CC6CD8}"/>
  <tableColumns count="6">
    <tableColumn id="1" xr3:uid="{2040B196-7461-43CC-AB84-0BB54F995304}" uniqueName="1" name="Blocks" queryTableFieldId="9"/>
    <tableColumn id="2" xr3:uid="{34533D2D-7A4C-4325-BA08-9AC1BFAA7284}" uniqueName="2" name="NImgs" queryTableFieldId="2"/>
    <tableColumn id="5" xr3:uid="{F0BF09A4-3E9D-46EB-A386-EE51839B4C81}" uniqueName="5" name="mean" queryTableFieldId="5"/>
    <tableColumn id="6" xr3:uid="{84416D0D-6462-4D25-9795-CB39F26314AA}" uniqueName="6" name="Colonna1" queryTableFieldId="6" dataDxfId="11">
      <calculatedColumnFormula>executionTime_3IMGS__5[[#This Row],[NImgs]]*1000/executionTime_3IMGS__5[[#This Row],[mean]]</calculatedColumnFormula>
    </tableColumn>
    <tableColumn id="7" xr3:uid="{41AF69E6-2CA0-4E36-B1FF-9B3143002F12}" uniqueName="7" name="Colonna2" queryTableFieldId="7" dataDxfId="10">
      <calculatedColumnFormula>$C$2/executionTime_3IMGS__5[[#This Row],[mean]]</calculatedColumnFormula>
    </tableColumn>
    <tableColumn id="8" xr3:uid="{D7CADC5D-E516-4B31-9DF3-80A36FD7E826}" uniqueName="8" name="Colonna3" queryTableFieldId="8" dataDxfId="9">
      <calculatedColumnFormula>LOG(executionTime_3IMGS__5[[#This Row],[Blocks]],2)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927B12-0473-4034-9282-BCA6CFF0A883}" name="executionTime_15IMGS__5" displayName="executionTime_15IMGS__5" ref="H1:M16" tableType="queryTable" totalsRowShown="0">
  <autoFilter ref="H1:M16" xr:uid="{42927B12-0473-4034-9282-BCA6CFF0A883}"/>
  <tableColumns count="6">
    <tableColumn id="1" xr3:uid="{B7D749CA-24FE-48CC-A22D-D314D6EE8CE4}" uniqueName="1" name="Blocks" queryTableFieldId="7"/>
    <tableColumn id="2" xr3:uid="{BC348ED1-6F8D-46E5-AC1E-E523280C8DD6}" uniqueName="2" name="NImgs" queryTableFieldId="2"/>
    <tableColumn id="3" xr3:uid="{9AE30AEA-ACFD-4E85-97C0-E5099B4721FB}" uniqueName="3" name="mean" queryTableFieldId="3"/>
    <tableColumn id="4" xr3:uid="{37800B20-5390-472D-ACA4-90138368C309}" uniqueName="4" name="Colonna1" queryTableFieldId="4" dataDxfId="14">
      <calculatedColumnFormula>executionTime_15IMGS__5[[#This Row],[NImgs]]*1000/executionTime_15IMGS__5[[#This Row],[mean]]</calculatedColumnFormula>
    </tableColumn>
    <tableColumn id="5" xr3:uid="{CA2845DF-CA0C-4B7D-9A84-39A3B6275A1D}" uniqueName="5" name="Colonna2" queryTableFieldId="5" dataDxfId="13">
      <calculatedColumnFormula>$J$2/executionTime_15IMGS__5[[#This Row],[mean]]</calculatedColumnFormula>
    </tableColumn>
    <tableColumn id="6" xr3:uid="{4EE50DEA-88ED-4E5D-81EB-8D57D342019E}" uniqueName="6" name="Colonna3" queryTableFieldId="6" dataDxfId="12">
      <calculatedColumnFormula>LOG(executionTime_15IMGS__5[[#This Row],[Blocks]],2)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425A9F3-BA79-48E7-B464-583D43E4DDE8}" name="executionTime_30IMGS__6" displayName="executionTime_30IMGS__6" ref="O1:T16" tableType="queryTable" totalsRowShown="0">
  <autoFilter ref="O1:T16" xr:uid="{5425A9F3-BA79-48E7-B464-583D43E4DDE8}"/>
  <tableColumns count="6">
    <tableColumn id="1" xr3:uid="{4997357B-241D-4EB8-91A4-791BF5BA421D}" uniqueName="1" name="Blocks" queryTableFieldId="7"/>
    <tableColumn id="2" xr3:uid="{378A3EF5-DC2E-4B43-850B-60E613729D4B}" uniqueName="2" name="NImgs" queryTableFieldId="2"/>
    <tableColumn id="3" xr3:uid="{E81E063B-E10D-469B-B39A-0304109F30F8}" uniqueName="3" name="mean" queryTableFieldId="3"/>
    <tableColumn id="4" xr3:uid="{4DE87B9E-2903-4F63-A37C-770798744134}" uniqueName="4" name="Colonna1" queryTableFieldId="4" dataDxfId="17">
      <calculatedColumnFormula>executionTime_30IMGS__6[[#This Row],[NImgs]]*1000/executionTime_30IMGS__6[[#This Row],[mean]]</calculatedColumnFormula>
    </tableColumn>
    <tableColumn id="5" xr3:uid="{7E5041C7-F398-4584-B857-B71760566981}" uniqueName="5" name="Colonna2" queryTableFieldId="5" dataDxfId="16">
      <calculatedColumnFormula>$Q$2/executionTime_30IMGS__6[[#This Row],[mean]]</calculatedColumnFormula>
    </tableColumn>
    <tableColumn id="6" xr3:uid="{DB1DD758-985E-4518-AD05-5D30FAB2ED84}" uniqueName="6" name="Colonna3" queryTableFieldId="6" dataDxfId="15">
      <calculatedColumnFormula>LOG(executionTime_30IMGS__6[[#This Row],[Blocks]],2)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B0ACE1-3C81-4B3A-A077-7802AE117681}" name="testTPB_3IMGS" displayName="testTPB_3IMGS" ref="A1:C7" tableType="queryTable" totalsRowShown="0">
  <autoFilter ref="A1:C7" xr:uid="{C1B0ACE1-3C81-4B3A-A077-7802AE117681}"/>
  <tableColumns count="3">
    <tableColumn id="1" xr3:uid="{E3F2F205-D34B-43E1-93A8-83F24BF612F3}" uniqueName="1" name="ThreadsPerBlock" queryTableFieldId="1"/>
    <tableColumn id="2" xr3:uid="{6AEF8C02-941A-401B-965B-5F85D1023080}" uniqueName="2" name="NImgs" queryTableFieldId="2"/>
    <tableColumn id="3" xr3:uid="{ACE4EC75-5E62-46B8-844C-0D6D10958037}" uniqueName="3" name="mean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0326622-0CC1-4C25-8420-B5B5A4650749}" name="testTPB_15IMGS" displayName="testTPB_15IMGS" ref="E1:G7" tableType="queryTable" totalsRowShown="0">
  <autoFilter ref="E1:G7" xr:uid="{B0326622-0CC1-4C25-8420-B5B5A4650749}"/>
  <tableColumns count="3">
    <tableColumn id="1" xr3:uid="{EA4C032A-677B-4911-803A-C2EBC6C5856E}" uniqueName="1" name="ThreadsPerBlock" queryTableFieldId="1"/>
    <tableColumn id="2" xr3:uid="{BD10EF6A-4A60-48BB-8B0B-93EE9C4D67D0}" uniqueName="2" name="NImgs" queryTableFieldId="2"/>
    <tableColumn id="3" xr3:uid="{60A71DCA-447E-4A0F-9D22-326788AAA062}" uniqueName="3" name="mea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6" tableType="queryTable" totalsRowShown="0">
  <autoFilter ref="O1:T16" xr:uid="{00725769-6296-4776-BAE0-5A4618A1C8EE}"/>
  <tableColumns count="6">
    <tableColumn id="1" xr3:uid="{C2017633-0C80-43CE-9465-04E3ADE7C40F}" uniqueName="1" name="Blocks" queryTableFieldId="7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53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52">
      <calculatedColumnFormula>$Q$2/executionTime_30IMGS[[#This Row],[mean]]</calculatedColumnFormula>
    </tableColumn>
    <tableColumn id="6" xr3:uid="{2CFCBC26-E847-44B0-94BD-72F36A8187F7}" uniqueName="6" name="Colonna3" queryTableFieldId="6" dataDxfId="51">
      <calculatedColumnFormula>LOG(executionTime_30IMGS[[#This Row],[Blocks]],2)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CAA10B-7957-46F0-86E1-00C6F179BA44}" name="testTPB_30IMGS" displayName="testTPB_30IMGS" ref="I1:K7" tableType="queryTable" totalsRowShown="0">
  <autoFilter ref="I1:K7" xr:uid="{4CCAA10B-7957-46F0-86E1-00C6F179BA44}"/>
  <tableColumns count="3">
    <tableColumn id="1" xr3:uid="{9F0DCC3D-0F62-499D-9BC1-681796C2CD20}" uniqueName="1" name="ThreadsPerBlock" queryTableFieldId="1"/>
    <tableColumn id="2" xr3:uid="{1522DA43-AC66-4E18-885D-C6A7154A0462}" uniqueName="2" name="NImgs" queryTableFieldId="2"/>
    <tableColumn id="3" xr3:uid="{F13AAE47-D5EE-4C03-9895-7836BC65062A}" uniqueName="3" name="mean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EAC7FD-C053-4361-BF17-821CDD369486}" name="executionTime_30IMGS__7" displayName="executionTime_30IMGS__7" ref="A1:F17" tableType="queryTable" totalsRowShown="0">
  <autoFilter ref="A1:F17" xr:uid="{59EAC7FD-C053-4361-BF17-821CDD369486}"/>
  <tableColumns count="6">
    <tableColumn id="1" xr3:uid="{72267C3A-AB7D-4DBC-84AA-CADA8013A3FF}" uniqueName="1" name="Threads" queryTableFieldId="1"/>
    <tableColumn id="2" xr3:uid="{C7E995B9-0BAB-4B72-B3C6-95F0DE3CB09F}" uniqueName="2" name="NImgs" queryTableFieldId="2"/>
    <tableColumn id="3" xr3:uid="{8563815B-4FCC-4AFC-AF22-2ADE6597BE9C}" uniqueName="3" name="mean" queryTableFieldId="3"/>
    <tableColumn id="4" xr3:uid="{7958C03D-50F3-4D69-9FA0-4119761C0744}" uniqueName="4" name="Colonna1" queryTableFieldId="4" dataDxfId="4">
      <calculatedColumnFormula>executionTime_30IMGS__7[[#This Row],[NImgs]]*1000/executionTime_30IMGS__7[[#This Row],[mean]]</calculatedColumnFormula>
    </tableColumn>
    <tableColumn id="5" xr3:uid="{90E4F109-2FCD-4AF9-B094-421A387C6A08}" uniqueName="5" name="Colonna2" queryTableFieldId="5" dataDxfId="3">
      <calculatedColumnFormula>$C$2/executionTime_30IMGS__7[[#This Row],[mean]]</calculatedColumnFormula>
    </tableColumn>
    <tableColumn id="6" xr3:uid="{E54BC62B-B158-47C2-9BE3-48680FD011AC}" uniqueName="6" name="Colonna3" queryTableFieldId="6" dataDxfId="2">
      <calculatedColumnFormula>LOG(executionTime_30IMGS__7[[#This Row],[Threads]],2)-8</calculatedColumnFormula>
    </tableColumn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06F281-3C1C-4C60-935A-D741042F1F08}" name="executionTime_100IMGS__2" displayName="executionTime_100IMGS__2" ref="H1:M17" tableType="queryTable" totalsRowShown="0">
  <autoFilter ref="H1:M17" xr:uid="{D706F281-3C1C-4C60-935A-D741042F1F08}"/>
  <tableColumns count="6">
    <tableColumn id="1" xr3:uid="{F5916462-AD68-4EF0-BC93-B017BCDC4E45}" uniqueName="1" name="Threads" queryTableFieldId="1"/>
    <tableColumn id="2" xr3:uid="{26013A63-F6AD-4DDF-B006-351250BDB147}" uniqueName="2" name="NImgs" queryTableFieldId="2"/>
    <tableColumn id="3" xr3:uid="{565EBECF-B440-4293-BE83-D99B67F31CE4}" uniqueName="3" name="mean" queryTableFieldId="3"/>
    <tableColumn id="4" xr3:uid="{39B1128E-6620-4D44-8E26-73E002FFA448}" uniqueName="4" name="Colonna1" queryTableFieldId="4" dataDxfId="6">
      <calculatedColumnFormula>executionTime_100IMGS__2[[#This Row],[NImgs]]*1000/executionTime_100IMGS__2[[#This Row],[mean]]</calculatedColumnFormula>
    </tableColumn>
    <tableColumn id="5" xr3:uid="{EFE73BD4-6F7E-40B0-A24A-6A610C47EA82}" uniqueName="5" name="Colonna2" queryTableFieldId="5" dataDxfId="5">
      <calculatedColumnFormula>$J$2/executionTime_100IMGS__2[[#This Row],[mean]]</calculatedColumnFormula>
    </tableColumn>
    <tableColumn id="6" xr3:uid="{88089D1D-7D6F-4201-A8EB-BE46E7BE1932}" uniqueName="6" name="Colonna3" queryTableFieldId="6" dataDxfId="1">
      <calculatedColumnFormula>LOG(executionTime_100IMGS__2[[#This Row],[Threads]],2)-8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6EC8F65-8ED1-4D0D-9FAA-3CD667072C27}" name="executionTime_200IMGS__2" displayName="executionTime_200IMGS__2" ref="O1:T17" tableType="queryTable" totalsRowShown="0">
  <autoFilter ref="O1:T17" xr:uid="{D6EC8F65-8ED1-4D0D-9FAA-3CD667072C27}"/>
  <tableColumns count="6">
    <tableColumn id="1" xr3:uid="{8CD9BC09-BF3A-4606-B196-ACE91663398C}" uniqueName="1" name="Threads" queryTableFieldId="1"/>
    <tableColumn id="2" xr3:uid="{8D3CE927-CA60-4D23-9409-A366D3503AA1}" uniqueName="2" name="NImgs" queryTableFieldId="2"/>
    <tableColumn id="3" xr3:uid="{BEF863ED-2AAB-4C81-BC80-CB7E35BBF346}" uniqueName="3" name="mean" queryTableFieldId="3"/>
    <tableColumn id="4" xr3:uid="{303B61A7-5611-468F-8838-CD371FD95504}" uniqueName="4" name="Colonna1" queryTableFieldId="4" dataDxfId="8">
      <calculatedColumnFormula>executionTime_200IMGS__2[[#This Row],[NImgs]]*1000/executionTime_200IMGS__2[[#This Row],[mean]]</calculatedColumnFormula>
    </tableColumn>
    <tableColumn id="5" xr3:uid="{24CAC7B0-AF3F-452F-A8C0-63F3D14A0742}" uniqueName="5" name="Colonna2" queryTableFieldId="5" dataDxfId="7">
      <calculatedColumnFormula>$Q$2/executionTime_200IMGS__2[[#This Row],[mean]]</calculatedColumnFormula>
    </tableColumn>
    <tableColumn id="6" xr3:uid="{1E9C53E9-6E68-417A-9F59-2D8DF8780F17}" uniqueName="6" name="Colonna3" queryTableFieldId="6" dataDxfId="0">
      <calculatedColumnFormula>LOG(executionTime_200IMGS__2[[#This Row],[Threads]],2)-8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6465ED-6D90-4FC7-B11D-E62D82258E13}" name="testTPB_3IMGS__2" displayName="testTPB_3IMGS__2" ref="A1:C7" tableType="queryTable" totalsRowShown="0">
  <autoFilter ref="A1:C7" xr:uid="{916465ED-6D90-4FC7-B11D-E62D82258E13}"/>
  <tableColumns count="3">
    <tableColumn id="1" xr3:uid="{7C9855F7-B1FD-40B3-8696-DEA5F3FB420F}" uniqueName="1" name="ThreadsPerBlock" queryTableFieldId="1"/>
    <tableColumn id="2" xr3:uid="{7559E3EA-AD0C-490A-A0DD-CD354F9A26C6}" uniqueName="2" name="NImgs" queryTableFieldId="2"/>
    <tableColumn id="3" xr3:uid="{BA53BD69-15ED-42C4-98B7-86B2D18DF32C}" uniqueName="3" name="mea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00E2C1-77A7-4C67-BE3F-ABF2C0EED3E8}" name="testTPB_15IMGS__2" displayName="testTPB_15IMGS__2" ref="E1:G7" tableType="queryTable" totalsRowShown="0">
  <autoFilter ref="E1:G7" xr:uid="{8000E2C1-77A7-4C67-BE3F-ABF2C0EED3E8}"/>
  <tableColumns count="3">
    <tableColumn id="1" xr3:uid="{FCA66E10-114D-4916-9AB1-C871023CE165}" uniqueName="1" name="ThreadsPerBlock" queryTableFieldId="1"/>
    <tableColumn id="2" xr3:uid="{106C759E-3D0B-4B16-82D7-6FC983B5DB5E}" uniqueName="2" name="NImgs" queryTableFieldId="2"/>
    <tableColumn id="3" xr3:uid="{B6E695E4-B9B1-4DDE-9027-FBE354CA5E80}" uniqueName="3" name="mea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0CAB878-E608-4214-A855-55AF6A7BC8DA}" name="testTPB_30IMGS__2" displayName="testTPB_30IMGS__2" ref="I1:K7" tableType="queryTable" totalsRowShown="0">
  <autoFilter ref="I1:K7" xr:uid="{30CAB878-E608-4214-A855-55AF6A7BC8DA}"/>
  <tableColumns count="3">
    <tableColumn id="1" xr3:uid="{481DBE2B-D8B6-4CB6-AC61-69C24EA1144F}" uniqueName="1" name="ThreadsPerBlock" queryTableFieldId="1"/>
    <tableColumn id="2" xr3:uid="{8E13DAC4-F09C-46F8-A660-5324461BC537}" uniqueName="2" name="NImgs" queryTableFieldId="2"/>
    <tableColumn id="3" xr3:uid="{B5CA7989-5800-48D7-9EBF-411B874FB5A4}" uniqueName="3" name="mea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6" tableType="queryTable" totalsRowShown="0">
  <autoFilter ref="A1:F16" xr:uid="{DDB86F94-95AB-4C52-B591-DA618C236BBB}"/>
  <tableColumns count="6">
    <tableColumn id="1" xr3:uid="{03F44DA1-0FF8-4835-81A4-CF992FA40FB3}" uniqueName="1" name="Blocks" queryTableFieldId="7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38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37">
      <calculatedColumnFormula>$C$2/executionTime_3IMGS__2[[#This Row],[mean]]</calculatedColumnFormula>
    </tableColumn>
    <tableColumn id="6" xr3:uid="{F45B5544-9D02-4B50-A286-CA4CCB527245}" uniqueName="6" name="Colonna3" queryTableFieldId="6" dataDxfId="36">
      <calculatedColumnFormula>LOG(executionTime_3IMGS__2[[#This Row],[Blocks]],2)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6" tableType="queryTable" totalsRowShown="0">
  <autoFilter ref="H1:M16" xr:uid="{B8FB5740-073A-46D4-AFB5-3049014AECA3}"/>
  <tableColumns count="6">
    <tableColumn id="1" xr3:uid="{ADA8384C-8932-4BD8-8913-CA8C768EE695}" uniqueName="1" name="Blocks" queryTableFieldId="7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41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40">
      <calculatedColumnFormula>$J$2/executionTime_15IMGS__2[[#This Row],[mean]]</calculatedColumnFormula>
    </tableColumn>
    <tableColumn id="6" xr3:uid="{56CBA5DB-D5BC-4FD7-BA0F-9A14AD843F05}" uniqueName="6" name="Colonna3" queryTableFieldId="6" dataDxfId="39">
      <calculatedColumnFormula>LOG(executionTime_15IMGS__2[[#This Row],[Blocks]],2)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6" tableType="queryTable" totalsRowShown="0">
  <autoFilter ref="O1:T16" xr:uid="{1E89278D-AE93-4EE5-B57E-EEB3ED871147}"/>
  <tableColumns count="6">
    <tableColumn id="1" xr3:uid="{F63BBE27-046D-4AFC-84AB-DB2AB97171DE}" uniqueName="1" name="Blocks" queryTableFieldId="7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44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43">
      <calculatedColumnFormula>$Q$2/executionTime_30IMGS__2[[#This Row],[mean]]</calculatedColumnFormula>
    </tableColumn>
    <tableColumn id="6" xr3:uid="{5898FBE6-804B-475C-A3E3-BCDE3A98D172}" uniqueName="6" name="Colonna3" queryTableFieldId="6" dataDxfId="42">
      <calculatedColumnFormula>LOG(executionTime_30IMGS__2[[#This Row],[Blocks]],2)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J24" sqref="J24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3" width="10.90625" bestFit="1" customWidth="1"/>
    <col min="4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0" width="10.90625" bestFit="1" customWidth="1"/>
    <col min="11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101287.094</v>
      </c>
      <c r="D2" s="1">
        <f>executionTime_3IMGS[[#This Row],[NImgs]]*1000/executionTime_3IMGS[[#This Row],[mean]]</f>
        <v>2.9618778479319388E-2</v>
      </c>
      <c r="E2" s="1">
        <f>$C$2/executionTime_3IMGS[[#This Row],[mean]]</f>
        <v>1</v>
      </c>
      <c r="F2" s="1">
        <f>LOG(executionTime_3IMGS[[#This Row],[Blocks]],2)</f>
        <v>0</v>
      </c>
      <c r="H2">
        <v>1</v>
      </c>
      <c r="I2">
        <v>15</v>
      </c>
      <c r="J2">
        <v>508320.25</v>
      </c>
      <c r="K2" s="1">
        <f>executionTime_15IMGS[[#This Row],[NImgs]]*1000/executionTime_15IMGS[[#This Row],[mean]]</f>
        <v>2.9508956214118955E-2</v>
      </c>
      <c r="L2" s="1">
        <f>$J$2/executionTime_15IMGS[[#This Row],[mean]]</f>
        <v>1</v>
      </c>
      <c r="M2" s="1">
        <f>LOG(executionTime_15IMGS[[#This Row],[Blocks]],2)</f>
        <v>0</v>
      </c>
      <c r="O2">
        <v>1</v>
      </c>
      <c r="P2">
        <v>30</v>
      </c>
      <c r="Q2">
        <v>1013898.688</v>
      </c>
      <c r="R2" s="1">
        <f>executionTime_30IMGS[[#This Row],[NImgs]]*1000/executionTime_30IMGS[[#This Row],[mean]]</f>
        <v>2.9588755124220066E-2</v>
      </c>
      <c r="S2" s="1">
        <f>$Q$2/executionTime_30IMGS[[#This Row],[mean]]</f>
        <v>1</v>
      </c>
      <c r="T2" s="1">
        <f>LOG(executionTime_30IMGS[[#This Row],[Blocks]],2)</f>
        <v>0</v>
      </c>
    </row>
    <row r="3" spans="1:20" x14ac:dyDescent="0.35">
      <c r="A3">
        <v>2</v>
      </c>
      <c r="B3">
        <v>3</v>
      </c>
      <c r="C3">
        <v>51181.59</v>
      </c>
      <c r="D3" s="1">
        <f>executionTime_3IMGS[[#This Row],[NImgs]]*1000/executionTime_3IMGS[[#This Row],[mean]]</f>
        <v>5.8614826151356381E-2</v>
      </c>
      <c r="E3" s="1">
        <f>$C$2/executionTime_3IMGS[[#This Row],[mean]]</f>
        <v>1.978975135395364</v>
      </c>
      <c r="F3" s="1">
        <f>LOG(executionTime_3IMGS[[#This Row],[Blocks]],2)</f>
        <v>1</v>
      </c>
      <c r="H3">
        <v>2</v>
      </c>
      <c r="I3">
        <v>15</v>
      </c>
      <c r="J3">
        <v>255424.82800000001</v>
      </c>
      <c r="K3" s="1">
        <f>executionTime_15IMGS[[#This Row],[NImgs]]*1000/executionTime_15IMGS[[#This Row],[mean]]</f>
        <v>5.8725692868040219E-2</v>
      </c>
      <c r="L3" s="1">
        <f>$J$2/executionTime_15IMGS[[#This Row],[mean]]</f>
        <v>1.9900972586736947</v>
      </c>
      <c r="M3" s="1">
        <f>LOG(executionTime_15IMGS[[#This Row],[Blocks]],2)</f>
        <v>1</v>
      </c>
      <c r="O3">
        <v>2</v>
      </c>
      <c r="P3">
        <v>30</v>
      </c>
      <c r="Q3">
        <v>511773.84399999998</v>
      </c>
      <c r="R3" s="1">
        <f>executionTime_30IMGS[[#This Row],[NImgs]]*1000/executionTime_30IMGS[[#This Row],[mean]]</f>
        <v>5.8619642937437814E-2</v>
      </c>
      <c r="S3" s="1">
        <f>$Q$2/executionTime_30IMGS[[#This Row],[mean]]</f>
        <v>1.981145968843222</v>
      </c>
      <c r="T3" s="1">
        <f>LOG(executionTime_30IMGS[[#This Row],[Blocks]],2)</f>
        <v>1</v>
      </c>
    </row>
    <row r="4" spans="1:20" x14ac:dyDescent="0.35">
      <c r="A4">
        <v>4</v>
      </c>
      <c r="B4">
        <v>3</v>
      </c>
      <c r="C4">
        <v>25724.396000000001</v>
      </c>
      <c r="D4" s="1">
        <f>executionTime_3IMGS[[#This Row],[NImgs]]*1000/executionTime_3IMGS[[#This Row],[mean]]</f>
        <v>0.11662081395419352</v>
      </c>
      <c r="E4" s="1">
        <f>$C$2/executionTime_3IMGS[[#This Row],[mean]]</f>
        <v>3.9373944484449699</v>
      </c>
      <c r="F4" s="1">
        <f>LOG(executionTime_3IMGS[[#This Row],[Blocks]],2)</f>
        <v>2</v>
      </c>
      <c r="H4">
        <v>4</v>
      </c>
      <c r="I4">
        <v>15</v>
      </c>
      <c r="J4">
        <v>127524.898</v>
      </c>
      <c r="K4" s="1">
        <f>executionTime_15IMGS[[#This Row],[NImgs]]*1000/executionTime_15IMGS[[#This Row],[mean]]</f>
        <v>0.11762408937586447</v>
      </c>
      <c r="L4" s="1">
        <f>$J$2/executionTime_15IMGS[[#This Row],[mean]]</f>
        <v>3.9860471011707848</v>
      </c>
      <c r="M4" s="1">
        <f>LOG(executionTime_15IMGS[[#This Row],[Blocks]],2)</f>
        <v>2</v>
      </c>
      <c r="O4">
        <v>4</v>
      </c>
      <c r="P4">
        <v>30</v>
      </c>
      <c r="Q4">
        <v>255399.391</v>
      </c>
      <c r="R4" s="1">
        <f>executionTime_30IMGS[[#This Row],[NImgs]]*1000/executionTime_30IMGS[[#This Row],[mean]]</f>
        <v>0.11746308353570037</v>
      </c>
      <c r="S4" s="1">
        <f>$Q$2/executionTime_30IMGS[[#This Row],[mean]]</f>
        <v>3.9698555428427</v>
      </c>
      <c r="T4" s="1">
        <f>LOG(executionTime_30IMGS[[#This Row],[Blocks]],2)</f>
        <v>2</v>
      </c>
    </row>
    <row r="5" spans="1:20" x14ac:dyDescent="0.35">
      <c r="A5">
        <v>8</v>
      </c>
      <c r="B5">
        <v>3</v>
      </c>
      <c r="C5">
        <v>13160.434999999999</v>
      </c>
      <c r="D5" s="1">
        <f>executionTime_3IMGS[[#This Row],[NImgs]]*1000/executionTime_3IMGS[[#This Row],[mean]]</f>
        <v>0.22795599081641299</v>
      </c>
      <c r="E5" s="1">
        <f>$C$2/executionTime_3IMGS[[#This Row],[mean]]</f>
        <v>7.6963332898950529</v>
      </c>
      <c r="F5" s="1">
        <f>LOG(executionTime_3IMGS[[#This Row],[Blocks]],2)</f>
        <v>3</v>
      </c>
      <c r="H5">
        <v>8</v>
      </c>
      <c r="I5">
        <v>15</v>
      </c>
      <c r="J5">
        <v>63922.188000000002</v>
      </c>
      <c r="K5" s="1">
        <f>executionTime_15IMGS[[#This Row],[NImgs]]*1000/executionTime_15IMGS[[#This Row],[mean]]</f>
        <v>0.23466030292955553</v>
      </c>
      <c r="L5" s="1">
        <f>$J$2/executionTime_15IMGS[[#This Row],[mean]]</f>
        <v>7.9521722566818269</v>
      </c>
      <c r="M5" s="1">
        <f>LOG(executionTime_15IMGS[[#This Row],[Blocks]],2)</f>
        <v>3</v>
      </c>
      <c r="O5">
        <v>8</v>
      </c>
      <c r="P5">
        <v>30</v>
      </c>
      <c r="Q5">
        <v>127521.79700000001</v>
      </c>
      <c r="R5" s="1">
        <f>executionTime_30IMGS[[#This Row],[NImgs]]*1000/executionTime_30IMGS[[#This Row],[mean]]</f>
        <v>0.23525389937847252</v>
      </c>
      <c r="S5" s="1">
        <f>$Q$2/executionTime_30IMGS[[#This Row],[mean]]</f>
        <v>7.9507873308905763</v>
      </c>
      <c r="T5" s="1">
        <f>LOG(executionTime_30IMGS[[#This Row],[Blocks]],2)</f>
        <v>3</v>
      </c>
    </row>
    <row r="6" spans="1:20" x14ac:dyDescent="0.35">
      <c r="A6">
        <v>16</v>
      </c>
      <c r="B6">
        <v>3</v>
      </c>
      <c r="C6">
        <v>6578.5429999999997</v>
      </c>
      <c r="D6" s="1">
        <f>executionTime_3IMGS[[#This Row],[NImgs]]*1000/executionTime_3IMGS[[#This Row],[mean]]</f>
        <v>0.45602802930679331</v>
      </c>
      <c r="E6" s="1">
        <f>$C$2/executionTime_3IMGS[[#This Row],[mean]]</f>
        <v>15.39658462367731</v>
      </c>
      <c r="F6" s="1">
        <f>LOG(executionTime_3IMGS[[#This Row],[Blocks]],2)</f>
        <v>4</v>
      </c>
      <c r="H6">
        <v>16</v>
      </c>
      <c r="I6">
        <v>15</v>
      </c>
      <c r="J6">
        <v>32353.322</v>
      </c>
      <c r="K6" s="1">
        <f>executionTime_15IMGS[[#This Row],[NImgs]]*1000/executionTime_15IMGS[[#This Row],[mean]]</f>
        <v>0.46363090627911407</v>
      </c>
      <c r="L6" s="1">
        <f>$J$2/executionTime_15IMGS[[#This Row],[mean]]</f>
        <v>15.711531879168389</v>
      </c>
      <c r="M6" s="1">
        <f>LOG(executionTime_15IMGS[[#This Row],[Blocks]],2)</f>
        <v>4</v>
      </c>
      <c r="O6">
        <v>16</v>
      </c>
      <c r="P6">
        <v>30</v>
      </c>
      <c r="Q6">
        <v>63932.578000000001</v>
      </c>
      <c r="R6" s="1">
        <f>executionTime_30IMGS[[#This Row],[NImgs]]*1000/executionTime_30IMGS[[#This Row],[mean]]</f>
        <v>0.46924433424223877</v>
      </c>
      <c r="S6" s="1">
        <f>$Q$2/executionTime_30IMGS[[#This Row],[mean]]</f>
        <v>15.858873827987978</v>
      </c>
      <c r="T6" s="1">
        <f>LOG(executionTime_30IMGS[[#This Row],[Blocks]],2)</f>
        <v>4</v>
      </c>
    </row>
    <row r="7" spans="1:20" x14ac:dyDescent="0.35">
      <c r="A7">
        <v>32</v>
      </c>
      <c r="B7">
        <v>3</v>
      </c>
      <c r="C7">
        <v>3535.5619999999999</v>
      </c>
      <c r="D7" s="1">
        <f>executionTime_3IMGS[[#This Row],[NImgs]]*1000/executionTime_3IMGS[[#This Row],[mean]]</f>
        <v>0.84852139490129153</v>
      </c>
      <c r="E7" s="1">
        <f>$C$2/executionTime_3IMGS[[#This Row],[mean]]</f>
        <v>28.648088762126079</v>
      </c>
      <c r="F7" s="1">
        <f>LOG(executionTime_3IMGS[[#This Row],[Blocks]],2)</f>
        <v>5</v>
      </c>
      <c r="H7">
        <v>32</v>
      </c>
      <c r="I7">
        <v>15</v>
      </c>
      <c r="J7">
        <v>16231.641</v>
      </c>
      <c r="K7" s="1">
        <f>executionTime_15IMGS[[#This Row],[NImgs]]*1000/executionTime_15IMGS[[#This Row],[mean]]</f>
        <v>0.92412098074372151</v>
      </c>
      <c r="L7" s="1">
        <f>$J$2/executionTime_15IMGS[[#This Row],[mean]]</f>
        <v>31.316627197459582</v>
      </c>
      <c r="M7" s="1">
        <f>LOG(executionTime_15IMGS[[#This Row],[Blocks]],2)</f>
        <v>5</v>
      </c>
      <c r="O7">
        <v>32</v>
      </c>
      <c r="P7">
        <v>30</v>
      </c>
      <c r="Q7">
        <v>32359.883000000002</v>
      </c>
      <c r="R7" s="1">
        <f>executionTime_30IMGS[[#This Row],[NImgs]]*1000/executionTime_30IMGS[[#This Row],[mean]]</f>
        <v>0.92707380925944627</v>
      </c>
      <c r="S7" s="1">
        <f>$Q$2/executionTime_30IMGS[[#This Row],[mean]]</f>
        <v>31.331963962910493</v>
      </c>
      <c r="T7" s="1">
        <f>LOG(executionTime_30IMGS[[#This Row],[Blocks]],2)</f>
        <v>5</v>
      </c>
    </row>
    <row r="8" spans="1:20" x14ac:dyDescent="0.35">
      <c r="A8">
        <v>64</v>
      </c>
      <c r="B8">
        <v>3</v>
      </c>
      <c r="C8">
        <v>2023.65</v>
      </c>
      <c r="D8" s="1">
        <f>executionTime_3IMGS[[#This Row],[NImgs]]*1000/executionTime_3IMGS[[#This Row],[mean]]</f>
        <v>1.4824697946779333</v>
      </c>
      <c r="E8" s="1">
        <f>$C$2/executionTime_3IMGS[[#This Row],[mean]]</f>
        <v>50.051685815234848</v>
      </c>
      <c r="F8" s="1">
        <f>LOG(executionTime_3IMGS[[#This Row],[Blocks]],2)</f>
        <v>6</v>
      </c>
      <c r="H8">
        <v>64</v>
      </c>
      <c r="I8">
        <v>15</v>
      </c>
      <c r="J8">
        <v>8134.3940000000002</v>
      </c>
      <c r="K8" s="1">
        <f>executionTime_15IMGS[[#This Row],[NImgs]]*1000/executionTime_15IMGS[[#This Row],[mean]]</f>
        <v>1.8440218164991762</v>
      </c>
      <c r="L8" s="1">
        <f>$J$2/executionTime_15IMGS[[#This Row],[mean]]</f>
        <v>62.490242051221024</v>
      </c>
      <c r="M8" s="1">
        <f>LOG(executionTime_15IMGS[[#This Row],[Blocks]],2)</f>
        <v>6</v>
      </c>
      <c r="O8">
        <v>64</v>
      </c>
      <c r="P8">
        <v>30</v>
      </c>
      <c r="Q8">
        <v>16265.297</v>
      </c>
      <c r="R8" s="1">
        <f>executionTime_30IMGS[[#This Row],[NImgs]]*1000/executionTime_30IMGS[[#This Row],[mean]]</f>
        <v>1.8444175965554148</v>
      </c>
      <c r="S8" s="1">
        <f>$Q$2/executionTime_30IMGS[[#This Row],[mean]]</f>
        <v>62.335086042388276</v>
      </c>
      <c r="T8" s="1">
        <f>LOG(executionTime_30IMGS[[#This Row],[Blocks]],2)</f>
        <v>6</v>
      </c>
    </row>
    <row r="9" spans="1:20" x14ac:dyDescent="0.35">
      <c r="A9">
        <v>128</v>
      </c>
      <c r="B9">
        <v>3</v>
      </c>
      <c r="C9">
        <v>1011.832</v>
      </c>
      <c r="D9" s="1">
        <f>executionTime_3IMGS[[#This Row],[NImgs]]*1000/executionTime_3IMGS[[#This Row],[mean]]</f>
        <v>2.964919077475312</v>
      </c>
      <c r="E9" s="1">
        <f>$C$2/executionTime_3IMGS[[#This Row],[mean]]</f>
        <v>100.1026791008784</v>
      </c>
      <c r="F9" s="1">
        <f>LOG(executionTime_3IMGS[[#This Row],[Blocks]],2)</f>
        <v>7</v>
      </c>
      <c r="H9">
        <v>128</v>
      </c>
      <c r="I9">
        <v>15</v>
      </c>
      <c r="J9">
        <v>4112.99</v>
      </c>
      <c r="K9" s="1">
        <f>executionTime_15IMGS[[#This Row],[NImgs]]*1000/executionTime_15IMGS[[#This Row],[mean]]</f>
        <v>3.6469818793627025</v>
      </c>
      <c r="L9" s="1">
        <f>$J$2/executionTime_15IMGS[[#This Row],[mean]]</f>
        <v>123.58898271087457</v>
      </c>
      <c r="M9" s="1">
        <f>LOG(executionTime_15IMGS[[#This Row],[Blocks]],2)</f>
        <v>7</v>
      </c>
      <c r="O9">
        <v>128</v>
      </c>
      <c r="P9">
        <v>30</v>
      </c>
      <c r="Q9">
        <v>8221.89</v>
      </c>
      <c r="R9" s="1">
        <f>executionTime_30IMGS[[#This Row],[NImgs]]*1000/executionTime_30IMGS[[#This Row],[mean]]</f>
        <v>3.6487960797334922</v>
      </c>
      <c r="S9" s="1">
        <f>$Q$2/executionTime_30IMGS[[#This Row],[mean]]</f>
        <v>123.3169852673777</v>
      </c>
      <c r="T9" s="1">
        <f>LOG(executionTime_30IMGS[[#This Row],[Blocks]],2)</f>
        <v>7</v>
      </c>
    </row>
    <row r="10" spans="1:20" x14ac:dyDescent="0.35">
      <c r="A10">
        <v>256</v>
      </c>
      <c r="B10">
        <v>3</v>
      </c>
      <c r="C10">
        <v>508.20400000000001</v>
      </c>
      <c r="D10" s="1">
        <f>executionTime_3IMGS[[#This Row],[NImgs]]*1000/executionTime_3IMGS[[#This Row],[mean]]</f>
        <v>5.9031412582348821</v>
      </c>
      <c r="E10" s="1">
        <f>$C$2/executionTime_3IMGS[[#This Row],[mean]]</f>
        <v>199.30400783937159</v>
      </c>
      <c r="F10" s="1">
        <f>LOG(executionTime_3IMGS[[#This Row],[Blocks]],2)</f>
        <v>8</v>
      </c>
      <c r="H10">
        <v>256</v>
      </c>
      <c r="I10">
        <v>15</v>
      </c>
      <c r="J10">
        <v>2070.73</v>
      </c>
      <c r="K10" s="1">
        <f>executionTime_15IMGS[[#This Row],[NImgs]]*1000/executionTime_15IMGS[[#This Row],[mean]]</f>
        <v>7.243822226944121</v>
      </c>
      <c r="L10" s="1">
        <f>$J$2/executionTime_15IMGS[[#This Row],[mean]]</f>
        <v>245.47876835705281</v>
      </c>
      <c r="M10" s="1">
        <f>LOG(executionTime_15IMGS[[#This Row],[Blocks]],2)</f>
        <v>8</v>
      </c>
      <c r="O10">
        <v>256</v>
      </c>
      <c r="P10">
        <v>30</v>
      </c>
      <c r="Q10">
        <v>4149.6949999999997</v>
      </c>
      <c r="R10" s="1">
        <f>executionTime_30IMGS[[#This Row],[NImgs]]*1000/executionTime_30IMGS[[#This Row],[mean]]</f>
        <v>7.2294469834530011</v>
      </c>
      <c r="S10" s="1">
        <f>$Q$2/executionTime_30IMGS[[#This Row],[mean]]</f>
        <v>244.33089371628517</v>
      </c>
      <c r="T10" s="1">
        <f>LOG(executionTime_30IMGS[[#This Row],[Blocks]],2)</f>
        <v>8</v>
      </c>
    </row>
    <row r="11" spans="1:20" x14ac:dyDescent="0.35">
      <c r="A11">
        <v>512</v>
      </c>
      <c r="B11">
        <v>3</v>
      </c>
      <c r="C11">
        <v>506.84199999999998</v>
      </c>
      <c r="D11" s="1">
        <f>executionTime_3IMGS[[#This Row],[NImgs]]*1000/executionTime_3IMGS[[#This Row],[mean]]</f>
        <v>5.9190043445491893</v>
      </c>
      <c r="E11" s="1">
        <f>$C$2/executionTime_3IMGS[[#This Row],[mean]]</f>
        <v>199.83958314425402</v>
      </c>
      <c r="F11" s="1">
        <f>LOG(executionTime_3IMGS[[#This Row],[Blocks]],2)</f>
        <v>9</v>
      </c>
      <c r="H11">
        <v>512</v>
      </c>
      <c r="I11">
        <v>15</v>
      </c>
      <c r="J11">
        <v>1067.8209999999999</v>
      </c>
      <c r="K11" s="1">
        <f>executionTime_15IMGS[[#This Row],[NImgs]]*1000/executionTime_15IMGS[[#This Row],[mean]]</f>
        <v>14.047298189490562</v>
      </c>
      <c r="L11" s="1">
        <f>$J$2/executionTime_15IMGS[[#This Row],[mean]]</f>
        <v>476.03507516709266</v>
      </c>
      <c r="M11" s="1">
        <f>LOG(executionTime_15IMGS[[#This Row],[Blocks]],2)</f>
        <v>9</v>
      </c>
      <c r="O11">
        <v>512</v>
      </c>
      <c r="P11">
        <v>30</v>
      </c>
      <c r="Q11">
        <v>2161.0749999999998</v>
      </c>
      <c r="R11" s="1">
        <f>executionTime_30IMGS[[#This Row],[NImgs]]*1000/executionTime_30IMGS[[#This Row],[mean]]</f>
        <v>13.881980033085387</v>
      </c>
      <c r="S11" s="1">
        <f>$Q$2/executionTime_30IMGS[[#This Row],[mean]]</f>
        <v>469.16404474624898</v>
      </c>
      <c r="T11" s="1">
        <f>LOG(executionTime_30IMGS[[#This Row],[Blocks]],2)</f>
        <v>9</v>
      </c>
    </row>
    <row r="12" spans="1:20" x14ac:dyDescent="0.35">
      <c r="A12">
        <v>1024</v>
      </c>
      <c r="B12">
        <v>3</v>
      </c>
      <c r="C12">
        <v>506.8</v>
      </c>
      <c r="D12" s="1">
        <f>executionTime_3IMGS[[#This Row],[NImgs]]*1000/executionTime_3IMGS[[#This Row],[mean]]</f>
        <v>5.9194948697711132</v>
      </c>
      <c r="E12" s="1">
        <f>$C$2/executionTime_3IMGS[[#This Row],[mean]]</f>
        <v>199.85614443567482</v>
      </c>
      <c r="F12" s="1">
        <f>LOG(executionTime_3IMGS[[#This Row],[Blocks]],2)</f>
        <v>10</v>
      </c>
      <c r="H12">
        <v>1024</v>
      </c>
      <c r="I12">
        <v>15</v>
      </c>
      <c r="J12">
        <v>611.45299999999997</v>
      </c>
      <c r="K12" s="1">
        <f>executionTime_15IMGS[[#This Row],[NImgs]]*1000/executionTime_15IMGS[[#This Row],[mean]]</f>
        <v>24.531730157510061</v>
      </c>
      <c r="L12" s="1">
        <f>$J$2/executionTime_15IMGS[[#This Row],[mean]]</f>
        <v>831.3316804398703</v>
      </c>
      <c r="M12" s="1">
        <f>LOG(executionTime_15IMGS[[#This Row],[Blocks]],2)</f>
        <v>10</v>
      </c>
      <c r="O12">
        <v>1024</v>
      </c>
      <c r="P12">
        <v>30</v>
      </c>
      <c r="Q12">
        <v>1302.962</v>
      </c>
      <c r="R12" s="1">
        <f>executionTime_30IMGS[[#This Row],[NImgs]]*1000/executionTime_30IMGS[[#This Row],[mean]]</f>
        <v>23.024462724162333</v>
      </c>
      <c r="S12" s="1">
        <f>$Q$2/executionTime_30IMGS[[#This Row],[mean]]</f>
        <v>778.14908493110306</v>
      </c>
      <c r="T12" s="1">
        <f>LOG(executionTime_30IMGS[[#This Row],[Blocks]],2)</f>
        <v>10</v>
      </c>
    </row>
    <row r="13" spans="1:20" x14ac:dyDescent="0.35">
      <c r="A13">
        <v>2048</v>
      </c>
      <c r="B13">
        <v>3</v>
      </c>
      <c r="C13">
        <v>508.209</v>
      </c>
      <c r="D13" s="1">
        <f>executionTime_3IMGS[[#This Row],[NImgs]]*1000/executionTime_3IMGS[[#This Row],[mean]]</f>
        <v>5.903083180345094</v>
      </c>
      <c r="E13" s="1">
        <f>$C$2/executionTime_3IMGS[[#This Row],[mean]]</f>
        <v>199.3020469924775</v>
      </c>
      <c r="F13" s="1">
        <f>LOG(executionTime_3IMGS[[#This Row],[Blocks]],2)</f>
        <v>11</v>
      </c>
      <c r="H13">
        <v>2048</v>
      </c>
      <c r="I13">
        <v>15</v>
      </c>
      <c r="J13">
        <v>610.41700000000003</v>
      </c>
      <c r="K13" s="1">
        <f>executionTime_15IMGS[[#This Row],[NImgs]]*1000/executionTime_15IMGS[[#This Row],[mean]]</f>
        <v>24.573365420687825</v>
      </c>
      <c r="L13" s="1">
        <f>$J$2/executionTime_15IMGS[[#This Row],[mean]]</f>
        <v>832.74261693235928</v>
      </c>
      <c r="M13" s="1">
        <f>LOG(executionTime_15IMGS[[#This Row],[Blocks]],2)</f>
        <v>11</v>
      </c>
      <c r="O13">
        <v>2048</v>
      </c>
      <c r="P13">
        <v>30</v>
      </c>
      <c r="Q13">
        <v>953.24099999999999</v>
      </c>
      <c r="R13" s="1">
        <f>executionTime_30IMGS[[#This Row],[NImgs]]*1000/executionTime_30IMGS[[#This Row],[mean]]</f>
        <v>31.471579590051206</v>
      </c>
      <c r="S13" s="1">
        <f>$Q$2/executionTime_30IMGS[[#This Row],[mean]]</f>
        <v>1063.6331085213499</v>
      </c>
      <c r="T13" s="1">
        <f>LOG(executionTime_30IMGS[[#This Row],[Blocks]],2)</f>
        <v>11</v>
      </c>
    </row>
    <row r="14" spans="1:20" x14ac:dyDescent="0.35">
      <c r="A14">
        <v>4096</v>
      </c>
      <c r="B14">
        <v>3</v>
      </c>
      <c r="C14">
        <v>500.72</v>
      </c>
      <c r="D14" s="1">
        <f>executionTime_3IMGS[[#This Row],[NImgs]]*1000/executionTime_3IMGS[[#This Row],[mean]]</f>
        <v>5.9913724237098576</v>
      </c>
      <c r="E14" s="1">
        <f>$C$2/executionTime_3IMGS[[#This Row],[mean]]</f>
        <v>202.28290062310271</v>
      </c>
      <c r="F14" s="1">
        <f>LOG(executionTime_3IMGS[[#This Row],[Blocks]],2)</f>
        <v>12</v>
      </c>
      <c r="H14">
        <v>4096</v>
      </c>
      <c r="I14">
        <v>15</v>
      </c>
      <c r="J14">
        <v>600.08299999999997</v>
      </c>
      <c r="K14" s="1">
        <f>executionTime_15IMGS[[#This Row],[NImgs]]*1000/executionTime_15IMGS[[#This Row],[mean]]</f>
        <v>24.996542145003275</v>
      </c>
      <c r="L14" s="1">
        <f>$J$2/executionTime_15IMGS[[#This Row],[mean]]</f>
        <v>847.08323681890681</v>
      </c>
      <c r="M14" s="1">
        <f>LOG(executionTime_15IMGS[[#This Row],[Blocks]],2)</f>
        <v>12</v>
      </c>
      <c r="O14">
        <v>4096</v>
      </c>
      <c r="P14">
        <v>30</v>
      </c>
      <c r="Q14">
        <v>953.28700000000003</v>
      </c>
      <c r="R14" s="1">
        <f>executionTime_30IMGS[[#This Row],[NImgs]]*1000/executionTime_30IMGS[[#This Row],[mean]]</f>
        <v>31.470060957508075</v>
      </c>
      <c r="S14" s="1">
        <f>$Q$2/executionTime_30IMGS[[#This Row],[mean]]</f>
        <v>1063.5817838699152</v>
      </c>
      <c r="T14" s="1">
        <f>LOG(executionTime_30IMGS[[#This Row],[Blocks]],2)</f>
        <v>12</v>
      </c>
    </row>
    <row r="15" spans="1:20" x14ac:dyDescent="0.35">
      <c r="A15">
        <v>8192</v>
      </c>
      <c r="B15">
        <v>3</v>
      </c>
      <c r="C15">
        <v>500.87200000000001</v>
      </c>
      <c r="D15" s="1">
        <f>executionTime_3IMGS[[#This Row],[NImgs]]*1000/executionTime_3IMGS[[#This Row],[mean]]</f>
        <v>5.989554217444776</v>
      </c>
      <c r="E15" s="1">
        <f>$C$2/executionTime_3IMGS[[#This Row],[mean]]</f>
        <v>202.22151368014181</v>
      </c>
      <c r="F15" s="1">
        <f>LOG(executionTime_3IMGS[[#This Row],[Blocks]],2)</f>
        <v>13</v>
      </c>
      <c r="H15">
        <v>8192</v>
      </c>
      <c r="I15">
        <v>15</v>
      </c>
      <c r="J15">
        <v>613.35799999999995</v>
      </c>
      <c r="K15" s="1">
        <f>executionTime_15IMGS[[#This Row],[NImgs]]*1000/executionTime_15IMGS[[#This Row],[mean]]</f>
        <v>24.455538201181042</v>
      </c>
      <c r="L15" s="1">
        <f>$J$2/executionTime_15IMGS[[#This Row],[mean]]</f>
        <v>828.74968615392652</v>
      </c>
      <c r="M15" s="1">
        <f>LOG(executionTime_15IMGS[[#This Row],[Blocks]],2)</f>
        <v>13</v>
      </c>
      <c r="O15">
        <v>8192</v>
      </c>
      <c r="P15">
        <v>30</v>
      </c>
      <c r="Q15">
        <v>950.33699999999999</v>
      </c>
      <c r="R15" s="1">
        <f>executionTime_30IMGS[[#This Row],[NImgs]]*1000/executionTime_30IMGS[[#This Row],[mean]]</f>
        <v>31.567749124784157</v>
      </c>
      <c r="S15" s="1">
        <f>$Q$2/executionTime_30IMGS[[#This Row],[mean]]</f>
        <v>1066.8833140243935</v>
      </c>
      <c r="T15" s="1">
        <f>LOG(executionTime_30IMGS[[#This Row],[Blocks]],2)</f>
        <v>13</v>
      </c>
    </row>
    <row r="16" spans="1:20" x14ac:dyDescent="0.35">
      <c r="A16">
        <v>16384</v>
      </c>
      <c r="B16">
        <v>3</v>
      </c>
      <c r="C16">
        <v>500.34</v>
      </c>
      <c r="D16" s="1">
        <f>executionTime_3IMGS[[#This Row],[NImgs]]*1000/executionTime_3IMGS[[#This Row],[mean]]</f>
        <v>5.9959227725146906</v>
      </c>
      <c r="E16" s="1">
        <f>$C$2/executionTime_3IMGS[[#This Row],[mean]]</f>
        <v>202.43653115881202</v>
      </c>
      <c r="F16" s="1">
        <f>LOG(executionTime_3IMGS[[#This Row],[Blocks]],2)</f>
        <v>14</v>
      </c>
      <c r="H16">
        <v>16384</v>
      </c>
      <c r="I16">
        <v>15</v>
      </c>
      <c r="J16">
        <v>602.47500000000002</v>
      </c>
      <c r="K16" s="1">
        <f>executionTime_15IMGS[[#This Row],[NImgs]]*1000/executionTime_15IMGS[[#This Row],[mean]]</f>
        <v>24.897298643097223</v>
      </c>
      <c r="L16" s="1">
        <f>$J$2/executionTime_15IMGS[[#This Row],[mean]]</f>
        <v>843.72007137225603</v>
      </c>
      <c r="M16" s="1">
        <f>LOG(executionTime_15IMGS[[#This Row],[Blocks]],2)</f>
        <v>14</v>
      </c>
      <c r="O16">
        <v>16384</v>
      </c>
      <c r="P16">
        <v>30</v>
      </c>
      <c r="Q16">
        <v>949.24</v>
      </c>
      <c r="R16" s="1">
        <f>executionTime_30IMGS[[#This Row],[NImgs]]*1000/executionTime_30IMGS[[#This Row],[mean]]</f>
        <v>31.604230753023472</v>
      </c>
      <c r="S16" s="1">
        <f>$Q$2/executionTime_30IMGS[[#This Row],[mean]]</f>
        <v>1068.1162698579917</v>
      </c>
      <c r="T16" s="1">
        <f>LOG(executionTime_30IMGS[[#This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7DDD-87A6-430A-BDFF-F6C01939C0D1}">
  <dimension ref="A1:K7"/>
  <sheetViews>
    <sheetView workbookViewId="0">
      <selection activeCell="Z32" sqref="Z32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310.54633333333334</v>
      </c>
      <c r="E2">
        <v>32</v>
      </c>
      <c r="F2">
        <v>15</v>
      </c>
      <c r="G2">
        <v>1182.0609999999999</v>
      </c>
      <c r="I2">
        <v>32</v>
      </c>
      <c r="J2">
        <v>30</v>
      </c>
      <c r="K2">
        <v>1307.7053333333333</v>
      </c>
    </row>
    <row r="3" spans="1:11" x14ac:dyDescent="0.35">
      <c r="A3">
        <v>64</v>
      </c>
      <c r="B3">
        <v>3</v>
      </c>
      <c r="C3">
        <v>303.428</v>
      </c>
      <c r="E3">
        <v>64</v>
      </c>
      <c r="F3">
        <v>15</v>
      </c>
      <c r="G3">
        <v>653.15766666666661</v>
      </c>
      <c r="I3">
        <v>64</v>
      </c>
      <c r="J3">
        <v>30</v>
      </c>
      <c r="K3">
        <v>1305.7593333333334</v>
      </c>
    </row>
    <row r="4" spans="1:11" x14ac:dyDescent="0.35">
      <c r="A4">
        <v>128</v>
      </c>
      <c r="B4">
        <v>3</v>
      </c>
      <c r="C4">
        <v>251.68033333333332</v>
      </c>
      <c r="E4">
        <v>128</v>
      </c>
      <c r="F4">
        <v>15</v>
      </c>
      <c r="G4">
        <v>653.45400000000006</v>
      </c>
      <c r="I4">
        <v>128</v>
      </c>
      <c r="J4">
        <v>30</v>
      </c>
      <c r="K4">
        <v>1305.48</v>
      </c>
    </row>
    <row r="5" spans="1:11" x14ac:dyDescent="0.35">
      <c r="A5">
        <v>256</v>
      </c>
      <c r="B5">
        <v>3</v>
      </c>
      <c r="C5">
        <v>161.73733333333334</v>
      </c>
      <c r="E5">
        <v>256</v>
      </c>
      <c r="F5">
        <v>15</v>
      </c>
      <c r="G5">
        <v>656.18799999999999</v>
      </c>
      <c r="I5">
        <v>256</v>
      </c>
      <c r="J5">
        <v>30</v>
      </c>
      <c r="K5">
        <v>1244.3720000000001</v>
      </c>
    </row>
    <row r="6" spans="1:11" x14ac:dyDescent="0.35">
      <c r="A6">
        <v>512</v>
      </c>
      <c r="B6">
        <v>3</v>
      </c>
      <c r="C6">
        <v>128.76866666666666</v>
      </c>
      <c r="E6">
        <v>512</v>
      </c>
      <c r="F6">
        <v>15</v>
      </c>
      <c r="G6">
        <v>627.52699999999993</v>
      </c>
      <c r="I6">
        <v>512</v>
      </c>
      <c r="J6">
        <v>30</v>
      </c>
      <c r="K6">
        <v>1248.9116666666666</v>
      </c>
    </row>
    <row r="7" spans="1:11" x14ac:dyDescent="0.35">
      <c r="A7">
        <v>1024</v>
      </c>
      <c r="B7">
        <v>3</v>
      </c>
      <c r="C7">
        <v>132.43433333333334</v>
      </c>
      <c r="E7">
        <v>1024</v>
      </c>
      <c r="F7">
        <v>15</v>
      </c>
      <c r="G7">
        <v>655.45900000000006</v>
      </c>
      <c r="I7">
        <v>1024</v>
      </c>
      <c r="J7">
        <v>30</v>
      </c>
      <c r="K7">
        <v>1323.8543333333332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EDD-A817-4CC7-AF18-039F5907EFC3}">
  <dimension ref="A1:T17"/>
  <sheetViews>
    <sheetView tabSelected="1" workbookViewId="0">
      <selection activeCell="F24" sqref="F24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256</v>
      </c>
      <c r="B2">
        <v>30</v>
      </c>
      <c r="C2">
        <v>4995.491</v>
      </c>
      <c r="D2" s="1">
        <f>executionTime_30IMGS__7[[#This Row],[NImgs]]*1000/executionTime_30IMGS__7[[#This Row],[mean]]</f>
        <v>6.0054156838637081</v>
      </c>
      <c r="E2" s="1">
        <f>$C$2/executionTime_30IMGS__7[[#This Row],[mean]]</f>
        <v>1</v>
      </c>
      <c r="F2" s="1">
        <f>LOG(executionTime_30IMGS__7[[#This Row],[Threads]],2)-8</f>
        <v>0</v>
      </c>
      <c r="H2">
        <v>256</v>
      </c>
      <c r="I2">
        <v>100</v>
      </c>
      <c r="J2">
        <v>16473.759666666669</v>
      </c>
      <c r="K2" s="1">
        <f>executionTime_100IMGS__2[[#This Row],[NImgs]]*1000/executionTime_100IMGS__2[[#This Row],[mean]]</f>
        <v>6.0702597356899641</v>
      </c>
      <c r="L2" s="1">
        <f>$J$2/executionTime_100IMGS__2[[#This Row],[mean]]</f>
        <v>1</v>
      </c>
      <c r="M2" s="1">
        <f>LOG(executionTime_100IMGS__2[[#This Row],[Threads]],2)-8</f>
        <v>0</v>
      </c>
      <c r="O2">
        <v>256</v>
      </c>
      <c r="P2">
        <v>200</v>
      </c>
      <c r="Q2">
        <v>33038.942666666662</v>
      </c>
      <c r="R2" s="1">
        <f>executionTime_200IMGS__2[[#This Row],[NImgs]]*1000/executionTime_200IMGS__2[[#This Row],[mean]]</f>
        <v>6.0534624857042445</v>
      </c>
      <c r="S2" s="1">
        <f>$Q$2/executionTime_200IMGS__2[[#This Row],[mean]]</f>
        <v>1</v>
      </c>
      <c r="T2" s="1">
        <f>LOG(executionTime_200IMGS__2[[#This Row],[Threads]],2)-8</f>
        <v>0</v>
      </c>
    </row>
    <row r="3" spans="1:20" x14ac:dyDescent="0.35">
      <c r="A3">
        <v>512</v>
      </c>
      <c r="B3">
        <v>30</v>
      </c>
      <c r="C3">
        <v>2499.5273333333334</v>
      </c>
      <c r="D3" s="1">
        <f>executionTime_30IMGS__7[[#This Row],[NImgs]]*1000/executionTime_30IMGS__7[[#This Row],[mean]]</f>
        <v>12.002269229035569</v>
      </c>
      <c r="E3" s="1">
        <f>$C$2/executionTime_30IMGS__7[[#This Row],[mean]]</f>
        <v>1.9985742637741375</v>
      </c>
      <c r="F3" s="1">
        <f>LOG(executionTime_30IMGS__7[[#This Row],[Threads]],2)-8</f>
        <v>1</v>
      </c>
      <c r="H3">
        <v>512</v>
      </c>
      <c r="I3">
        <v>100</v>
      </c>
      <c r="J3">
        <v>8315.346333333333</v>
      </c>
      <c r="K3" s="1">
        <f>executionTime_100IMGS__2[[#This Row],[NImgs]]*1000/executionTime_100IMGS__2[[#This Row],[mean]]</f>
        <v>12.025957307290348</v>
      </c>
      <c r="L3" s="1">
        <f>$J$2/executionTime_100IMGS__2[[#This Row],[mean]]</f>
        <v>1.9811273044189504</v>
      </c>
      <c r="M3" s="1">
        <f>LOG(executionTime_100IMGS__2[[#This Row],[Threads]],2)-8</f>
        <v>1</v>
      </c>
      <c r="O3">
        <v>512</v>
      </c>
      <c r="P3">
        <v>200</v>
      </c>
      <c r="Q3">
        <v>16625.059333333335</v>
      </c>
      <c r="R3" s="1">
        <f>executionTime_200IMGS__2[[#This Row],[NImgs]]*1000/executionTime_200IMGS__2[[#This Row],[mean]]</f>
        <v>12.030032253719474</v>
      </c>
      <c r="S3" s="1">
        <f>$Q$2/executionTime_200IMGS__2[[#This Row],[mean]]</f>
        <v>1.9872977295439422</v>
      </c>
      <c r="T3" s="1">
        <f>LOG(executionTime_200IMGS__2[[#This Row],[Threads]],2)-8</f>
        <v>1</v>
      </c>
    </row>
    <row r="4" spans="1:20" x14ac:dyDescent="0.35">
      <c r="A4">
        <v>1024</v>
      </c>
      <c r="B4">
        <v>30</v>
      </c>
      <c r="C4">
        <v>1251.2693333333334</v>
      </c>
      <c r="D4" s="1">
        <f>executionTime_30IMGS__7[[#This Row],[NImgs]]*1000/executionTime_30IMGS__7[[#This Row],[mean]]</f>
        <v>23.975653523035806</v>
      </c>
      <c r="E4" s="1">
        <f>$C$2/executionTime_30IMGS__7[[#This Row],[mean]]</f>
        <v>3.9923387131147887</v>
      </c>
      <c r="F4" s="1">
        <f>LOG(executionTime_30IMGS__7[[#This Row],[Threads]],2)-8</f>
        <v>2</v>
      </c>
      <c r="H4">
        <v>1024</v>
      </c>
      <c r="I4">
        <v>100</v>
      </c>
      <c r="J4">
        <v>4148.8896666666669</v>
      </c>
      <c r="K4" s="1">
        <f>executionTime_100IMGS__2[[#This Row],[NImgs]]*1000/executionTime_100IMGS__2[[#This Row],[mean]]</f>
        <v>24.102834260314946</v>
      </c>
      <c r="L4" s="1">
        <f>$J$2/executionTime_100IMGS__2[[#This Row],[mean]]</f>
        <v>3.9706429888992791</v>
      </c>
      <c r="M4" s="1">
        <f>LOG(executionTime_100IMGS__2[[#This Row],[Threads]],2)-8</f>
        <v>2</v>
      </c>
      <c r="O4">
        <v>1024</v>
      </c>
      <c r="P4">
        <v>200</v>
      </c>
      <c r="Q4">
        <v>8291.7413333333334</v>
      </c>
      <c r="R4" s="1">
        <f>executionTime_200IMGS__2[[#This Row],[NImgs]]*1000/executionTime_200IMGS__2[[#This Row],[mean]]</f>
        <v>24.120385810395113</v>
      </c>
      <c r="S4" s="1">
        <f>$Q$2/executionTime_200IMGS__2[[#This Row],[mean]]</f>
        <v>3.9845602194376215</v>
      </c>
      <c r="T4" s="1">
        <f>LOG(executionTime_200IMGS__2[[#This Row],[Threads]],2)-8</f>
        <v>2</v>
      </c>
    </row>
    <row r="5" spans="1:20" x14ac:dyDescent="0.35">
      <c r="A5">
        <v>2048</v>
      </c>
      <c r="B5">
        <v>30</v>
      </c>
      <c r="C5">
        <v>661.76533333333339</v>
      </c>
      <c r="D5" s="1">
        <f>executionTime_30IMGS__7[[#This Row],[NImgs]]*1000/executionTime_30IMGS__7[[#This Row],[mean]]</f>
        <v>45.333290350658032</v>
      </c>
      <c r="E5" s="1">
        <f>$C$2/executionTime_30IMGS__7[[#This Row],[mean]]</f>
        <v>7.5487347982366355</v>
      </c>
      <c r="F5" s="1">
        <f>LOG(executionTime_30IMGS__7[[#This Row],[Threads]],2)-8</f>
        <v>3</v>
      </c>
      <c r="H5">
        <v>2048</v>
      </c>
      <c r="I5">
        <v>100</v>
      </c>
      <c r="J5">
        <v>2079.7343333333333</v>
      </c>
      <c r="K5" s="1">
        <f>executionTime_100IMGS__2[[#This Row],[NImgs]]*1000/executionTime_100IMGS__2[[#This Row],[mean]]</f>
        <v>48.083064455508179</v>
      </c>
      <c r="L5" s="1">
        <f>$J$2/executionTime_100IMGS__2[[#This Row],[mean]]</f>
        <v>7.9210884787688434</v>
      </c>
      <c r="M5" s="1">
        <f>LOG(executionTime_100IMGS__2[[#This Row],[Threads]],2)-8</f>
        <v>3</v>
      </c>
      <c r="O5">
        <v>2048</v>
      </c>
      <c r="P5">
        <v>200</v>
      </c>
      <c r="Q5">
        <v>4149.2579999999998</v>
      </c>
      <c r="R5" s="1">
        <f>executionTime_200IMGS__2[[#This Row],[NImgs]]*1000/executionTime_200IMGS__2[[#This Row],[mean]]</f>
        <v>48.201389260441267</v>
      </c>
      <c r="S5" s="1">
        <f>$Q$2/executionTime_200IMGS__2[[#This Row],[mean]]</f>
        <v>7.9626146811470058</v>
      </c>
      <c r="T5" s="1">
        <f>LOG(executionTime_200IMGS__2[[#This Row],[Threads]],2)-8</f>
        <v>3</v>
      </c>
    </row>
    <row r="6" spans="1:20" x14ac:dyDescent="0.35">
      <c r="A6">
        <v>4096</v>
      </c>
      <c r="B6">
        <v>30</v>
      </c>
      <c r="C6">
        <v>334.65000000000003</v>
      </c>
      <c r="D6" s="1">
        <f>executionTime_30IMGS__7[[#This Row],[NImgs]]*1000/executionTime_30IMGS__7[[#This Row],[mean]]</f>
        <v>89.645898700134467</v>
      </c>
      <c r="E6" s="1">
        <f>$C$2/executionTime_30IMGS__7[[#This Row],[mean]]</f>
        <v>14.927509338114447</v>
      </c>
      <c r="F6" s="1">
        <f>LOG(executionTime_30IMGS__7[[#This Row],[Threads]],2)-8</f>
        <v>4</v>
      </c>
      <c r="H6">
        <v>4096</v>
      </c>
      <c r="I6">
        <v>100</v>
      </c>
      <c r="J6">
        <v>1075.961</v>
      </c>
      <c r="K6" s="1">
        <f>executionTime_100IMGS__2[[#This Row],[NImgs]]*1000/executionTime_100IMGS__2[[#This Row],[mean]]</f>
        <v>92.940171623320921</v>
      </c>
      <c r="L6" s="1">
        <f>$J$2/executionTime_100IMGS__2[[#This Row],[mean]]</f>
        <v>15.310740507013422</v>
      </c>
      <c r="M6" s="1">
        <f>LOG(executionTime_100IMGS__2[[#This Row],[Threads]],2)-8</f>
        <v>4</v>
      </c>
      <c r="O6">
        <v>4096</v>
      </c>
      <c r="P6">
        <v>200</v>
      </c>
      <c r="Q6">
        <v>2076.645</v>
      </c>
      <c r="R6" s="1">
        <f>executionTime_200IMGS__2[[#This Row],[NImgs]]*1000/executionTime_200IMGS__2[[#This Row],[mean]]</f>
        <v>96.309191026872668</v>
      </c>
      <c r="S6" s="1">
        <f>$Q$2/executionTime_200IMGS__2[[#This Row],[mean]]</f>
        <v>15.909769203049468</v>
      </c>
      <c r="T6" s="1">
        <f>LOG(executionTime_200IMGS__2[[#This Row],[Threads]],2)-8</f>
        <v>4</v>
      </c>
    </row>
    <row r="7" spans="1:20" x14ac:dyDescent="0.35">
      <c r="A7">
        <v>8192</v>
      </c>
      <c r="B7">
        <v>30</v>
      </c>
      <c r="C7">
        <v>170.87533333333332</v>
      </c>
      <c r="D7" s="1">
        <f>executionTime_30IMGS__7[[#This Row],[NImgs]]*1000/executionTime_30IMGS__7[[#This Row],[mean]]</f>
        <v>175.56659240850055</v>
      </c>
      <c r="E7" s="1">
        <f>$C$2/executionTime_30IMGS__7[[#This Row],[mean]]</f>
        <v>29.234711075911097</v>
      </c>
      <c r="F7" s="1">
        <f>LOG(executionTime_30IMGS__7[[#This Row],[Threads]],2)-8</f>
        <v>5</v>
      </c>
      <c r="H7">
        <v>8192</v>
      </c>
      <c r="I7">
        <v>100</v>
      </c>
      <c r="J7">
        <v>553.68966666666665</v>
      </c>
      <c r="K7" s="1">
        <f>executionTime_100IMGS__2[[#This Row],[NImgs]]*1000/executionTime_100IMGS__2[[#This Row],[mean]]</f>
        <v>180.60658527731238</v>
      </c>
      <c r="L7" s="1">
        <f>$J$2/executionTime_100IMGS__2[[#This Row],[mean]]</f>
        <v>29.75269480075783</v>
      </c>
      <c r="M7" s="1">
        <f>LOG(executionTime_100IMGS__2[[#This Row],[Threads]],2)-8</f>
        <v>5</v>
      </c>
      <c r="O7">
        <v>8192</v>
      </c>
      <c r="P7">
        <v>200</v>
      </c>
      <c r="Q7">
        <v>1076.5533333333333</v>
      </c>
      <c r="R7" s="1">
        <f>executionTime_200IMGS__2[[#This Row],[NImgs]]*1000/executionTime_200IMGS__2[[#This Row],[mean]]</f>
        <v>185.77806951815361</v>
      </c>
      <c r="S7" s="1">
        <f>$Q$2/executionTime_200IMGS__2[[#This Row],[mean]]</f>
        <v>30.689554937671456</v>
      </c>
      <c r="T7" s="1">
        <f>LOG(executionTime_200IMGS__2[[#This Row],[Threads]],2)-8</f>
        <v>5</v>
      </c>
    </row>
    <row r="8" spans="1:20" x14ac:dyDescent="0.35">
      <c r="A8">
        <v>16384</v>
      </c>
      <c r="B8">
        <v>30</v>
      </c>
      <c r="C8">
        <v>155.12133333333333</v>
      </c>
      <c r="D8" s="1">
        <f>executionTime_30IMGS__7[[#This Row],[NImgs]]*1000/executionTime_30IMGS__7[[#This Row],[mean]]</f>
        <v>193.39699675952588</v>
      </c>
      <c r="E8" s="1">
        <f>$C$2/executionTime_30IMGS__7[[#This Row],[mean]]</f>
        <v>32.203765224641359</v>
      </c>
      <c r="F8" s="1">
        <f>LOG(executionTime_30IMGS__7[[#This Row],[Threads]],2)-8</f>
        <v>6</v>
      </c>
      <c r="H8">
        <v>16384</v>
      </c>
      <c r="I8">
        <v>100</v>
      </c>
      <c r="J8">
        <v>326.23099999999999</v>
      </c>
      <c r="K8" s="1">
        <f>executionTime_100IMGS__2[[#This Row],[NImgs]]*1000/executionTime_100IMGS__2[[#This Row],[mean]]</f>
        <v>306.53126159071331</v>
      </c>
      <c r="L8" s="1">
        <f>$J$2/executionTime_100IMGS__2[[#This Row],[mean]]</f>
        <v>50.497223337655434</v>
      </c>
      <c r="M8" s="1">
        <f>LOG(executionTime_100IMGS__2[[#This Row],[Threads]],2)-8</f>
        <v>6</v>
      </c>
      <c r="O8">
        <v>16384</v>
      </c>
      <c r="P8">
        <v>200</v>
      </c>
      <c r="Q8">
        <v>556.78566666666666</v>
      </c>
      <c r="R8" s="1">
        <f>executionTime_200IMGS__2[[#This Row],[NImgs]]*1000/executionTime_200IMGS__2[[#This Row],[mean]]</f>
        <v>359.20464906603797</v>
      </c>
      <c r="S8" s="1">
        <f>$Q$2/executionTime_200IMGS__2[[#This Row],[mean]]</f>
        <v>59.338709030464742</v>
      </c>
      <c r="T8" s="1">
        <f>LOG(executionTime_200IMGS__2[[#This Row],[Threads]],2)-8</f>
        <v>6</v>
      </c>
    </row>
    <row r="9" spans="1:20" x14ac:dyDescent="0.35">
      <c r="A9">
        <v>32768</v>
      </c>
      <c r="B9">
        <v>30</v>
      </c>
      <c r="C9">
        <v>101.00233333333334</v>
      </c>
      <c r="D9" s="1">
        <f>executionTime_30IMGS__7[[#This Row],[NImgs]]*1000/executionTime_30IMGS__7[[#This Row],[mean]]</f>
        <v>297.0228410564772</v>
      </c>
      <c r="E9" s="1">
        <f>$C$2/executionTime_30IMGS__7[[#This Row],[mean]]</f>
        <v>49.459164309735414</v>
      </c>
      <c r="F9" s="1">
        <f>LOG(executionTime_30IMGS__7[[#This Row],[Threads]],2)-8</f>
        <v>7</v>
      </c>
      <c r="H9">
        <v>32768</v>
      </c>
      <c r="I9">
        <v>100</v>
      </c>
      <c r="J9">
        <v>169.26666666666665</v>
      </c>
      <c r="K9" s="1">
        <f>executionTime_100IMGS__2[[#This Row],[NImgs]]*1000/executionTime_100IMGS__2[[#This Row],[mean]]</f>
        <v>590.78377313903115</v>
      </c>
      <c r="L9" s="1">
        <f>$J$2/executionTime_100IMGS__2[[#This Row],[mean]]</f>
        <v>97.32429893658923</v>
      </c>
      <c r="M9" s="1">
        <f>LOG(executionTime_100IMGS__2[[#This Row],[Threads]],2)-8</f>
        <v>7</v>
      </c>
      <c r="O9">
        <v>32768</v>
      </c>
      <c r="P9">
        <v>200</v>
      </c>
      <c r="Q9">
        <v>331.553</v>
      </c>
      <c r="R9" s="1">
        <f>executionTime_200IMGS__2[[#This Row],[NImgs]]*1000/executionTime_200IMGS__2[[#This Row],[mean]]</f>
        <v>603.22180767479108</v>
      </c>
      <c r="S9" s="1">
        <f>$Q$2/executionTime_200IMGS__2[[#This Row],[mean]]</f>
        <v>99.649053595252227</v>
      </c>
      <c r="T9" s="1">
        <f>LOG(executionTime_200IMGS__2[[#This Row],[Threads]],2)-8</f>
        <v>7</v>
      </c>
    </row>
    <row r="10" spans="1:20" x14ac:dyDescent="0.35">
      <c r="A10">
        <v>65536</v>
      </c>
      <c r="B10">
        <v>30</v>
      </c>
      <c r="C10">
        <v>59.209333333333333</v>
      </c>
      <c r="D10" s="1">
        <f>executionTime_30IMGS__7[[#This Row],[NImgs]]*1000/executionTime_30IMGS__7[[#This Row],[mean]]</f>
        <v>506.67687526741281</v>
      </c>
      <c r="E10" s="1">
        <f>$C$2/executionTime_30IMGS__7[[#This Row],[mean]]</f>
        <v>84.369992343549441</v>
      </c>
      <c r="F10" s="1">
        <f>LOG(executionTime_30IMGS__7[[#This Row],[Threads]],2)-8</f>
        <v>8</v>
      </c>
      <c r="H10">
        <v>65536</v>
      </c>
      <c r="I10">
        <v>100</v>
      </c>
      <c r="J10">
        <v>174.00733333333332</v>
      </c>
      <c r="K10" s="1">
        <f>executionTime_100IMGS__2[[#This Row],[NImgs]]*1000/executionTime_100IMGS__2[[#This Row],[mean]]</f>
        <v>574.68842309327965</v>
      </c>
      <c r="L10" s="1">
        <f>$J$2/executionTime_100IMGS__2[[#This Row],[mean]]</f>
        <v>94.672789652543401</v>
      </c>
      <c r="M10" s="1">
        <f>LOG(executionTime_100IMGS__2[[#This Row],[Threads]],2)-8</f>
        <v>8</v>
      </c>
      <c r="O10">
        <v>65536</v>
      </c>
      <c r="P10">
        <v>200</v>
      </c>
      <c r="Q10">
        <v>285.54666666666668</v>
      </c>
      <c r="R10" s="1">
        <f>executionTime_200IMGS__2[[#This Row],[NImgs]]*1000/executionTime_200IMGS__2[[#This Row],[mean]]</f>
        <v>700.41090773253643</v>
      </c>
      <c r="S10" s="1">
        <f>$Q$2/executionTime_200IMGS__2[[#This Row],[mean]]</f>
        <v>115.70417911841612</v>
      </c>
      <c r="T10" s="1">
        <f>LOG(executionTime_200IMGS__2[[#This Row],[Threads]],2)-8</f>
        <v>8</v>
      </c>
    </row>
    <row r="11" spans="1:20" x14ac:dyDescent="0.35">
      <c r="A11">
        <v>131072</v>
      </c>
      <c r="B11">
        <v>30</v>
      </c>
      <c r="C11">
        <v>50.110666666666667</v>
      </c>
      <c r="D11" s="1">
        <f>executionTime_30IMGS__7[[#This Row],[NImgs]]*1000/executionTime_30IMGS__7[[#This Row],[mean]]</f>
        <v>598.67493281536861</v>
      </c>
      <c r="E11" s="1">
        <f>$C$2/executionTime_30IMGS__7[[#This Row],[mean]]</f>
        <v>99.68917462682596</v>
      </c>
      <c r="F11" s="1">
        <f>LOG(executionTime_30IMGS__7[[#This Row],[Threads]],2)-8</f>
        <v>9</v>
      </c>
      <c r="H11">
        <v>131072</v>
      </c>
      <c r="I11">
        <v>100</v>
      </c>
      <c r="J11">
        <v>151.96799999999999</v>
      </c>
      <c r="K11" s="1">
        <f>executionTime_100IMGS__2[[#This Row],[NImgs]]*1000/executionTime_100IMGS__2[[#This Row],[mean]]</f>
        <v>658.03327016213939</v>
      </c>
      <c r="L11" s="1">
        <f>$J$2/executionTime_100IMGS__2[[#This Row],[mean]]</f>
        <v>108.40281945321824</v>
      </c>
      <c r="M11" s="1">
        <f>LOG(executionTime_100IMGS__2[[#This Row],[Threads]],2)-8</f>
        <v>9</v>
      </c>
      <c r="O11">
        <v>131072</v>
      </c>
      <c r="P11">
        <v>200</v>
      </c>
      <c r="Q11">
        <v>278.79599999999999</v>
      </c>
      <c r="R11" s="1">
        <f>executionTime_200IMGS__2[[#This Row],[NImgs]]*1000/executionTime_200IMGS__2[[#This Row],[mean]]</f>
        <v>717.37040703596892</v>
      </c>
      <c r="S11" s="1">
        <f>$Q$2/executionTime_200IMGS__2[[#This Row],[mean]]</f>
        <v>118.50579874412352</v>
      </c>
      <c r="T11" s="1">
        <f>LOG(executionTime_200IMGS__2[[#This Row],[Threads]],2)-8</f>
        <v>9</v>
      </c>
    </row>
    <row r="12" spans="1:20" x14ac:dyDescent="0.35">
      <c r="A12">
        <v>262144</v>
      </c>
      <c r="B12">
        <v>30</v>
      </c>
      <c r="C12">
        <v>41.467333333333336</v>
      </c>
      <c r="D12" s="1">
        <f>executionTime_30IMGS__7[[#This Row],[NImgs]]*1000/executionTime_30IMGS__7[[#This Row],[mean]]</f>
        <v>723.46103760389701</v>
      </c>
      <c r="E12" s="1">
        <f>$C$2/executionTime_30IMGS__7[[#This Row],[mean]]</f>
        <v>120.46810340669764</v>
      </c>
      <c r="F12" s="1">
        <f>LOG(executionTime_30IMGS__7[[#This Row],[Threads]],2)-8</f>
        <v>10</v>
      </c>
      <c r="H12">
        <v>262144</v>
      </c>
      <c r="I12">
        <v>100</v>
      </c>
      <c r="J12">
        <v>122.72199999999999</v>
      </c>
      <c r="K12" s="1">
        <f>executionTime_100IMGS__2[[#This Row],[NImgs]]*1000/executionTime_100IMGS__2[[#This Row],[mean]]</f>
        <v>814.84982317758841</v>
      </c>
      <c r="L12" s="1">
        <f>$J$2/executionTime_100IMGS__2[[#This Row],[mean]]</f>
        <v>134.23640151453424</v>
      </c>
      <c r="M12" s="1">
        <f>LOG(executionTime_100IMGS__2[[#This Row],[Threads]],2)-8</f>
        <v>10</v>
      </c>
      <c r="O12">
        <v>262144</v>
      </c>
      <c r="P12">
        <v>200</v>
      </c>
      <c r="Q12">
        <v>237.48533333333333</v>
      </c>
      <c r="R12" s="1">
        <f>executionTime_200IMGS__2[[#This Row],[NImgs]]*1000/executionTime_200IMGS__2[[#This Row],[mean]]</f>
        <v>842.15727006299335</v>
      </c>
      <c r="S12" s="1">
        <f>$Q$2/executionTime_200IMGS__2[[#This Row],[mean]]</f>
        <v>139.11992880963876</v>
      </c>
      <c r="T12" s="1">
        <f>LOG(executionTime_200IMGS__2[[#This Row],[Threads]],2)-8</f>
        <v>10</v>
      </c>
    </row>
    <row r="13" spans="1:20" x14ac:dyDescent="0.35">
      <c r="A13">
        <v>524288</v>
      </c>
      <c r="B13">
        <v>30</v>
      </c>
      <c r="C13">
        <v>37.472666666666669</v>
      </c>
      <c r="D13" s="1">
        <f>executionTime_30IMGS__7[[#This Row],[NImgs]]*1000/executionTime_30IMGS__7[[#This Row],[mean]]</f>
        <v>800.58353644434158</v>
      </c>
      <c r="E13" s="1">
        <f>$C$2/executionTime_30IMGS__7[[#This Row],[mean]]</f>
        <v>133.31026170186269</v>
      </c>
      <c r="F13" s="1">
        <f>LOG(executionTime_30IMGS__7[[#This Row],[Threads]],2)-8</f>
        <v>11</v>
      </c>
      <c r="H13">
        <v>524288</v>
      </c>
      <c r="I13">
        <v>100</v>
      </c>
      <c r="J13">
        <v>110.37666666666667</v>
      </c>
      <c r="K13" s="1">
        <f>executionTime_100IMGS__2[[#This Row],[NImgs]]*1000/executionTime_100IMGS__2[[#This Row],[mean]]</f>
        <v>905.9885845438348</v>
      </c>
      <c r="L13" s="1">
        <f>$J$2/executionTime_100IMGS__2[[#This Row],[mean]]</f>
        <v>149.2503820251865</v>
      </c>
      <c r="M13" s="1">
        <f>LOG(executionTime_100IMGS__2[[#This Row],[Threads]],2)-8</f>
        <v>11</v>
      </c>
      <c r="O13">
        <v>524288</v>
      </c>
      <c r="P13">
        <v>200</v>
      </c>
      <c r="Q13">
        <v>211.732</v>
      </c>
      <c r="R13" s="1">
        <f>executionTime_200IMGS__2[[#This Row],[NImgs]]*1000/executionTime_200IMGS__2[[#This Row],[mean]]</f>
        <v>944.59033117337015</v>
      </c>
      <c r="S13" s="1">
        <f>$Q$2/executionTime_200IMGS__2[[#This Row],[mean]]</f>
        <v>156.04132897562326</v>
      </c>
      <c r="T13" s="1">
        <f>LOG(executionTime_200IMGS__2[[#This Row],[Threads]],2)-8</f>
        <v>11</v>
      </c>
    </row>
    <row r="14" spans="1:20" x14ac:dyDescent="0.35">
      <c r="A14">
        <v>1048576</v>
      </c>
      <c r="B14">
        <v>30</v>
      </c>
      <c r="C14">
        <v>35.753</v>
      </c>
      <c r="D14" s="1">
        <f>executionTime_30IMGS__7[[#This Row],[NImgs]]*1000/executionTime_30IMGS__7[[#This Row],[mean]]</f>
        <v>839.09042597823964</v>
      </c>
      <c r="E14" s="1">
        <f>$C$2/executionTime_30IMGS__7[[#This Row],[mean]]</f>
        <v>139.72228903868208</v>
      </c>
      <c r="F14" s="1">
        <f>LOG(executionTime_30IMGS__7[[#This Row],[Threads]],2)-8</f>
        <v>12</v>
      </c>
      <c r="H14">
        <v>1048576</v>
      </c>
      <c r="I14">
        <v>100</v>
      </c>
      <c r="J14">
        <v>104.72433333333333</v>
      </c>
      <c r="K14" s="1">
        <f>executionTime_100IMGS__2[[#This Row],[NImgs]]*1000/executionTime_100IMGS__2[[#This Row],[mean]]</f>
        <v>954.88791207392103</v>
      </c>
      <c r="L14" s="1">
        <f>$J$2/executionTime_100IMGS__2[[#This Row],[mean]]</f>
        <v>157.3059397211091</v>
      </c>
      <c r="M14" s="1">
        <f>LOG(executionTime_100IMGS__2[[#This Row],[Threads]],2)-8</f>
        <v>12</v>
      </c>
      <c r="O14">
        <v>1048576</v>
      </c>
      <c r="P14">
        <v>200</v>
      </c>
      <c r="Q14">
        <v>199.66866666666667</v>
      </c>
      <c r="R14" s="1">
        <f>executionTime_200IMGS__2[[#This Row],[NImgs]]*1000/executionTime_200IMGS__2[[#This Row],[mean]]</f>
        <v>1001.6594157654514</v>
      </c>
      <c r="S14" s="1">
        <f>$Q$2/executionTime_200IMGS__2[[#This Row],[mean]]</f>
        <v>165.46884004500788</v>
      </c>
      <c r="T14" s="1">
        <f>LOG(executionTime_200IMGS__2[[#This Row],[Threads]],2)-8</f>
        <v>12</v>
      </c>
    </row>
    <row r="15" spans="1:20" x14ac:dyDescent="0.35">
      <c r="A15">
        <v>2097152</v>
      </c>
      <c r="B15">
        <v>30</v>
      </c>
      <c r="C15">
        <v>36.085666666666668</v>
      </c>
      <c r="D15" s="1">
        <f>executionTime_30IMGS__7[[#This Row],[NImgs]]*1000/executionTime_30IMGS__7[[#This Row],[mean]]</f>
        <v>831.35501630379554</v>
      </c>
      <c r="E15" s="1">
        <f>$C$2/executionTime_30IMGS__7[[#This Row],[mean]]</f>
        <v>138.43421672501546</v>
      </c>
      <c r="F15" s="1">
        <f>LOG(executionTime_30IMGS__7[[#This Row],[Threads]],2)-8</f>
        <v>13</v>
      </c>
      <c r="H15">
        <v>2097152</v>
      </c>
      <c r="I15">
        <v>100</v>
      </c>
      <c r="J15">
        <v>101.76866666666666</v>
      </c>
      <c r="K15" s="1">
        <f>executionTime_100IMGS__2[[#This Row],[NImgs]]*1000/executionTime_100IMGS__2[[#This Row],[mean]]</f>
        <v>982.62071495483224</v>
      </c>
      <c r="L15" s="1">
        <f>$J$2/executionTime_100IMGS__2[[#This Row],[mean]]</f>
        <v>161.8745750165408</v>
      </c>
      <c r="M15" s="1">
        <f>LOG(executionTime_100IMGS__2[[#This Row],[Threads]],2)-8</f>
        <v>13</v>
      </c>
      <c r="O15">
        <v>2097152</v>
      </c>
      <c r="P15">
        <v>200</v>
      </c>
      <c r="Q15">
        <v>193.12100000000001</v>
      </c>
      <c r="R15" s="1">
        <f>executionTime_200IMGS__2[[#This Row],[NImgs]]*1000/executionTime_200IMGS__2[[#This Row],[mean]]</f>
        <v>1035.6201552394612</v>
      </c>
      <c r="S15" s="1">
        <f>$Q$2/executionTime_200IMGS__2[[#This Row],[mean]]</f>
        <v>171.07897466700493</v>
      </c>
      <c r="T15" s="1">
        <f>LOG(executionTime_200IMGS__2[[#This Row],[Threads]],2)-8</f>
        <v>13</v>
      </c>
    </row>
    <row r="16" spans="1:20" x14ac:dyDescent="0.35">
      <c r="A16">
        <v>4194304</v>
      </c>
      <c r="B16">
        <v>30</v>
      </c>
      <c r="C16">
        <v>36.302</v>
      </c>
      <c r="D16" s="1">
        <f>executionTime_30IMGS__7[[#This Row],[NImgs]]*1000/executionTime_30IMGS__7[[#This Row],[mean]]</f>
        <v>826.40074927001262</v>
      </c>
      <c r="E16" s="1">
        <f>$C$2/executionTime_30IMGS__7[[#This Row],[mean]]</f>
        <v>137.6092501790535</v>
      </c>
      <c r="F16" s="1">
        <f>LOG(executionTime_30IMGS__7[[#This Row],[Threads]],2)-8</f>
        <v>14</v>
      </c>
      <c r="H16">
        <v>4194304</v>
      </c>
      <c r="I16">
        <v>100</v>
      </c>
      <c r="J16">
        <v>101.053</v>
      </c>
      <c r="K16" s="1">
        <f>executionTime_100IMGS__2[[#This Row],[NImgs]]*1000/executionTime_100IMGS__2[[#This Row],[mean]]</f>
        <v>989.57972549058422</v>
      </c>
      <c r="L16" s="1">
        <f>$J$2/executionTime_100IMGS__2[[#This Row],[mean]]</f>
        <v>163.02098568737858</v>
      </c>
      <c r="M16" s="1">
        <f>LOG(executionTime_100IMGS__2[[#This Row],[Threads]],2)-8</f>
        <v>14</v>
      </c>
      <c r="O16">
        <v>4194304</v>
      </c>
      <c r="P16">
        <v>200</v>
      </c>
      <c r="Q16">
        <v>191.172</v>
      </c>
      <c r="R16" s="1">
        <f>executionTime_200IMGS__2[[#This Row],[NImgs]]*1000/executionTime_200IMGS__2[[#This Row],[mean]]</f>
        <v>1046.1783106312639</v>
      </c>
      <c r="S16" s="1">
        <f>$Q$2/executionTime_200IMGS__2[[#This Row],[mean]]</f>
        <v>172.82312612028258</v>
      </c>
      <c r="T16" s="1">
        <f>LOG(executionTime_200IMGS__2[[#This Row],[Threads]],2)-8</f>
        <v>14</v>
      </c>
    </row>
    <row r="17" spans="1:20" x14ac:dyDescent="0.35">
      <c r="A17">
        <v>8388608</v>
      </c>
      <c r="B17">
        <v>30</v>
      </c>
      <c r="C17">
        <v>37.146333333333331</v>
      </c>
      <c r="D17" s="1">
        <f>executionTime_30IMGS__7[[#This Row],[NImgs]]*1000/executionTime_30IMGS__7[[#This Row],[mean]]</f>
        <v>807.61672305027867</v>
      </c>
      <c r="E17" s="1">
        <f>$C$2/executionTime_30IMGS__7[[#This Row],[mean]]</f>
        <v>134.481402381572</v>
      </c>
      <c r="F17" s="1">
        <f>LOG(executionTime_30IMGS__7[[#This Row],[Threads]],2)-8</f>
        <v>15</v>
      </c>
      <c r="H17">
        <v>8388608</v>
      </c>
      <c r="I17">
        <v>100</v>
      </c>
      <c r="J17">
        <v>101.81633333333333</v>
      </c>
      <c r="K17" s="1">
        <f>executionTime_100IMGS__2[[#This Row],[NImgs]]*1000/executionTime_100IMGS__2[[#This Row],[mean]]</f>
        <v>982.16068803630071</v>
      </c>
      <c r="L17" s="1">
        <f>$J$2/executionTime_100IMGS__2[[#This Row],[mean]]</f>
        <v>161.79879128757995</v>
      </c>
      <c r="M17" s="1">
        <f>LOG(executionTime_100IMGS__2[[#This Row],[Threads]],2)-8</f>
        <v>15</v>
      </c>
      <c r="O17">
        <v>8388608</v>
      </c>
      <c r="P17">
        <v>200</v>
      </c>
      <c r="Q17">
        <v>191.47066666666666</v>
      </c>
      <c r="R17" s="1">
        <f>executionTime_200IMGS__2[[#This Row],[NImgs]]*1000/executionTime_200IMGS__2[[#This Row],[mean]]</f>
        <v>1044.5464231248652</v>
      </c>
      <c r="S17" s="1">
        <f>$Q$2/executionTime_200IMGS__2[[#This Row],[mean]]</f>
        <v>172.55354693147078</v>
      </c>
      <c r="T17" s="1">
        <f>LOG(executionTime_200IMGS__2[[#This Row],[Threads]],2)-8</f>
        <v>15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workbookViewId="0">
      <selection activeCell="G43" sqref="G4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9848-56E6-4B1F-B1E2-C49F2D49D768}">
  <dimension ref="A1:K7"/>
  <sheetViews>
    <sheetView workbookViewId="0">
      <selection activeCell="Y24" sqref="Y24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3512.5709999999999</v>
      </c>
      <c r="E2">
        <v>32</v>
      </c>
      <c r="F2">
        <v>15</v>
      </c>
      <c r="G2">
        <v>16006.152</v>
      </c>
      <c r="I2">
        <v>32</v>
      </c>
      <c r="J2">
        <v>30</v>
      </c>
      <c r="K2">
        <v>31913.974333333335</v>
      </c>
    </row>
    <row r="3" spans="1:11" x14ac:dyDescent="0.35">
      <c r="A3">
        <v>64</v>
      </c>
      <c r="B3">
        <v>3</v>
      </c>
      <c r="C3">
        <v>3507.0010000000002</v>
      </c>
      <c r="E3">
        <v>64</v>
      </c>
      <c r="F3">
        <v>15</v>
      </c>
      <c r="G3">
        <v>16009.886</v>
      </c>
      <c r="I3">
        <v>64</v>
      </c>
      <c r="J3">
        <v>30</v>
      </c>
      <c r="K3">
        <v>32007.975333333332</v>
      </c>
    </row>
    <row r="4" spans="1:11" x14ac:dyDescent="0.35">
      <c r="A4">
        <v>128</v>
      </c>
      <c r="B4">
        <v>3</v>
      </c>
      <c r="C4">
        <v>3579.8653333333332</v>
      </c>
      <c r="E4">
        <v>128</v>
      </c>
      <c r="F4">
        <v>15</v>
      </c>
      <c r="G4">
        <v>16358.273333333333</v>
      </c>
      <c r="I4">
        <v>128</v>
      </c>
      <c r="J4">
        <v>30</v>
      </c>
      <c r="K4">
        <v>32722.23</v>
      </c>
    </row>
    <row r="5" spans="1:11" x14ac:dyDescent="0.35">
      <c r="A5">
        <v>256</v>
      </c>
      <c r="B5">
        <v>3</v>
      </c>
      <c r="C5">
        <v>3611.8409999999999</v>
      </c>
      <c r="E5">
        <v>256</v>
      </c>
      <c r="F5">
        <v>15</v>
      </c>
      <c r="G5">
        <v>16848.779333333332</v>
      </c>
      <c r="I5">
        <v>256</v>
      </c>
      <c r="J5">
        <v>30</v>
      </c>
      <c r="K5">
        <v>33920.191333333336</v>
      </c>
    </row>
    <row r="6" spans="1:11" x14ac:dyDescent="0.35">
      <c r="A6">
        <v>512</v>
      </c>
      <c r="B6">
        <v>3</v>
      </c>
      <c r="C6">
        <v>3724.8026666666665</v>
      </c>
      <c r="E6">
        <v>512</v>
      </c>
      <c r="F6">
        <v>15</v>
      </c>
      <c r="G6">
        <v>18970.423999999999</v>
      </c>
      <c r="I6">
        <v>512</v>
      </c>
      <c r="J6">
        <v>30</v>
      </c>
      <c r="K6">
        <v>41791.164333333334</v>
      </c>
    </row>
    <row r="7" spans="1:11" x14ac:dyDescent="0.35">
      <c r="A7">
        <v>1024</v>
      </c>
      <c r="B7">
        <v>3</v>
      </c>
      <c r="C7">
        <v>4222.2203333333337</v>
      </c>
      <c r="E7">
        <v>1024</v>
      </c>
      <c r="F7">
        <v>15</v>
      </c>
      <c r="G7">
        <v>31418.591</v>
      </c>
      <c r="I7">
        <v>1024</v>
      </c>
      <c r="J7">
        <v>30</v>
      </c>
      <c r="K7">
        <v>75105.119666666666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6"/>
  <sheetViews>
    <sheetView workbookViewId="0">
      <selection activeCell="J23" sqref="J23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53463.649666666664</v>
      </c>
      <c r="D2" s="1">
        <f>executionTime_3IMGS__2[[#This Row],[NImgs]]*1000/executionTime_3IMGS__2[[#This Row],[mean]]</f>
        <v>5.6112892006144312E-2</v>
      </c>
      <c r="E2" s="1">
        <f>$C$2/executionTime_3IMGS__2[[#This Row],[mean]]</f>
        <v>1</v>
      </c>
      <c r="F2" s="1">
        <f>LOG(executionTime_3IMGS__2[[#This Row],[Blocks]],2)</f>
        <v>0</v>
      </c>
      <c r="H2">
        <v>1</v>
      </c>
      <c r="I2">
        <v>15</v>
      </c>
      <c r="J2">
        <v>268699.45833333331</v>
      </c>
      <c r="K2" s="1">
        <f>executionTime_15IMGS__2[[#This Row],[NImgs]]*1000/executionTime_15IMGS__2[[#This Row],[mean]]</f>
        <v>5.5824451947319706E-2</v>
      </c>
      <c r="L2" s="1">
        <f>$J$2/executionTime_15IMGS__2[[#This Row],[mean]]</f>
        <v>1</v>
      </c>
      <c r="M2" s="1">
        <f>LOG(executionTime_15IMGS__2[[#This Row],[Blocks]],2)</f>
        <v>0</v>
      </c>
      <c r="O2">
        <v>1</v>
      </c>
      <c r="P2">
        <v>30</v>
      </c>
      <c r="Q2">
        <v>359135.45866666664</v>
      </c>
      <c r="R2" s="1">
        <f>executionTime_30IMGS__2[[#This Row],[NImgs]]*1000/executionTime_30IMGS__2[[#This Row],[mean]]</f>
        <v>8.3533940400590326E-2</v>
      </c>
      <c r="S2" s="1">
        <f>$Q$2/executionTime_30IMGS__2[[#This Row],[mean]]</f>
        <v>1</v>
      </c>
      <c r="T2" s="1">
        <f>LOG(executionTime_30IMGS__2[[#This Row],[Blocks]],2)</f>
        <v>0</v>
      </c>
    </row>
    <row r="3" spans="1:20" x14ac:dyDescent="0.35">
      <c r="A3">
        <v>2</v>
      </c>
      <c r="B3">
        <v>3</v>
      </c>
      <c r="C3">
        <v>27038.955999999998</v>
      </c>
      <c r="D3" s="1">
        <f>executionTime_3IMGS__2[[#This Row],[NImgs]]*1000/executionTime_3IMGS__2[[#This Row],[mean]]</f>
        <v>0.11095102932228597</v>
      </c>
      <c r="E3" s="1">
        <f>$C$2/executionTime_3IMGS__2[[#This Row],[mean]]</f>
        <v>1.9772823206142525</v>
      </c>
      <c r="F3" s="1">
        <f>LOG(executionTime_3IMGS__2[[#This Row],[Blocks]],2)</f>
        <v>1</v>
      </c>
      <c r="H3">
        <v>2</v>
      </c>
      <c r="I3">
        <v>15</v>
      </c>
      <c r="J3">
        <v>135209.96366666668</v>
      </c>
      <c r="K3" s="1">
        <f>executionTime_15IMGS__2[[#This Row],[NImgs]]*1000/executionTime_15IMGS__2[[#This Row],[mean]]</f>
        <v>0.11093856985998105</v>
      </c>
      <c r="L3" s="1">
        <f>$J$2/executionTime_15IMGS__2[[#This Row],[mean]]</f>
        <v>1.9872755753101043</v>
      </c>
      <c r="M3" s="1">
        <f>LOG(executionTime_15IMGS__2[[#This Row],[Blocks]],2)</f>
        <v>1</v>
      </c>
      <c r="O3">
        <v>2</v>
      </c>
      <c r="P3">
        <v>30</v>
      </c>
      <c r="Q3">
        <v>270112.32333333336</v>
      </c>
      <c r="R3" s="1">
        <f>executionTime_30IMGS__2[[#This Row],[NImgs]]*1000/executionTime_30IMGS__2[[#This Row],[mean]]</f>
        <v>0.11106490673873609</v>
      </c>
      <c r="S3" s="1">
        <f>$Q$2/executionTime_30IMGS__2[[#This Row],[mean]]</f>
        <v>1.3295782074462181</v>
      </c>
      <c r="T3" s="1">
        <f>LOG(executionTime_30IMGS__2[[#This Row],[Blocks]],2)</f>
        <v>1</v>
      </c>
    </row>
    <row r="4" spans="1:20" x14ac:dyDescent="0.35">
      <c r="A4">
        <v>4</v>
      </c>
      <c r="B4">
        <v>3</v>
      </c>
      <c r="C4">
        <v>13509.862666666666</v>
      </c>
      <c r="D4" s="1">
        <f>executionTime_3IMGS__2[[#This Row],[NImgs]]*1000/executionTime_3IMGS__2[[#This Row],[mean]]</f>
        <v>0.22205999231968507</v>
      </c>
      <c r="E4" s="1">
        <f>$C$2/executionTime_3IMGS__2[[#This Row],[mean]]</f>
        <v>3.9573792114541111</v>
      </c>
      <c r="F4" s="1">
        <f>LOG(executionTime_3IMGS__2[[#This Row],[Blocks]],2)</f>
        <v>2</v>
      </c>
      <c r="H4">
        <v>4</v>
      </c>
      <c r="I4">
        <v>15</v>
      </c>
      <c r="J4">
        <v>67405.434999999998</v>
      </c>
      <c r="K4" s="1">
        <f>executionTime_15IMGS__2[[#This Row],[NImgs]]*1000/executionTime_15IMGS__2[[#This Row],[mean]]</f>
        <v>0.22253398409193562</v>
      </c>
      <c r="L4" s="1">
        <f>$J$2/executionTime_15IMGS__2[[#This Row],[mean]]</f>
        <v>3.9863173990841143</v>
      </c>
      <c r="M4" s="1">
        <f>LOG(executionTime_15IMGS__2[[#This Row],[Blocks]],2)</f>
        <v>2</v>
      </c>
      <c r="O4">
        <v>4</v>
      </c>
      <c r="P4">
        <v>30</v>
      </c>
      <c r="Q4">
        <v>139167.47366666666</v>
      </c>
      <c r="R4" s="1">
        <f>executionTime_30IMGS__2[[#This Row],[NImgs]]*1000/executionTime_30IMGS__2[[#This Row],[mean]]</f>
        <v>0.21556761224146292</v>
      </c>
      <c r="S4" s="1">
        <f>$Q$2/executionTime_30IMGS__2[[#This Row],[mean]]</f>
        <v>2.5805991098671974</v>
      </c>
      <c r="T4" s="1">
        <f>LOG(executionTime_30IMGS__2[[#This Row],[Blocks]],2)</f>
        <v>2</v>
      </c>
    </row>
    <row r="5" spans="1:20" x14ac:dyDescent="0.35">
      <c r="A5">
        <v>8</v>
      </c>
      <c r="B5">
        <v>3</v>
      </c>
      <c r="C5">
        <v>6527.1876666666667</v>
      </c>
      <c r="D5" s="1">
        <f>executionTime_3IMGS__2[[#This Row],[NImgs]]*1000/executionTime_3IMGS__2[[#This Row],[mean]]</f>
        <v>0.45961601737307689</v>
      </c>
      <c r="E5" s="1">
        <f>$C$2/executionTime_3IMGS__2[[#This Row],[mean]]</f>
        <v>8.1909165780075881</v>
      </c>
      <c r="F5" s="1">
        <f>LOG(executionTime_3IMGS__2[[#This Row],[Blocks]],2)</f>
        <v>3</v>
      </c>
      <c r="H5">
        <v>8</v>
      </c>
      <c r="I5">
        <v>15</v>
      </c>
      <c r="J5">
        <v>32539.423999999999</v>
      </c>
      <c r="K5" s="1">
        <f>executionTime_15IMGS__2[[#This Row],[NImgs]]*1000/executionTime_15IMGS__2[[#This Row],[mean]]</f>
        <v>0.46097927240506781</v>
      </c>
      <c r="L5" s="1">
        <f>$J$2/executionTime_15IMGS__2[[#This Row],[mean]]</f>
        <v>8.257658719875721</v>
      </c>
      <c r="M5" s="1">
        <f>LOG(executionTime_15IMGS__2[[#This Row],[Blocks]],2)</f>
        <v>3</v>
      </c>
      <c r="O5">
        <v>8</v>
      </c>
      <c r="P5">
        <v>30</v>
      </c>
      <c r="Q5">
        <v>64857.662666666663</v>
      </c>
      <c r="R5" s="1">
        <f>executionTime_30IMGS__2[[#This Row],[NImgs]]*1000/executionTime_30IMGS__2[[#This Row],[mean]]</f>
        <v>0.46255135887618687</v>
      </c>
      <c r="S5" s="1">
        <f>$Q$2/executionTime_30IMGS__2[[#This Row],[mean]]</f>
        <v>5.5372864808963103</v>
      </c>
      <c r="T5" s="1">
        <f>LOG(executionTime_30IMGS__2[[#This Row],[Blocks]],2)</f>
        <v>3</v>
      </c>
    </row>
    <row r="6" spans="1:20" x14ac:dyDescent="0.35">
      <c r="A6">
        <v>16</v>
      </c>
      <c r="B6">
        <v>3</v>
      </c>
      <c r="C6">
        <v>3282.9213333333332</v>
      </c>
      <c r="D6" s="1">
        <f>executionTime_3IMGS__2[[#This Row],[NImgs]]*1000/executionTime_3IMGS__2[[#This Row],[mean]]</f>
        <v>0.91382025196258132</v>
      </c>
      <c r="E6" s="1">
        <f>$C$2/executionTime_3IMGS__2[[#This Row],[mean]]</f>
        <v>16.285388603077504</v>
      </c>
      <c r="F6" s="1">
        <f>LOG(executionTime_3IMGS__2[[#This Row],[Blocks]],2)</f>
        <v>4</v>
      </c>
      <c r="H6">
        <v>16</v>
      </c>
      <c r="I6">
        <v>15</v>
      </c>
      <c r="J6">
        <v>16340.098333333333</v>
      </c>
      <c r="K6" s="1">
        <f>executionTime_15IMGS__2[[#This Row],[NImgs]]*1000/executionTime_15IMGS__2[[#This Row],[mean]]</f>
        <v>0.91798713165638846</v>
      </c>
      <c r="L6" s="1">
        <f>$J$2/executionTime_15IMGS__2[[#This Row],[mean]]</f>
        <v>16.444176335536127</v>
      </c>
      <c r="M6" s="1">
        <f>LOG(executionTime_15IMGS__2[[#This Row],[Blocks]],2)</f>
        <v>4</v>
      </c>
      <c r="O6">
        <v>16</v>
      </c>
      <c r="P6">
        <v>30</v>
      </c>
      <c r="Q6">
        <v>32609.308000000001</v>
      </c>
      <c r="R6" s="1">
        <f>executionTime_30IMGS__2[[#This Row],[NImgs]]*1000/executionTime_30IMGS__2[[#This Row],[mean]]</f>
        <v>0.91998272395108782</v>
      </c>
      <c r="S6" s="1">
        <f>$Q$2/executionTime_30IMGS__2[[#This Row],[mean]]</f>
        <v>11.013280584386109</v>
      </c>
      <c r="T6" s="1">
        <f>LOG(executionTime_30IMGS__2[[#This Row],[Blocks]],2)</f>
        <v>4</v>
      </c>
    </row>
    <row r="7" spans="1:20" x14ac:dyDescent="0.35">
      <c r="A7">
        <v>32</v>
      </c>
      <c r="B7">
        <v>3</v>
      </c>
      <c r="C7">
        <v>1641.9833333333333</v>
      </c>
      <c r="D7" s="1">
        <f>executionTime_3IMGS__2[[#This Row],[NImgs]]*1000/executionTime_3IMGS__2[[#This Row],[mean]]</f>
        <v>1.827058739938489</v>
      </c>
      <c r="E7" s="1">
        <f>$C$2/executionTime_3IMGS__2[[#This Row],[mean]]</f>
        <v>32.560409464164273</v>
      </c>
      <c r="F7" s="1">
        <f>LOG(executionTime_3IMGS__2[[#This Row],[Blocks]],2)</f>
        <v>5</v>
      </c>
      <c r="H7">
        <v>32</v>
      </c>
      <c r="I7">
        <v>15</v>
      </c>
      <c r="J7">
        <v>8200.849666666667</v>
      </c>
      <c r="K7" s="1">
        <f>executionTime_15IMGS__2[[#This Row],[NImgs]]*1000/executionTime_15IMGS__2[[#This Row],[mean]]</f>
        <v>1.8290787674073934</v>
      </c>
      <c r="L7" s="1">
        <f>$J$2/executionTime_15IMGS__2[[#This Row],[mean]]</f>
        <v>32.764831603424504</v>
      </c>
      <c r="M7" s="1">
        <f>LOG(executionTime_15IMGS__2[[#This Row],[Blocks]],2)</f>
        <v>5</v>
      </c>
      <c r="O7">
        <v>32</v>
      </c>
      <c r="P7">
        <v>30</v>
      </c>
      <c r="Q7">
        <v>16333.665666666668</v>
      </c>
      <c r="R7" s="1">
        <f>executionTime_30IMGS__2[[#This Row],[NImgs]]*1000/executionTime_30IMGS__2[[#This Row],[mean]]</f>
        <v>1.8366973227095766</v>
      </c>
      <c r="S7" s="1">
        <f>$Q$2/executionTime_30IMGS__2[[#This Row],[mean]]</f>
        <v>21.98743784743808</v>
      </c>
      <c r="T7" s="1">
        <f>LOG(executionTime_30IMGS__2[[#This Row],[Blocks]],2)</f>
        <v>5</v>
      </c>
    </row>
    <row r="8" spans="1:20" x14ac:dyDescent="0.35">
      <c r="A8">
        <v>64</v>
      </c>
      <c r="B8">
        <v>3</v>
      </c>
      <c r="C8">
        <v>823.17666666666662</v>
      </c>
      <c r="D8" s="1">
        <f>executionTime_3IMGS__2[[#This Row],[NImgs]]*1000/executionTime_3IMGS__2[[#This Row],[mean]]</f>
        <v>3.6444181686393771</v>
      </c>
      <c r="E8" s="1">
        <f>$C$2/executionTime_3IMGS__2[[#This Row],[mean]]</f>
        <v>64.947965402323518</v>
      </c>
      <c r="F8" s="1">
        <f>LOG(executionTime_3IMGS__2[[#This Row],[Blocks]],2)</f>
        <v>6</v>
      </c>
      <c r="H8">
        <v>64</v>
      </c>
      <c r="I8">
        <v>15</v>
      </c>
      <c r="J8">
        <v>4126.9766666666665</v>
      </c>
      <c r="K8" s="1">
        <f>executionTime_15IMGS__2[[#This Row],[NImgs]]*1000/executionTime_15IMGS__2[[#This Row],[mean]]</f>
        <v>3.6346219548935341</v>
      </c>
      <c r="L8" s="1">
        <f>$J$2/executionTime_15IMGS__2[[#This Row],[mean]]</f>
        <v>65.108063368422236</v>
      </c>
      <c r="M8" s="1">
        <f>LOG(executionTime_15IMGS__2[[#This Row],[Blocks]],2)</f>
        <v>6</v>
      </c>
      <c r="O8">
        <v>64</v>
      </c>
      <c r="P8">
        <v>30</v>
      </c>
      <c r="Q8">
        <v>8202.5283333333336</v>
      </c>
      <c r="R8" s="1">
        <f>executionTime_30IMGS__2[[#This Row],[NImgs]]*1000/executionTime_30IMGS__2[[#This Row],[mean]]</f>
        <v>3.6574088842931967</v>
      </c>
      <c r="S8" s="1">
        <f>$Q$2/executionTime_30IMGS__2[[#This Row],[mean]]</f>
        <v>43.783507239739286</v>
      </c>
      <c r="T8" s="1">
        <f>LOG(executionTime_30IMGS__2[[#This Row],[Blocks]],2)</f>
        <v>6</v>
      </c>
    </row>
    <row r="9" spans="1:20" x14ac:dyDescent="0.35">
      <c r="A9">
        <v>128</v>
      </c>
      <c r="B9">
        <v>3</v>
      </c>
      <c r="C9">
        <v>415.6463333333333</v>
      </c>
      <c r="D9" s="1">
        <f>executionTime_3IMGS__2[[#This Row],[NImgs]]*1000/executionTime_3IMGS__2[[#This Row],[mean]]</f>
        <v>7.2176746416625033</v>
      </c>
      <c r="E9" s="1">
        <f>$C$2/executionTime_3IMGS__2[[#This Row],[mean]]</f>
        <v>128.62774281660933</v>
      </c>
      <c r="F9" s="1">
        <f>LOG(executionTime_3IMGS__2[[#This Row],[Blocks]],2)</f>
        <v>7</v>
      </c>
      <c r="H9">
        <v>128</v>
      </c>
      <c r="I9">
        <v>15</v>
      </c>
      <c r="J9">
        <v>2086.4003333333335</v>
      </c>
      <c r="K9" s="1">
        <f>executionTime_15IMGS__2[[#This Row],[NImgs]]*1000/executionTime_15IMGS__2[[#This Row],[mean]]</f>
        <v>7.1894160292983074</v>
      </c>
      <c r="L9" s="1">
        <f>$J$2/executionTime_15IMGS__2[[#This Row],[mean]]</f>
        <v>128.78614618702929</v>
      </c>
      <c r="M9" s="1">
        <f>LOG(executionTime_15IMGS__2[[#This Row],[Blocks]],2)</f>
        <v>7</v>
      </c>
      <c r="O9">
        <v>128</v>
      </c>
      <c r="P9">
        <v>30</v>
      </c>
      <c r="Q9">
        <v>4162.2396666666664</v>
      </c>
      <c r="R9" s="1">
        <f>executionTime_30IMGS__2[[#This Row],[NImgs]]*1000/executionTime_30IMGS__2[[#This Row],[mean]]</f>
        <v>7.2076579924638331</v>
      </c>
      <c r="S9" s="1">
        <f>$Q$2/executionTime_30IMGS__2[[#This Row],[mean]]</f>
        <v>86.284185301198818</v>
      </c>
      <c r="T9" s="1">
        <f>LOG(executionTime_30IMGS__2[[#This Row],[Blocks]],2)</f>
        <v>7</v>
      </c>
    </row>
    <row r="10" spans="1:20" x14ac:dyDescent="0.35">
      <c r="A10">
        <v>256</v>
      </c>
      <c r="B10">
        <v>3</v>
      </c>
      <c r="C10">
        <v>214.62733333333333</v>
      </c>
      <c r="D10" s="1">
        <f>executionTime_3IMGS__2[[#This Row],[NImgs]]*1000/executionTime_3IMGS__2[[#This Row],[mean]]</f>
        <v>13.977716413877078</v>
      </c>
      <c r="E10" s="1">
        <f>$C$2/executionTime_3IMGS__2[[#This Row],[mean]]</f>
        <v>249.0999111638468</v>
      </c>
      <c r="F10" s="1">
        <f>LOG(executionTime_3IMGS__2[[#This Row],[Blocks]],2)</f>
        <v>8</v>
      </c>
      <c r="H10">
        <v>256</v>
      </c>
      <c r="I10">
        <v>15</v>
      </c>
      <c r="J10">
        <v>1065.6870000000001</v>
      </c>
      <c r="K10" s="1">
        <f>executionTime_15IMGS__2[[#This Row],[NImgs]]*1000/executionTime_15IMGS__2[[#This Row],[mean]]</f>
        <v>14.075427400353011</v>
      </c>
      <c r="L10" s="1">
        <f>$J$2/executionTime_15IMGS__2[[#This Row],[mean]]</f>
        <v>252.13731455233412</v>
      </c>
      <c r="M10" s="1">
        <f>LOG(executionTime_15IMGS__2[[#This Row],[Blocks]],2)</f>
        <v>8</v>
      </c>
      <c r="O10">
        <v>256</v>
      </c>
      <c r="P10">
        <v>30</v>
      </c>
      <c r="Q10">
        <v>2153.9186666666665</v>
      </c>
      <c r="R10" s="1">
        <f>executionTime_30IMGS__2[[#This Row],[NImgs]]*1000/executionTime_30IMGS__2[[#This Row],[mean]]</f>
        <v>13.928102515786732</v>
      </c>
      <c r="S10" s="1">
        <f>$Q$2/executionTime_30IMGS__2[[#This Row],[mean]]</f>
        <v>166.73584951211404</v>
      </c>
      <c r="T10" s="1">
        <f>LOG(executionTime_30IMGS__2[[#This Row],[Blocks]],2)</f>
        <v>8</v>
      </c>
    </row>
    <row r="11" spans="1:20" x14ac:dyDescent="0.35">
      <c r="A11">
        <v>512</v>
      </c>
      <c r="B11">
        <v>3</v>
      </c>
      <c r="C11">
        <v>109.14033333333333</v>
      </c>
      <c r="D11" s="1">
        <f>executionTime_3IMGS__2[[#This Row],[NImgs]]*1000/executionTime_3IMGS__2[[#This Row],[mean]]</f>
        <v>27.487546614297802</v>
      </c>
      <c r="E11" s="1">
        <f>$C$2/executionTime_3IMGS__2[[#This Row],[mean]]</f>
        <v>489.86152079432901</v>
      </c>
      <c r="F11" s="1">
        <f>LOG(executionTime_3IMGS__2[[#This Row],[Blocks]],2)</f>
        <v>9</v>
      </c>
      <c r="H11">
        <v>512</v>
      </c>
      <c r="I11">
        <v>15</v>
      </c>
      <c r="J11">
        <v>555.86866666666674</v>
      </c>
      <c r="K11" s="1">
        <f>executionTime_15IMGS__2[[#This Row],[NImgs]]*1000/executionTime_15IMGS__2[[#This Row],[mean]]</f>
        <v>26.984791371582972</v>
      </c>
      <c r="L11" s="1">
        <f>$J$2/executionTime_15IMGS__2[[#This Row],[mean]]</f>
        <v>483.38658831882339</v>
      </c>
      <c r="M11" s="1">
        <f>LOG(executionTime_15IMGS__2[[#This Row],[Blocks]],2)</f>
        <v>9</v>
      </c>
      <c r="O11">
        <v>512</v>
      </c>
      <c r="P11">
        <v>30</v>
      </c>
      <c r="Q11">
        <v>1139.5106666666666</v>
      </c>
      <c r="R11" s="1">
        <f>executionTime_30IMGS__2[[#This Row],[NImgs]]*1000/executionTime_30IMGS__2[[#This Row],[mean]]</f>
        <v>26.327090107683652</v>
      </c>
      <c r="S11" s="1">
        <f>$Q$2/executionTime_30IMGS__2[[#This Row],[mean]]</f>
        <v>315.1663860393877</v>
      </c>
      <c r="T11" s="1">
        <f>LOG(executionTime_30IMGS__2[[#This Row],[Blocks]],2)</f>
        <v>9</v>
      </c>
    </row>
    <row r="12" spans="1:20" x14ac:dyDescent="0.35">
      <c r="A12">
        <v>1024</v>
      </c>
      <c r="B12">
        <v>3</v>
      </c>
      <c r="C12">
        <v>60.944000000000003</v>
      </c>
      <c r="D12" s="1">
        <f>executionTime_3IMGS__2[[#This Row],[NImgs]]*1000/executionTime_3IMGS__2[[#This Row],[mean]]</f>
        <v>49.225518508794956</v>
      </c>
      <c r="E12" s="1">
        <f>$C$2/executionTime_3IMGS__2[[#This Row],[mean]]</f>
        <v>877.25862540474304</v>
      </c>
      <c r="F12" s="1">
        <f>LOG(executionTime_3IMGS__2[[#This Row],[Blocks]],2)</f>
        <v>10</v>
      </c>
      <c r="H12">
        <v>1024</v>
      </c>
      <c r="I12">
        <v>15</v>
      </c>
      <c r="J12">
        <v>298.60500000000002</v>
      </c>
      <c r="K12" s="1">
        <f>executionTime_15IMGS__2[[#This Row],[NImgs]]*1000/executionTime_15IMGS__2[[#This Row],[mean]]</f>
        <v>50.233586175717079</v>
      </c>
      <c r="L12" s="1">
        <f>$J$2/executionTime_15IMGS__2[[#This Row],[mean]]</f>
        <v>899.84915970373333</v>
      </c>
      <c r="M12" s="1">
        <f>LOG(executionTime_15IMGS__2[[#This Row],[Blocks]],2)</f>
        <v>10</v>
      </c>
      <c r="O12">
        <v>1024</v>
      </c>
      <c r="P12">
        <v>30</v>
      </c>
      <c r="Q12">
        <v>616.74933333333331</v>
      </c>
      <c r="R12" s="1">
        <f>executionTime_30IMGS__2[[#This Row],[NImgs]]*1000/executionTime_30IMGS__2[[#This Row],[mean]]</f>
        <v>48.642127974195894</v>
      </c>
      <c r="S12" s="1">
        <f>$Q$2/executionTime_30IMGS__2[[#This Row],[mean]]</f>
        <v>582.303764684518</v>
      </c>
      <c r="T12" s="1">
        <f>LOG(executionTime_30IMGS__2[[#This Row],[Blocks]],2)</f>
        <v>10</v>
      </c>
    </row>
    <row r="13" spans="1:20" x14ac:dyDescent="0.35">
      <c r="A13">
        <v>2048</v>
      </c>
      <c r="B13">
        <v>3</v>
      </c>
      <c r="C13">
        <v>57.974333333333334</v>
      </c>
      <c r="D13" s="1">
        <f>executionTime_3IMGS__2[[#This Row],[NImgs]]*1000/executionTime_3IMGS__2[[#This Row],[mean]]</f>
        <v>51.747037482104147</v>
      </c>
      <c r="E13" s="1">
        <f>$C$2/executionTime_3IMGS__2[[#This Row],[mean]]</f>
        <v>922.19516107702827</v>
      </c>
      <c r="F13" s="1">
        <f>LOG(executionTime_3IMGS__2[[#This Row],[Blocks]],2)</f>
        <v>11</v>
      </c>
      <c r="H13">
        <v>2048</v>
      </c>
      <c r="I13">
        <v>15</v>
      </c>
      <c r="J13">
        <v>282.78100000000001</v>
      </c>
      <c r="K13" s="1">
        <f>executionTime_15IMGS__2[[#This Row],[NImgs]]*1000/executionTime_15IMGS__2[[#This Row],[mean]]</f>
        <v>53.044582203189037</v>
      </c>
      <c r="L13" s="1">
        <f>$J$2/executionTime_15IMGS__2[[#This Row],[mean]]</f>
        <v>950.20336703432451</v>
      </c>
      <c r="M13" s="1">
        <f>LOG(executionTime_15IMGS__2[[#This Row],[Blocks]],2)</f>
        <v>11</v>
      </c>
      <c r="O13">
        <v>2048</v>
      </c>
      <c r="P13">
        <v>30</v>
      </c>
      <c r="Q13">
        <v>497.94466666666665</v>
      </c>
      <c r="R13" s="1">
        <f>executionTime_30IMGS__2[[#This Row],[NImgs]]*1000/executionTime_30IMGS__2[[#This Row],[mean]]</f>
        <v>60.247658039648314</v>
      </c>
      <c r="S13" s="1">
        <f>$Q$2/executionTime_30IMGS__2[[#This Row],[mean]]</f>
        <v>721.2356767887195</v>
      </c>
      <c r="T13" s="1">
        <f>LOG(executionTime_30IMGS__2[[#This Row],[Blocks]],2)</f>
        <v>11</v>
      </c>
    </row>
    <row r="14" spans="1:20" x14ac:dyDescent="0.35">
      <c r="A14">
        <v>4096</v>
      </c>
      <c r="B14">
        <v>3</v>
      </c>
      <c r="C14">
        <v>44.286999999999999</v>
      </c>
      <c r="D14" s="1">
        <f>executionTime_3IMGS__2[[#This Row],[NImgs]]*1000/executionTime_3IMGS__2[[#This Row],[mean]]</f>
        <v>67.739968839614335</v>
      </c>
      <c r="E14" s="1">
        <f>$C$2/executionTime_3IMGS__2[[#This Row],[mean]]</f>
        <v>1207.2086541573524</v>
      </c>
      <c r="F14" s="1">
        <f>LOG(executionTime_3IMGS__2[[#This Row],[Blocks]],2)</f>
        <v>12</v>
      </c>
      <c r="H14">
        <v>4096</v>
      </c>
      <c r="I14">
        <v>15</v>
      </c>
      <c r="J14">
        <v>222.792</v>
      </c>
      <c r="K14" s="1">
        <f>executionTime_15IMGS__2[[#This Row],[NImgs]]*1000/executionTime_15IMGS__2[[#This Row],[mean]]</f>
        <v>67.327372616611015</v>
      </c>
      <c r="L14" s="1">
        <f>$J$2/executionTime_15IMGS__2[[#This Row],[mean]]</f>
        <v>1206.0552368726585</v>
      </c>
      <c r="M14" s="1">
        <f>LOG(executionTime_15IMGS__2[[#This Row],[Blocks]],2)</f>
        <v>12</v>
      </c>
      <c r="O14">
        <v>4096</v>
      </c>
      <c r="P14">
        <v>30</v>
      </c>
      <c r="Q14">
        <v>440.81866666666667</v>
      </c>
      <c r="R14" s="1">
        <f>executionTime_30IMGS__2[[#This Row],[NImgs]]*1000/executionTime_30IMGS__2[[#This Row],[mean]]</f>
        <v>68.055194274894589</v>
      </c>
      <c r="S14" s="1">
        <f>$Q$2/executionTime_30IMGS__2[[#This Row],[mean]]</f>
        <v>814.70111368544576</v>
      </c>
      <c r="T14" s="1">
        <f>LOG(executionTime_30IMGS__2[[#This Row],[Blocks]],2)</f>
        <v>12</v>
      </c>
    </row>
    <row r="15" spans="1:20" x14ac:dyDescent="0.35">
      <c r="A15">
        <v>8192</v>
      </c>
      <c r="B15">
        <v>3</v>
      </c>
      <c r="C15">
        <v>37.729999999999997</v>
      </c>
      <c r="D15" s="1">
        <f>executionTime_3IMGS__2[[#This Row],[NImgs]]*1000/executionTime_3IMGS__2[[#This Row],[mean]]</f>
        <v>79.512324410283597</v>
      </c>
      <c r="E15" s="1">
        <f>$C$2/executionTime_3IMGS__2[[#This Row],[mean]]</f>
        <v>1417.0063521512502</v>
      </c>
      <c r="F15" s="1">
        <f>LOG(executionTime_3IMGS__2[[#This Row],[Blocks]],2)</f>
        <v>13</v>
      </c>
      <c r="H15">
        <v>8192</v>
      </c>
      <c r="I15">
        <v>15</v>
      </c>
      <c r="J15">
        <v>191.77033333333333</v>
      </c>
      <c r="K15" s="1">
        <f>executionTime_15IMGS__2[[#This Row],[NImgs]]*1000/executionTime_15IMGS__2[[#This Row],[mean]]</f>
        <v>78.218563524771824</v>
      </c>
      <c r="L15" s="1">
        <f>$J$2/executionTime_15IMGS__2[[#This Row],[mean]]</f>
        <v>1401.1523767145075</v>
      </c>
      <c r="M15" s="1">
        <f>LOG(executionTime_15IMGS__2[[#This Row],[Blocks]],2)</f>
        <v>13</v>
      </c>
      <c r="O15">
        <v>8192</v>
      </c>
      <c r="P15">
        <v>30</v>
      </c>
      <c r="Q15">
        <v>382.62099999999998</v>
      </c>
      <c r="R15" s="1">
        <f>executionTime_30IMGS__2[[#This Row],[NImgs]]*1000/executionTime_30IMGS__2[[#This Row],[mean]]</f>
        <v>78.406569425096905</v>
      </c>
      <c r="S15" s="1">
        <f>$Q$2/executionTime_30IMGS__2[[#This Row],[mean]]</f>
        <v>938.61930909873388</v>
      </c>
      <c r="T15" s="1">
        <f>LOG(executionTime_30IMGS__2[[#This Row],[Blocks]],2)</f>
        <v>13</v>
      </c>
    </row>
    <row r="16" spans="1:20" x14ac:dyDescent="0.35">
      <c r="A16">
        <v>16384</v>
      </c>
      <c r="B16">
        <v>3</v>
      </c>
      <c r="C16">
        <v>32.800333333333334</v>
      </c>
      <c r="D16" s="1">
        <f>executionTime_3IMGS__2[[#This Row],[NImgs]]*1000/executionTime_3IMGS__2[[#This Row],[mean]]</f>
        <v>91.462485137346164</v>
      </c>
      <c r="E16" s="1">
        <f>$C$2/executionTime_3IMGS__2[[#This Row],[mean]]</f>
        <v>1629.9727543419274</v>
      </c>
      <c r="F16" s="1">
        <f>LOG(executionTime_3IMGS__2[[#This Row],[Blocks]],2)</f>
        <v>14</v>
      </c>
      <c r="H16">
        <v>16384</v>
      </c>
      <c r="I16">
        <v>15</v>
      </c>
      <c r="J16">
        <v>187.648</v>
      </c>
      <c r="K16" s="1">
        <f>executionTime_15IMGS__2[[#This Row],[NImgs]]*1000/executionTime_15IMGS__2[[#This Row],[mean]]</f>
        <v>79.936903137789912</v>
      </c>
      <c r="L16" s="1">
        <f>$J$2/executionTime_15IMGS__2[[#This Row],[mean]]</f>
        <v>1431.9335049312187</v>
      </c>
      <c r="M16" s="1">
        <f>LOG(executionTime_15IMGS__2[[#This Row],[Blocks]],2)</f>
        <v>14</v>
      </c>
      <c r="O16">
        <v>16384</v>
      </c>
      <c r="P16">
        <v>30</v>
      </c>
      <c r="Q16">
        <v>379.97866666666664</v>
      </c>
      <c r="R16" s="1">
        <f>executionTime_30IMGS__2[[#This Row],[NImgs]]*1000/executionTime_30IMGS__2[[#This Row],[mean]]</f>
        <v>78.951800802852091</v>
      </c>
      <c r="S16" s="1">
        <f>$Q$2/executionTime_30IMGS__2[[#This Row],[mean]]</f>
        <v>945.14637312971956</v>
      </c>
      <c r="T16" s="1">
        <f>LOG(executionTime_30IMGS__2[[#This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F65-2132-48F1-9344-BBF5C3BA1D00}">
  <dimension ref="A1:K7"/>
  <sheetViews>
    <sheetView workbookViewId="0">
      <selection activeCell="F58" sqref="F58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1781.0576666666666</v>
      </c>
      <c r="E2">
        <v>32</v>
      </c>
      <c r="F2">
        <v>15</v>
      </c>
      <c r="G2">
        <v>8756.3256666666675</v>
      </c>
      <c r="I2">
        <v>32</v>
      </c>
      <c r="J2">
        <v>30</v>
      </c>
      <c r="K2">
        <v>17452.600666666669</v>
      </c>
    </row>
    <row r="3" spans="1:11" x14ac:dyDescent="0.35">
      <c r="A3">
        <v>64</v>
      </c>
      <c r="B3">
        <v>3</v>
      </c>
      <c r="C3">
        <v>1801.0219999999999</v>
      </c>
      <c r="E3">
        <v>64</v>
      </c>
      <c r="F3">
        <v>15</v>
      </c>
      <c r="G3">
        <v>8889.1779999999999</v>
      </c>
      <c r="I3">
        <v>64</v>
      </c>
      <c r="J3">
        <v>30</v>
      </c>
      <c r="K3">
        <v>17863.179</v>
      </c>
    </row>
    <row r="4" spans="1:11" x14ac:dyDescent="0.35">
      <c r="A4">
        <v>128</v>
      </c>
      <c r="B4">
        <v>3</v>
      </c>
      <c r="C4">
        <v>1854.7873333333334</v>
      </c>
      <c r="E4">
        <v>128</v>
      </c>
      <c r="F4">
        <v>15</v>
      </c>
      <c r="G4">
        <v>9058.0823333333337</v>
      </c>
      <c r="I4">
        <v>128</v>
      </c>
      <c r="J4">
        <v>30</v>
      </c>
      <c r="K4">
        <v>18103.372333333333</v>
      </c>
    </row>
    <row r="5" spans="1:11" x14ac:dyDescent="0.35">
      <c r="A5">
        <v>256</v>
      </c>
      <c r="B5">
        <v>3</v>
      </c>
      <c r="C5">
        <v>1866.3476666666666</v>
      </c>
      <c r="E5">
        <v>256</v>
      </c>
      <c r="F5">
        <v>15</v>
      </c>
      <c r="G5">
        <v>9280.3503333333338</v>
      </c>
      <c r="I5">
        <v>256</v>
      </c>
      <c r="J5">
        <v>30</v>
      </c>
      <c r="K5">
        <v>18623.514333333333</v>
      </c>
    </row>
    <row r="6" spans="1:11" x14ac:dyDescent="0.35">
      <c r="A6">
        <v>512</v>
      </c>
      <c r="B6">
        <v>3</v>
      </c>
      <c r="C6">
        <v>1895.0753333333334</v>
      </c>
      <c r="E6">
        <v>512</v>
      </c>
      <c r="F6">
        <v>15</v>
      </c>
      <c r="G6">
        <v>9574.235333333334</v>
      </c>
      <c r="I6">
        <v>512</v>
      </c>
      <c r="J6">
        <v>30</v>
      </c>
      <c r="K6">
        <v>19277.620999999999</v>
      </c>
    </row>
    <row r="7" spans="1:11" x14ac:dyDescent="0.35">
      <c r="A7">
        <v>1024</v>
      </c>
      <c r="B7">
        <v>3</v>
      </c>
      <c r="C7">
        <v>1940.7796666666666</v>
      </c>
      <c r="E7">
        <v>1024</v>
      </c>
      <c r="F7">
        <v>15</v>
      </c>
      <c r="G7">
        <v>10736.677333333333</v>
      </c>
      <c r="I7">
        <v>1024</v>
      </c>
      <c r="J7">
        <v>30</v>
      </c>
      <c r="K7">
        <v>24183.760333333335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6"/>
  <sheetViews>
    <sheetView workbookViewId="0">
      <selection activeCell="S20" sqref="S20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15447.844999999999</v>
      </c>
      <c r="D2" s="1">
        <f>executionTime_3IMGS__3[[#This Row],[NImgs]]*1000/executionTime_3IMGS__3[[#This Row],[mean]]</f>
        <v>0.19420184498226128</v>
      </c>
      <c r="E2" s="1">
        <f>$C$2/executionTime_3IMGS__3[[#This Row],[mean]]</f>
        <v>1</v>
      </c>
      <c r="F2" s="1">
        <f>LOG(executionTime_3IMGS__3[[#This Row],[Blocks]],2)</f>
        <v>0</v>
      </c>
      <c r="H2">
        <v>1</v>
      </c>
      <c r="I2">
        <v>15</v>
      </c>
      <c r="J2">
        <v>77122.903666666665</v>
      </c>
      <c r="K2" s="1">
        <f>executionTime_15IMGS__3[[#This Row],[NImgs]]*1000/executionTime_15IMGS__3[[#This Row],[mean]]</f>
        <v>0.19449475171255978</v>
      </c>
      <c r="L2" s="1">
        <f>$J$2/executionTime_15IMGS__3[[#This Row],[mean]]</f>
        <v>1</v>
      </c>
      <c r="M2" s="1">
        <f>LOG(executionTime_15IMGS__3[[#This Row],[Blocks]],2)</f>
        <v>0</v>
      </c>
      <c r="O2">
        <v>1</v>
      </c>
      <c r="P2">
        <v>30</v>
      </c>
      <c r="Q2">
        <v>103957.42466666667</v>
      </c>
      <c r="R2" s="1">
        <f>executionTime_30IMGS__3[[#This Row],[NImgs]]*1000/executionTime_30IMGS__3[[#This Row],[mean]]</f>
        <v>0.28857967669161894</v>
      </c>
      <c r="S2" s="1">
        <f>$Q$2/executionTime_30IMGS__3[[#This Row],[mean]]</f>
        <v>1</v>
      </c>
      <c r="T2" s="1">
        <f>LOG(executionTime_30IMGS__3[[#This Row],[Blocks]],2)</f>
        <v>0</v>
      </c>
    </row>
    <row r="3" spans="1:20" x14ac:dyDescent="0.35">
      <c r="A3">
        <v>2</v>
      </c>
      <c r="B3">
        <v>3</v>
      </c>
      <c r="C3">
        <v>7645.3956666666663</v>
      </c>
      <c r="D3" s="1">
        <f>executionTime_3IMGS__3[[#This Row],[NImgs]]*1000/executionTime_3IMGS__3[[#This Row],[mean]]</f>
        <v>0.39239303376799295</v>
      </c>
      <c r="E3" s="1">
        <f>$C$2/executionTime_3IMGS__3[[#This Row],[mean]]</f>
        <v>2.0205422549092402</v>
      </c>
      <c r="F3" s="1">
        <f>LOG(executionTime_3IMGS__3[[#This Row],[Blocks]],2)</f>
        <v>1</v>
      </c>
      <c r="H3">
        <v>2</v>
      </c>
      <c r="I3">
        <v>15</v>
      </c>
      <c r="J3">
        <v>38249.445333333337</v>
      </c>
      <c r="K3" s="1">
        <f>executionTime_15IMGS__3[[#This Row],[NImgs]]*1000/executionTime_15IMGS__3[[#This Row],[mean]]</f>
        <v>0.3921625495292585</v>
      </c>
      <c r="L3" s="1">
        <f>$J$2/executionTime_15IMGS__3[[#This Row],[mean]]</f>
        <v>2.0163143019346266</v>
      </c>
      <c r="M3" s="1">
        <f>LOG(executionTime_15IMGS__3[[#This Row],[Blocks]],2)</f>
        <v>1</v>
      </c>
      <c r="O3">
        <v>2</v>
      </c>
      <c r="P3">
        <v>30</v>
      </c>
      <c r="Q3">
        <v>76948.976333333339</v>
      </c>
      <c r="R3" s="1">
        <f>executionTime_30IMGS__3[[#This Row],[NImgs]]*1000/executionTime_30IMGS__3[[#This Row],[mean]]</f>
        <v>0.38986873418619311</v>
      </c>
      <c r="S3" s="1">
        <f>$Q$2/executionTime_30IMGS__3[[#This Row],[mean]]</f>
        <v>1.3509916521349954</v>
      </c>
      <c r="T3" s="1">
        <f>LOG(executionTime_30IMGS__3[[#This Row],[Blocks]],2)</f>
        <v>1</v>
      </c>
    </row>
    <row r="4" spans="1:20" x14ac:dyDescent="0.35">
      <c r="A4">
        <v>4</v>
      </c>
      <c r="B4">
        <v>3</v>
      </c>
      <c r="C4">
        <v>3842.0493333333334</v>
      </c>
      <c r="D4" s="1">
        <f>executionTime_3IMGS__3[[#This Row],[NImgs]]*1000/executionTime_3IMGS__3[[#This Row],[mean]]</f>
        <v>0.78083328445895361</v>
      </c>
      <c r="E4" s="1">
        <f>$C$2/executionTime_3IMGS__3[[#This Row],[mean]]</f>
        <v>4.0207305163876086</v>
      </c>
      <c r="F4" s="1">
        <f>LOG(executionTime_3IMGS__3[[#This Row],[Blocks]],2)</f>
        <v>2</v>
      </c>
      <c r="H4">
        <v>4</v>
      </c>
      <c r="I4">
        <v>15</v>
      </c>
      <c r="J4">
        <v>19071.085666666666</v>
      </c>
      <c r="K4" s="1">
        <f>executionTime_15IMGS__3[[#This Row],[NImgs]]*1000/executionTime_15IMGS__3[[#This Row],[mean]]</f>
        <v>0.78653099577952712</v>
      </c>
      <c r="L4" s="1">
        <f>$J$2/executionTime_15IMGS__3[[#This Row],[mean]]</f>
        <v>4.0439702812234586</v>
      </c>
      <c r="M4" s="1">
        <f>LOG(executionTime_15IMGS__3[[#This Row],[Blocks]],2)</f>
        <v>2</v>
      </c>
      <c r="O4">
        <v>4</v>
      </c>
      <c r="P4">
        <v>30</v>
      </c>
      <c r="Q4">
        <v>38328.951666666668</v>
      </c>
      <c r="R4" s="1">
        <f>executionTime_30IMGS__3[[#This Row],[NImgs]]*1000/executionTime_30IMGS__3[[#This Row],[mean]]</f>
        <v>0.78269816145506366</v>
      </c>
      <c r="S4" s="1">
        <f>$Q$2/executionTime_30IMGS__3[[#This Row],[mean]]</f>
        <v>2.7122428385401096</v>
      </c>
      <c r="T4" s="1">
        <f>LOG(executionTime_30IMGS__3[[#This Row],[Blocks]],2)</f>
        <v>2</v>
      </c>
    </row>
    <row r="5" spans="1:20" x14ac:dyDescent="0.35">
      <c r="A5">
        <v>8</v>
      </c>
      <c r="B5">
        <v>3</v>
      </c>
      <c r="C5">
        <v>1965.7406666666666</v>
      </c>
      <c r="D5" s="1">
        <f>executionTime_3IMGS__3[[#This Row],[NImgs]]*1000/executionTime_3IMGS__3[[#This Row],[mean]]</f>
        <v>1.5261423090397479</v>
      </c>
      <c r="E5" s="1">
        <f>$C$2/executionTime_3IMGS__3[[#This Row],[mean]]</f>
        <v>7.8585366126627081</v>
      </c>
      <c r="F5" s="1">
        <f>LOG(executionTime_3IMGS__3[[#This Row],[Blocks]],2)</f>
        <v>3</v>
      </c>
      <c r="H5">
        <v>8</v>
      </c>
      <c r="I5">
        <v>15</v>
      </c>
      <c r="J5">
        <v>9627.5933333333342</v>
      </c>
      <c r="K5" s="1">
        <f>executionTime_15IMGS__3[[#This Row],[NImgs]]*1000/executionTime_15IMGS__3[[#This Row],[mean]]</f>
        <v>1.5580217693726157</v>
      </c>
      <c r="L5" s="1">
        <f>$J$2/executionTime_15IMGS__3[[#This Row],[mean]]</f>
        <v>8.0106108553262523</v>
      </c>
      <c r="M5" s="1">
        <f>LOG(executionTime_15IMGS__3[[#This Row],[Blocks]],2)</f>
        <v>3</v>
      </c>
      <c r="O5">
        <v>8</v>
      </c>
      <c r="P5">
        <v>30</v>
      </c>
      <c r="Q5">
        <v>19112.602666666666</v>
      </c>
      <c r="R5" s="1">
        <f>executionTime_30IMGS__3[[#This Row],[NImgs]]*1000/executionTime_30IMGS__3[[#This Row],[mean]]</f>
        <v>1.5696449365486731</v>
      </c>
      <c r="S5" s="1">
        <f>$Q$2/executionTime_30IMGS__3[[#This Row],[mean]]</f>
        <v>5.4392081748224497</v>
      </c>
      <c r="T5" s="1">
        <f>LOG(executionTime_30IMGS__3[[#This Row],[Blocks]],2)</f>
        <v>3</v>
      </c>
    </row>
    <row r="6" spans="1:20" x14ac:dyDescent="0.35">
      <c r="A6">
        <v>16</v>
      </c>
      <c r="B6">
        <v>3</v>
      </c>
      <c r="C6">
        <v>993.7643333333333</v>
      </c>
      <c r="D6" s="1">
        <f>executionTime_3IMGS__3[[#This Row],[NImgs]]*1000/executionTime_3IMGS__3[[#This Row],[mean]]</f>
        <v>3.0188243825749432</v>
      </c>
      <c r="E6" s="1">
        <f>$C$2/executionTime_3IMGS__3[[#This Row],[mean]]</f>
        <v>15.544777048079474</v>
      </c>
      <c r="F6" s="1">
        <f>LOG(executionTime_3IMGS__3[[#This Row],[Blocks]],2)</f>
        <v>4</v>
      </c>
      <c r="H6">
        <v>16</v>
      </c>
      <c r="I6">
        <v>15</v>
      </c>
      <c r="J6">
        <v>4840.4546666666665</v>
      </c>
      <c r="K6" s="1">
        <f>executionTime_15IMGS__3[[#This Row],[NImgs]]*1000/executionTime_15IMGS__3[[#This Row],[mean]]</f>
        <v>3.0988824465800873</v>
      </c>
      <c r="L6" s="1">
        <f>$J$2/executionTime_15IMGS__3[[#This Row],[mean]]</f>
        <v>15.932987493461358</v>
      </c>
      <c r="M6" s="1">
        <f>LOG(executionTime_15IMGS__3[[#This Row],[Blocks]],2)</f>
        <v>4</v>
      </c>
      <c r="O6">
        <v>16</v>
      </c>
      <c r="P6">
        <v>30</v>
      </c>
      <c r="Q6">
        <v>9581.1943333333329</v>
      </c>
      <c r="R6" s="1">
        <f>executionTime_30IMGS__3[[#This Row],[NImgs]]*1000/executionTime_30IMGS__3[[#This Row],[mean]]</f>
        <v>3.1311336516397419</v>
      </c>
      <c r="S6" s="1">
        <f>$Q$2/executionTime_30IMGS__3[[#This Row],[mean]]</f>
        <v>10.850153023720113</v>
      </c>
      <c r="T6" s="1">
        <f>LOG(executionTime_30IMGS__3[[#This Row],[Blocks]],2)</f>
        <v>4</v>
      </c>
    </row>
    <row r="7" spans="1:20" x14ac:dyDescent="0.35">
      <c r="A7">
        <v>32</v>
      </c>
      <c r="B7">
        <v>3</v>
      </c>
      <c r="C7">
        <v>497.209</v>
      </c>
      <c r="D7" s="1">
        <f>executionTime_3IMGS__3[[#This Row],[NImgs]]*1000/executionTime_3IMGS__3[[#This Row],[mean]]</f>
        <v>6.0336800017698797</v>
      </c>
      <c r="E7" s="1">
        <f>$C$2/executionTime_3IMGS__3[[#This Row],[mean]]</f>
        <v>31.069117815646941</v>
      </c>
      <c r="F7" s="1">
        <f>LOG(executionTime_3IMGS__3[[#This Row],[Blocks]],2)</f>
        <v>5</v>
      </c>
      <c r="H7">
        <v>32</v>
      </c>
      <c r="I7">
        <v>15</v>
      </c>
      <c r="J7">
        <v>2455.8760000000002</v>
      </c>
      <c r="K7" s="1">
        <f>executionTime_15IMGS__3[[#This Row],[NImgs]]*1000/executionTime_15IMGS__3[[#This Row],[mean]]</f>
        <v>6.1078002309562853</v>
      </c>
      <c r="L7" s="1">
        <f>$J$2/executionTime_15IMGS__3[[#This Row],[mean]]</f>
        <v>31.4034192551524</v>
      </c>
      <c r="M7" s="1">
        <f>LOG(executionTime_15IMGS__3[[#This Row],[Blocks]],2)</f>
        <v>5</v>
      </c>
      <c r="O7">
        <v>32</v>
      </c>
      <c r="P7">
        <v>30</v>
      </c>
      <c r="Q7">
        <v>4838.8403333333335</v>
      </c>
      <c r="R7" s="1">
        <f>executionTime_30IMGS__3[[#This Row],[NImgs]]*1000/executionTime_30IMGS__3[[#This Row],[mean]]</f>
        <v>6.1998325907426439</v>
      </c>
      <c r="S7" s="1">
        <f>$Q$2/executionTime_30IMGS__3[[#This Row],[mean]]</f>
        <v>21.483954316602443</v>
      </c>
      <c r="T7" s="1">
        <f>LOG(executionTime_30IMGS__3[[#This Row],[Blocks]],2)</f>
        <v>5</v>
      </c>
    </row>
    <row r="8" spans="1:20" x14ac:dyDescent="0.35">
      <c r="A8">
        <v>64</v>
      </c>
      <c r="B8">
        <v>3</v>
      </c>
      <c r="C8">
        <v>249.37700000000001</v>
      </c>
      <c r="D8" s="1">
        <f>executionTime_3IMGS__3[[#This Row],[NImgs]]*1000/executionTime_3IMGS__3[[#This Row],[mean]]</f>
        <v>12.029978706937689</v>
      </c>
      <c r="E8" s="1">
        <f>$C$2/executionTime_3IMGS__3[[#This Row],[mean]]</f>
        <v>61.945748806024611</v>
      </c>
      <c r="F8" s="1">
        <f>LOG(executionTime_3IMGS__3[[#This Row],[Blocks]],2)</f>
        <v>6</v>
      </c>
      <c r="H8">
        <v>64</v>
      </c>
      <c r="I8">
        <v>15</v>
      </c>
      <c r="J8">
        <v>1259.5026666666668</v>
      </c>
      <c r="K8" s="1">
        <f>executionTime_15IMGS__3[[#This Row],[NImgs]]*1000/executionTime_15IMGS__3[[#This Row],[mean]]</f>
        <v>11.909462676802589</v>
      </c>
      <c r="L8" s="1">
        <f>$J$2/executionTime_15IMGS__3[[#This Row],[mean]]</f>
        <v>61.232822849653878</v>
      </c>
      <c r="M8" s="1">
        <f>LOG(executionTime_15IMGS__3[[#This Row],[Blocks]],2)</f>
        <v>6</v>
      </c>
      <c r="O8">
        <v>64</v>
      </c>
      <c r="P8">
        <v>30</v>
      </c>
      <c r="Q8">
        <v>2459.9596666666666</v>
      </c>
      <c r="R8" s="1">
        <f>executionTime_30IMGS__3[[#This Row],[NImgs]]*1000/executionTime_30IMGS__3[[#This Row],[mean]]</f>
        <v>12.195321901619254</v>
      </c>
      <c r="S8" s="1">
        <f>$Q$2/executionTime_30IMGS__3[[#This Row],[mean]]</f>
        <v>42.259808595777791</v>
      </c>
      <c r="T8" s="1">
        <f>LOG(executionTime_30IMGS__3[[#This Row],[Blocks]],2)</f>
        <v>6</v>
      </c>
    </row>
    <row r="9" spans="1:20" x14ac:dyDescent="0.35">
      <c r="A9">
        <v>128</v>
      </c>
      <c r="B9">
        <v>3</v>
      </c>
      <c r="C9">
        <v>129.95433333333332</v>
      </c>
      <c r="D9" s="1">
        <f>executionTime_3IMGS__3[[#This Row],[NImgs]]*1000/executionTime_3IMGS__3[[#This Row],[mean]]</f>
        <v>23.085032434470573</v>
      </c>
      <c r="E9" s="1">
        <f>$C$2/executionTime_3IMGS__3[[#This Row],[mean]]</f>
        <v>118.87133428922468</v>
      </c>
      <c r="F9" s="1">
        <f>LOG(executionTime_3IMGS__3[[#This Row],[Blocks]],2)</f>
        <v>7</v>
      </c>
      <c r="H9">
        <v>128</v>
      </c>
      <c r="I9">
        <v>15</v>
      </c>
      <c r="J9">
        <v>651.65199999999993</v>
      </c>
      <c r="K9" s="1">
        <f>executionTime_15IMGS__3[[#This Row],[NImgs]]*1000/executionTime_15IMGS__3[[#This Row],[mean]]</f>
        <v>23.018420874945527</v>
      </c>
      <c r="L9" s="1">
        <f>$J$2/executionTime_15IMGS__3[[#This Row],[mean]]</f>
        <v>118.34983037981418</v>
      </c>
      <c r="M9" s="1">
        <f>LOG(executionTime_15IMGS__3[[#This Row],[Blocks]],2)</f>
        <v>7</v>
      </c>
      <c r="O9">
        <v>128</v>
      </c>
      <c r="P9">
        <v>30</v>
      </c>
      <c r="Q9">
        <v>1284.0693333333334</v>
      </c>
      <c r="R9" s="1">
        <f>executionTime_30IMGS__3[[#This Row],[NImgs]]*1000/executionTime_30IMGS__3[[#This Row],[mean]]</f>
        <v>23.363224415711716</v>
      </c>
      <c r="S9" s="1">
        <f>$Q$2/executionTime_30IMGS__3[[#This Row],[mean]]</f>
        <v>80.959354738892614</v>
      </c>
      <c r="T9" s="1">
        <f>LOG(executionTime_30IMGS__3[[#This Row],[Blocks]],2)</f>
        <v>7</v>
      </c>
    </row>
    <row r="10" spans="1:20" x14ac:dyDescent="0.35">
      <c r="A10">
        <v>256</v>
      </c>
      <c r="B10">
        <v>3</v>
      </c>
      <c r="C10">
        <v>68.156333333333336</v>
      </c>
      <c r="D10" s="1">
        <f>executionTime_3IMGS__3[[#This Row],[NImgs]]*1000/executionTime_3IMGS__3[[#This Row],[mean]]</f>
        <v>44.016452371753175</v>
      </c>
      <c r="E10" s="1">
        <f>$C$2/executionTime_3IMGS__3[[#This Row],[mean]]</f>
        <v>226.65311122957513</v>
      </c>
      <c r="F10" s="1">
        <f>LOG(executionTime_3IMGS__3[[#This Row],[Blocks]],2)</f>
        <v>8</v>
      </c>
      <c r="H10">
        <v>256</v>
      </c>
      <c r="I10">
        <v>15</v>
      </c>
      <c r="J10">
        <v>332.77733333333333</v>
      </c>
      <c r="K10" s="1">
        <f>executionTime_15IMGS__3[[#This Row],[NImgs]]*1000/executionTime_15IMGS__3[[#This Row],[mean]]</f>
        <v>45.075185409262652</v>
      </c>
      <c r="L10" s="1">
        <f>$J$2/executionTime_15IMGS__3[[#This Row],[mean]]</f>
        <v>231.75527880504683</v>
      </c>
      <c r="M10" s="1">
        <f>LOG(executionTime_15IMGS__3[[#This Row],[Blocks]],2)</f>
        <v>8</v>
      </c>
      <c r="O10">
        <v>256</v>
      </c>
      <c r="P10">
        <v>30</v>
      </c>
      <c r="Q10">
        <v>678.4616666666667</v>
      </c>
      <c r="R10" s="1">
        <f>executionTime_30IMGS__3[[#This Row],[NImgs]]*1000/executionTime_30IMGS__3[[#This Row],[mean]]</f>
        <v>44.217678719259496</v>
      </c>
      <c r="S10" s="1">
        <f>$Q$2/executionTime_30IMGS__3[[#This Row],[mean]]</f>
        <v>153.22520014640966</v>
      </c>
      <c r="T10" s="1">
        <f>LOG(executionTime_30IMGS__3[[#This Row],[Blocks]],2)</f>
        <v>8</v>
      </c>
    </row>
    <row r="11" spans="1:20" x14ac:dyDescent="0.35">
      <c r="A11">
        <v>512</v>
      </c>
      <c r="B11">
        <v>3</v>
      </c>
      <c r="C11">
        <v>34.216999999999999</v>
      </c>
      <c r="D11" s="1">
        <f>executionTime_3IMGS__3[[#This Row],[NImgs]]*1000/executionTime_3IMGS__3[[#This Row],[mean]]</f>
        <v>87.675716748984428</v>
      </c>
      <c r="E11" s="1">
        <f>$C$2/executionTime_3IMGS__3[[#This Row],[mean]]</f>
        <v>451.46696086740508</v>
      </c>
      <c r="F11" s="1">
        <f>LOG(executionTime_3IMGS__3[[#This Row],[Blocks]],2)</f>
        <v>9</v>
      </c>
      <c r="H11">
        <v>512</v>
      </c>
      <c r="I11">
        <v>15</v>
      </c>
      <c r="J11">
        <v>169.55033333333333</v>
      </c>
      <c r="K11" s="1">
        <f>executionTime_15IMGS__3[[#This Row],[NImgs]]*1000/executionTime_15IMGS__3[[#This Row],[mean]]</f>
        <v>88.469304100453954</v>
      </c>
      <c r="L11" s="1">
        <f>$J$2/executionTime_15IMGS__3[[#This Row],[mean]]</f>
        <v>454.86730783975656</v>
      </c>
      <c r="M11" s="1">
        <f>LOG(executionTime_15IMGS__3[[#This Row],[Blocks]],2)</f>
        <v>9</v>
      </c>
      <c r="O11">
        <v>512</v>
      </c>
      <c r="P11">
        <v>30</v>
      </c>
      <c r="Q11">
        <v>354.16666666666669</v>
      </c>
      <c r="R11" s="1">
        <f>executionTime_30IMGS__3[[#This Row],[NImgs]]*1000/executionTime_30IMGS__3[[#This Row],[mean]]</f>
        <v>84.705882352941174</v>
      </c>
      <c r="S11" s="1">
        <f>$Q$2/executionTime_30IMGS__3[[#This Row],[mean]]</f>
        <v>293.52684611764704</v>
      </c>
      <c r="T11" s="1">
        <f>LOG(executionTime_30IMGS__3[[#This Row],[Blocks]],2)</f>
        <v>9</v>
      </c>
    </row>
    <row r="12" spans="1:20" x14ac:dyDescent="0.35">
      <c r="A12">
        <v>1024</v>
      </c>
      <c r="B12">
        <v>3</v>
      </c>
      <c r="C12">
        <v>19.207333333333331</v>
      </c>
      <c r="D12" s="1">
        <f>executionTime_3IMGS__3[[#This Row],[NImgs]]*1000/executionTime_3IMGS__3[[#This Row],[mean]]</f>
        <v>156.19034396584641</v>
      </c>
      <c r="E12" s="1">
        <f>$C$2/executionTime_3IMGS__3[[#This Row],[mean]]</f>
        <v>804.26807469369339</v>
      </c>
      <c r="F12" s="1">
        <f>LOG(executionTime_3IMGS__3[[#This Row],[Blocks]],2)</f>
        <v>10</v>
      </c>
      <c r="H12">
        <v>1024</v>
      </c>
      <c r="I12">
        <v>15</v>
      </c>
      <c r="J12">
        <v>93.245000000000005</v>
      </c>
      <c r="K12" s="1">
        <f>executionTime_15IMGS__3[[#This Row],[NImgs]]*1000/executionTime_15IMGS__3[[#This Row],[mean]]</f>
        <v>160.86653439862727</v>
      </c>
      <c r="L12" s="1">
        <f>$J$2/executionTime_15IMGS__3[[#This Row],[mean]]</f>
        <v>827.09961570772327</v>
      </c>
      <c r="M12" s="1">
        <f>LOG(executionTime_15IMGS__3[[#This Row],[Blocks]],2)</f>
        <v>10</v>
      </c>
      <c r="O12">
        <v>1024</v>
      </c>
      <c r="P12">
        <v>30</v>
      </c>
      <c r="Q12">
        <v>195.69066666666666</v>
      </c>
      <c r="R12" s="1">
        <f>executionTime_30IMGS__3[[#This Row],[NImgs]]*1000/executionTime_30IMGS__3[[#This Row],[mean]]</f>
        <v>153.30317235364657</v>
      </c>
      <c r="S12" s="1">
        <f>$Q$2/executionTime_30IMGS__3[[#This Row],[mean]]</f>
        <v>531.23343303717434</v>
      </c>
      <c r="T12" s="1">
        <f>LOG(executionTime_30IMGS__3[[#This Row],[Blocks]],2)</f>
        <v>10</v>
      </c>
    </row>
    <row r="13" spans="1:20" x14ac:dyDescent="0.35">
      <c r="A13">
        <v>2048</v>
      </c>
      <c r="B13">
        <v>3</v>
      </c>
      <c r="C13">
        <v>17.449333333333332</v>
      </c>
      <c r="D13" s="1">
        <f>executionTime_3IMGS__3[[#This Row],[NImgs]]*1000/executionTime_3IMGS__3[[#This Row],[mean]]</f>
        <v>171.92633911515244</v>
      </c>
      <c r="E13" s="1">
        <f>$C$2/executionTime_3IMGS__3[[#This Row],[mean]]</f>
        <v>885.29714602277068</v>
      </c>
      <c r="F13" s="1">
        <f>LOG(executionTime_3IMGS__3[[#This Row],[Blocks]],2)</f>
        <v>11</v>
      </c>
      <c r="H13">
        <v>2048</v>
      </c>
      <c r="I13">
        <v>15</v>
      </c>
      <c r="J13">
        <v>84.968000000000004</v>
      </c>
      <c r="K13" s="1">
        <f>executionTime_15IMGS__3[[#This Row],[NImgs]]*1000/executionTime_15IMGS__3[[#This Row],[mean]]</f>
        <v>176.53704924206758</v>
      </c>
      <c r="L13" s="1">
        <f>$J$2/executionTime_15IMGS__3[[#This Row],[mean]]</f>
        <v>907.66998948623791</v>
      </c>
      <c r="M13" s="1">
        <f>LOG(executionTime_15IMGS__3[[#This Row],[Blocks]],2)</f>
        <v>11</v>
      </c>
      <c r="O13">
        <v>2048</v>
      </c>
      <c r="P13">
        <v>30</v>
      </c>
      <c r="Q13">
        <v>153.63200000000001</v>
      </c>
      <c r="R13" s="1">
        <f>executionTime_30IMGS__3[[#This Row],[NImgs]]*1000/executionTime_30IMGS__3[[#This Row],[mean]]</f>
        <v>195.27181837117266</v>
      </c>
      <c r="S13" s="1">
        <f>$Q$2/executionTime_30IMGS__3[[#This Row],[mean]]</f>
        <v>676.66517826147333</v>
      </c>
      <c r="T13" s="1">
        <f>LOG(executionTime_30IMGS__3[[#This Row],[Blocks]],2)</f>
        <v>11</v>
      </c>
    </row>
    <row r="14" spans="1:20" x14ac:dyDescent="0.35">
      <c r="A14">
        <v>4096</v>
      </c>
      <c r="B14">
        <v>3</v>
      </c>
      <c r="C14">
        <v>13.335333333333333</v>
      </c>
      <c r="D14" s="1">
        <f>executionTime_3IMGS__3[[#This Row],[NImgs]]*1000/executionTime_3IMGS__3[[#This Row],[mean]]</f>
        <v>224.96625506174075</v>
      </c>
      <c r="E14" s="1">
        <f>$C$2/executionTime_3IMGS__3[[#This Row],[mean]]</f>
        <v>1158.4146128080788</v>
      </c>
      <c r="F14" s="1">
        <f>LOG(executionTime_3IMGS__3[[#This Row],[Blocks]],2)</f>
        <v>12</v>
      </c>
      <c r="H14">
        <v>4096</v>
      </c>
      <c r="I14">
        <v>15</v>
      </c>
      <c r="J14">
        <v>67.921333333333337</v>
      </c>
      <c r="K14" s="1">
        <f>executionTime_15IMGS__3[[#This Row],[NImgs]]*1000/executionTime_15IMGS__3[[#This Row],[mean]]</f>
        <v>220.84372116762529</v>
      </c>
      <c r="L14" s="1">
        <f>$J$2/executionTime_15IMGS__3[[#This Row],[mean]]</f>
        <v>1135.4739355332638</v>
      </c>
      <c r="M14" s="1">
        <f>LOG(executionTime_15IMGS__3[[#This Row],[Blocks]],2)</f>
        <v>12</v>
      </c>
      <c r="O14">
        <v>4096</v>
      </c>
      <c r="P14">
        <v>30</v>
      </c>
      <c r="Q14">
        <v>131.49866666666668</v>
      </c>
      <c r="R14" s="1">
        <f>executionTime_30IMGS__3[[#This Row],[NImgs]]*1000/executionTime_30IMGS__3[[#This Row],[mean]]</f>
        <v>228.13919532770925</v>
      </c>
      <c r="S14" s="1">
        <f>$Q$2/executionTime_30IMGS__3[[#This Row],[mean]]</f>
        <v>790.55877372647626</v>
      </c>
      <c r="T14" s="1">
        <f>LOG(executionTime_30IMGS__3[[#This Row],[Blocks]],2)</f>
        <v>12</v>
      </c>
    </row>
    <row r="15" spans="1:20" x14ac:dyDescent="0.35">
      <c r="A15">
        <v>8192</v>
      </c>
      <c r="B15">
        <v>3</v>
      </c>
      <c r="C15">
        <v>11.071999999999999</v>
      </c>
      <c r="D15" s="1">
        <f>executionTime_3IMGS__3[[#This Row],[NImgs]]*1000/executionTime_3IMGS__3[[#This Row],[mean]]</f>
        <v>270.95375722543355</v>
      </c>
      <c r="E15" s="1">
        <f>$C$2/executionTime_3IMGS__3[[#This Row],[mean]]</f>
        <v>1395.2172145953757</v>
      </c>
      <c r="F15" s="1">
        <f>LOG(executionTime_3IMGS__3[[#This Row],[Blocks]],2)</f>
        <v>13</v>
      </c>
      <c r="H15">
        <v>8192</v>
      </c>
      <c r="I15">
        <v>15</v>
      </c>
      <c r="J15">
        <v>58.865000000000002</v>
      </c>
      <c r="K15" s="1">
        <f>executionTime_15IMGS__3[[#This Row],[NImgs]]*1000/executionTime_15IMGS__3[[#This Row],[mean]]</f>
        <v>254.82035165208526</v>
      </c>
      <c r="L15" s="1">
        <f>$J$2/executionTime_15IMGS__3[[#This Row],[mean]]</f>
        <v>1310.1656955179931</v>
      </c>
      <c r="M15" s="1">
        <f>LOG(executionTime_15IMGS__3[[#This Row],[Blocks]],2)</f>
        <v>13</v>
      </c>
      <c r="O15">
        <v>8192</v>
      </c>
      <c r="P15">
        <v>30</v>
      </c>
      <c r="Q15">
        <v>118.084</v>
      </c>
      <c r="R15" s="1">
        <f>executionTime_30IMGS__3[[#This Row],[NImgs]]*1000/executionTime_30IMGS__3[[#This Row],[mean]]</f>
        <v>254.05643440262864</v>
      </c>
      <c r="S15" s="1">
        <f>$Q$2/executionTime_30IMGS__3[[#This Row],[mean]]</f>
        <v>880.3684213497736</v>
      </c>
      <c r="T15" s="1">
        <f>LOG(executionTime_30IMGS__3[[#This Row],[Blocks]],2)</f>
        <v>13</v>
      </c>
    </row>
    <row r="16" spans="1:20" x14ac:dyDescent="0.35">
      <c r="A16">
        <v>16384</v>
      </c>
      <c r="B16">
        <v>3</v>
      </c>
      <c r="C16">
        <v>9.6810000000000009</v>
      </c>
      <c r="D16" s="1">
        <f>executionTime_3IMGS__3[[#This Row],[NImgs]]*1000/executionTime_3IMGS__3[[#This Row],[mean]]</f>
        <v>309.88534242330337</v>
      </c>
      <c r="E16" s="1">
        <f>$C$2/executionTime_3IMGS__3[[#This Row],[mean]]</f>
        <v>1595.6869125090382</v>
      </c>
      <c r="F16" s="1">
        <f>LOG(executionTime_3IMGS__3[[#This Row],[Blocks]],2)</f>
        <v>14</v>
      </c>
      <c r="H16">
        <v>16384</v>
      </c>
      <c r="I16">
        <v>15</v>
      </c>
      <c r="J16">
        <v>56.013999999999996</v>
      </c>
      <c r="K16" s="1">
        <f>executionTime_15IMGS__3[[#This Row],[NImgs]]*1000/executionTime_15IMGS__3[[#This Row],[mean]]</f>
        <v>267.79019530831579</v>
      </c>
      <c r="L16" s="1">
        <f>$J$2/executionTime_15IMGS__3[[#This Row],[mean]]</f>
        <v>1376.850495709406</v>
      </c>
      <c r="M16" s="1">
        <f>LOG(executionTime_15IMGS__3[[#This Row],[Blocks]],2)</f>
        <v>14</v>
      </c>
      <c r="O16">
        <v>16384</v>
      </c>
      <c r="P16">
        <v>30</v>
      </c>
      <c r="Q16">
        <v>115.95933333333333</v>
      </c>
      <c r="R16" s="1">
        <f>executionTime_30IMGS__3[[#This Row],[NImgs]]*1000/executionTime_30IMGS__3[[#This Row],[mean]]</f>
        <v>258.71138732544171</v>
      </c>
      <c r="S16" s="1">
        <f>$Q$2/executionTime_30IMGS__3[[#This Row],[mean]]</f>
        <v>896.49898527644757</v>
      </c>
      <c r="T16" s="1">
        <f>LOG(executionTime_30IMGS__3[[#This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6C59-3C26-4E5C-9A4B-9399A14A5B22}">
  <dimension ref="A1:K7"/>
  <sheetViews>
    <sheetView workbookViewId="0">
      <selection activeCell="X27" sqref="X27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468.02300000000002</v>
      </c>
      <c r="E2">
        <v>32</v>
      </c>
      <c r="F2">
        <v>15</v>
      </c>
      <c r="G2">
        <v>2279.6179999999999</v>
      </c>
      <c r="I2">
        <v>32</v>
      </c>
      <c r="J2">
        <v>30</v>
      </c>
      <c r="K2">
        <v>4463.53</v>
      </c>
    </row>
    <row r="3" spans="1:11" x14ac:dyDescent="0.35">
      <c r="A3">
        <v>64</v>
      </c>
      <c r="B3">
        <v>3</v>
      </c>
      <c r="C3">
        <v>482.33566666666667</v>
      </c>
      <c r="E3">
        <v>64</v>
      </c>
      <c r="F3">
        <v>15</v>
      </c>
      <c r="G3">
        <v>2260.3946666666666</v>
      </c>
      <c r="I3">
        <v>64</v>
      </c>
      <c r="J3">
        <v>30</v>
      </c>
      <c r="K3">
        <v>4448.0503333333336</v>
      </c>
    </row>
    <row r="4" spans="1:11" x14ac:dyDescent="0.35">
      <c r="A4">
        <v>128</v>
      </c>
      <c r="B4">
        <v>3</v>
      </c>
      <c r="C4">
        <v>502.00700000000001</v>
      </c>
      <c r="E4">
        <v>128</v>
      </c>
      <c r="F4">
        <v>15</v>
      </c>
      <c r="G4">
        <v>2320.5686666666666</v>
      </c>
      <c r="I4">
        <v>128</v>
      </c>
      <c r="J4">
        <v>30</v>
      </c>
      <c r="K4">
        <v>4542.7873333333328</v>
      </c>
    </row>
    <row r="5" spans="1:11" x14ac:dyDescent="0.35">
      <c r="A5">
        <v>256</v>
      </c>
      <c r="B5">
        <v>3</v>
      </c>
      <c r="C5">
        <v>514.08266666666668</v>
      </c>
      <c r="E5">
        <v>256</v>
      </c>
      <c r="F5">
        <v>15</v>
      </c>
      <c r="G5">
        <v>2426.8583333333336</v>
      </c>
      <c r="I5">
        <v>256</v>
      </c>
      <c r="J5">
        <v>30</v>
      </c>
      <c r="K5">
        <v>4674.4926666666661</v>
      </c>
    </row>
    <row r="6" spans="1:11" x14ac:dyDescent="0.35">
      <c r="A6">
        <v>512</v>
      </c>
      <c r="B6">
        <v>3</v>
      </c>
      <c r="C6">
        <v>528.04066666666665</v>
      </c>
      <c r="E6">
        <v>512</v>
      </c>
      <c r="F6">
        <v>15</v>
      </c>
      <c r="G6">
        <v>2515.0073333333335</v>
      </c>
      <c r="I6">
        <v>512</v>
      </c>
      <c r="J6">
        <v>30</v>
      </c>
      <c r="K6">
        <v>4790.4886666666671</v>
      </c>
    </row>
    <row r="7" spans="1:11" x14ac:dyDescent="0.35">
      <c r="A7">
        <v>1024</v>
      </c>
      <c r="B7">
        <v>3</v>
      </c>
      <c r="C7">
        <v>541.28200000000004</v>
      </c>
      <c r="E7">
        <v>1024</v>
      </c>
      <c r="F7">
        <v>15</v>
      </c>
      <c r="G7">
        <v>2631.2336666666665</v>
      </c>
      <c r="I7">
        <v>1024</v>
      </c>
      <c r="J7">
        <v>30</v>
      </c>
      <c r="K7">
        <v>5049.5810000000001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6"/>
  <sheetViews>
    <sheetView workbookViewId="0">
      <selection activeCell="L19" sqref="L19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14490.382666666666</v>
      </c>
      <c r="D2" s="1">
        <f>executionTime_3IMGS__4[[#This Row],[NImgs]]*1000/executionTime_3IMGS__4[[#This Row],[mean]]</f>
        <v>0.20703386991298228</v>
      </c>
      <c r="E2" s="1">
        <f>$C$2/executionTime_3IMGS__4[[#This Row],[mean]]</f>
        <v>1</v>
      </c>
      <c r="F2" s="1">
        <f>LOG(executionTime_3IMGS__4[[#This Row],[Blocks]],2)</f>
        <v>0</v>
      </c>
      <c r="H2">
        <v>1</v>
      </c>
      <c r="I2">
        <v>15</v>
      </c>
      <c r="J2">
        <v>72000.281000000003</v>
      </c>
      <c r="K2" s="1">
        <f>executionTime_15IMGS__4[[#This Row],[NImgs]]*1000/executionTime_15IMGS__4[[#This Row],[mean]]</f>
        <v>0.20833252025780288</v>
      </c>
      <c r="L2" s="1">
        <f>$J$2/executionTime_15IMGS__4[[#This Row],[mean]]</f>
        <v>1</v>
      </c>
      <c r="M2" s="1">
        <f>LOG(executionTime_15IMGS__4[[#This Row],[Blocks]],2)</f>
        <v>0</v>
      </c>
      <c r="O2">
        <v>1</v>
      </c>
      <c r="P2">
        <v>30</v>
      </c>
      <c r="Q2">
        <v>98731.854333333336</v>
      </c>
      <c r="R2" s="1">
        <f>executionTime_30IMGS__4[[#This Row],[NImgs]]*1000/executionTime_30IMGS__4[[#This Row],[mean]]</f>
        <v>0.30385330248853187</v>
      </c>
      <c r="S2" s="1">
        <f>$Q$2/executionTime_30IMGS__4[[#This Row],[mean]]</f>
        <v>1</v>
      </c>
      <c r="T2" s="1">
        <f>LOG(executionTime_30IMGS__4[[#This Row],[Blocks]],2)</f>
        <v>0</v>
      </c>
    </row>
    <row r="3" spans="1:20" x14ac:dyDescent="0.35">
      <c r="A3">
        <v>2</v>
      </c>
      <c r="B3">
        <v>3</v>
      </c>
      <c r="C3">
        <v>7244.5209999999997</v>
      </c>
      <c r="D3" s="1">
        <f>executionTime_3IMGS__4[[#This Row],[NImgs]]*1000/executionTime_3IMGS__4[[#This Row],[mean]]</f>
        <v>0.41410605338848494</v>
      </c>
      <c r="E3" s="1">
        <f>$C$2/executionTime_3IMGS__4[[#This Row],[mean]]</f>
        <v>2.0001850593940809</v>
      </c>
      <c r="F3" s="1">
        <f>LOG(executionTime_3IMGS__4[[#This Row],[Blocks]],2)</f>
        <v>1</v>
      </c>
      <c r="H3">
        <v>2</v>
      </c>
      <c r="I3">
        <v>15</v>
      </c>
      <c r="J3">
        <v>36203.416666666672</v>
      </c>
      <c r="K3" s="1">
        <f>executionTime_15IMGS__4[[#This Row],[NImgs]]*1000/executionTime_15IMGS__4[[#This Row],[mean]]</f>
        <v>0.41432553557329987</v>
      </c>
      <c r="L3" s="1">
        <f>$J$2/executionTime_15IMGS__4[[#This Row],[mean]]</f>
        <v>1.988770332450206</v>
      </c>
      <c r="M3" s="1">
        <f>LOG(executionTime_15IMGS__4[[#This Row],[Blocks]],2)</f>
        <v>1</v>
      </c>
      <c r="O3">
        <v>2</v>
      </c>
      <c r="P3">
        <v>30</v>
      </c>
      <c r="Q3">
        <v>72353.046666666662</v>
      </c>
      <c r="R3" s="1">
        <f>executionTime_30IMGS__4[[#This Row],[NImgs]]*1000/executionTime_30IMGS__4[[#This Row],[mean]]</f>
        <v>0.41463354180800682</v>
      </c>
      <c r="S3" s="1">
        <f>$Q$2/executionTime_30IMGS__4[[#This Row],[mean]]</f>
        <v>1.3645846150500736</v>
      </c>
      <c r="T3" s="1">
        <f>LOG(executionTime_30IMGS__4[[#This Row],[Blocks]],2)</f>
        <v>1</v>
      </c>
    </row>
    <row r="4" spans="1:20" x14ac:dyDescent="0.35">
      <c r="A4">
        <v>4</v>
      </c>
      <c r="B4">
        <v>3</v>
      </c>
      <c r="C4">
        <v>3637.1863333333336</v>
      </c>
      <c r="D4" s="1">
        <f>executionTime_3IMGS__4[[#This Row],[NImgs]]*1000/executionTime_3IMGS__4[[#This Row],[mean]]</f>
        <v>0.82481339284331412</v>
      </c>
      <c r="E4" s="1">
        <f>$C$2/executionTime_3IMGS__4[[#This Row],[mean]]</f>
        <v>3.9839538969637607</v>
      </c>
      <c r="F4" s="1">
        <f>LOG(executionTime_3IMGS__4[[#This Row],[Blocks]],2)</f>
        <v>2</v>
      </c>
      <c r="H4">
        <v>4</v>
      </c>
      <c r="I4">
        <v>15</v>
      </c>
      <c r="J4">
        <v>18063.076666666668</v>
      </c>
      <c r="K4" s="1">
        <f>executionTime_15IMGS__4[[#This Row],[NImgs]]*1000/executionTime_15IMGS__4[[#This Row],[mean]]</f>
        <v>0.83042331474353848</v>
      </c>
      <c r="L4" s="1">
        <f>$J$2/executionTime_15IMGS__4[[#This Row],[mean]]</f>
        <v>3.9860474673657476</v>
      </c>
      <c r="M4" s="1">
        <f>LOG(executionTime_15IMGS__4[[#This Row],[Blocks]],2)</f>
        <v>2</v>
      </c>
      <c r="O4">
        <v>4</v>
      </c>
      <c r="P4">
        <v>30</v>
      </c>
      <c r="Q4">
        <v>36193.023333333331</v>
      </c>
      <c r="R4" s="1">
        <f>executionTime_30IMGS__4[[#This Row],[NImgs]]*1000/executionTime_30IMGS__4[[#This Row],[mean]]</f>
        <v>0.82888902990235602</v>
      </c>
      <c r="S4" s="1">
        <f>$Q$2/executionTime_30IMGS__4[[#This Row],[mean]]</f>
        <v>2.7279250319605799</v>
      </c>
      <c r="T4" s="1">
        <f>LOG(executionTime_30IMGS__4[[#This Row],[Blocks]],2)</f>
        <v>2</v>
      </c>
    </row>
    <row r="5" spans="1:20" x14ac:dyDescent="0.35">
      <c r="A5">
        <v>8</v>
      </c>
      <c r="B5">
        <v>3</v>
      </c>
      <c r="C5">
        <v>1842.1073333333334</v>
      </c>
      <c r="D5" s="1">
        <f>executionTime_3IMGS__4[[#This Row],[NImgs]]*1000/executionTime_3IMGS__4[[#This Row],[mean]]</f>
        <v>1.6285695983694037</v>
      </c>
      <c r="E5" s="1">
        <f>$C$2/executionTime_3IMGS__4[[#This Row],[mean]]</f>
        <v>7.8661988932241007</v>
      </c>
      <c r="F5" s="1">
        <f>LOG(executionTime_3IMGS__4[[#This Row],[Blocks]],2)</f>
        <v>3</v>
      </c>
      <c r="H5">
        <v>8</v>
      </c>
      <c r="I5">
        <v>15</v>
      </c>
      <c r="J5">
        <v>9087.0203333333338</v>
      </c>
      <c r="K5" s="1">
        <f>executionTime_15IMGS__4[[#This Row],[NImgs]]*1000/executionTime_15IMGS__4[[#This Row],[mean]]</f>
        <v>1.6507061115486297</v>
      </c>
      <c r="L5" s="1">
        <f>$J$2/executionTime_15IMGS__4[[#This Row],[mean]]</f>
        <v>7.9234202586612454</v>
      </c>
      <c r="M5" s="1">
        <f>LOG(executionTime_15IMGS__4[[#This Row],[Blocks]],2)</f>
        <v>3</v>
      </c>
      <c r="O5">
        <v>8</v>
      </c>
      <c r="P5">
        <v>30</v>
      </c>
      <c r="Q5">
        <v>18062.957000000002</v>
      </c>
      <c r="R5" s="1">
        <f>executionTime_30IMGS__4[[#This Row],[NImgs]]*1000/executionTime_30IMGS__4[[#This Row],[mean]]</f>
        <v>1.6608576325570612</v>
      </c>
      <c r="S5" s="1">
        <f>$Q$2/executionTime_30IMGS__4[[#This Row],[mean]]</f>
        <v>5.4659851282009546</v>
      </c>
      <c r="T5" s="1">
        <f>LOG(executionTime_30IMGS__4[[#This Row],[Blocks]],2)</f>
        <v>3</v>
      </c>
    </row>
    <row r="6" spans="1:20" x14ac:dyDescent="0.35">
      <c r="A6">
        <v>16</v>
      </c>
      <c r="B6">
        <v>3</v>
      </c>
      <c r="C6">
        <v>931.28200000000004</v>
      </c>
      <c r="D6" s="1">
        <f>executionTime_3IMGS__4[[#This Row],[NImgs]]*1000/executionTime_3IMGS__4[[#This Row],[mean]]</f>
        <v>3.2213658161545053</v>
      </c>
      <c r="E6" s="1">
        <f>$C$2/executionTime_3IMGS__4[[#This Row],[mean]]</f>
        <v>15.559607795132587</v>
      </c>
      <c r="F6" s="1">
        <f>LOG(executionTime_3IMGS__4[[#This Row],[Blocks]],2)</f>
        <v>4</v>
      </c>
      <c r="H6">
        <v>16</v>
      </c>
      <c r="I6">
        <v>15</v>
      </c>
      <c r="J6">
        <v>4577.1509999999998</v>
      </c>
      <c r="K6" s="1">
        <f>executionTime_15IMGS__4[[#This Row],[NImgs]]*1000/executionTime_15IMGS__4[[#This Row],[mean]]</f>
        <v>3.2771477279207089</v>
      </c>
      <c r="L6" s="1">
        <f>$J$2/executionTime_15IMGS__4[[#This Row],[mean]]</f>
        <v>15.730370485920172</v>
      </c>
      <c r="M6" s="1">
        <f>LOG(executionTime_15IMGS__4[[#This Row],[Blocks]],2)</f>
        <v>4</v>
      </c>
      <c r="O6">
        <v>16</v>
      </c>
      <c r="P6">
        <v>30</v>
      </c>
      <c r="Q6">
        <v>9083.6293333333342</v>
      </c>
      <c r="R6" s="1">
        <f>executionTime_30IMGS__4[[#This Row],[NImgs]]*1000/executionTime_30IMGS__4[[#This Row],[mean]]</f>
        <v>3.3026446697810359</v>
      </c>
      <c r="S6" s="1">
        <f>$Q$2/executionTime_30IMGS__4[[#This Row],[mean]]</f>
        <v>10.869207748386033</v>
      </c>
      <c r="T6" s="1">
        <f>LOG(executionTime_30IMGS__4[[#This Row],[Blocks]],2)</f>
        <v>4</v>
      </c>
    </row>
    <row r="7" spans="1:20" x14ac:dyDescent="0.35">
      <c r="A7">
        <v>32</v>
      </c>
      <c r="B7">
        <v>3</v>
      </c>
      <c r="C7">
        <v>469.15433333333334</v>
      </c>
      <c r="D7" s="1">
        <f>executionTime_3IMGS__4[[#This Row],[NImgs]]*1000/executionTime_3IMGS__4[[#This Row],[mean]]</f>
        <v>6.394484259976994</v>
      </c>
      <c r="E7" s="1">
        <f>$C$2/executionTime_3IMGS__4[[#This Row],[mean]]</f>
        <v>30.886174627681154</v>
      </c>
      <c r="F7" s="1">
        <f>LOG(executionTime_3IMGS__4[[#This Row],[Blocks]],2)</f>
        <v>5</v>
      </c>
      <c r="H7">
        <v>32</v>
      </c>
      <c r="I7">
        <v>15</v>
      </c>
      <c r="J7">
        <v>2327.9763333333335</v>
      </c>
      <c r="K7" s="1">
        <f>executionTime_15IMGS__4[[#This Row],[NImgs]]*1000/executionTime_15IMGS__4[[#This Row],[mean]]</f>
        <v>6.4433644729206145</v>
      </c>
      <c r="L7" s="1">
        <f>$J$2/executionTime_15IMGS__4[[#This Row],[mean]]</f>
        <v>30.928270175713411</v>
      </c>
      <c r="M7" s="1">
        <f>LOG(executionTime_15IMGS__4[[#This Row],[Blocks]],2)</f>
        <v>5</v>
      </c>
      <c r="O7">
        <v>32</v>
      </c>
      <c r="P7">
        <v>30</v>
      </c>
      <c r="Q7">
        <v>4579.6063333333332</v>
      </c>
      <c r="R7" s="1">
        <f>executionTime_30IMGS__4[[#This Row],[NImgs]]*1000/executionTime_30IMGS__4[[#This Row],[mean]]</f>
        <v>6.5507814026809728</v>
      </c>
      <c r="S7" s="1">
        <f>$Q$2/executionTime_30IMGS__4[[#This Row],[mean]]</f>
        <v>21.559026507300228</v>
      </c>
      <c r="T7" s="1">
        <f>LOG(executionTime_30IMGS__4[[#This Row],[Blocks]],2)</f>
        <v>5</v>
      </c>
    </row>
    <row r="8" spans="1:20" x14ac:dyDescent="0.35">
      <c r="A8">
        <v>64</v>
      </c>
      <c r="B8">
        <v>3</v>
      </c>
      <c r="C8">
        <v>237.54733333333334</v>
      </c>
      <c r="D8" s="1">
        <f>executionTime_3IMGS__4[[#This Row],[NImgs]]*1000/executionTime_3IMGS__4[[#This Row],[mean]]</f>
        <v>12.629061997468574</v>
      </c>
      <c r="E8" s="1">
        <f>$C$2/executionTime_3IMGS__4[[#This Row],[mean]]</f>
        <v>60.999980354792449</v>
      </c>
      <c r="F8" s="1">
        <f>LOG(executionTime_3IMGS__4[[#This Row],[Blocks]],2)</f>
        <v>6</v>
      </c>
      <c r="H8">
        <v>64</v>
      </c>
      <c r="I8">
        <v>15</v>
      </c>
      <c r="J8">
        <v>1198.1316666666667</v>
      </c>
      <c r="K8" s="1">
        <f>executionTime_15IMGS__4[[#This Row],[NImgs]]*1000/executionTime_15IMGS__4[[#This Row],[mean]]</f>
        <v>12.519492153756056</v>
      </c>
      <c r="L8" s="1">
        <f>$J$2/executionTime_15IMGS__4[[#This Row],[mean]]</f>
        <v>60.093796869848752</v>
      </c>
      <c r="M8" s="1">
        <f>LOG(executionTime_15IMGS__4[[#This Row],[Blocks]],2)</f>
        <v>6</v>
      </c>
      <c r="O8">
        <v>64</v>
      </c>
      <c r="P8">
        <v>30</v>
      </c>
      <c r="Q8">
        <v>2335.893</v>
      </c>
      <c r="R8" s="1">
        <f>executionTime_30IMGS__4[[#This Row],[NImgs]]*1000/executionTime_30IMGS__4[[#This Row],[mean]]</f>
        <v>12.843054026875375</v>
      </c>
      <c r="S8" s="1">
        <f>$Q$2/executionTime_30IMGS__4[[#This Row],[mean]]</f>
        <v>42.267284645886321</v>
      </c>
      <c r="T8" s="1">
        <f>LOG(executionTime_30IMGS__4[[#This Row],[Blocks]],2)</f>
        <v>6</v>
      </c>
    </row>
    <row r="9" spans="1:20" x14ac:dyDescent="0.35">
      <c r="A9">
        <v>128</v>
      </c>
      <c r="B9">
        <v>3</v>
      </c>
      <c r="C9">
        <v>125.318</v>
      </c>
      <c r="D9" s="1">
        <f>executionTime_3IMGS__4[[#This Row],[NImgs]]*1000/executionTime_3IMGS__4[[#This Row],[mean]]</f>
        <v>23.939098932316188</v>
      </c>
      <c r="E9" s="1">
        <f>$C$2/executionTime_3IMGS__4[[#This Row],[mean]]</f>
        <v>115.62890140815099</v>
      </c>
      <c r="F9" s="1">
        <f>LOG(executionTime_3IMGS__4[[#This Row],[Blocks]],2)</f>
        <v>7</v>
      </c>
      <c r="H9">
        <v>128</v>
      </c>
      <c r="I9">
        <v>15</v>
      </c>
      <c r="J9">
        <v>624.06666666666672</v>
      </c>
      <c r="K9" s="1">
        <f>executionTime_15IMGS__4[[#This Row],[NImgs]]*1000/executionTime_15IMGS__4[[#This Row],[mean]]</f>
        <v>24.035893601110992</v>
      </c>
      <c r="L9" s="1">
        <f>$J$2/executionTime_15IMGS__4[[#This Row],[mean]]</f>
        <v>115.37273955773955</v>
      </c>
      <c r="M9" s="1">
        <f>LOG(executionTime_15IMGS__4[[#This Row],[Blocks]],2)</f>
        <v>7</v>
      </c>
      <c r="O9">
        <v>128</v>
      </c>
      <c r="P9">
        <v>30</v>
      </c>
      <c r="Q9">
        <v>1226.9449999999999</v>
      </c>
      <c r="R9" s="1">
        <f>executionTime_30IMGS__4[[#This Row],[NImgs]]*1000/executionTime_30IMGS__4[[#This Row],[mean]]</f>
        <v>24.450973760029996</v>
      </c>
      <c r="S9" s="1">
        <f>$Q$2/executionTime_30IMGS__4[[#This Row],[mean]]</f>
        <v>80.469665986114563</v>
      </c>
      <c r="T9" s="1">
        <f>LOG(executionTime_30IMGS__4[[#This Row],[Blocks]],2)</f>
        <v>7</v>
      </c>
    </row>
    <row r="10" spans="1:20" x14ac:dyDescent="0.35">
      <c r="A10">
        <v>256</v>
      </c>
      <c r="B10">
        <v>3</v>
      </c>
      <c r="C10">
        <v>65.674999999999997</v>
      </c>
      <c r="D10" s="1">
        <f>executionTime_3IMGS__4[[#This Row],[NImgs]]*1000/executionTime_3IMGS__4[[#This Row],[mean]]</f>
        <v>45.679482299200608</v>
      </c>
      <c r="E10" s="1">
        <f>$C$2/executionTime_3IMGS__4[[#This Row],[mean]]</f>
        <v>220.6377261768811</v>
      </c>
      <c r="F10" s="1">
        <f>LOG(executionTime_3IMGS__4[[#This Row],[Blocks]],2)</f>
        <v>8</v>
      </c>
      <c r="H10">
        <v>256</v>
      </c>
      <c r="I10">
        <v>15</v>
      </c>
      <c r="J10">
        <v>318.39699999999999</v>
      </c>
      <c r="K10" s="1">
        <f>executionTime_15IMGS__4[[#This Row],[NImgs]]*1000/executionTime_15IMGS__4[[#This Row],[mean]]</f>
        <v>47.110996648837776</v>
      </c>
      <c r="L10" s="1">
        <f>$J$2/executionTime_15IMGS__4[[#This Row],[mean]]</f>
        <v>226.13366646042522</v>
      </c>
      <c r="M10" s="1">
        <f>LOG(executionTime_15IMGS__4[[#This Row],[Blocks]],2)</f>
        <v>8</v>
      </c>
      <c r="O10">
        <v>256</v>
      </c>
      <c r="P10">
        <v>30</v>
      </c>
      <c r="Q10">
        <v>648.53966666666668</v>
      </c>
      <c r="R10" s="1">
        <f>executionTime_30IMGS__4[[#This Row],[NImgs]]*1000/executionTime_30IMGS__4[[#This Row],[mean]]</f>
        <v>46.257771948156346</v>
      </c>
      <c r="S10" s="1">
        <f>$Q$2/executionTime_30IMGS__4[[#This Row],[mean]]</f>
        <v>152.23718672566417</v>
      </c>
      <c r="T10" s="1">
        <f>LOG(executionTime_30IMGS__4[[#This Row],[Blocks]],2)</f>
        <v>8</v>
      </c>
    </row>
    <row r="11" spans="1:20" x14ac:dyDescent="0.35">
      <c r="A11">
        <v>512</v>
      </c>
      <c r="B11">
        <v>3</v>
      </c>
      <c r="C11">
        <v>33.311666666666667</v>
      </c>
      <c r="D11" s="1">
        <f>executionTime_3IMGS__4[[#This Row],[NImgs]]*1000/executionTime_3IMGS__4[[#This Row],[mean]]</f>
        <v>90.05853804973232</v>
      </c>
      <c r="E11" s="1">
        <f>$C$2/executionTime_3IMGS__4[[#This Row],[mean]]</f>
        <v>434.99422624706057</v>
      </c>
      <c r="F11" s="1">
        <f>LOG(executionTime_3IMGS__4[[#This Row],[Blocks]],2)</f>
        <v>9</v>
      </c>
      <c r="H11">
        <v>512</v>
      </c>
      <c r="I11">
        <v>15</v>
      </c>
      <c r="J11">
        <v>162.66300000000001</v>
      </c>
      <c r="K11" s="1">
        <f>executionTime_15IMGS__4[[#This Row],[NImgs]]*1000/executionTime_15IMGS__4[[#This Row],[mean]]</f>
        <v>92.215193375260498</v>
      </c>
      <c r="L11" s="1">
        <f>$J$2/executionTime_15IMGS__4[[#This Row],[mean]]</f>
        <v>442.63465569920635</v>
      </c>
      <c r="M11" s="1">
        <f>LOG(executionTime_15IMGS__4[[#This Row],[Blocks]],2)</f>
        <v>9</v>
      </c>
      <c r="O11">
        <v>512</v>
      </c>
      <c r="P11">
        <v>30</v>
      </c>
      <c r="Q11">
        <v>336.62099999999998</v>
      </c>
      <c r="R11" s="1">
        <f>executionTime_30IMGS__4[[#This Row],[NImgs]]*1000/executionTime_30IMGS__4[[#This Row],[mean]]</f>
        <v>89.120999581131301</v>
      </c>
      <c r="S11" s="1">
        <f>$Q$2/executionTime_30IMGS__4[[#This Row],[mean]]</f>
        <v>293.30271828951061</v>
      </c>
      <c r="T11" s="1">
        <f>LOG(executionTime_30IMGS__4[[#This Row],[Blocks]],2)</f>
        <v>9</v>
      </c>
    </row>
    <row r="12" spans="1:20" x14ac:dyDescent="0.35">
      <c r="A12">
        <v>1024</v>
      </c>
      <c r="B12">
        <v>3</v>
      </c>
      <c r="C12">
        <v>19.243666666666666</v>
      </c>
      <c r="D12" s="1">
        <f>executionTime_3IMGS__4[[#This Row],[NImgs]]*1000/executionTime_3IMGS__4[[#This Row],[mean]]</f>
        <v>155.89544612080167</v>
      </c>
      <c r="E12" s="1">
        <f>$C$2/executionTime_3IMGS__4[[#This Row],[mean]]</f>
        <v>752.99489009371052</v>
      </c>
      <c r="F12" s="1">
        <f>LOG(executionTime_3IMGS__4[[#This Row],[Blocks]],2)</f>
        <v>10</v>
      </c>
      <c r="H12">
        <v>1024</v>
      </c>
      <c r="I12">
        <v>15</v>
      </c>
      <c r="J12">
        <v>88.620666666666665</v>
      </c>
      <c r="K12" s="1">
        <f>executionTime_15IMGS__4[[#This Row],[NImgs]]*1000/executionTime_15IMGS__4[[#This Row],[mean]]</f>
        <v>169.26074429591293</v>
      </c>
      <c r="L12" s="1">
        <f>$J$2/executionTime_15IMGS__4[[#This Row],[mean]]</f>
        <v>812.45474343832518</v>
      </c>
      <c r="M12" s="1">
        <f>LOG(executionTime_15IMGS__4[[#This Row],[Blocks]],2)</f>
        <v>10</v>
      </c>
      <c r="O12">
        <v>1024</v>
      </c>
      <c r="P12">
        <v>30</v>
      </c>
      <c r="Q12">
        <v>186.583</v>
      </c>
      <c r="R12" s="1">
        <f>executionTime_30IMGS__4[[#This Row],[NImgs]]*1000/executionTime_30IMGS__4[[#This Row],[mean]]</f>
        <v>160.78635245440367</v>
      </c>
      <c r="S12" s="1">
        <f>$Q$2/executionTime_30IMGS__4[[#This Row],[mean]]</f>
        <v>529.15782431053924</v>
      </c>
      <c r="T12" s="1">
        <f>LOG(executionTime_30IMGS__4[[#This Row],[Blocks]],2)</f>
        <v>10</v>
      </c>
    </row>
    <row r="13" spans="1:20" x14ac:dyDescent="0.35">
      <c r="A13">
        <v>2048</v>
      </c>
      <c r="B13">
        <v>3</v>
      </c>
      <c r="C13">
        <v>17.210666666666665</v>
      </c>
      <c r="D13" s="1">
        <f>executionTime_3IMGS__4[[#This Row],[NImgs]]*1000/executionTime_3IMGS__4[[#This Row],[mean]]</f>
        <v>174.31050511310818</v>
      </c>
      <c r="E13" s="1">
        <f>$C$2/executionTime_3IMGS__4[[#This Row],[mean]]</f>
        <v>841.94197396963136</v>
      </c>
      <c r="F13" s="1">
        <f>LOG(executionTime_3IMGS__4[[#This Row],[Blocks]],2)</f>
        <v>11</v>
      </c>
      <c r="H13">
        <v>2048</v>
      </c>
      <c r="I13">
        <v>15</v>
      </c>
      <c r="J13">
        <v>81.772999999999996</v>
      </c>
      <c r="K13" s="1">
        <f>executionTime_15IMGS__4[[#This Row],[NImgs]]*1000/executionTime_15IMGS__4[[#This Row],[mean]]</f>
        <v>183.43463001235128</v>
      </c>
      <c r="L13" s="1">
        <f>$J$2/executionTime_15IMGS__4[[#This Row],[mean]]</f>
        <v>880.48966040135508</v>
      </c>
      <c r="M13" s="1">
        <f>LOG(executionTime_15IMGS__4[[#This Row],[Blocks]],2)</f>
        <v>11</v>
      </c>
      <c r="O13">
        <v>2048</v>
      </c>
      <c r="P13">
        <v>30</v>
      </c>
      <c r="Q13">
        <v>146.41033333333334</v>
      </c>
      <c r="R13" s="1">
        <f>executionTime_30IMGS__4[[#This Row],[NImgs]]*1000/executionTime_30IMGS__4[[#This Row],[mean]]</f>
        <v>204.90357010320309</v>
      </c>
      <c r="S13" s="1">
        <f>$Q$2/executionTime_30IMGS__4[[#This Row],[mean]]</f>
        <v>674.35031452698013</v>
      </c>
      <c r="T13" s="1">
        <f>LOG(executionTime_30IMGS__4[[#This Row],[Blocks]],2)</f>
        <v>11</v>
      </c>
    </row>
    <row r="14" spans="1:20" x14ac:dyDescent="0.35">
      <c r="A14">
        <v>4096</v>
      </c>
      <c r="B14">
        <v>3</v>
      </c>
      <c r="C14">
        <v>13.298999999999999</v>
      </c>
      <c r="D14" s="1">
        <f>executionTime_3IMGS__4[[#This Row],[NImgs]]*1000/executionTime_3IMGS__4[[#This Row],[mean]]</f>
        <v>225.58087074216107</v>
      </c>
      <c r="E14" s="1">
        <f>$C$2/executionTime_3IMGS__4[[#This Row],[mean]]</f>
        <v>1089.5843797779282</v>
      </c>
      <c r="F14" s="1">
        <f>LOG(executionTime_3IMGS__4[[#This Row],[Blocks]],2)</f>
        <v>12</v>
      </c>
      <c r="H14">
        <v>4096</v>
      </c>
      <c r="I14">
        <v>15</v>
      </c>
      <c r="J14">
        <v>64.365333333333339</v>
      </c>
      <c r="K14" s="1">
        <f>executionTime_15IMGS__4[[#This Row],[NImgs]]*1000/executionTime_15IMGS__4[[#This Row],[mean]]</f>
        <v>233.04470315283587</v>
      </c>
      <c r="L14" s="1">
        <f>$J$2/executionTime_15IMGS__4[[#This Row],[mean]]</f>
        <v>1118.6189408377179</v>
      </c>
      <c r="M14" s="1">
        <f>LOG(executionTime_15IMGS__4[[#This Row],[Blocks]],2)</f>
        <v>12</v>
      </c>
      <c r="O14">
        <v>4096</v>
      </c>
      <c r="P14">
        <v>30</v>
      </c>
      <c r="Q14">
        <v>128.09933333333333</v>
      </c>
      <c r="R14" s="1">
        <f>executionTime_30IMGS__4[[#This Row],[NImgs]]*1000/executionTime_30IMGS__4[[#This Row],[mean]]</f>
        <v>234.1932562750782</v>
      </c>
      <c r="S14" s="1">
        <f>$Q$2/executionTime_30IMGS__4[[#This Row],[mean]]</f>
        <v>770.74448214666745</v>
      </c>
      <c r="T14" s="1">
        <f>LOG(executionTime_30IMGS__4[[#This Row],[Blocks]],2)</f>
        <v>12</v>
      </c>
    </row>
    <row r="15" spans="1:20" x14ac:dyDescent="0.35">
      <c r="A15">
        <v>8192</v>
      </c>
      <c r="B15">
        <v>3</v>
      </c>
      <c r="C15">
        <v>11.136666666666667</v>
      </c>
      <c r="D15" s="1">
        <f>executionTime_3IMGS__4[[#This Row],[NImgs]]*1000/executionTime_3IMGS__4[[#This Row],[mean]]</f>
        <v>269.38042502244838</v>
      </c>
      <c r="E15" s="1">
        <f>$C$2/executionTime_3IMGS__4[[#This Row],[mean]]</f>
        <v>1301.1418138281952</v>
      </c>
      <c r="F15" s="1">
        <f>LOG(executionTime_3IMGS__4[[#This Row],[Blocks]],2)</f>
        <v>13</v>
      </c>
      <c r="H15">
        <v>8192</v>
      </c>
      <c r="I15">
        <v>15</v>
      </c>
      <c r="J15">
        <v>58.101666666666667</v>
      </c>
      <c r="K15" s="1">
        <f>executionTime_15IMGS__4[[#This Row],[NImgs]]*1000/executionTime_15IMGS__4[[#This Row],[mean]]</f>
        <v>258.16815352399527</v>
      </c>
      <c r="L15" s="1">
        <f>$J$2/executionTime_15IMGS__4[[#This Row],[mean]]</f>
        <v>1239.2119732652534</v>
      </c>
      <c r="M15" s="1">
        <f>LOG(executionTime_15IMGS__4[[#This Row],[Blocks]],2)</f>
        <v>13</v>
      </c>
      <c r="O15">
        <v>8192</v>
      </c>
      <c r="P15">
        <v>30</v>
      </c>
      <c r="Q15">
        <v>115.07466666666666</v>
      </c>
      <c r="R15" s="1">
        <f>executionTime_30IMGS__4[[#This Row],[NImgs]]*1000/executionTime_30IMGS__4[[#This Row],[mean]]</f>
        <v>260.70029893634279</v>
      </c>
      <c r="S15" s="1">
        <f>$Q$2/executionTime_30IMGS__4[[#This Row],[mean]]</f>
        <v>857.98079797464845</v>
      </c>
      <c r="T15" s="1">
        <f>LOG(executionTime_30IMGS__4[[#This Row],[Blocks]],2)</f>
        <v>13</v>
      </c>
    </row>
    <row r="16" spans="1:20" x14ac:dyDescent="0.35">
      <c r="A16">
        <v>16384</v>
      </c>
      <c r="B16">
        <v>3</v>
      </c>
      <c r="C16">
        <v>9.7576666666666672</v>
      </c>
      <c r="D16" s="1">
        <f>executionTime_3IMGS__4[[#This Row],[NImgs]]*1000/executionTime_3IMGS__4[[#This Row],[mean]]</f>
        <v>307.45055170293443</v>
      </c>
      <c r="E16" s="1">
        <f>$C$2/executionTime_3IMGS__4[[#This Row],[mean]]</f>
        <v>1485.0253817511016</v>
      </c>
      <c r="F16" s="1">
        <f>LOG(executionTime_3IMGS__4[[#This Row],[Blocks]],2)</f>
        <v>14</v>
      </c>
      <c r="H16">
        <v>16384</v>
      </c>
      <c r="I16">
        <v>15</v>
      </c>
      <c r="J16">
        <v>54.351333333333336</v>
      </c>
      <c r="K16" s="1">
        <f>executionTime_15IMGS__4[[#This Row],[NImgs]]*1000/executionTime_15IMGS__4[[#This Row],[mean]]</f>
        <v>275.98218994934194</v>
      </c>
      <c r="L16" s="1">
        <f>$J$2/executionTime_15IMGS__4[[#This Row],[mean]]</f>
        <v>1324.7196818231996</v>
      </c>
      <c r="M16" s="1">
        <f>LOG(executionTime_15IMGS__4[[#This Row],[Blocks]],2)</f>
        <v>14</v>
      </c>
      <c r="O16">
        <v>16384</v>
      </c>
      <c r="P16">
        <v>30</v>
      </c>
      <c r="Q16">
        <v>110.759</v>
      </c>
      <c r="R16" s="1">
        <f>executionTime_30IMGS__4[[#This Row],[NImgs]]*1000/executionTime_30IMGS__4[[#This Row],[mean]]</f>
        <v>270.85835011150334</v>
      </c>
      <c r="S16" s="1">
        <f>$Q$2/executionTime_30IMGS__4[[#This Row],[mean]]</f>
        <v>891.41157227253166</v>
      </c>
      <c r="T16" s="1">
        <f>LOG(executionTime_30IMGS__4[[#This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3992-BA2B-40E5-BC0E-E0B11EA001AC}">
  <dimension ref="A1:K7"/>
  <sheetViews>
    <sheetView workbookViewId="0">
      <selection activeCell="V20" sqref="V20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472.14300000000003</v>
      </c>
      <c r="E2">
        <v>32</v>
      </c>
      <c r="F2">
        <v>15</v>
      </c>
      <c r="G2">
        <v>2310.3406666666665</v>
      </c>
      <c r="I2">
        <v>32</v>
      </c>
      <c r="J2">
        <v>30</v>
      </c>
      <c r="K2">
        <v>4548.9073333333336</v>
      </c>
    </row>
    <row r="3" spans="1:11" x14ac:dyDescent="0.35">
      <c r="A3">
        <v>64</v>
      </c>
      <c r="B3">
        <v>3</v>
      </c>
      <c r="C3">
        <v>484.91666666666669</v>
      </c>
      <c r="E3">
        <v>64</v>
      </c>
      <c r="F3">
        <v>15</v>
      </c>
      <c r="G3">
        <v>2323.7600000000002</v>
      </c>
      <c r="I3">
        <v>64</v>
      </c>
      <c r="J3">
        <v>30</v>
      </c>
      <c r="K3">
        <v>4570.6210000000001</v>
      </c>
    </row>
    <row r="4" spans="1:11" x14ac:dyDescent="0.35">
      <c r="A4">
        <v>128</v>
      </c>
      <c r="B4">
        <v>3</v>
      </c>
      <c r="C4">
        <v>509.45100000000002</v>
      </c>
      <c r="E4">
        <v>128</v>
      </c>
      <c r="F4">
        <v>15</v>
      </c>
      <c r="G4">
        <v>2385.1006666666667</v>
      </c>
      <c r="I4">
        <v>128</v>
      </c>
      <c r="J4">
        <v>30</v>
      </c>
      <c r="K4">
        <v>4668.6916666666666</v>
      </c>
    </row>
    <row r="5" spans="1:11" x14ac:dyDescent="0.35">
      <c r="A5">
        <v>256</v>
      </c>
      <c r="B5">
        <v>3</v>
      </c>
      <c r="C5">
        <v>517.50799999999992</v>
      </c>
      <c r="E5">
        <v>256</v>
      </c>
      <c r="F5">
        <v>15</v>
      </c>
      <c r="G5">
        <v>2510.5936666666666</v>
      </c>
      <c r="I5">
        <v>256</v>
      </c>
      <c r="J5">
        <v>30</v>
      </c>
      <c r="K5">
        <v>4837.3026666666665</v>
      </c>
    </row>
    <row r="6" spans="1:11" x14ac:dyDescent="0.35">
      <c r="A6">
        <v>512</v>
      </c>
      <c r="B6">
        <v>3</v>
      </c>
      <c r="C6">
        <v>534.96333333333337</v>
      </c>
      <c r="E6">
        <v>512</v>
      </c>
      <c r="F6">
        <v>15</v>
      </c>
      <c r="G6">
        <v>2597.5839999999998</v>
      </c>
      <c r="I6">
        <v>512</v>
      </c>
      <c r="J6">
        <v>30</v>
      </c>
      <c r="K6">
        <v>4955.6859999999997</v>
      </c>
    </row>
    <row r="7" spans="1:11" x14ac:dyDescent="0.35">
      <c r="A7">
        <v>1024</v>
      </c>
      <c r="B7">
        <v>3</v>
      </c>
      <c r="C7">
        <v>547.60466666666673</v>
      </c>
      <c r="E7">
        <v>1024</v>
      </c>
      <c r="F7">
        <v>15</v>
      </c>
      <c r="G7">
        <v>2680.9120000000003</v>
      </c>
      <c r="I7">
        <v>1024</v>
      </c>
      <c r="J7">
        <v>30</v>
      </c>
      <c r="K7">
        <v>5148.1790000000001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D07-2CCF-4D5D-9C20-91CEA2B2B1CF}">
  <dimension ref="A1:T16"/>
  <sheetViews>
    <sheetView topLeftCell="I1" workbookViewId="0">
      <selection activeCell="K18" sqref="K18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502.44633333333331</v>
      </c>
      <c r="D2" s="1">
        <f>executionTime_3IMGS__5[[#This Row],[NImgs]]*1000/executionTime_3IMGS__5[[#This Row],[mean]]</f>
        <v>5.9707869298147269</v>
      </c>
      <c r="E2" s="1">
        <f>$C$2/executionTime_3IMGS__5[[#This Row],[mean]]</f>
        <v>1</v>
      </c>
      <c r="F2" s="1">
        <f>LOG(executionTime_3IMGS__5[[#This Row],[Blocks]],2)</f>
        <v>0</v>
      </c>
      <c r="H2">
        <v>1</v>
      </c>
      <c r="I2">
        <v>15</v>
      </c>
      <c r="J2">
        <v>2472.569</v>
      </c>
      <c r="K2" s="1">
        <f>executionTime_15IMGS__5[[#This Row],[NImgs]]*1000/executionTime_15IMGS__5[[#This Row],[mean]]</f>
        <v>6.0665647753409511</v>
      </c>
      <c r="L2" s="1">
        <f>$J$2/executionTime_15IMGS__5[[#This Row],[mean]]</f>
        <v>1</v>
      </c>
      <c r="M2" s="1">
        <f>LOG(executionTime_15IMGS__5[[#This Row],[Blocks]],2)</f>
        <v>0</v>
      </c>
      <c r="O2">
        <v>1</v>
      </c>
      <c r="P2">
        <v>30</v>
      </c>
      <c r="Q2">
        <v>4941.0369999999994</v>
      </c>
      <c r="R2" s="1">
        <f>executionTime_30IMGS__6[[#This Row],[NImgs]]*1000/executionTime_30IMGS__6[[#This Row],[mean]]</f>
        <v>6.0715999495652442</v>
      </c>
      <c r="S2" s="1">
        <f>$Q$2/executionTime_30IMGS__6[[#This Row],[mean]]</f>
        <v>1</v>
      </c>
      <c r="T2" s="1">
        <f>LOG(executionTime_30IMGS__6[[#This Row],[Blocks]],2)</f>
        <v>0</v>
      </c>
    </row>
    <row r="3" spans="1:20" x14ac:dyDescent="0.35">
      <c r="A3">
        <v>2</v>
      </c>
      <c r="B3">
        <v>3</v>
      </c>
      <c r="C3">
        <v>248.22866666666667</v>
      </c>
      <c r="D3" s="1">
        <f>executionTime_3IMGS__5[[#This Row],[NImgs]]*1000/executionTime_3IMGS__5[[#This Row],[mean]]</f>
        <v>12.085630722210436</v>
      </c>
      <c r="E3" s="1">
        <f>$C$2/executionTime_3IMGS__5[[#This Row],[mean]]</f>
        <v>2.0241269474651058</v>
      </c>
      <c r="F3" s="1">
        <f>LOG(executionTime_3IMGS__5[[#This Row],[Blocks]],2)</f>
        <v>1</v>
      </c>
      <c r="H3">
        <v>2</v>
      </c>
      <c r="I3">
        <v>15</v>
      </c>
      <c r="J3">
        <v>1235.962</v>
      </c>
      <c r="K3" s="1">
        <f>executionTime_15IMGS__5[[#This Row],[NImgs]]*1000/executionTime_15IMGS__5[[#This Row],[mean]]</f>
        <v>12.136295452449186</v>
      </c>
      <c r="L3" s="1">
        <f>$J$2/executionTime_15IMGS__5[[#This Row],[mean]]</f>
        <v>2.0005218607044553</v>
      </c>
      <c r="M3" s="1">
        <f>LOG(executionTime_15IMGS__5[[#This Row],[Blocks]],2)</f>
        <v>1</v>
      </c>
      <c r="O3">
        <v>2</v>
      </c>
      <c r="P3">
        <v>30</v>
      </c>
      <c r="Q3">
        <v>2469.6443333333332</v>
      </c>
      <c r="R3" s="1">
        <f>executionTime_30IMGS__6[[#This Row],[NImgs]]*1000/executionTime_30IMGS__6[[#This Row],[mean]]</f>
        <v>12.147498162016042</v>
      </c>
      <c r="S3" s="1">
        <f>$Q$2/executionTime_30IMGS__6[[#This Row],[mean]]</f>
        <v>2.000707929198442</v>
      </c>
      <c r="T3" s="1">
        <f>LOG(executionTime_30IMGS__6[[#This Row],[Blocks]],2)</f>
        <v>1</v>
      </c>
    </row>
    <row r="4" spans="1:20" x14ac:dyDescent="0.35">
      <c r="A4">
        <v>4</v>
      </c>
      <c r="B4">
        <v>3</v>
      </c>
      <c r="C4">
        <v>157.583</v>
      </c>
      <c r="D4" s="1">
        <f>executionTime_3IMGS__5[[#This Row],[NImgs]]*1000/executionTime_3IMGS__5[[#This Row],[mean]]</f>
        <v>19.037586541695486</v>
      </c>
      <c r="E4" s="1">
        <f>$C$2/executionTime_3IMGS__5[[#This Row],[mean]]</f>
        <v>3.1884551844636371</v>
      </c>
      <c r="F4" s="1">
        <f>LOG(executionTime_3IMGS__5[[#This Row],[Blocks]],2)</f>
        <v>2</v>
      </c>
      <c r="H4">
        <v>4</v>
      </c>
      <c r="I4">
        <v>15</v>
      </c>
      <c r="J4">
        <v>650.68200000000002</v>
      </c>
      <c r="K4" s="1">
        <f>executionTime_15IMGS__5[[#This Row],[NImgs]]*1000/executionTime_15IMGS__5[[#This Row],[mean]]</f>
        <v>23.052735437587025</v>
      </c>
      <c r="L4" s="1">
        <f>$J$2/executionTime_15IMGS__5[[#This Row],[mean]]</f>
        <v>3.7999652672119404</v>
      </c>
      <c r="M4" s="1">
        <f>LOG(executionTime_15IMGS__5[[#This Row],[Blocks]],2)</f>
        <v>2</v>
      </c>
      <c r="O4">
        <v>4</v>
      </c>
      <c r="P4">
        <v>30</v>
      </c>
      <c r="Q4">
        <v>1234.7493333333332</v>
      </c>
      <c r="R4" s="1">
        <f>executionTime_30IMGS__6[[#This Row],[NImgs]]*1000/executionTime_30IMGS__6[[#This Row],[mean]]</f>
        <v>24.29642939673586</v>
      </c>
      <c r="S4" s="1">
        <f>$Q$2/executionTime_30IMGS__6[[#This Row],[mean]]</f>
        <v>4.0016518872386513</v>
      </c>
      <c r="T4" s="1">
        <f>LOG(executionTime_30IMGS__6[[#This Row],[Blocks]],2)</f>
        <v>2</v>
      </c>
    </row>
    <row r="5" spans="1:20" x14ac:dyDescent="0.35">
      <c r="A5">
        <v>8</v>
      </c>
      <c r="B5">
        <v>3</v>
      </c>
      <c r="C5">
        <v>124.3</v>
      </c>
      <c r="D5" s="1">
        <f>executionTime_3IMGS__5[[#This Row],[NImgs]]*1000/executionTime_3IMGS__5[[#This Row],[mean]]</f>
        <v>24.135156878519712</v>
      </c>
      <c r="E5" s="1">
        <f>$C$2/executionTime_3IMGS__5[[#This Row],[mean]]</f>
        <v>4.0422070260123357</v>
      </c>
      <c r="F5" s="1">
        <f>LOG(executionTime_3IMGS__5[[#This Row],[Blocks]],2)</f>
        <v>3</v>
      </c>
      <c r="H5">
        <v>8</v>
      </c>
      <c r="I5">
        <v>15</v>
      </c>
      <c r="J5">
        <v>326.95766666666668</v>
      </c>
      <c r="K5" s="1">
        <f>executionTime_15IMGS__5[[#This Row],[NImgs]]*1000/executionTime_15IMGS__5[[#This Row],[mean]]</f>
        <v>45.877498921878775</v>
      </c>
      <c r="L5" s="1">
        <f>$J$2/executionTime_15IMGS__5[[#This Row],[mean]]</f>
        <v>7.562352108784725</v>
      </c>
      <c r="M5" s="1">
        <f>LOG(executionTime_15IMGS__5[[#This Row],[Blocks]],2)</f>
        <v>3</v>
      </c>
      <c r="O5">
        <v>8</v>
      </c>
      <c r="P5">
        <v>30</v>
      </c>
      <c r="Q5">
        <v>650.69766666666669</v>
      </c>
      <c r="R5" s="1">
        <f>executionTime_30IMGS__6[[#This Row],[NImgs]]*1000/executionTime_30IMGS__6[[#This Row],[mean]]</f>
        <v>46.104360806580424</v>
      </c>
      <c r="S5" s="1">
        <f>$Q$2/executionTime_30IMGS__6[[#This Row],[mean]]</f>
        <v>7.5934450868887895</v>
      </c>
      <c r="T5" s="1">
        <f>LOG(executionTime_30IMGS__6[[#This Row],[Blocks]],2)</f>
        <v>3</v>
      </c>
    </row>
    <row r="6" spans="1:20" x14ac:dyDescent="0.35">
      <c r="A6">
        <v>16</v>
      </c>
      <c r="B6">
        <v>3</v>
      </c>
      <c r="C6">
        <v>75.093333333333334</v>
      </c>
      <c r="D6" s="1">
        <f>executionTime_3IMGS__5[[#This Row],[NImgs]]*1000/executionTime_3IMGS__5[[#This Row],[mean]]</f>
        <v>39.950284090909093</v>
      </c>
      <c r="E6" s="1">
        <f>$C$2/executionTime_3IMGS__5[[#This Row],[mean]]</f>
        <v>6.6909579190340907</v>
      </c>
      <c r="F6" s="1">
        <f>LOG(executionTime_3IMGS__5[[#This Row],[Blocks]],2)</f>
        <v>4</v>
      </c>
      <c r="H6">
        <v>16</v>
      </c>
      <c r="I6">
        <v>15</v>
      </c>
      <c r="J6">
        <v>163.10666666666665</v>
      </c>
      <c r="K6" s="1">
        <f>executionTime_15IMGS__5[[#This Row],[NImgs]]*1000/executionTime_15IMGS__5[[#This Row],[mean]]</f>
        <v>91.964358701871987</v>
      </c>
      <c r="L6" s="1">
        <f>$J$2/executionTime_15IMGS__5[[#This Row],[mean]]</f>
        <v>15.159214828741929</v>
      </c>
      <c r="M6" s="1">
        <f>LOG(executionTime_15IMGS__5[[#This Row],[Blocks]],2)</f>
        <v>4</v>
      </c>
      <c r="O6">
        <v>16</v>
      </c>
      <c r="P6">
        <v>30</v>
      </c>
      <c r="Q6">
        <v>326.15100000000001</v>
      </c>
      <c r="R6" s="1">
        <f>executionTime_30IMGS__6[[#This Row],[NImgs]]*1000/executionTime_30IMGS__6[[#This Row],[mean]]</f>
        <v>91.98193474801549</v>
      </c>
      <c r="S6" s="1">
        <f>$Q$2/executionTime_30IMGS__6[[#This Row],[mean]]</f>
        <v>15.149538097384339</v>
      </c>
      <c r="T6" s="1">
        <f>LOG(executionTime_30IMGS__6[[#This Row],[Blocks]],2)</f>
        <v>4</v>
      </c>
    </row>
    <row r="7" spans="1:20" x14ac:dyDescent="0.35">
      <c r="A7">
        <v>32</v>
      </c>
      <c r="B7">
        <v>3</v>
      </c>
      <c r="C7">
        <v>39.453666666666663</v>
      </c>
      <c r="D7" s="1">
        <f>executionTime_3IMGS__5[[#This Row],[NImgs]]*1000/executionTime_3IMGS__5[[#This Row],[mean]]</f>
        <v>76.038559998648211</v>
      </c>
      <c r="E7" s="1">
        <f>$C$2/executionTime_3IMGS__5[[#This Row],[mean]]</f>
        <v>12.735098554422487</v>
      </c>
      <c r="F7" s="1">
        <f>LOG(executionTime_3IMGS__5[[#This Row],[Blocks]],2)</f>
        <v>5</v>
      </c>
      <c r="H7">
        <v>32</v>
      </c>
      <c r="I7">
        <v>15</v>
      </c>
      <c r="J7">
        <v>148.26566666666668</v>
      </c>
      <c r="K7" s="1">
        <f>executionTime_15IMGS__5[[#This Row],[NImgs]]*1000/executionTime_15IMGS__5[[#This Row],[mean]]</f>
        <v>101.16974709811441</v>
      </c>
      <c r="L7" s="1">
        <f>$J$2/executionTime_15IMGS__5[[#This Row],[mean]]</f>
        <v>16.676612027509176</v>
      </c>
      <c r="M7" s="1">
        <f>LOG(executionTime_15IMGS__5[[#This Row],[Blocks]],2)</f>
        <v>5</v>
      </c>
      <c r="O7">
        <v>32</v>
      </c>
      <c r="P7">
        <v>30</v>
      </c>
      <c r="Q7">
        <v>163.208</v>
      </c>
      <c r="R7" s="1">
        <f>executionTime_30IMGS__6[[#This Row],[NImgs]]*1000/executionTime_30IMGS__6[[#This Row],[mean]]</f>
        <v>183.81451889613254</v>
      </c>
      <c r="S7" s="1">
        <f>$Q$2/executionTime_30IMGS__6[[#This Row],[mean]]</f>
        <v>30.27447796676633</v>
      </c>
      <c r="T7" s="1">
        <f>LOG(executionTime_30IMGS__6[[#This Row],[Blocks]],2)</f>
        <v>5</v>
      </c>
    </row>
    <row r="8" spans="1:20" x14ac:dyDescent="0.35">
      <c r="A8">
        <v>64</v>
      </c>
      <c r="B8">
        <v>3</v>
      </c>
      <c r="C8">
        <v>20.579000000000001</v>
      </c>
      <c r="D8" s="1">
        <f>executionTime_3IMGS__5[[#This Row],[NImgs]]*1000/executionTime_3IMGS__5[[#This Row],[mean]]</f>
        <v>145.77967831284317</v>
      </c>
      <c r="E8" s="1">
        <f>$C$2/executionTime_3IMGS__5[[#This Row],[mean]]</f>
        <v>24.415488280933637</v>
      </c>
      <c r="F8" s="1">
        <f>LOG(executionTime_3IMGS__5[[#This Row],[Blocks]],2)</f>
        <v>6</v>
      </c>
      <c r="H8">
        <v>64</v>
      </c>
      <c r="I8">
        <v>15</v>
      </c>
      <c r="J8">
        <v>92.827666666666659</v>
      </c>
      <c r="K8" s="1">
        <f>executionTime_15IMGS__5[[#This Row],[NImgs]]*1000/executionTime_15IMGS__5[[#This Row],[mean]]</f>
        <v>161.58975592765088</v>
      </c>
      <c r="L8" s="1">
        <f>$J$2/executionTime_15IMGS__5[[#This Row],[mean]]</f>
        <v>26.636121414951724</v>
      </c>
      <c r="M8" s="1">
        <f>LOG(executionTime_15IMGS__5[[#This Row],[Blocks]],2)</f>
        <v>6</v>
      </c>
      <c r="O8">
        <v>64</v>
      </c>
      <c r="P8">
        <v>30</v>
      </c>
      <c r="Q8">
        <v>147.86566666666667</v>
      </c>
      <c r="R8" s="1">
        <f>executionTime_30IMGS__6[[#This Row],[NImgs]]*1000/executionTime_30IMGS__6[[#This Row],[mean]]</f>
        <v>202.88685450983664</v>
      </c>
      <c r="S8" s="1">
        <f>$Q$2/executionTime_30IMGS__6[[#This Row],[mean]]</f>
        <v>33.415715164890649</v>
      </c>
      <c r="T8" s="1">
        <f>LOG(executionTime_30IMGS__6[[#This Row],[Blocks]],2)</f>
        <v>6</v>
      </c>
    </row>
    <row r="9" spans="1:20" x14ac:dyDescent="0.35">
      <c r="A9">
        <v>128</v>
      </c>
      <c r="B9">
        <v>3</v>
      </c>
      <c r="C9">
        <v>11.521333333333335</v>
      </c>
      <c r="D9" s="1">
        <f>executionTime_3IMGS__5[[#This Row],[NImgs]]*1000/executionTime_3IMGS__5[[#This Row],[mean]]</f>
        <v>260.38652933688229</v>
      </c>
      <c r="E9" s="1">
        <f>$C$2/executionTime_3IMGS__5[[#This Row],[mean]]</f>
        <v>43.610085638236306</v>
      </c>
      <c r="F9" s="1">
        <f>LOG(executionTime_3IMGS__5[[#This Row],[Blocks]],2)</f>
        <v>7</v>
      </c>
      <c r="H9">
        <v>128</v>
      </c>
      <c r="I9">
        <v>15</v>
      </c>
      <c r="J9">
        <v>49.223999999999997</v>
      </c>
      <c r="K9" s="1">
        <f>executionTime_15IMGS__5[[#This Row],[NImgs]]*1000/executionTime_15IMGS__5[[#This Row],[mean]]</f>
        <v>304.72940029254022</v>
      </c>
      <c r="L9" s="1">
        <f>$J$2/executionTime_15IMGS__5[[#This Row],[mean]]</f>
        <v>50.230964570128393</v>
      </c>
      <c r="M9" s="1">
        <f>LOG(executionTime_15IMGS__5[[#This Row],[Blocks]],2)</f>
        <v>7</v>
      </c>
      <c r="O9">
        <v>128</v>
      </c>
      <c r="P9">
        <v>30</v>
      </c>
      <c r="Q9">
        <v>93.231999999999999</v>
      </c>
      <c r="R9" s="1">
        <f>executionTime_30IMGS__6[[#This Row],[NImgs]]*1000/executionTime_30IMGS__6[[#This Row],[mean]]</f>
        <v>321.77793032435216</v>
      </c>
      <c r="S9" s="1">
        <f>$Q$2/executionTime_30IMGS__6[[#This Row],[mean]]</f>
        <v>52.997221983868194</v>
      </c>
      <c r="T9" s="1">
        <f>LOG(executionTime_30IMGS__6[[#This Row],[Blocks]],2)</f>
        <v>7</v>
      </c>
    </row>
    <row r="10" spans="1:20" x14ac:dyDescent="0.35">
      <c r="A10">
        <v>256</v>
      </c>
      <c r="B10">
        <v>3</v>
      </c>
      <c r="C10">
        <v>6.6783333333333337</v>
      </c>
      <c r="D10" s="1">
        <f>executionTime_3IMGS__5[[#This Row],[NImgs]]*1000/executionTime_3IMGS__5[[#This Row],[mean]]</f>
        <v>449.21387571749437</v>
      </c>
      <c r="E10" s="1">
        <f>$C$2/executionTime_3IMGS__5[[#This Row],[mean]]</f>
        <v>75.235288245570246</v>
      </c>
      <c r="F10" s="1">
        <f>LOG(executionTime_3IMGS__5[[#This Row],[Blocks]],2)</f>
        <v>8</v>
      </c>
      <c r="H10">
        <v>256</v>
      </c>
      <c r="I10">
        <v>15</v>
      </c>
      <c r="J10">
        <v>27.976333333333333</v>
      </c>
      <c r="K10" s="1">
        <f>executionTime_15IMGS__5[[#This Row],[NImgs]]*1000/executionTime_15IMGS__5[[#This Row],[mean]]</f>
        <v>536.16747488948988</v>
      </c>
      <c r="L10" s="1">
        <f>$J$2/executionTime_15IMGS__5[[#This Row],[mean]]</f>
        <v>88.380738481335413</v>
      </c>
      <c r="M10" s="1">
        <f>LOG(executionTime_15IMGS__5[[#This Row],[Blocks]],2)</f>
        <v>8</v>
      </c>
      <c r="O10">
        <v>256</v>
      </c>
      <c r="P10">
        <v>30</v>
      </c>
      <c r="Q10">
        <v>56.759666666666668</v>
      </c>
      <c r="R10" s="1">
        <f>executionTime_30IMGS__6[[#This Row],[NImgs]]*1000/executionTime_30IMGS__6[[#This Row],[mean]]</f>
        <v>528.54433018751581</v>
      </c>
      <c r="S10" s="1">
        <f>$Q$2/executionTime_30IMGS__6[[#This Row],[mean]]</f>
        <v>87.051903053224407</v>
      </c>
      <c r="T10" s="1">
        <f>LOG(executionTime_30IMGS__6[[#This Row],[Blocks]],2)</f>
        <v>8</v>
      </c>
    </row>
    <row r="11" spans="1:20" x14ac:dyDescent="0.35">
      <c r="A11">
        <v>512</v>
      </c>
      <c r="B11">
        <v>3</v>
      </c>
      <c r="C11">
        <v>4.8816666666666668</v>
      </c>
      <c r="D11" s="1">
        <f>executionTime_3IMGS__5[[#This Row],[NImgs]]*1000/executionTime_3IMGS__5[[#This Row],[mean]]</f>
        <v>614.54421304199388</v>
      </c>
      <c r="E11" s="1">
        <f>$C$2/executionTime_3IMGS__5[[#This Row],[mean]]</f>
        <v>102.92516217138954</v>
      </c>
      <c r="F11" s="1">
        <f>LOG(executionTime_3IMGS__5[[#This Row],[Blocks]],2)</f>
        <v>9</v>
      </c>
      <c r="H11">
        <v>512</v>
      </c>
      <c r="I11">
        <v>15</v>
      </c>
      <c r="J11">
        <v>23.734999999999999</v>
      </c>
      <c r="K11" s="1">
        <f>executionTime_15IMGS__5[[#This Row],[NImgs]]*1000/executionTime_15IMGS__5[[#This Row],[mean]]</f>
        <v>631.97809142616393</v>
      </c>
      <c r="L11" s="1">
        <f>$J$2/executionTime_15IMGS__5[[#This Row],[mean]]</f>
        <v>104.17396250263324</v>
      </c>
      <c r="M11" s="1">
        <f>LOG(executionTime_15IMGS__5[[#This Row],[Blocks]],2)</f>
        <v>9</v>
      </c>
      <c r="O11">
        <v>512</v>
      </c>
      <c r="P11">
        <v>30</v>
      </c>
      <c r="Q11">
        <v>46.001333333333328</v>
      </c>
      <c r="R11" s="1">
        <f>executionTime_30IMGS__6[[#This Row],[NImgs]]*1000/executionTime_30IMGS__6[[#This Row],[mean]]</f>
        <v>652.15500999971027</v>
      </c>
      <c r="S11" s="1">
        <f>$Q$2/executionTime_30IMGS__6[[#This Row],[mean]]</f>
        <v>107.41073447146459</v>
      </c>
      <c r="T11" s="1">
        <f>LOG(executionTime_30IMGS__6[[#This Row],[Blocks]],2)</f>
        <v>9</v>
      </c>
    </row>
    <row r="12" spans="1:20" x14ac:dyDescent="0.35">
      <c r="A12">
        <v>1024</v>
      </c>
      <c r="B12">
        <v>3</v>
      </c>
      <c r="C12">
        <v>4.3449999999999998</v>
      </c>
      <c r="D12" s="1">
        <f>executionTime_3IMGS__5[[#This Row],[NImgs]]*1000/executionTime_3IMGS__5[[#This Row],[mean]]</f>
        <v>690.44879171461457</v>
      </c>
      <c r="E12" s="1">
        <f>$C$2/executionTime_3IMGS__5[[#This Row],[mean]]</f>
        <v>115.63782125047948</v>
      </c>
      <c r="F12" s="1">
        <f>LOG(executionTime_3IMGS__5[[#This Row],[Blocks]],2)</f>
        <v>10</v>
      </c>
      <c r="H12">
        <v>1024</v>
      </c>
      <c r="I12">
        <v>15</v>
      </c>
      <c r="J12">
        <v>19.48</v>
      </c>
      <c r="K12" s="1">
        <f>executionTime_15IMGS__5[[#This Row],[NImgs]]*1000/executionTime_15IMGS__5[[#This Row],[mean]]</f>
        <v>770.02053388090349</v>
      </c>
      <c r="L12" s="1">
        <f>$J$2/executionTime_15IMGS__5[[#This Row],[mean]]</f>
        <v>126.92859342915811</v>
      </c>
      <c r="M12" s="1">
        <f>LOG(executionTime_15IMGS__5[[#This Row],[Blocks]],2)</f>
        <v>10</v>
      </c>
      <c r="O12">
        <v>1024</v>
      </c>
      <c r="P12">
        <v>30</v>
      </c>
      <c r="Q12">
        <v>37.483333333333334</v>
      </c>
      <c r="R12" s="1">
        <f>executionTime_30IMGS__6[[#This Row],[NImgs]]*1000/executionTime_30IMGS__6[[#This Row],[mean]]</f>
        <v>800.35571365051135</v>
      </c>
      <c r="S12" s="1">
        <f>$Q$2/executionTime_30IMGS__6[[#This Row],[mean]]</f>
        <v>131.81957314361938</v>
      </c>
      <c r="T12" s="1">
        <f>LOG(executionTime_30IMGS__6[[#This Row],[Blocks]],2)</f>
        <v>10</v>
      </c>
    </row>
    <row r="13" spans="1:20" x14ac:dyDescent="0.35">
      <c r="A13">
        <v>2048</v>
      </c>
      <c r="B13">
        <v>3</v>
      </c>
      <c r="C13">
        <v>4.9630000000000001</v>
      </c>
      <c r="D13" s="1">
        <f>executionTime_3IMGS__5[[#This Row],[NImgs]]*1000/executionTime_3IMGS__5[[#This Row],[mean]]</f>
        <v>604.47310094700788</v>
      </c>
      <c r="E13" s="1">
        <f>$C$2/executionTime_3IMGS__5[[#This Row],[mean]]</f>
        <v>101.23843105648464</v>
      </c>
      <c r="F13" s="1">
        <f>LOG(executionTime_3IMGS__5[[#This Row],[Blocks]],2)</f>
        <v>11</v>
      </c>
      <c r="H13">
        <v>2048</v>
      </c>
      <c r="I13">
        <v>15</v>
      </c>
      <c r="J13">
        <v>17.238</v>
      </c>
      <c r="K13" s="1">
        <f>executionTime_15IMGS__5[[#This Row],[NImgs]]*1000/executionTime_15IMGS__5[[#This Row],[mean]]</f>
        <v>870.17055342847198</v>
      </c>
      <c r="L13" s="1">
        <f>$J$2/executionTime_15IMGS__5[[#This Row],[mean]]</f>
        <v>143.43711567467224</v>
      </c>
      <c r="M13" s="1">
        <f>LOG(executionTime_15IMGS__5[[#This Row],[Blocks]],2)</f>
        <v>11</v>
      </c>
      <c r="O13">
        <v>2048</v>
      </c>
      <c r="P13">
        <v>30</v>
      </c>
      <c r="Q13">
        <v>33.514333333333333</v>
      </c>
      <c r="R13" s="1">
        <f>executionTime_30IMGS__6[[#This Row],[NImgs]]*1000/executionTime_30IMGS__6[[#This Row],[mean]]</f>
        <v>895.13939309549153</v>
      </c>
      <c r="S13" s="1">
        <f>$Q$2/executionTime_30IMGS__6[[#This Row],[mean]]</f>
        <v>147.43056204807891</v>
      </c>
      <c r="T13" s="1">
        <f>LOG(executionTime_30IMGS__6[[#This Row],[Blocks]],2)</f>
        <v>11</v>
      </c>
    </row>
    <row r="14" spans="1:20" x14ac:dyDescent="0.35">
      <c r="A14">
        <v>4096</v>
      </c>
      <c r="B14">
        <v>3</v>
      </c>
      <c r="C14">
        <v>5.1613333333333333</v>
      </c>
      <c r="D14" s="1">
        <f>executionTime_3IMGS__5[[#This Row],[NImgs]]*1000/executionTime_3IMGS__5[[#This Row],[mean]]</f>
        <v>581.24515629036421</v>
      </c>
      <c r="E14" s="1">
        <f>$C$2/executionTime_3IMGS__5[[#This Row],[mean]]</f>
        <v>97.348165848617924</v>
      </c>
      <c r="F14" s="1">
        <f>LOG(executionTime_3IMGS__5[[#This Row],[Blocks]],2)</f>
        <v>12</v>
      </c>
      <c r="H14">
        <v>4096</v>
      </c>
      <c r="I14">
        <v>15</v>
      </c>
      <c r="J14">
        <v>15.917</v>
      </c>
      <c r="K14" s="1">
        <f>executionTime_15IMGS__5[[#This Row],[NImgs]]*1000/executionTime_15IMGS__5[[#This Row],[mean]]</f>
        <v>942.38864107557959</v>
      </c>
      <c r="L14" s="1">
        <f>$J$2/executionTime_15IMGS__5[[#This Row],[mean]]</f>
        <v>155.34139599170697</v>
      </c>
      <c r="M14" s="1">
        <f>LOG(executionTime_15IMGS__5[[#This Row],[Blocks]],2)</f>
        <v>12</v>
      </c>
      <c r="O14">
        <v>4096</v>
      </c>
      <c r="P14">
        <v>30</v>
      </c>
      <c r="Q14">
        <v>31.07</v>
      </c>
      <c r="R14" s="1">
        <f>executionTime_30IMGS__6[[#This Row],[NImgs]]*1000/executionTime_30IMGS__6[[#This Row],[mean]]</f>
        <v>965.56163501770197</v>
      </c>
      <c r="S14" s="1">
        <f>$Q$2/executionTime_30IMGS__6[[#This Row],[mean]]</f>
        <v>159.02919214676535</v>
      </c>
      <c r="T14" s="1">
        <f>LOG(executionTime_30IMGS__6[[#This Row],[Blocks]],2)</f>
        <v>12</v>
      </c>
    </row>
    <row r="15" spans="1:20" x14ac:dyDescent="0.35">
      <c r="A15">
        <v>8192</v>
      </c>
      <c r="B15">
        <v>3</v>
      </c>
      <c r="C15">
        <v>4.7156666666666665</v>
      </c>
      <c r="D15" s="1">
        <f>executionTime_3IMGS__5[[#This Row],[NImgs]]*1000/executionTime_3IMGS__5[[#This Row],[mean]]</f>
        <v>636.17728140241752</v>
      </c>
      <c r="E15" s="1">
        <f>$C$2/executionTime_3IMGS__5[[#This Row],[mean]]</f>
        <v>106.54831413020429</v>
      </c>
      <c r="F15" s="1">
        <f>LOG(executionTime_3IMGS__5[[#This Row],[Blocks]],2)</f>
        <v>13</v>
      </c>
      <c r="H15">
        <v>8192</v>
      </c>
      <c r="I15">
        <v>15</v>
      </c>
      <c r="J15">
        <v>16.534333333333333</v>
      </c>
      <c r="K15" s="1">
        <f>executionTime_15IMGS__5[[#This Row],[NImgs]]*1000/executionTime_15IMGS__5[[#This Row],[mean]]</f>
        <v>907.20319335524061</v>
      </c>
      <c r="L15" s="1">
        <f>$J$2/executionTime_15IMGS__5[[#This Row],[mean]]</f>
        <v>149.54149950607825</v>
      </c>
      <c r="M15" s="1">
        <f>LOG(executionTime_15IMGS__5[[#This Row],[Blocks]],2)</f>
        <v>13</v>
      </c>
      <c r="O15">
        <v>8192</v>
      </c>
      <c r="P15">
        <v>30</v>
      </c>
      <c r="Q15">
        <v>30.326333333333334</v>
      </c>
      <c r="R15" s="1">
        <f>executionTime_30IMGS__6[[#This Row],[NImgs]]*1000/executionTime_30IMGS__6[[#This Row],[mean]]</f>
        <v>989.23927499752688</v>
      </c>
      <c r="S15" s="1">
        <f>$Q$2/executionTime_30IMGS__6[[#This Row],[mean]]</f>
        <v>162.92892865386514</v>
      </c>
      <c r="T15" s="1">
        <f>LOG(executionTime_30IMGS__6[[#This Row],[Blocks]],2)</f>
        <v>13</v>
      </c>
    </row>
    <row r="16" spans="1:20" x14ac:dyDescent="0.35">
      <c r="A16">
        <v>16384</v>
      </c>
      <c r="B16">
        <v>3</v>
      </c>
      <c r="C16">
        <v>5.2149999999999999</v>
      </c>
      <c r="D16" s="1">
        <f>executionTime_3IMGS__5[[#This Row],[NImgs]]*1000/executionTime_3IMGS__5[[#This Row],[mean]]</f>
        <v>575.26366251198465</v>
      </c>
      <c r="E16" s="1">
        <f>$C$2/executionTime_3IMGS__5[[#This Row],[mean]]</f>
        <v>96.346372643016934</v>
      </c>
      <c r="F16" s="1">
        <f>LOG(executionTime_3IMGS__5[[#This Row],[Blocks]],2)</f>
        <v>14</v>
      </c>
      <c r="H16">
        <v>16384</v>
      </c>
      <c r="I16">
        <v>15</v>
      </c>
      <c r="J16">
        <v>17.358666666666668</v>
      </c>
      <c r="K16" s="1">
        <f>executionTime_15IMGS__5[[#This Row],[NImgs]]*1000/executionTime_15IMGS__5[[#This Row],[mean]]</f>
        <v>864.12166833090089</v>
      </c>
      <c r="L16" s="1">
        <f>$J$2/executionTime_15IMGS__5[[#This Row],[mean]]</f>
        <v>142.44002995621781</v>
      </c>
      <c r="M16" s="1">
        <f>LOG(executionTime_15IMGS__5[[#This Row],[Blocks]],2)</f>
        <v>14</v>
      </c>
      <c r="O16">
        <v>16384</v>
      </c>
      <c r="P16">
        <v>30</v>
      </c>
      <c r="Q16">
        <v>31.476666666666667</v>
      </c>
      <c r="R16" s="1">
        <f>executionTime_30IMGS__6[[#This Row],[NImgs]]*1000/executionTime_30IMGS__6[[#This Row],[mean]]</f>
        <v>953.08694270888486</v>
      </c>
      <c r="S16" s="1">
        <f>$Q$2/executionTime_30IMGS__6[[#This Row],[mean]]</f>
        <v>156.97459493804934</v>
      </c>
      <c r="T16" s="1">
        <f>LOG(executionTime_30IMGS__6[[#This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G 0 G A A B Q S w M E F A A C A A g A U 5 q 2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U 5 q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a t l p 9 B F B J Z w M A A K B o A A A T A B w A R m 9 y b X V s Y X M v U 2 V j d G l v b j E u b S C i G A A o o B Q A A A A A A A A A A A A A A A A A A A A A A A A A A A D t m + 9 P 2 k A Y x 9 + T 8 D 9 c 6 h t M G k I L u G S G F 4 q b m q h j g t s L W c x Z T u i 8 9 s h d y 6 b E / 3 2 H s A H x 5 0 L x 6 b I v b 8 C r v f s + 5 8 f m 0 y t n R J C E K m b t 6 b u 3 X S w U C 2 b A t e g x 8 V M E 6 a S 1 E 0 b i o n p 4 v N 9 m D S Z F U i w w + / q k w 3 4 Y C 9 v U N K P y n g r S S M R J 6 W M o R b m p 4 s T + Y E p O 8 3 3 3 z A h t u i a N 4 5 t u 8 8 j 2 1 9 L q u x 3 P d P d b Z 7 t h z / Y e G 9 v M p T 1 t p O T 9 m F 0 t T C o T 8 8 X r P p K j H J i R s + m e 7 w k Z R m E i d M P Z d l z W t C d H s W n U X P Y h D l Q v j P s N z 6 / 7 L v u c q k S 0 k x s p G v O P 5 R M V i 2 + b 7 r S e D e f Q h j Y J v 7 V D h Y z L W 5 4 I 1 g u Z D E d C S u X Y S j v 8 0 p 5 m 8 0 e 2 j w P B e 7 a y 0 m w i X H Y + O 7 A j Z T v g k m v T S H S 6 O M K x z X Q V B j x R L A m H C 1 1 2 N I / N l d L R t I T O z V C Y 0 o u J 3 P H Y 2 Z U q u D a 2 e P u 7 W 7 X y 5 M w 7 l 4 2 d k 8 O o / 0 j z q f p h 7 J / I T t n D Y 0 s T b Q 8 n 9 g C L 0 + h S 6 L u 7 e R G n v N / X 6 X A 4 C W N L H 4 h 5 G f t a p c P S w z o n v f 8 J O o s 2 G X L s R I L H t k 3 w Y M C O Q p O U d 0 Z C 8 7 4 o n S + l s X P 4 O 4 6 U k 6 H m u Y q F M H 4 6 2 t N A e / W c E D 0 N A q S B 9 K p I V y s 5 Q X o a B E g D 6 b 9 H e s N 5 T D x K / q Z D A L Y P + w D X 6 + F 6 5 h 8 5 A R s S A r I z u 2 J X 8 k Q 2 X A R k Z + w i V R K w q 3 A R c L 1 e F 8 k H 2 H A R k J 2 1 i + S D b L g I y M 7 Y R W o k Y N f g I u B 6 v S 6 S D 7 D h I i A 7 a x f J B 9 l w E Z C d N d l 1 G r I v D m z C r 0 p f S 8 V 7 w P x 5 z D s D b X P 8 C 5 z P k + b k + b p X o X r A / i z i s 1 h g H I y v z r i f T 8 Z 9 M A 7 G M 1 8 8 o f G V O h Z P I O L r X T z J B 9 h Y P A H Z W d 9 i b u W C b N x V g u y s y X 5 H Q z Y W T y D d b y Q n F d I v B j 5 L O t Z Q g H q G q P s 5 R h 1 L K U B 9 B d Q n s 9 l p 7 Z J t C K 5 3 l x K 8 g H H 9 / 8 O 4 J f S 9 5 G a C 8 5 P / G m / C + U I p 5 L y T 7 R e e A / + q 9 R Q Q D + I z u s J T P Q l a u M S / R l V A P I h f V d + X r Y Z I 2 z 2 o D b A n w Z 5 2 M 7 I H w w H 4 R N d 7 0 n U a D 6 I D 8 E l F h 2 Z f n A / R A f a k o k P N P U Q H 4 J O I D j X 4 E B 2 A T y E 6 N J v u q h A d Y E 8 q O t T c Q 3 Q A P o n o U I M P 0 Q H 4 F K J D t A c b o g P s S U W H m n u I D s A n E R 1 q 8 C E 6 A H 9 d 4 P 8 C U E s B A i 0 A F A A C A A g A U 5 q 2 W p w r 6 6 a k A A A A 9 g A A A B I A A A A A A A A A A A A A A A A A A A A A A E N v b m Z p Z y 9 Q Y W N r Y W d l L n h t b F B L A Q I t A B Q A A g A I A F O a t l o P y u m r p A A A A O k A A A A T A A A A A A A A A A A A A A A A A P A A A A B b Q 2 9 u d G V u d F 9 U e X B l c 1 0 u e G 1 s U E s B A i 0 A F A A C A A g A U 5 q 2 W n 0 E U E l n A w A A o G g A A B M A A A A A A A A A A A A A A A A A 4 Q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3 Y B A A A A A A A Z d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O D Q w Z W U z L T J j N m I t N D R h Y y 1 i Z T h m L T V m Y j c z O D I 0 N D F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z o x O D o z M i 4 2 M T g y M T E w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U 5 N D I 4 N C 0 z Z D h j L T Q z Y T M t O D E w Y y 1 k Y T J l M D R j N 2 E 1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M T V J T U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3 O j E 4 O j M y L j Y w N D g z N D l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E z N D V k O C 1 k O T c y L T R h Y W M t O T R k M y 0 1 Y j I 4 N j k 2 M T Q 1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M w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z o x O D o z M i 4 1 N T A 5 M T Q 2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I 5 M m N i M C 1 k N T A 0 L T Q 0 Z T M t O G E w Y i 0 4 M z h h Y j k 2 Y m E 0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3 O j E 4 O j M 0 L j E 4 N D Q 2 N D h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Y W I 2 N W M 3 L T F l M z Q t N G V m N C 0 4 N j d i L T g 3 Z m I 5 Y T A 5 Y j g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3 O j E 4 O j M 0 L j E y N z Q 4 N z B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U 2 O T d j N S 1 h N G M 0 L T Q 0 O W Y t Y W U 0 O C 0 1 M W J m N z E 3 O D Y y M j c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2 V 4 Z W N 1 d G l v b l R p b W V f M z B J T U d T X 1 8 y I i A v P j x F b n R y e S B U e X B l P S J S Z W N v d m V y e V R h c m d l d F N o Z W V 0 I i B W Y W x 1 Z T 0 i c 1 Y y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E x h c 3 R V c G R h d G V k I i B W Y W x 1 Z T 0 i Z D I w M j U t M D U t M j J U M T c 6 M T g 6 M z Q u M T A w N T k 2 N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1 M z h m N D A t Y j M w M C 0 0 M G N i L T g 1 O G U t M D Q 0 N z g 1 M T k 2 Y m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z o x O D o z N C 4 1 M z c z O T E 1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M 0 Y z c 1 M i 1 k N D Y 4 L T Q 1 Z D E t Y m E 4 Z C 1 m M W M 2 O T M 5 N m N m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z o x O D o z N C 4 0 O D M w M T E 3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l O G Z k N D Y t N D k 4 O S 0 0 O D N j L W J i Z j I t N D F h N G U 3 O D d j O W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3 O j E 4 O j M 0 L j M 3 M T U y N z l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N m O T A z L W R i Y T U t N G E z N S 1 i N G F h L T Q 2 N j k z Z j A y Y m I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c 6 M T g 6 M z U u O T M 0 M j g 5 N F o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F k M D B l N D M t Y z k 0 M y 0 0 Y j U z L W F i Z m E t O D V h M j J k M W E 5 M j M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c 6 M T g 6 M z U u O T E 2 N j k 2 M F o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Y m Y z Y 2 M 2 L T M y M D U t N D c 5 O S 1 h M W F j L T k z Z m F i Z D Y w Z G U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l Q x N z o x O D o z N S 4 5 M D I z M D Y 2 W i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4 M D E 0 M D Y t O G R j N i 0 0 O D V k L T k w N j c t Y m N l Z j M z N D B k Z W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Y 3 M D U 4 M T l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1 K S 9 B d X R v U m V t b 3 Z l Z E N v b H V t b n M x L n t U a H J l Y W R z L D B 9 J n F 1 b 3 Q 7 L C Z x d W 9 0 O 1 N l Y 3 R p b 2 4 x L 2 V 4 Z W N 1 d G l v b l R p b W V f M z B J T U d T I C g 1 K S 9 B d X R v U m V t b 3 Z l Z E N v b H V t b n M x L n t O S W 1 n c y w x f S Z x d W 9 0 O y w m c X V v d D t T Z W N 0 a W 9 u M S 9 l e G V j d X R p b 2 5 U a W 1 l X z M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c z N T k 1 M C 1 h Z D F i L T Q w Z j U t O T V j Z S 0 z N D R i Y T B i M j Z m Z j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g u N j E y M D U w N 1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D B J T U d T L 0 F 1 d G 9 S Z W 1 v d m V k Q 2 9 s d W 1 u c z E u e 1 R o c m V h Z H M s M H 0 m c X V v d D s s J n F 1 b 3 Q 7 U 2 V j d G l v b j E v Z X h l Y 3 V 0 a W 9 u V G l t Z V 8 x M D B J T U d T L 0 F 1 d G 9 S Z W 1 v d m V k Q 2 9 s d W 1 u c z E u e 0 5 J b W d z L D F 9 J n F 1 b 3 Q 7 L C Z x d W 9 0 O 1 N l Y 3 R p b 2 4 x L 2 V 4 Z W N 1 d G l v b l R p b W V f M T A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A w S U 1 H U y 9 B d X R v U m V t b 3 Z l Z E N v b H V t b n M x L n t U a H J l Y W R z L D B 9 J n F 1 b 3 Q 7 L C Z x d W 9 0 O 1 N l Y 3 R p b 2 4 x L 2 V 4 Z W N 1 d G l v b l R p b W V f M T A w S U 1 H U y 9 B d X R v U m V t b 3 Z l Z E N v b H V t b n M x L n t O S W 1 n c y w x f S Z x d W 9 0 O y w m c X V v d D t T Z W N 0 a W 9 u M S 9 l e G V j d X R p b 2 5 U a W 1 l X z E w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D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Q 2 Z T A 1 Z i 1 l O W V h L T R k Z m E t O T U 3 Y S 0 3 Z j J h M G Q 2 O G F j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U 5 N T g 0 M z B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M E l N R 1 M v Q X V 0 b 1 J l b W 9 2 Z W R D b 2 x 1 b W 5 z M S 5 7 V G h y Z W F k c y w w f S Z x d W 9 0 O y w m c X V v d D t T Z W N 0 a W 9 u M S 9 l e G V j d X R p b 2 5 U a W 1 l X z I w M E l N R 1 M v Q X V 0 b 1 J l b W 9 2 Z W R D b 2 x 1 b W 5 z M S 5 7 T k l t Z 3 M s M X 0 m c X V v d D s s J n F 1 b 3 Q 7 U 2 V j d G l v b j E v Z X h l Y 3 V 0 a W 9 u V G l t Z V 8 y M D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A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Z j R m N D A z L T g 4 Y W Q t N D I 3 O C 0 4 N z l l L W E w O D k 5 N z A w Y z N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c 6 M T g 6 M z c u N D I 1 N j Q 2 M 1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S k v Q X V 0 b 1 J l b W 9 2 Z W R D b 2 x 1 b W 5 z M S 5 7 Q m x v Y 2 t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S k v Q X V 0 b 1 J l b W 9 2 Z W R D b 2 x 1 b W 5 z M S 5 7 Q m x v Y 2 t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4 M 2 I 1 N G Q t M 2 M x N S 0 0 Y 2 Y x L T k x N T A t M T V k O W M 0 O D F l M 2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U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c 6 M T g 6 M z c u N D A x M j g z M l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U p L 0 F 1 d G 9 S Z W 1 v d m V k Q 2 9 s d W 1 u c z E u e 0 J s b 2 N r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U p L 0 F 1 d G 9 S Z W 1 v d m V k Q 2 9 s d W 1 u c z E u e 0 J s b 2 N r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O T k w M G Q 0 L W U 0 N m Q t N D V h N y 1 h M D B l L T B m Y T F k O T E 1 M j V j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Y 1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z o x O D o z N i 4 x N D A 2 O T k 5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i k v Q X V 0 b 1 J l b W 9 2 Z W R D b 2 x 1 b W 5 z M S 5 7 Q m x v Y 2 t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i k v Q X V 0 b 1 J l b W 9 2 Z W R D b 2 x 1 b W 5 z M S 5 7 Q m x v Y 2 t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k N m R j N 2 U t N 2 J j M y 0 0 M D J h L T l i M z c t O D V m M 2 Q y Z D d k Y z k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z B J T U d T X 1 8 3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3 O j E 4 O j M 4 L j Y 2 N T M 2 M D Z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y k v Q X V 0 b 1 J l b W 9 2 Z W R D b 2 x 1 b W 5 z M S 5 7 V G h y Z W F k c y w w f S Z x d W 9 0 O y w m c X V v d D t T Z W N 0 a W 9 u M S 9 l e G V j d X R p b 2 5 U a W 1 l X z M w S U 1 H U y A o N y k v Q X V 0 b 1 J l b W 9 2 Z W R D b 2 x 1 b W 5 z M S 5 7 T k l t Z 3 M s M X 0 m c X V v d D s s J n F 1 b 3 Q 7 U 2 V j d G l v b j E v Z X h l Y 3 V 0 a W 9 u V G l t Z V 8 z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c p L 0 F 1 d G 9 S Z W 1 v d m V k Q 2 9 s d W 1 u c z E u e 1 R o c m V h Z H M s M H 0 m c X V v d D s s J n F 1 b 3 Q 7 U 2 V j d G l v b j E v Z X h l Y 3 V 0 a W 9 u V G l t Z V 8 z M E l N R 1 M g K D c p L 0 F 1 d G 9 S Z W 1 v d m V k Q 2 9 s d W 1 u c z E u e 0 5 J b W d z L D F 9 J n F 1 b 3 Q 7 L C Z x d W 9 0 O 1 N l Y 3 R p b 2 4 x L 2 V 4 Z W N 1 d G l v b l R p b W V f M z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0 M z R h N m Q t O T J l Y i 0 0 M T k x L T g 2 Y z g t M z F k Z T M y Y z V j M D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A w S U 1 H U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z o x O D o z O C 4 2 N D M 5 N z M 0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D B J T U d T I C g y K S 9 B d X R v U m V t b 3 Z l Z E N v b H V t b n M x L n t U a H J l Y W R z L D B 9 J n F 1 b 3 Q 7 L C Z x d W 9 0 O 1 N l Y 3 R p b 2 4 x L 2 V 4 Z W N 1 d G l v b l R p b W V f M T A w S U 1 H U y A o M i k v Q X V 0 b 1 J l b W 9 2 Z W R D b 2 x 1 b W 5 z M S 5 7 T k l t Z 3 M s M X 0 m c X V v d D s s J n F 1 b 3 Q 7 U 2 V j d G l v b j E v Z X h l Y 3 V 0 a W 9 u V G l t Z V 8 x M D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A w S U 1 H U y A o M i k v Q X V 0 b 1 J l b W 9 2 Z W R D b 2 x 1 b W 5 z M S 5 7 V G h y Z W F k c y w w f S Z x d W 9 0 O y w m c X V v d D t T Z W N 0 a W 9 u M S 9 l e G V j d X R p b 2 5 U a W 1 l X z E w M E l N R 1 M g K D I p L 0 F 1 d G 9 S Z W 1 v d m V k Q 2 9 s d W 1 u c z E u e 0 5 J b W d z L D F 9 J n F 1 b 3 Q 7 L C Z x d W 9 0 O 1 N l Y 3 R p b 2 4 x L 2 V 4 Z W N 1 d G l v b l R p b W V f M T A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D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j c 3 N D E x M i 0 z Y W Q 3 L T Q 3 Y 2 U t O D V j N i 1 m Y z I 1 N G Y 4 Y z k 2 Z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j A w S U 1 H U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z o x O D o z N y 4 1 M T U z N T I 0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y M D B J T U d T I C g y K S 9 B d X R v U m V t b 3 Z l Z E N v b H V t b n M x L n t U a H J l Y W R z L D B 9 J n F 1 b 3 Q 7 L C Z x d W 9 0 O 1 N l Y 3 R p b 2 4 x L 2 V 4 Z W N 1 d G l v b l R p b W V f M j A w S U 1 H U y A o M i k v Q X V 0 b 1 J l b W 9 2 Z W R D b 2 x 1 b W 5 z M S 5 7 T k l t Z 3 M s M X 0 m c X V v d D s s J n F 1 b 3 Q 7 U 2 V j d G l v b j E v Z X h l Y 3 V 0 a W 9 u V G l t Z V 8 y M D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j A w S U 1 H U y A o M i k v Q X V 0 b 1 J l b W 9 2 Z W R D b 2 x 1 b W 5 z M S 5 7 V G h y Z W F k c y w w f S Z x d W 9 0 O y w m c X V v d D t T Z W N 0 a W 9 u M S 9 l e G V j d X R p b 2 5 U a W 1 l X z I w M E l N R 1 M g K D I p L 0 F 1 d G 9 S Z W 1 v d m V k Q 2 9 s d W 1 u c z E u e 0 5 J b W d z L D F 9 J n F 1 b 3 Q 7 L C Z x d W 9 0 O 1 N l Y 3 R p b 2 4 x L 2 V 4 Z W N 1 d G l v b l R p b W V f M j A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y M D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J k N T c 1 Z D Q t Y T l m Y S 0 0 M 2 Y 1 L W F i O G Y t Y z J m M z Q 2 N z U 2 N D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c 6 M T g 6 M z c u N D k 4 M z k 1 M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L 0 F 1 d G 9 S Z W 1 v d m V k Q 2 9 s d W 1 u c z E u e 1 R o c m V h Z H N Q Z X J C b G 9 j a y w w f S Z x d W 9 0 O y w m c X V v d D t T Z W N 0 a W 9 u M S 9 0 Z X N 0 V F B C X z N J T U d T L 0 F 1 d G 9 S Z W 1 v d m V k Q 2 9 s d W 1 u c z E u e 0 5 J b W d z L D F 9 J n F 1 b 3 Q 7 L C Z x d W 9 0 O 1 N l Y 3 R p b 2 4 x L 3 R l c 3 R U U E J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L 0 F 1 d G 9 S Z W 1 v d m V k Q 2 9 s d W 1 u c z E u e 1 R o c m V h Z H N Q Z X J C b G 9 j a y w w f S Z x d W 9 0 O y w m c X V v d D t T Z W N 0 a W 9 u M S 9 0 Z X N 0 V F B C X z N J T U d T L 0 F 1 d G 9 S Z W 1 v d m V k Q 2 9 s d W 1 u c z E u e 0 5 J b W d z L D F 9 J n F 1 b 3 Q 7 L C Z x d W 9 0 O 1 N l Y 3 R p b 2 4 x L 3 R l c 3 R U U E J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R l Y z R l Z C 1 j N j N l L T Q 5 O T c t Y j Z j Y i 0 z Z j c 0 M T Z l N m M x Y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c 6 M T g 6 M z c u N D c 2 M D Q w N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9 B d X R v U m V t b 3 Z l Z E N v b H V t b n M x L n t U a H J l Y W R z U G V y Q m x v Y 2 s s M H 0 m c X V v d D s s J n F 1 b 3 Q 7 U 2 V j d G l v b j E v d G V z d F R Q Q l 8 x N U l N R 1 M v Q X V 0 b 1 J l b W 9 2 Z W R D b 2 x 1 b W 5 z M S 5 7 T k l t Z 3 M s M X 0 m c X V v d D s s J n F 1 b 3 Q 7 U 2 V j d G l v b j E v d G V z d F R Q Q l 8 x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9 B d X R v U m V t b 3 Z l Z E N v b H V t b n M x L n t U a H J l Y W R z U G V y Q m x v Y 2 s s M H 0 m c X V v d D s s J n F 1 b 3 Q 7 U 2 V j d G l v b j E v d G V z d F R Q Q l 8 x N U l N R 1 M v Q X V 0 b 1 J l b W 9 2 Z W R D b 2 x 1 b W 5 z M S 5 7 T k l t Z 3 M s M X 0 m c X V v d D s s J n F 1 b 3 Q 7 U 2 V j d G l v b j E v d G V z d F R Q Q l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M T V h Z D M t Y j N l O S 0 0 N j Q 1 L W I 4 Y j c t N G Z l M z l h Z j c 2 M T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3 O j E 4 O j M 3 L j Q 0 M j k y N z R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v Q X V 0 b 1 J l b W 9 2 Z W R D b 2 x 1 b W 5 z M S 5 7 V G h y Z W F k c 1 B l c k J s b 2 N r L D B 9 J n F 1 b 3 Q 7 L C Z x d W 9 0 O 1 N l Y 3 R p b 2 4 x L 3 R l c 3 R U U E J f M z B J T U d T L 0 F 1 d G 9 S Z W 1 v d m V k Q 2 9 s d W 1 u c z E u e 0 5 J b W d z L D F 9 J n F 1 b 3 Q 7 L C Z x d W 9 0 O 1 N l Y 3 R p b 2 4 x L 3 R l c 3 R U U E J f M z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v Q X V 0 b 1 J l b W 9 2 Z W R D b 2 x 1 b W 5 z M S 5 7 V G h y Z W F k c 1 B l c k J s b 2 N r L D B 9 J n F 1 b 3 Q 7 L C Z x d W 9 0 O 1 N l Y 3 R p b 2 4 x L 3 R l c 3 R U U E J f M z B J T U d T L 0 F 1 d G 9 S Z W 1 v d m V k Q 2 9 s d W 1 u c z E u e 0 5 J b W d z L D F 9 J n F 1 b 3 Q 7 L C Z x d W 9 0 O 1 N l Y 3 R p b 2 4 x L 3 R l c 3 R U U E J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M 1 O D U 4 M j M t N z V h Y i 0 0 M z c 0 L W F m Z T U t N D Q w N D d m Y 2 V h M j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F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c 6 M T g 6 M z I u N z E 4 M z Y 0 M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y K S 9 B d X R v U m V t b 3 Z l Z E N v b H V t b n M x L n t U a H J l Y W R z U G V y Q m x v Y 2 s s M H 0 m c X V v d D s s J n F 1 b 3 Q 7 U 2 V j d G l v b j E v d G V z d F R Q Q l 8 z S U 1 H U y A o M i k v Q X V 0 b 1 J l b W 9 2 Z W R D b 2 x 1 b W 5 z M S 5 7 T k l t Z 3 M s M X 0 m c X V v d D s s J n F 1 b 3 Q 7 U 2 V j d G l v b j E v d G V z d F R Q Q l 8 z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y K S 9 B d X R v U m V t b 3 Z l Z E N v b H V t b n M x L n t U a H J l Y W R z U G V y Q m x v Y 2 s s M H 0 m c X V v d D s s J n F 1 b 3 Q 7 U 2 V j d G l v b j E v d G V z d F R Q Q l 8 z S U 1 H U y A o M i k v Q X V 0 b 1 J l b W 9 2 Z W R D b 2 x 1 b W 5 z M S 5 7 T k l t Z 3 M s M X 0 m c X V v d D s s J n F 1 b 3 Q 7 U 2 V j d G l v b j E v d G V z d F R Q Q l 8 z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2 R i M z Y 5 Z C 0 5 N m J i L T Q 4 M j U t O D c 3 O S 1 m O G Z i Y W J j M D Q x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V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c 6 M T g 6 M z I u N j Q 0 M z g 2 N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M i k v Q X V 0 b 1 J l b W 9 2 Z W R D b 2 x 1 b W 5 z M S 5 7 V G h y Z W F k c 1 B l c k J s b 2 N r L D B 9 J n F 1 b 3 Q 7 L C Z x d W 9 0 O 1 N l Y 3 R p b 2 4 x L 3 R l c 3 R U U E J f M T V J T U d T I C g y K S 9 B d X R v U m V t b 3 Z l Z E N v b H V t b n M x L n t O S W 1 n c y w x f S Z x d W 9 0 O y w m c X V v d D t T Z W N 0 a W 9 u M S 9 0 Z X N 0 V F B C X z E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M i k v Q X V 0 b 1 J l b W 9 2 Z W R D b 2 x 1 b W 5 z M S 5 7 V G h y Z W F k c 1 B l c k J s b 2 N r L D B 9 J n F 1 b 3 Q 7 L C Z x d W 9 0 O 1 N l Y 3 R p b 2 4 x L 3 R l c 3 R U U E J f M T V J T U d T I C g y K S 9 B d X R v U m V t b 3 Z l Z E N v b H V t b n M x L n t O S W 1 n c y w x f S Z x d W 9 0 O y w m c X V v d D t T Z W N 0 a W 9 u M S 9 0 Z X N 0 V F B C X z E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w M D l m Y m Y t Z G E w M i 0 0 Y W R i L W I x N T E t N j B l Z G N j Y 2 I 1 O T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F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3 O j E 4 O j M y L j Y z M D M 1 M T B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I p L 0 F 1 d G 9 S Z W 1 v d m V k Q 2 9 s d W 1 u c z E u e 1 R o c m V h Z H N Q Z X J C b G 9 j a y w w f S Z x d W 9 0 O y w m c X V v d D t T Z W N 0 a W 9 u M S 9 0 Z X N 0 V F B C X z M w S U 1 H U y A o M i k v Q X V 0 b 1 J l b W 9 2 Z W R D b 2 x 1 b W 5 z M S 5 7 T k l t Z 3 M s M X 0 m c X V v d D s s J n F 1 b 3 Q 7 U 2 V j d G l v b j E v d G V z d F R Q Q l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I p L 0 F 1 d G 9 S Z W 1 v d m V k Q 2 9 s d W 1 u c z E u e 1 R o c m V h Z H N Q Z X J C b G 9 j a y w w f S Z x d W 9 0 O y w m c X V v d D t T Z W N 0 a W 9 u M S 9 0 Z X N 0 V F B C X z M w S U 1 H U y A o M i k v Q X V 0 b 1 J l b W 9 2 Z W R D b 2 x 1 b W 5 z M S 5 7 T k l t Z 3 M s M X 0 m c X V v d D s s J n F 1 b 3 Q 7 U 2 V j d G l v b j E v d G V z d F R Q Q l 8 z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4 N j l m Y 2 U t Y W Q 2 Y i 0 0 M T V h L T k 5 Y z U t Z j U 1 N j I x Z W Q 0 N D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J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c 6 M T g 6 M z Q u M z I w O T Y z M 1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z K S 9 B d X R v U m V t b 3 Z l Z E N v b H V t b n M x L n t U a H J l Y W R z U G V y Q m x v Y 2 s s M H 0 m c X V v d D s s J n F 1 b 3 Q 7 U 2 V j d G l v b j E v d G V z d F R Q Q l 8 z S U 1 H U y A o M y k v Q X V 0 b 1 J l b W 9 2 Z W R D b 2 x 1 b W 5 z M S 5 7 T k l t Z 3 M s M X 0 m c X V v d D s s J n F 1 b 3 Q 7 U 2 V j d G l v b j E v d G V z d F R Q Q l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z K S 9 B d X R v U m V t b 3 Z l Z E N v b H V t b n M x L n t U a H J l Y W R z U G V y Q m x v Y 2 s s M H 0 m c X V v d D s s J n F 1 b 3 Q 7 U 2 V j d G l v b j E v d G V z d F R Q Q l 8 z S U 1 H U y A o M y k v Q X V 0 b 1 J l b W 9 2 Z W R D b 2 x 1 b W 5 z M S 5 7 T k l t Z 3 M s M X 0 m c X V v d D s s J n F 1 b 3 Q 7 U 2 V j d G l v b j E v d G V z d F R Q Q l 8 z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2 U 2 N D U 4 O S 0 5 O D J k L T Q 1 Z W U t Y W F h M y 1 l M z M 3 Y W U y O W J h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0 Z X N 0 V F B C X z E 1 S U 1 H U 1 9 f M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1 I i A v P j x F b n R y e S B U e X B l P S J S Z W N v d m V y e V R h c m d l d F N o Z W V 0 I i B W Y W x 1 Z T 0 i c 1 Y y X 1 R Q Q i I g L z 4 8 R W 5 0 c n k g V H l w Z T 0 i R m l s b E x h c 3 R V c G R h d G V k I i B W Y W x 1 Z T 0 i Z D I w M j U t M D U t M j J U M T c 6 M T g 6 M z Q u M j M x M T E x M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M y k v Q X V 0 b 1 J l b W 9 2 Z W R D b 2 x 1 b W 5 z M S 5 7 V G h y Z W F k c 1 B l c k J s b 2 N r L D B 9 J n F 1 b 3 Q 7 L C Z x d W 9 0 O 1 N l Y 3 R p b 2 4 x L 3 R l c 3 R U U E J f M T V J T U d T I C g z K S 9 B d X R v U m V t b 3 Z l Z E N v b H V t b n M x L n t O S W 1 n c y w x f S Z x d W 9 0 O y w m c X V v d D t T Z W N 0 a W 9 u M S 9 0 Z X N 0 V F B C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M y k v Q X V 0 b 1 J l b W 9 2 Z W R D b 2 x 1 b W 5 z M S 5 7 V G h y Z W F k c 1 B l c k J s b 2 N r L D B 9 J n F 1 b 3 Q 7 L C Z x d W 9 0 O 1 N l Y 3 R p b 2 4 x L 3 R l c 3 R U U E J f M T V J T U d T I C g z K S 9 B d X R v U m V t b 3 Z l Z E N v b H V t b n M x L n t O S W 1 n c y w x f S Z x d W 9 0 O y w m c X V v d D t T Z W N 0 a W 9 u M S 9 0 Z X N 0 V F B C X z E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J h Z D V m M W Q t M j J l Y i 0 0 M T g 4 L W F k N j Y t N z c x Z j N h Z G F k O T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J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3 O j E 4 O j M 0 L j E 5 O T k z N D F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M p L 0 F 1 d G 9 S Z W 1 v d m V k Q 2 9 s d W 1 u c z E u e 1 R o c m V h Z H N Q Z X J C b G 9 j a y w w f S Z x d W 9 0 O y w m c X V v d D t T Z W N 0 a W 9 u M S 9 0 Z X N 0 V F B C X z M w S U 1 H U y A o M y k v Q X V 0 b 1 J l b W 9 2 Z W R D b 2 x 1 b W 5 z M S 5 7 T k l t Z 3 M s M X 0 m c X V v d D s s J n F 1 b 3 Q 7 U 2 V j d G l v b j E v d G V z d F R Q Q l 8 z M E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M p L 0 F 1 d G 9 S Z W 1 v d m V k Q 2 9 s d W 1 u c z E u e 1 R o c m V h Z H N Q Z X J C b G 9 j a y w w f S Z x d W 9 0 O y w m c X V v d D t T Z W N 0 a W 9 u M S 9 0 Z X N 0 V F B C X z M w S U 1 H U y A o M y k v Q X V 0 b 1 J l b W 9 2 Z W R D b 2 x 1 b W 5 z M S 5 7 T k l t Z 3 M s M X 0 m c X V v d D s s J n F 1 b 3 Q 7 U 2 V j d G l v b j E v d G V z d F R Q Q l 8 z M E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R j M W V h Z m U t Y z d h O S 0 0 M j V k L W I 3 Y j U t M W Y 1 N W I w Y 2 E w N 2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N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c 6 M T g 6 M z U u O D k w N j A x M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0 K S 9 B d X R v U m V t b 3 Z l Z E N v b H V t b n M x L n t U a H J l Y W R z U G V y Q m x v Y 2 s s M H 0 m c X V v d D s s J n F 1 b 3 Q 7 U 2 V j d G l v b j E v d G V z d F R Q Q l 8 z S U 1 H U y A o N C k v Q X V 0 b 1 J l b W 9 2 Z W R D b 2 x 1 b W 5 z M S 5 7 T k l t Z 3 M s M X 0 m c X V v d D s s J n F 1 b 3 Q 7 U 2 V j d G l v b j E v d G V z d F R Q Q l 8 z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0 K S 9 B d X R v U m V t b 3 Z l Z E N v b H V t b n M x L n t U a H J l Y W R z U G V y Q m x v Y 2 s s M H 0 m c X V v d D s s J n F 1 b 3 Q 7 U 2 V j d G l v b j E v d G V z d F R Q Q l 8 z S U 1 H U y A o N C k v Q X V 0 b 1 J l b W 9 2 Z W R D b 2 x 1 b W 5 z M S 5 7 T k l t Z 3 M s M X 0 m c X V v d D s s J n F 1 b 3 Q 7 U 2 V j d G l v b j E v d G V z d F R Q Q l 8 z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g 5 M D c 4 M C 0 3 Y 2 E 1 L T Q 0 Y z Q t O D c w N y 0 y Y z c 3 M G Y w M m Q 1 N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1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c 6 M T g 6 M z U u O D c y N T E 4 O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N C k v Q X V 0 b 1 J l b W 9 2 Z W R D b 2 x 1 b W 5 z M S 5 7 V G h y Z W F k c 1 B l c k J s b 2 N r L D B 9 J n F 1 b 3 Q 7 L C Z x d W 9 0 O 1 N l Y 3 R p b 2 4 x L 3 R l c 3 R U U E J f M T V J T U d T I C g 0 K S 9 B d X R v U m V t b 3 Z l Z E N v b H V t b n M x L n t O S W 1 n c y w x f S Z x d W 9 0 O y w m c X V v d D t T Z W N 0 a W 9 u M S 9 0 Z X N 0 V F B C X z E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N C k v Q X V 0 b 1 J l b W 9 2 Z W R D b 2 x 1 b W 5 z M S 5 7 V G h y Z W F k c 1 B l c k J s b 2 N r L D B 9 J n F 1 b 3 Q 7 L C Z x d W 9 0 O 1 N l Y 3 R p b 2 4 x L 3 R l c 3 R U U E J f M T V J T U d T I C g 0 K S 9 B d X R v U m V t b 3 Z l Z E N v b H V t b n M x L n t O S W 1 n c y w x f S Z x d W 9 0 O y w m c X V v d D t T Z W N 0 a W 9 u M S 9 0 Z X N 0 V F B C X z E 1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F i O G I 0 O G E t O D A z N S 0 0 Y z l h L W I 4 Z W U t N z F h N W I 1 Z j g 1 N z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N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3 O j E 4 O j M 0 L j U 4 O D U 2 M D h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Q p L 0 F 1 d G 9 S Z W 1 v d m V k Q 2 9 s d W 1 u c z E u e 1 R o c m V h Z H N Q Z X J C b G 9 j a y w w f S Z x d W 9 0 O y w m c X V v d D t T Z W N 0 a W 9 u M S 9 0 Z X N 0 V F B C X z M w S U 1 H U y A o N C k v Q X V 0 b 1 J l b W 9 2 Z W R D b 2 x 1 b W 5 z M S 5 7 T k l t Z 3 M s M X 0 m c X V v d D s s J n F 1 b 3 Q 7 U 2 V j d G l v b j E v d G V z d F R Q Q l 8 z M E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Q p L 0 F 1 d G 9 S Z W 1 v d m V k Q 2 9 s d W 1 u c z E u e 1 R o c m V h Z H N Q Z X J C b G 9 j a y w w f S Z x d W 9 0 O y w m c X V v d D t T Z W N 0 a W 9 u M S 9 0 Z X N 0 V F B C X z M w S U 1 H U y A o N C k v Q X V 0 b 1 J l b W 9 2 Z W R D b 2 x 1 b W 5 z M S 5 7 T k l t Z 3 M s M X 0 m c X V v d D s s J n F 1 b 3 Q 7 U 2 V j d G l v b j E v d G V z d F R Q Q l 8 z M E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1 N D g 0 N D A t N G R i Y y 0 0 Z m N k L T l i Z D U t Z j E y N W R i Y j E z Y T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c 6 M T g 6 M z Y u M D Y x N j M 1 M F o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1 K S 9 B d X R v U m V t b 3 Z l Z E N v b H V t b n M x L n t U a H J l Y W R z U G V y Q m x v Y 2 s s M H 0 m c X V v d D s s J n F 1 b 3 Q 7 U 2 V j d G l v b j E v d G V z d F R Q Q l 8 z S U 1 H U y A o N S k v Q X V 0 b 1 J l b W 9 2 Z W R D b 2 x 1 b W 5 z M S 5 7 T k l t Z 3 M s M X 0 m c X V v d D s s J n F 1 b 3 Q 7 U 2 V j d G l v b j E v d G V z d F R Q Q l 8 z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1 K S 9 B d X R v U m V t b 3 Z l Z E N v b H V t b n M x L n t U a H J l Y W R z U G V y Q m x v Y 2 s s M H 0 m c X V v d D s s J n F 1 b 3 Q 7 U 2 V j d G l v b j E v d G V z d F R Q Q l 8 z S U 1 H U y A o N S k v Q X V 0 b 1 J l b W 9 2 Z W R D b 2 x 1 b W 5 z M S 5 7 T k l t Z 3 M s M X 0 m c X V v d D s s J n F 1 b 3 Q 7 U 2 V j d G l v b j E v d G V z d F R Q Q l 8 z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V h N D c 2 N i 0 w Y T I y L T Q 5 N G Q t Y j M 0 N C 1 l Z T Y 0 N W I 1 Z j U w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c 6 M T g 6 M z Y u M D I y M T E 3 M 1 o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N S k v Q X V 0 b 1 J l b W 9 2 Z W R D b 2 x 1 b W 5 z M S 5 7 V G h y Z W F k c 1 B l c k J s b 2 N r L D B 9 J n F 1 b 3 Q 7 L C Z x d W 9 0 O 1 N l Y 3 R p b 2 4 x L 3 R l c 3 R U U E J f M T V J T U d T I C g 1 K S 9 B d X R v U m V t b 3 Z l Z E N v b H V t b n M x L n t O S W 1 n c y w x f S Z x d W 9 0 O y w m c X V v d D t T Z W N 0 a W 9 u M S 9 0 Z X N 0 V F B C X z E 1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N S k v Q X V 0 b 1 J l b W 9 2 Z W R D b 2 x 1 b W 5 z M S 5 7 V G h y Z W F k c 1 B l c k J s b 2 N r L D B 9 J n F 1 b 3 Q 7 L C Z x d W 9 0 O 1 N l Y 3 R p b 2 4 x L 3 R l c 3 R U U E J f M T V J T U d T I C g 1 K S 9 B d X R v U m V t b 3 Z l Z E N v b H V t b n M x L n t O S W 1 n c y w x f S Z x d W 9 0 O y w m c X V v d D t T Z W N 0 a W 9 u M S 9 0 Z X N 0 V F B C X z E 1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w O D R i M j Q t M T J h Y y 0 0 Y j V m L W F k Z G Y t M D Y 3 Y z B h Y j N j M m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1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1 L T I y V D E 3 O j E 4 O j M 1 L j k 4 N D g 4 M j J a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U p L 0 F 1 d G 9 S Z W 1 v d m V k Q 2 9 s d W 1 u c z E u e 1 R o c m V h Z H N Q Z X J C b G 9 j a y w w f S Z x d W 9 0 O y w m c X V v d D t T Z W N 0 a W 9 u M S 9 0 Z X N 0 V F B C X z M w S U 1 H U y A o N S k v Q X V 0 b 1 J l b W 9 2 Z W R D b 2 x 1 b W 5 z M S 5 7 T k l t Z 3 M s M X 0 m c X V v d D s s J n F 1 b 3 Q 7 U 2 V j d G l v b j E v d G V z d F R Q Q l 8 z M E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U p L 0 F 1 d G 9 S Z W 1 v d m V k Q 2 9 s d W 1 u c z E u e 1 R o c m V h Z H N Q Z X J C b G 9 j a y w w f S Z x d W 9 0 O y w m c X V v d D t T Z W N 0 a W 9 u M S 9 0 Z X N 0 V F B C X z M w S U 1 H U y A o N S k v Q X V 0 b 1 J l b W 9 2 Z W R D b 2 x 1 b W 5 z M S 5 7 T k l t Z 3 M s M X 0 m c X V v d D s s J n F 1 b 3 Q 7 U 2 V j d G l v b j E v d G V z d F R Q Q l 8 z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A p L 3 D y l 6 F A y X C J 1 R D R v Q M a H 9 3 t W k x c R a d 4 5 l y h O G f C h g A A A A A O g A A A A A I A A C A A A A A m 9 v F Z w O Q l J I w h F O h 9 / / J X k W L R h S n / N + U M / 7 G 4 k g e S y l A A A A B C C L y 6 M d O 8 k w u D P 5 1 Q l S X 7 u I s t p q U Y O j + N b n 2 j j b R i F 9 w O e j m z j V P w F j U t E V T x i G n 2 m h o X W b l D c S P 1 c X v V J L P e F s K e G W 0 Q C k s 2 Y x X C 4 o u O 9 0 A A A A C 5 2 T q K a Q U y Q a 5 0 Q N + 4 S s 7 T 8 y v c U l k K U q z 5 x W c o e g 4 2 d r M / H W s J B A Z 7 i u S Y n 2 S O L S j t M m u B 4 h 1 p j i f / g U H 8 W Z D J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V1</vt:lpstr>
      <vt:lpstr>V1_TPB</vt:lpstr>
      <vt:lpstr>V2</vt:lpstr>
      <vt:lpstr>V2_TPB</vt:lpstr>
      <vt:lpstr>V3</vt:lpstr>
      <vt:lpstr>V3_TPB</vt:lpstr>
      <vt:lpstr>V4</vt:lpstr>
      <vt:lpstr>V4_TPB</vt:lpstr>
      <vt:lpstr>V5</vt:lpstr>
      <vt:lpstr>V5_TPB</vt:lpstr>
      <vt:lpstr>V5_HighWorkload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2025-05-22T17:22:34Z</dcterms:modified>
</cp:coreProperties>
</file>