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llistaswart/Desktop/Bootcamp/Instructions/"/>
    </mc:Choice>
  </mc:AlternateContent>
  <xr:revisionPtr revIDLastSave="0" documentId="13_ncr:1_{8C8D2F46-CA74-1C4A-809E-37EB1B4B246B}" xr6:coauthVersionLast="47" xr6:coauthVersionMax="47" xr10:uidLastSave="{00000000-0000-0000-0000-000000000000}"/>
  <bookViews>
    <workbookView xWindow="-32280" yWindow="5960" windowWidth="26440" windowHeight="14480" activeTab="5" xr2:uid="{00000000-000D-0000-FFFF-FFFF00000000}"/>
  </bookViews>
  <sheets>
    <sheet name="Crowdfunding" sheetId="1" r:id="rId1"/>
    <sheet name="Status by Category" sheetId="3" r:id="rId2"/>
    <sheet name="Status by Sub Category" sheetId="4" r:id="rId3"/>
    <sheet name="Status over Time" sheetId="5" r:id="rId4"/>
    <sheet name="Outcomes based on Goal" sheetId="6" r:id="rId5"/>
    <sheet name="Statistical Analysis" sheetId="8" r:id="rId6"/>
  </sheets>
  <definedNames>
    <definedName name="_xlchart.v1.0" hidden="1">'Statistical Analysis'!$D$1</definedName>
    <definedName name="_xlchart.v1.1" hidden="1">'Statistical Analysis'!$D$2:$D$566</definedName>
    <definedName name="_xlchart.v1.2" hidden="1">'Statistical Analysis'!$B$1</definedName>
    <definedName name="_xlchart.v1.3" hidden="1">'Statistical Analysis'!$B$2:$B$566</definedName>
    <definedName name="failed">'Statistical Analysis'!#REF!</definedName>
    <definedName name="goal">Crowdfunding!$D:$D</definedName>
    <definedName name="outcome">Crowdfunding!$G:$G</definedName>
    <definedName name="successful">'Statistical Analysis'!#REF!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J8" i="6"/>
  <c r="E6" i="8"/>
  <c r="E5" i="8"/>
  <c r="E4" i="8"/>
  <c r="E3" i="8"/>
  <c r="G7" i="8"/>
  <c r="I8" i="8"/>
  <c r="G8" i="8"/>
  <c r="I7" i="8"/>
  <c r="I6" i="8"/>
  <c r="I5" i="8"/>
  <c r="I4" i="8"/>
  <c r="I3" i="8"/>
  <c r="G6" i="8"/>
  <c r="G5" i="8"/>
  <c r="G4" i="8"/>
  <c r="G3" i="8"/>
  <c r="D3" i="6"/>
  <c r="B3" i="6"/>
  <c r="C3" i="6"/>
  <c r="E3" i="6"/>
  <c r="H3" i="6"/>
  <c r="D4" i="6"/>
  <c r="B4" i="6"/>
  <c r="C4" i="6"/>
  <c r="E4" i="6"/>
  <c r="H4" i="6"/>
  <c r="D5" i="6"/>
  <c r="B5" i="6"/>
  <c r="C5" i="6"/>
  <c r="E5" i="6"/>
  <c r="H5" i="6"/>
  <c r="H6" i="6"/>
  <c r="H7" i="6"/>
  <c r="H8" i="6"/>
  <c r="H9" i="6"/>
  <c r="H10" i="6"/>
  <c r="H11" i="6"/>
  <c r="H12" i="6"/>
  <c r="D13" i="6"/>
  <c r="B13" i="6"/>
  <c r="C13" i="6"/>
  <c r="E13" i="6"/>
  <c r="H13" i="6"/>
  <c r="D2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<sst xmlns="http://schemas.openxmlformats.org/spreadsheetml/2006/main" count="7072" uniqueCount="2120">
  <si>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</si>
  <si>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</si>
  <si>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</si>
  <si>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</si>
  <si>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</si>
  <si>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</si>
  <si>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</si>
  <si>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</si>
  <si>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</si>
  <si>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</si>
  <si>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</si>
  <si>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</si>
  <si>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</si>
  <si>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</si>
  <si>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</si>
  <si>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</si>
  <si>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</si>
  <si>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</si>
  <si>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</si>
  <si>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</si>
  <si>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</si>
  <si>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</si>
  <si>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</si>
  <si>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</si>
  <si>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</si>
  <si>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</si>
  <si>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</si>
  <si>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</si>
  <si>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</si>
  <si>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</si>
  <si>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</si>
  <si>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</si>
  <si>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</si>
  <si>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</si>
  <si>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</si>
  <si>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</si>
  <si>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</si>
  <si>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</si>
  <si>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</si>
  <si>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</si>
  <si>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</si>
  <si>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</si>
  <si>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</si>
  <si>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</si>
  <si>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</si>
  <si>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</si>
  <si>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</si>
  <si>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</si>
  <si>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</si>
  <si>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</si>
  <si>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</si>
  <si>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</si>
  <si>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</si>
  <si>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</si>
  <si>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</si>
  <si>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</si>
  <si>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</si>
  <si>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</si>
  <si>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</si>
  <si>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</si>
  <si>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</si>
  <si>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</si>
  <si>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</si>
  <si>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</si>
  <si>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</si>
  <si>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</si>
  <si>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</si>
  <si>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</si>
  <si>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</si>
  <si>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</si>
  <si>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</si>
  <si>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</si>
  <si>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</si>
  <si>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</si>
  <si>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</si>
  <si>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</si>
  <si>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</si>
  <si>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</si>
  <si>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</si>
  <si>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</si>
  <si>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</si>
  <si>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</si>
  <si>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</si>
  <si>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</si>
  <si>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</si>
  <si>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</si>
  <si>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</si>
  <si>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</si>
  <si>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</si>
  <si>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</si>
  <si>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</si>
  <si>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</si>
  <si>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</si>
  <si>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</si>
  <si>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</si>
  <si>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</si>
  <si>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</si>
  <si>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</si>
  <si>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</si>
  <si>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</si>
  <si>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</si>
  <si>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</si>
  <si>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</si>
  <si>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</si>
  <si>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</si>
  <si>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</si>
  <si>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</si>
  <si>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</si>
  <si>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</si>
  <si>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</si>
  <si>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</si>
  <si>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</si>
  <si>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</si>
  <si>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</si>
  <si>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</si>
  <si>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</si>
  <si>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</si>
  <si>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</si>
  <si>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</si>
  <si>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</si>
  <si>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</si>
  <si>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</si>
  <si>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</si>
  <si>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</si>
  <si>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</si>
  <si>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</si>
  <si>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</si>
  <si>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</si>
  <si>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</si>
  <si>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</si>
  <si>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</si>
  <si>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</si>
  <si>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</si>
  <si>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</si>
  <si>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</si>
  <si>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</si>
  <si>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</si>
  <si>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</si>
  <si>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</si>
  <si>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</si>
  <si>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</si>
  <si>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</si>
  <si>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</si>
  <si>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</si>
  <si>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</si>
  <si>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</si>
  <si>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</si>
  <si>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</si>
  <si>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</si>
  <si>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</si>
  <si>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</si>
  <si>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</si>
  <si>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</si>
  <si>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</si>
  <si>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</si>
  <si>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</si>
  <si>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</si>
  <si>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</si>
  <si>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</si>
  <si>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</si>
  <si>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</si>
  <si>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</si>
  <si>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</si>
  <si>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</si>
  <si>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</si>
  <si>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</si>
  <si>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</si>
  <si>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</si>
  <si>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</si>
  <si>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</si>
  <si>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</si>
  <si>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</si>
  <si>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</si>
  <si>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</si>
  <si>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</si>
  <si>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</si>
  <si>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</si>
  <si>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</si>
  <si>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</si>
  <si>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</si>
  <si>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</si>
  <si>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</si>
  <si>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</si>
  <si>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</si>
  <si>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</si>
  <si>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</si>
  <si>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</si>
  <si>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</si>
  <si>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</si>
  <si>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</si>
  <si>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</si>
  <si>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</si>
  <si>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</si>
  <si>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</si>
  <si>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</si>
  <si>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</si>
  <si>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</si>
  <si>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</si>
  <si>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</si>
  <si>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</si>
  <si>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</si>
  <si>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</si>
  <si>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</si>
  <si>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</si>
  <si>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</si>
  <si>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</si>
  <si>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</si>
  <si>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</si>
  <si>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</si>
  <si>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</si>
  <si>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</si>
  <si>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</si>
  <si>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</si>
  <si>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</si>
  <si>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</si>
  <si>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</si>
  <si>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</si>
  <si>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</si>
  <si>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</si>
  <si>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</si>
  <si>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</si>
  <si>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</si>
  <si>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</si>
  <si>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</si>
  <si>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</si>
  <si>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</si>
  <si>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</si>
  <si>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</si>
  <si>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</si>
  <si>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</si>
  <si>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</si>
  <si>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</si>
  <si>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</si>
  <si>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</si>
  <si>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</si>
  <si>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</si>
  <si>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</si>
  <si>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</si>
  <si>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</si>
  <si>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</si>
  <si>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</si>
  <si>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</si>
  <si>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</si>
  <si>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</si>
  <si>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</si>
  <si>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</si>
  <si>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</si>
  <si>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</si>
  <si>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</si>
  <si>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</si>
  <si>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</si>
  <si>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</si>
  <si>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</si>
  <si>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</si>
  <si>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</si>
  <si>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</si>
  <si>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</si>
  <si>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</si>
  <si>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</si>
  <si>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</si>
  <si>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</si>
  <si>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</si>
  <si>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</si>
  <si>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</si>
  <si>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</si>
  <si>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</si>
  <si>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</si>
  <si>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</si>
  <si>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</si>
  <si>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</si>
  <si>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</si>
  <si>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</si>
  <si>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</si>
  <si>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</si>
  <si>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</si>
  <si>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</si>
  <si>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</si>
  <si>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</si>
  <si>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</si>
  <si>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</si>
  <si>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</si>
  <si>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</si>
  <si>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</si>
  <si>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</si>
  <si>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</si>
  <si>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</si>
  <si>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</si>
  <si>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</si>
  <si>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</si>
  <si>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</si>
  <si>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</si>
  <si>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</si>
  <si>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</si>
  <si>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</si>
  <si>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</si>
  <si>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</si>
  <si>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</si>
  <si>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</si>
  <si>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</si>
  <si>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</si>
  <si>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</si>
  <si>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</si>
  <si>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</si>
  <si>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</si>
  <si>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</si>
  <si>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</si>
  <si>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</si>
  <si>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</si>
  <si>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</si>
  <si>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</si>
  <si>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</si>
  <si>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</si>
  <si>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</si>
  <si>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</si>
  <si>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</si>
  <si>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</si>
  <si>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</si>
  <si>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</si>
  <si>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</si>
  <si>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</si>
  <si>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</si>
  <si>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</si>
  <si>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</si>
  <si>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</si>
  <si>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</si>
  <si>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</si>
  <si>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</si>
  <si>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</si>
  <si>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</si>
  <si>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</si>
  <si>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</si>
  <si>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</si>
  <si>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</si>
  <si>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</si>
  <si>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</si>
  <si>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</si>
  <si>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</si>
  <si>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</si>
  <si>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</si>
  <si>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</si>
  <si>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</si>
  <si>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</si>
  <si>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</si>
  <si>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</si>
  <si>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</si>
  <si>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</si>
  <si>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</si>
  <si>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</si>
  <si>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</si>
  <si>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</si>
  <si>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</si>
  <si>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</si>
  <si>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</si>
  <si>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</si>
  <si>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</si>
  <si>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</si>
  <si>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</si>
  <si>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</si>
  <si>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</si>
  <si>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</si>
  <si>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</si>
  <si>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</si>
  <si>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</si>
  <si>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</si>
  <si>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</si>
  <si>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</si>
  <si>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</si>
  <si>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</si>
  <si>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</si>
  <si>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</si>
  <si>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</si>
  <si>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</si>
  <si>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</si>
  <si>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</si>
  <si>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</si>
  <si>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</si>
  <si>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</si>
  <si>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</si>
  <si>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</si>
  <si>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</si>
  <si>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</si>
  <si>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</si>
  <si>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</si>
  <si>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</si>
  <si>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</si>
  <si>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</si>
  <si>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</si>
  <si>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</si>
  <si>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</si>
  <si>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</si>
  <si>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</si>
  <si>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</si>
  <si>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</si>
  <si>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</si>
  <si>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</si>
  <si>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</si>
  <si>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</si>
  <si>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</si>
  <si>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</si>
  <si>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</si>
  <si>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</si>
  <si>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</si>
  <si>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</si>
  <si>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</si>
  <si>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</si>
  <si>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</si>
  <si>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</si>
  <si>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</si>
  <si>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</si>
  <si>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</si>
  <si>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</si>
  <si>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</si>
  <si>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</si>
  <si>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</si>
  <si>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</si>
  <si>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</si>
  <si>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</si>
  <si>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</si>
  <si>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</si>
  <si>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</si>
  <si>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</si>
  <si>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</si>
  <si>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</si>
  <si>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</si>
  <si>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</si>
  <si>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</si>
  <si>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</si>
  <si>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</si>
  <si>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</si>
  <si>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</si>
  <si>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</si>
  <si>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</si>
  <si>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</si>
  <si>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</si>
  <si>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</si>
  <si>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</si>
  <si>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</si>
  <si>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</si>
  <si>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</si>
  <si>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</si>
  <si>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</si>
  <si>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</si>
  <si>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</si>
  <si>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</si>
  <si>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</si>
  <si>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</si>
  <si>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</si>
  <si>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</si>
  <si>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</si>
  <si>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</si>
  <si>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</si>
  <si>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</si>
  <si>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</si>
  <si>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</si>
  <si>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</si>
  <si>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</si>
  <si>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</si>
  <si>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</si>
  <si>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</si>
  <si>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</si>
  <si>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</si>
  <si>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</si>
  <si>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</si>
  <si>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</si>
  <si>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</si>
  <si>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</si>
  <si>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</si>
  <si>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</si>
  <si>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</si>
  <si>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</si>
  <si>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</si>
  <si>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</si>
  <si>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</si>
  <si>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</si>
  <si>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</si>
  <si>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</si>
  <si>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</si>
  <si>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</si>
  <si>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</si>
  <si>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</si>
  <si>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</si>
  <si>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</si>
  <si>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</si>
  <si>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</si>
  <si>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</si>
  <si>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</si>
  <si>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</si>
  <si>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</si>
  <si>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</si>
  <si>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</si>
  <si>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</si>
  <si>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</si>
  <si>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</si>
  <si>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</si>
  <si>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</si>
  <si>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</si>
  <si>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</si>
  <si>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</si>
  <si>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</si>
  <si>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</si>
  <si>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</si>
  <si>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</si>
  <si>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</si>
  <si>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</si>
  <si>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</si>
  <si>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</si>
  <si>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</si>
  <si>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</si>
  <si>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</si>
  <si>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</si>
  <si>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</si>
  <si>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</si>
  <si>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</si>
  <si>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</si>
  <si>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</si>
  <si>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</si>
  <si>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</si>
  <si>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</si>
  <si>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</si>
  <si>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</si>
  <si>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</si>
  <si>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</si>
  <si>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</si>
  <si>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</si>
  <si>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</si>
  <si>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</si>
  <si>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</si>
  <si>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</si>
  <si>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</si>
  <si>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</si>
  <si>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</si>
  <si>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</si>
  <si>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</si>
  <si>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</si>
  <si>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</si>
  <si>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</si>
  <si>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</si>
  <si>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</si>
  <si>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</si>
  <si>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</si>
  <si>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</si>
  <si>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</si>
  <si>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</si>
  <si>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</si>
  <si>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</si>
  <si>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</si>
  <si>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</si>
  <si>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</si>
  <si>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</si>
  <si>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</si>
  <si>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</si>
  <si>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</si>
  <si>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</si>
  <si>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</si>
  <si>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</si>
  <si>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</si>
  <si>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</si>
  <si>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</si>
  <si>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</si>
  <si>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</si>
  <si>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</si>
  <si>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</si>
  <si>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</si>
  <si>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</si>
  <si>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</si>
  <si>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</si>
  <si>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</si>
  <si>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</si>
  <si>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</si>
  <si>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</si>
  <si>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</si>
  <si>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</si>
  <si>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</si>
  <si>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</si>
  <si>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</si>
  <si>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</si>
  <si>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</si>
  <si>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</si>
  <si>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</si>
  <si>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</si>
  <si>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</si>
  <si>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</si>
  <si>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</si>
  <si>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</si>
  <si>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</si>
  <si>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</si>
  <si>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</si>
  <si>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</si>
  <si>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</si>
  <si>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</si>
  <si>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</si>
  <si>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</si>
  <si>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</si>
  <si>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</si>
  <si>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</si>
  <si>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</si>
  <si>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</si>
  <si>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</si>
  <si>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</si>
  <si>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</si>
  <si>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</si>
  <si>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</si>
  <si>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</si>
  <si>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</si>
  <si>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</si>
  <si>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</si>
  <si>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</si>
  <si>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</si>
  <si>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</si>
  <si>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</si>
  <si>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</si>
  <si>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</si>
  <si>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</si>
  <si>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</si>
  <si>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</si>
  <si>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</si>
  <si>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</si>
  <si>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</si>
  <si>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</si>
  <si>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</si>
  <si>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</si>
  <si>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</si>
  <si>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</si>
  <si>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</si>
  <si>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</si>
  <si>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</si>
  <si>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</si>
  <si>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</si>
  <si>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</si>
  <si>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</si>
  <si>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</si>
  <si>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</si>
  <si>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</si>
  <si>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</si>
  <si>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</si>
  <si>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</si>
  <si>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</si>
  <si>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</si>
  <si>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</si>
  <si>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</si>
  <si>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</si>
  <si>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</si>
  <si>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</si>
  <si>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</si>
  <si>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</si>
  <si>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</si>
  <si>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</si>
  <si>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</si>
  <si>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</si>
  <si>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</si>
  <si>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</si>
  <si>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</si>
  <si>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</si>
  <si>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</si>
  <si>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</si>
  <si>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</si>
  <si>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</si>
  <si>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</si>
  <si>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</si>
  <si>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</si>
  <si>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</si>
  <si>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</si>
  <si>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</si>
  <si>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</si>
  <si>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</si>
  <si>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</si>
  <si>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</si>
  <si>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</si>
  <si>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</si>
  <si>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</si>
  <si>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</si>
  <si>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</si>
  <si>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</si>
  <si>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</si>
  <si>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</si>
  <si>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</si>
  <si>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</si>
  <si>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</si>
  <si>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</si>
  <si>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</si>
  <si>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</si>
  <si>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</si>
  <si>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</si>
  <si>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</si>
  <si>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</si>
  <si>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</si>
  <si>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</si>
  <si>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</si>
  <si>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</si>
  <si>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</si>
  <si>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</si>
  <si>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</si>
  <si>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</si>
  <si>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</si>
  <si>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</si>
  <si>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</si>
  <si>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</si>
  <si>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</si>
  <si>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</si>
  <si>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</si>
  <si>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</si>
  <si>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</si>
  <si>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</si>
  <si>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</si>
  <si>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</si>
  <si>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</si>
  <si>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</si>
  <si>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</si>
  <si>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</si>
  <si>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</si>
  <si>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</si>
  <si>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</si>
  <si>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</si>
  <si>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</si>
  <si>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</si>
  <si>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</si>
  <si>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</si>
  <si>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</si>
  <si>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</si>
  <si>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</si>
  <si>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</si>
  <si>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</si>
  <si>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</si>
  <si>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</si>
  <si>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</si>
  <si>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</si>
  <si>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</si>
  <si>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</si>
  <si>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</si>
  <si>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</si>
  <si>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</si>
  <si>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</si>
  <si>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</si>
  <si>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</si>
  <si>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</si>
  <si>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</si>
  <si>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</si>
  <si>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</si>
  <si>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</si>
  <si>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</si>
  <si>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</si>
  <si>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</si>
  <si>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</si>
  <si>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</si>
  <si>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</si>
  <si>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</si>
  <si>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</si>
  <si>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</si>
  <si>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</si>
  <si>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</si>
  <si>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</si>
  <si>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</si>
  <si>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</si>
  <si>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</si>
  <si>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</si>
  <si>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</si>
  <si>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</si>
  <si>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</si>
  <si>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</si>
  <si>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</si>
  <si>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</si>
  <si>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</si>
  <si>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</si>
  <si>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</si>
  <si>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</si>
  <si>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</si>
  <si>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</si>
  <si>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</si>
  <si>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</si>
  <si>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</si>
  <si>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</si>
  <si>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</si>
  <si>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</si>
  <si>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</si>
  <si>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</si>
  <si>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</si>
  <si>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</si>
  <si>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</si>
  <si>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</si>
  <si>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</si>
  <si>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</si>
  <si>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</si>
  <si>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</si>
  <si>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</si>
  <si>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</si>
  <si>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</si>
  <si>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</si>
  <si>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</si>
  <si>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</si>
  <si>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</si>
  <si>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</si>
  <si>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</si>
  <si>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</si>
  <si>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</si>
  <si>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</si>
  <si>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</si>
  <si>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</si>
  <si>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</si>
  <si>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</si>
  <si>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</si>
  <si>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</si>
  <si>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</si>
  <si>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</si>
  <si>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</si>
  <si>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</si>
  <si>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</si>
  <si>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</si>
  <si>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</si>
  <si>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</si>
  <si>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</si>
  <si>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</si>
  <si>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</si>
  <si>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</si>
  <si>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</si>
  <si>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</si>
  <si>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</si>
  <si>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</si>
  <si>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</si>
  <si>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</si>
  <si>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</si>
  <si>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</si>
  <si>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</si>
  <si>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</si>
  <si>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</si>
  <si>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</si>
  <si>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</si>
  <si>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</si>
  <si>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</si>
  <si>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</si>
  <si>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</si>
  <si>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</si>
  <si>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</si>
  <si>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</si>
  <si>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</si>
  <si>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</si>
  <si>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</si>
  <si>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</si>
  <si>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</si>
  <si>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</si>
  <si>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</si>
  <si>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</si>
  <si>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</si>
  <si>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</si>
  <si>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</si>
  <si>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</si>
  <si>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</si>
  <si>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</si>
  <si>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</si>
  <si>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</si>
  <si>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</si>
  <si>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</si>
  <si>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</si>
  <si>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</si>
  <si>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</si>
  <si>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</si>
  <si>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</si>
  <si>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</si>
  <si>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</si>
  <si>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</si>
  <si>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</si>
  <si>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</si>
  <si>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</si>
  <si>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</si>
  <si>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</si>
  <si>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</si>
  <si>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</si>
  <si>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</si>
  <si>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</si>
  <si>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</si>
  <si>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</si>
  <si>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</si>
  <si>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</si>
  <si>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</si>
  <si>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</si>
  <si>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</si>
  <si>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</si>
  <si>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</si>
  <si>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</si>
  <si>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</si>
  <si>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</si>
  <si>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</si>
  <si>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</si>
  <si>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</si>
  <si>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</si>
  <si>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</si>
  <si>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</si>
  <si>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</si>
  <si>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</si>
  <si>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</si>
  <si>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</si>
  <si>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</si>
  <si>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</si>
  <si>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</si>
  <si>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</si>
  <si>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</si>
  <si>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</si>
  <si>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</si>
  <si>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</si>
  <si>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</si>
  <si>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</si>
  <si>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</si>
  <si>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</si>
  <si>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</si>
  <si>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</si>
  <si>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</si>
  <si>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</si>
  <si>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</si>
  <si>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</si>
  <si>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</si>
  <si>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</si>
  <si>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</si>
  <si>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</si>
  <si>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</si>
  <si>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</si>
  <si>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</si>
  <si>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</si>
  <si>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</si>
  <si>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</si>
  <si>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</si>
  <si>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</si>
  <si>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</si>
  <si>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</si>
  <si>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</si>
  <si>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</si>
  <si>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</si>
  <si>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</si>
  <si>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</si>
  <si>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</si>
  <si>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</si>
  <si>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</si>
  <si>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</si>
  <si>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</si>
  <si>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</si>
  <si>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</si>
  <si>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</si>
  <si>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</si>
  <si>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</si>
  <si>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</si>
  <si>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</si>
  <si>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</si>
  <si>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</si>
  <si>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</si>
  <si>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</si>
  <si>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</si>
  <si>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</si>
  <si>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</si>
  <si>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</si>
  <si>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</si>
  <si>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</si>
  <si>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</si>
  <si>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</si>
  <si>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</si>
  <si>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</si>
  <si>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</si>
  <si>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</si>
  <si>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</si>
  <si>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</si>
  <si>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</si>
  <si>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</si>
  <si>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</si>
  <si>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</si>
  <si>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</si>
  <si>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</si>
  <si>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</si>
  <si>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</si>
  <si>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</si>
  <si>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</si>
  <si>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</si>
  <si>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</si>
  <si>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</si>
  <si>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</si>
  <si>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</si>
  <si>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</si>
  <si>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</si>
  <si>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</si>
  <si>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</si>
  <si>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</si>
  <si>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</si>
  <si>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</si>
  <si>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</si>
  <si>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</si>
  <si>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</si>
  <si>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</si>
  <si>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</si>
  <si>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</si>
  <si>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</si>
  <si>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</si>
  <si>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</si>
  <si>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</si>
  <si>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</si>
  <si>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</si>
  <si>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</si>
  <si>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</si>
  <si>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</si>
  <si>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</si>
  <si>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</si>
  <si>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</si>
  <si>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</si>
  <si>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</si>
  <si>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</si>
  <si>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</si>
  <si>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</si>
  <si>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</si>
  <si>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</si>
  <si>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</si>
  <si>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</si>
  <si>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</si>
  <si>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</si>
  <si>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</si>
  <si>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</si>
  <si>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</si>
  <si>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</si>
  <si>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</si>
  <si>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</si>
  <si>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</si>
  <si>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</si>
  <si>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</si>
  <si>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</si>
  <si>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</si>
  <si>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</si>
  <si>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</si>
  <si>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</si>
  <si>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</si>
  <si>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</si>
  <si>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</si>
  <si>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</si>
  <si>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</si>
  <si>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</si>
  <si>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</si>
  <si>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</si>
  <si>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</si>
  <si>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</si>
  <si>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</si>
  <si>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</si>
  <si>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</si>
  <si>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</si>
  <si>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</si>
  <si>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</si>
  <si>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</si>
  <si>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</si>
  <si>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</si>
  <si>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</si>
  <si>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</si>
  <si>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</si>
  <si>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</si>
  <si>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</si>
  <si>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</si>
  <si>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</si>
  <si>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</si>
  <si>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</si>
  <si>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</si>
  <si>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</si>
  <si>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</si>
  <si>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</si>
  <si>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</si>
  <si>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</si>
  <si>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</si>
  <si>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</si>
  <si>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</si>
  <si>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</si>
  <si>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</si>
  <si>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</si>
  <si>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</si>
  <si>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</si>
  <si>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</si>
  <si>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</si>
  <si>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</si>
  <si>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</si>
  <si>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</si>
  <si>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</si>
  <si>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</si>
  <si>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</si>
  <si>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</si>
  <si>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</si>
  <si>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</si>
  <si>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</si>
  <si>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</si>
  <si>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</si>
  <si>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</si>
  <si>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</si>
  <si>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</si>
  <si>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</si>
  <si>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</si>
  <si>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</si>
  <si>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</si>
  <si>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</si>
  <si>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</si>
  <si>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</si>
  <si>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</si>
  <si>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</si>
  <si>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</si>
  <si>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</si>
  <si>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</si>
  <si>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</si>
  <si>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</si>
  <si>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</si>
  <si>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</si>
  <si>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</si>
  <si>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</si>
  <si>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</si>
  <si>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</si>
  <si>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</si>
  <si>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</si>
  <si>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</si>
  <si>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</si>
  <si>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</si>
  <si>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</si>
  <si>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</si>
  <si>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</si>
  <si>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</si>
  <si>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</si>
  <si>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</si>
  <si>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</si>
  <si>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</si>
  <si>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</si>
  <si>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</si>
  <si>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</si>
  <si>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</si>
  <si>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</si>
  <si>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</si>
  <si>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</si>
  <si>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</si>
  <si>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</si>
  <si>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</si>
  <si>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</si>
  <si>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</si>
  <si>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</si>
  <si>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</si>
  <si>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</si>
  <si>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</si>
  <si>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</si>
  <si>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</si>
  <si>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</si>
  <si>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</si>
  <si>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</si>
  <si>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</si>
  <si>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</si>
  <si>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</si>
  <si>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</si>
  <si>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</si>
  <si>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</si>
  <si>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</si>
  <si>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</si>
  <si>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</si>
  <si>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</si>
  <si>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</si>
  <si>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</si>
  <si>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</si>
  <si>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</si>
  <si>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</si>
  <si>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</si>
  <si>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</si>
  <si>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</si>
  <si>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</si>
  <si>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</si>
  <si>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</si>
  <si>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</si>
  <si>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</si>
  <si>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</si>
  <si>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</si>
  <si>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</si>
  <si>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</si>
  <si>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</si>
  <si>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</si>
  <si>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</si>
  <si>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</si>
  <si>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</si>
  <si>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</si>
  <si>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</si>
  <si>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</si>
  <si>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</si>
  <si>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</si>
  <si>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</si>
  <si>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</si>
  <si>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</si>
  <si>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</si>
  <si>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</si>
  <si>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</si>
  <si>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</si>
  <si>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</si>
  <si>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</si>
  <si>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</si>
  <si>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</si>
  <si>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</si>
  <si>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</si>
  <si>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</si>
  <si>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</si>
  <si>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</si>
  <si>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</si>
  <si>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</si>
  <si>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</si>
  <si>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</si>
  <si>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</si>
  <si>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</si>
  <si>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</si>
  <si>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</si>
  <si>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</si>
  <si>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</si>
  <si>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</si>
  <si>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</si>
  <si>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</si>
  <si>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</si>
  <si>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</si>
  <si>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</si>
  <si>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</si>
  <si>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</si>
  <si>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</si>
  <si>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</si>
  <si>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</si>
  <si>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</si>
  <si>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</si>
  <si>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</si>
  <si>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</si>
  <si>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</si>
  <si>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</si>
  <si>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</si>
  <si>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</si>
  <si>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</si>
  <si>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</si>
  <si>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</si>
  <si>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</si>
  <si>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</si>
  <si>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</si>
  <si>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</si>
  <si>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</si>
  <si>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</si>
  <si>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</si>
  <si>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</si>
  <si>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</si>
  <si>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</si>
  <si>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</si>
  <si>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</si>
  <si>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</si>
  <si>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</si>
  <si>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</si>
  <si>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</si>
  <si>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</si>
  <si>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</si>
  <si>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</si>
  <si>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</si>
  <si>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</si>
  <si>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</si>
  <si>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</si>
  <si>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</si>
  <si>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</si>
  <si>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</si>
  <si>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</si>
  <si>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</si>
  <si>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</si>
  <si>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</si>
  <si>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</si>
  <si>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</si>
  <si>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</si>
  <si>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</si>
  <si>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</si>
  <si>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</si>
  <si>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</si>
  <si>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</si>
  <si>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</si>
  <si>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</si>
  <si>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</si>
  <si>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</si>
  <si>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</si>
  <si>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</si>
  <si>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</si>
  <si>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</si>
  <si>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</si>
  <si>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</si>
  <si>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</si>
  <si>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</si>
  <si>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</si>
  <si>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</si>
  <si>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</si>
  <si>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</si>
  <si>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</si>
  <si>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</si>
  <si>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</si>
  <si>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</si>
  <si>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</si>
  <si>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</si>
  <si>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</si>
  <si>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</si>
  <si>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</si>
  <si>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</si>
  <si>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</si>
  <si>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</si>
  <si>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</si>
  <si>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</si>
  <si>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</si>
  <si>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</si>
  <si>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</si>
  <si>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</si>
  <si>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</si>
  <si>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</si>
  <si>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</si>
  <si>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</si>
  <si>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</si>
  <si>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</si>
  <si>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</si>
  <si>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</si>
  <si>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</si>
  <si>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</si>
  <si>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</si>
  <si>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</si>
  <si>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</si>
  <si>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</si>
  <si>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</si>
  <si>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</si>
  <si>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</si>
  <si>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</si>
  <si>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</si>
  <si>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</si>
  <si>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</si>
  <si>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</si>
  <si>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</si>
  <si>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</si>
  <si>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</si>
  <si>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</si>
  <si>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</si>
  <si>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</si>
  <si>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</si>
  <si>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</si>
  <si>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</si>
  <si>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</si>
  <si>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</si>
  <si>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</si>
  <si>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</si>
  <si>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</si>
  <si>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</si>
  <si>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</si>
  <si>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</si>
  <si>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</si>
  <si>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</si>
  <si>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</si>
  <si>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</si>
  <si>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</si>
  <si>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</si>
  <si>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</si>
  <si>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</si>
  <si>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</si>
  <si>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</si>
  <si>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</si>
  <si>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</si>
  <si>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</si>
  <si>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</si>
  <si>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</si>
  <si>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</si>
  <si>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</si>
  <si>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</si>
  <si>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</si>
  <si>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</si>
  <si>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</si>
  <si>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</si>
  <si>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</si>
  <si>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</si>
  <si>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</si>
  <si>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</si>
  <si>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</si>
  <si>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</si>
  <si>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</si>
  <si>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</si>
  <si>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</si>
  <si>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</si>
  <si>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</si>
  <si>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</si>
  <si>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</si>
  <si>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</si>
  <si>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</si>
  <si>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</si>
  <si>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</si>
  <si>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</si>
  <si>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</si>
  <si>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</si>
  <si>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</si>
  <si>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</si>
  <si>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</si>
  <si>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</si>
  <si>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</si>
  <si>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</si>
  <si>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</si>
  <si>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</si>
  <si>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</si>
  <si>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</si>
  <si>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</si>
  <si>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</si>
  <si>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</si>
  <si>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</si>
  <si>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</si>
  <si>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</si>
  <si>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</si>
  <si>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</si>
  <si>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</si>
  <si>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</si>
  <si>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</si>
  <si>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</si>
  <si>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</si>
  <si>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</si>
  <si>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</si>
  <si>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</si>
  <si>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</si>
  <si>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</si>
  <si>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</si>
  <si>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</si>
  <si>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</si>
  <si>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</si>
  <si>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</si>
  <si>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</si>
  <si>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</si>
  <si>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</si>
  <si>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</si>
  <si>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</si>
  <si>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</si>
  <si>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</si>
  <si>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</si>
  <si>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</si>
  <si>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</si>
  <si>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</si>
  <si>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</si>
  <si>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</si>
  <si>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</si>
  <si>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</si>
  <si>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</si>
  <si>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</si>
  <si>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</si>
  <si>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</si>
  <si>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</si>
  <si>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</si>
  <si>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</si>
  <si>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</si>
  <si>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</si>
  <si>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</si>
  <si>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</si>
  <si>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</si>
  <si>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</si>
  <si>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</si>
  <si>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</si>
  <si>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</si>
  <si>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</si>
  <si>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</si>
  <si>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</si>
  <si>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</si>
  <si>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</si>
  <si>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</si>
  <si>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</si>
  <si>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</si>
  <si>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</si>
  <si>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</si>
  <si>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</si>
  <si>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</si>
  <si>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</si>
  <si>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</si>
  <si>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</si>
  <si>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</si>
  <si>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</si>
  <si>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</si>
  <si>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</si>
  <si>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</si>
  <si>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</si>
  <si>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</si>
  <si>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</si>
  <si>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</si>
  <si>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</si>
  <si>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</si>
  <si>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</si>
  <si>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</si>
  <si>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</si>
  <si>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</si>
  <si>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</si>
  <si>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</si>
  <si>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</si>
  <si>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</si>
  <si>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</si>
  <si>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</si>
  <si>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</si>
  <si>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</si>
  <si>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</si>
  <si>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</si>
  <si>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</si>
  <si>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</si>
  <si>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</si>
  <si>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</si>
  <si>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</si>
  <si>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</si>
  <si>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</si>
  <si>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</si>
  <si>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</si>
  <si>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</si>
  <si>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</si>
  <si>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</si>
  <si>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</si>
  <si>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</si>
  <si>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</si>
  <si>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</si>
  <si>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</si>
  <si>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</si>
  <si>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</si>
  <si>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</si>
  <si>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</si>
  <si>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</si>
  <si>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</si>
  <si>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</si>
  <si>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</si>
  <si>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</si>
  <si>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</si>
  <si>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</si>
  <si>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</si>
  <si>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</si>
  <si>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</si>
  <si>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</si>
  <si>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</si>
  <si>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</si>
  <si>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</si>
  <si>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</si>
  <si>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</si>
  <si>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</si>
  <si>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</si>
  <si>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</si>
  <si>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</si>
  <si>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</si>
  <si>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</si>
  <si>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</si>
  <si>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</si>
  <si>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</si>
  <si>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</si>
  <si>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</si>
  <si>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</si>
  <si>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</si>
  <si>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</si>
  <si>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</si>
  <si>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</si>
  <si>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</si>
  <si>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</si>
  <si>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</si>
  <si>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</si>
  <si>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</si>
  <si>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</si>
  <si>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</si>
  <si>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</si>
  <si>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</si>
  <si>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</si>
  <si>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</si>
  <si>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</si>
  <si>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</si>
  <si>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</si>
  <si>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</si>
  <si>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</si>
  <si>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</si>
  <si>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</si>
  <si>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</si>
  <si>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</si>
  <si>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</si>
  <si>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</si>
  <si>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</si>
  <si>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</si>
  <si>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</si>
  <si>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</si>
  <si>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</si>
  <si>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</si>
  <si>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</si>
  <si>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</si>
  <si>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</si>
  <si>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</si>
  <si>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</si>
  <si>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</si>
  <si>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</si>
  <si>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</si>
  <si>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</si>
  <si>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</si>
  <si>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</si>
  <si>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</si>
  <si>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</si>
  <si>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</si>
  <si>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</si>
  <si>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</si>
  <si>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</si>
  <si>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</si>
  <si>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</si>
  <si>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</si>
  <si>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</si>
  <si>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</si>
  <si>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</si>
  <si>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</si>
  <si>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</si>
  <si>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</si>
  <si>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</si>
  <si>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</si>
  <si>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</si>
  <si>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</si>
  <si>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</si>
  <si>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</si>
  <si>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</si>
  <si>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</si>
  <si>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</si>
  <si>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</si>
  <si>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</si>
  <si>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</si>
  <si>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</si>
  <si>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</si>
  <si>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</si>
  <si>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</si>
  <si>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</si>
  <si>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</si>
  <si>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</si>
  <si>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</si>
  <si>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</si>
  <si>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</si>
  <si>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</si>
  <si>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</si>
  <si>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</si>
  <si>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</si>
  <si>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</si>
  <si>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</si>
  <si>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</si>
  <si>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</si>
  <si>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</si>
  <si>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</si>
  <si>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</si>
  <si>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</si>
  <si>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</si>
  <si>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</si>
  <si>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</si>
  <si>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</si>
  <si>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</si>
  <si>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</si>
  <si>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</si>
  <si>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</si>
  <si>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</si>
  <si>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</si>
  <si>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</si>
  <si>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</si>
  <si>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</si>
  <si>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</si>
  <si>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</si>
  <si>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</si>
  <si>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</si>
  <si>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</si>
  <si>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</si>
  <si>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</si>
  <si>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</si>
  <si>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</si>
  <si>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</si>
  <si>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</si>
  <si>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</si>
  <si>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</si>
  <si>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</si>
  <si>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</si>
  <si>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</si>
  <si>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</si>
  <si>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</si>
  <si>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</si>
  <si>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</si>
  <si>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</si>
  <si>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</si>
  <si>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</si>
  <si>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</si>
  <si>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</si>
  <si>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</si>
  <si>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</si>
  <si>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</si>
  <si>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</si>
  <si>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</si>
  <si>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</si>
  <si>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</si>
  <si>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</si>
  <si>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</si>
  <si>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</si>
  <si>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</si>
  <si>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</si>
  <si>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</si>
  <si>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</si>
  <si>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</si>
  <si>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</si>
  <si>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</si>
  <si>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</si>
  <si>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</si>
  <si>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</si>
  <si>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</si>
  <si>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</si>
  <si>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</si>
  <si>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</si>
  <si>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</si>
  <si>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</si>
  <si>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</si>
  <si>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</si>
  <si>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</si>
  <si>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</si>
  <si>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</si>
  <si>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</si>
  <si>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</si>
  <si>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</si>
  <si>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</si>
  <si>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</si>
  <si>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</si>
  <si>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</si>
  <si>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</si>
  <si>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</si>
  <si>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</si>
  <si>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</si>
  <si>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</si>
  <si>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</si>
  <si>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</si>
  <si>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</si>
  <si>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</si>
  <si>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</si>
  <si>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</si>
  <si>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</si>
  <si>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</si>
  <si>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</si>
  <si>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</si>
  <si>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</si>
  <si>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</si>
  <si>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</si>
  <si>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</si>
  <si>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</si>
  <si>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</si>
  <si>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</si>
  <si>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</si>
  <si>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</si>
  <si>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</si>
  <si>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</si>
  <si>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</si>
  <si>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</si>
  <si>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</si>
  <si>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</si>
  <si>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</si>
  <si>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</si>
  <si>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</si>
  <si>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</si>
  <si>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</si>
  <si>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</si>
  <si>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</si>
  <si>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</si>
  <si>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</si>
  <si>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</si>
  <si>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</si>
  <si>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</si>
  <si>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</si>
  <si>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</si>
  <si>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</si>
  <si>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</si>
  <si>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</si>
  <si>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</si>
  <si>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</si>
  <si>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</si>
  <si>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</si>
  <si>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</si>
  <si>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</si>
  <si>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</si>
  <si>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</si>
  <si>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</si>
  <si>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</si>
  <si>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</si>
  <si>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</si>
  <si>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</si>
  <si>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</si>
  <si>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</si>
  <si>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</si>
  <si>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</si>
  <si>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</si>
  <si>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</si>
  <si>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</si>
  <si>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</si>
  <si>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</si>
  <si>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</si>
  <si>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</si>
  <si>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</si>
  <si>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</si>
  <si>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</si>
  <si>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</si>
  <si>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</si>
  <si>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</si>
  <si>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</si>
  <si>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</si>
  <si>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</si>
  <si>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</si>
  <si>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</si>
  <si>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</si>
  <si>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</si>
  <si>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</si>
  <si>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</si>
  <si>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</si>
  <si>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</si>
  <si>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</si>
  <si>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</si>
  <si>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</si>
  <si>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</si>
  <si>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</si>
  <si>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</si>
  <si>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</si>
  <si>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</si>
  <si>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</si>
  <si>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</si>
  <si>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</si>
  <si>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</si>
  <si>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</si>
  <si>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</si>
  <si>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</si>
  <si>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</si>
  <si>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</si>
  <si>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</si>
  <si>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</si>
  <si>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</si>
  <si>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</si>
  <si>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</si>
  <si>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</si>
  <si>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</si>
  <si>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</si>
  <si>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</si>
  <si>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</si>
  <si>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</si>
  <si>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</si>
  <si>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</si>
  <si>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</si>
  <si>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</si>
  <si>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</si>
  <si>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</si>
  <si>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</si>
  <si>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</si>
  <si>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</si>
  <si>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</si>
  <si>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</si>
  <si>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</si>
  <si>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</si>
  <si>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</si>
  <si>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</si>
  <si>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</si>
  <si>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</si>
  <si>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</si>
  <si>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</si>
  <si>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</si>
  <si>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</si>
  <si>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</si>
  <si>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</si>
  <si>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</si>
  <si>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</si>
  <si>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</si>
  <si>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</si>
  <si>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</si>
  <si>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</si>
  <si>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</si>
  <si>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</si>
  <si>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</si>
  <si>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</si>
  <si>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</si>
  <si>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</si>
  <si>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</si>
  <si>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</si>
  <si>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</si>
  <si>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</si>
  <si>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</si>
  <si>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</si>
  <si>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</si>
  <si>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</si>
  <si>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</si>
  <si>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</si>
  <si>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</si>
  <si>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</si>
  <si>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</si>
  <si>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</si>
  <si>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</si>
  <si>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</si>
  <si>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</si>
  <si>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</si>
  <si>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</si>
  <si>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</si>
  <si>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</si>
  <si>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</si>
  <si>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</si>
  <si>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</si>
  <si>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</si>
  <si>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</si>
  <si>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</si>
  <si>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</si>
  <si>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</si>
  <si>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</si>
  <si>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</si>
  <si>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</si>
  <si>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</si>
  <si>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</si>
  <si>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</si>
  <si>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</si>
  <si>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</si>
  <si>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</si>
  <si>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</si>
  <si>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</si>
  <si>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</si>
  <si>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</si>
  <si>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</si>
  <si>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</si>
  <si>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</si>
  <si>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</si>
  <si>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</si>
  <si>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</si>
  <si>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</si>
  <si>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</si>
  <si>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</si>
  <si>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</si>
  <si>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</si>
  <si>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</si>
  <si>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</si>
  <si>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</si>
  <si>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</si>
  <si>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</si>
  <si>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</si>
  <si>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</si>
  <si>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</si>
  <si>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</si>
  <si>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</si>
  <si>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</si>
  <si>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</si>
  <si>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</si>
  <si>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</si>
  <si>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</si>
  <si>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</si>
  <si>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</si>
  <si>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</si>
  <si>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</si>
  <si>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</si>
  <si>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</si>
  <si>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</si>
  <si>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</si>
  <si>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</si>
  <si>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</si>
  <si>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</si>
  <si>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</si>
  <si>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</si>
  <si>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</si>
  <si>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</si>
  <si>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</si>
  <si>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</si>
  <si>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</si>
  <si>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</si>
  <si>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</si>
  <si>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</si>
  <si>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</si>
  <si>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</si>
  <si>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</si>
  <si>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</si>
  <si>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</si>
  <si>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</si>
  <si>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</si>
  <si>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</si>
  <si>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</si>
  <si>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</si>
  <si>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</si>
  <si>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</si>
  <si>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</si>
  <si>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</si>
  <si>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</si>
  <si>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</si>
  <si>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</si>
  <si>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</si>
  <si>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</si>
  <si>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</si>
  <si>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</si>
  <si>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</si>
  <si>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</si>
  <si>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</si>
  <si>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</si>
  <si>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</si>
  <si>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</si>
  <si>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</si>
  <si>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</si>
  <si>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</si>
  <si>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</si>
  <si>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</si>
  <si>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</si>
  <si>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</si>
  <si>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</si>
  <si>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</si>
  <si>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</si>
  <si>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</si>
  <si>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</si>
  <si>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</si>
  <si>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</si>
  <si>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</si>
  <si>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</si>
  <si>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</si>
  <si>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</si>
  <si>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</si>
  <si>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</si>
  <si>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</si>
  <si>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</si>
  <si>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</si>
  <si>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</si>
  <si>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</si>
  <si>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</si>
  <si>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</si>
  <si>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</si>
  <si>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</si>
  <si>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</si>
  <si>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</si>
  <si>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</si>
  <si>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</si>
  <si>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</si>
  <si>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</si>
  <si>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</si>
  <si>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</si>
  <si>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</si>
  <si>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</si>
  <si>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</si>
  <si>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</si>
  <si>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</si>
  <si>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</si>
  <si>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</si>
  <si>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</si>
  <si>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</si>
  <si>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</si>
  <si>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</si>
  <si>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</si>
  <si>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</si>
  <si>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</si>
  <si>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</si>
  <si>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</si>
  <si>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</si>
  <si>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</si>
  <si>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</si>
  <si>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</si>
  <si>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</si>
  <si>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</si>
  <si>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</si>
  <si>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</si>
  <si>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</si>
  <si>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</si>
  <si>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</si>
  <si>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</si>
  <si>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</si>
  <si>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</si>
  <si>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</si>
  <si>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</si>
  <si>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</si>
  <si>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</si>
  <si>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</si>
  <si>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name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</si>
  <si>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</si>
  <si>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</si>
  <si>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</si>
  <si>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</si>
  <si>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</si>
  <si>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</si>
  <si>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</si>
  <si>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</si>
  <si>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</si>
  <si>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</si>
  <si>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</si>
  <si>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</si>
  <si>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</si>
  <si>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Sum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</si>
  <si>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</si>
  <si>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</si>
  <si>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</si>
  <si>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</si>
  <si>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</si>
  <si>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</si>
  <si>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</si>
  <si>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</si>
  <si>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</si>
  <si>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</si>
  <si>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</si>
  <si>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</si>
  <si>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</si>
  <si>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</si>
  <si>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</si>
  <si>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</si>
  <si>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</si>
  <si>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</si>
  <si>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</si>
  <si>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</si>
  <si>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</si>
  <si>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</si>
  <si>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</si>
  <si>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</si>
  <si>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</si>
  <si>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</si>
  <si>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</si>
  <si>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</si>
  <si>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</si>
  <si>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</si>
  <si>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</si>
  <si>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</si>
  <si>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</si>
  <si>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</si>
  <si>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</si>
  <si>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</si>
  <si>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</si>
  <si>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</si>
  <si>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</si>
  <si>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</si>
  <si>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</si>
  <si>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</si>
  <si>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</si>
  <si>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</si>
  <si>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</si>
  <si>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</si>
  <si>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</si>
  <si>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</si>
  <si>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</si>
  <si>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</si>
  <si>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</si>
  <si>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</si>
  <si>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</si>
  <si>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</si>
  <si>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</si>
  <si>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</si>
  <si>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</si>
  <si>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</si>
  <si>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</si>
  <si>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</si>
  <si>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</t>
  </si>
  <si>
    <t>Backers Count</t>
  </si>
  <si>
    <t>Successful</t>
  </si>
  <si>
    <t>Mean</t>
  </si>
  <si>
    <t>Median</t>
  </si>
  <si>
    <t>Min</t>
  </si>
  <si>
    <t>Max</t>
  </si>
  <si>
    <t>Var</t>
  </si>
  <si>
    <t>StdDev</t>
  </si>
  <si>
    <t>The median number of backers is the best summary of the data because this data is not evenly distributed. The median does a better job when there are a high number of outliers, as shown in the two box plots.</t>
  </si>
  <si>
    <t>There is more variability in successful campaigns. This makes sense because having more backers is more likely to result in success, and successful campaigns have a higher maxium number of backers. Failed campaigns are more likely to have low or no backers, so there is less deviation.</t>
  </si>
  <si>
    <t>$15K-$50K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</si>
</sst>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 wrapText="1"/>
    </xf>
    <xf numFmtId="164" fontId="0" fillId="0" borderId="0" xfId="0" applyNumberFormat="1"/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0" fontId="19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0" xfId="0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55777713649669E-2"/>
          <c:y val="3.3012379642365884E-2"/>
          <c:w val="0.82576644542468836"/>
          <c:h val="0.905919483585872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'Status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'Status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A-AF41-BC40-54DF8BFAE430}"/>
            </c:ext>
          </c:extLst>
        </c:ser>
        <c:ser>
          <c:idx val="1"/>
          <c:order val="1"/>
          <c:tx>
            <c:strRef>
              <c:f>'Status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'Status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BA-AF41-BC40-54DF8BFAE430}"/>
            </c:ext>
          </c:extLst>
        </c:ser>
        <c:ser>
          <c:idx val="2"/>
          <c:order val="2"/>
          <c:tx>
            <c:strRef>
              <c:f>'Status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A-AF41-BC40-54DF8BFAE430}"/>
            </c:ext>
          </c:extLst>
        </c:ser>
        <c:ser>
          <c:idx val="3"/>
          <c:order val="3"/>
          <c:tx>
            <c:strRef>
              <c:f>'Status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BA-AF41-BC40-54DF8BFA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52687"/>
        <c:axId val="358364479"/>
      </c:barChart>
      <c:catAx>
        <c:axId val="19605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8364479"/>
        <c:crosses val="autoZero"/>
        <c:auto val="1"/>
        <c:lblAlgn val="ctr"/>
        <c:lblOffset val="100"/>
        <c:noMultiLvlLbl val="0"/>
      </c:catAx>
      <c:valAx>
        <c:axId val="35836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605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Sub Category!PivotTable5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Category'!$B$6:$B$30</c:f>
              <c:numCache>
                <c:formatCode>General</c:formatCode>
                <c:ptCount val="24"/>
                <c:pt idx="0">
                  <c:v>748</c:v>
                </c:pt>
                <c:pt idx="2">
                  <c:v>3681</c:v>
                </c:pt>
                <c:pt idx="3">
                  <c:v>814</c:v>
                </c:pt>
                <c:pt idx="5">
                  <c:v>206</c:v>
                </c:pt>
                <c:pt idx="6">
                  <c:v>1978</c:v>
                </c:pt>
                <c:pt idx="7">
                  <c:v>1247</c:v>
                </c:pt>
                <c:pt idx="8">
                  <c:v>577</c:v>
                </c:pt>
                <c:pt idx="11">
                  <c:v>736</c:v>
                </c:pt>
                <c:pt idx="12">
                  <c:v>2962</c:v>
                </c:pt>
                <c:pt idx="13">
                  <c:v>10921</c:v>
                </c:pt>
                <c:pt idx="15">
                  <c:v>2749</c:v>
                </c:pt>
                <c:pt idx="17">
                  <c:v>492</c:v>
                </c:pt>
                <c:pt idx="18">
                  <c:v>1594</c:v>
                </c:pt>
                <c:pt idx="20">
                  <c:v>270</c:v>
                </c:pt>
                <c:pt idx="22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7748-90C5-2073F8A7DA74}"/>
            </c:ext>
          </c:extLst>
        </c:ser>
        <c:ser>
          <c:idx val="1"/>
          <c:order val="1"/>
          <c:tx>
            <c:strRef>
              <c:f>'Status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Category'!$C$6:$C$30</c:f>
              <c:numCache>
                <c:formatCode>General</c:formatCode>
                <c:ptCount val="24"/>
                <c:pt idx="0">
                  <c:v>4326</c:v>
                </c:pt>
                <c:pt idx="2">
                  <c:v>9776</c:v>
                </c:pt>
                <c:pt idx="3">
                  <c:v>6912</c:v>
                </c:pt>
                <c:pt idx="4">
                  <c:v>2619</c:v>
                </c:pt>
                <c:pt idx="5">
                  <c:v>2722</c:v>
                </c:pt>
                <c:pt idx="6">
                  <c:v>10220</c:v>
                </c:pt>
                <c:pt idx="7">
                  <c:v>8711</c:v>
                </c:pt>
                <c:pt idx="8">
                  <c:v>2795</c:v>
                </c:pt>
                <c:pt idx="9">
                  <c:v>1216</c:v>
                </c:pt>
                <c:pt idx="10">
                  <c:v>4595</c:v>
                </c:pt>
                <c:pt idx="11">
                  <c:v>3510</c:v>
                </c:pt>
                <c:pt idx="12">
                  <c:v>7124</c:v>
                </c:pt>
                <c:pt idx="13">
                  <c:v>65459</c:v>
                </c:pt>
                <c:pt idx="14">
                  <c:v>2987</c:v>
                </c:pt>
                <c:pt idx="15">
                  <c:v>14222</c:v>
                </c:pt>
                <c:pt idx="16">
                  <c:v>5267</c:v>
                </c:pt>
                <c:pt idx="17">
                  <c:v>2467</c:v>
                </c:pt>
                <c:pt idx="18">
                  <c:v>1265</c:v>
                </c:pt>
                <c:pt idx="19">
                  <c:v>4115</c:v>
                </c:pt>
                <c:pt idx="20">
                  <c:v>8726</c:v>
                </c:pt>
                <c:pt idx="21">
                  <c:v>5950</c:v>
                </c:pt>
                <c:pt idx="22">
                  <c:v>6443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7748-90C5-2073F8A7DA74}"/>
            </c:ext>
          </c:extLst>
        </c:ser>
        <c:ser>
          <c:idx val="2"/>
          <c:order val="2"/>
          <c:tx>
            <c:strRef>
              <c:f>'Status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Category'!$D$6:$D$30</c:f>
              <c:numCache>
                <c:formatCode>General</c:formatCode>
                <c:ptCount val="24"/>
                <c:pt idx="0">
                  <c:v>1201</c:v>
                </c:pt>
                <c:pt idx="2">
                  <c:v>209</c:v>
                </c:pt>
                <c:pt idx="3">
                  <c:v>639</c:v>
                </c:pt>
                <c:pt idx="10">
                  <c:v>410</c:v>
                </c:pt>
                <c:pt idx="11">
                  <c:v>903</c:v>
                </c:pt>
                <c:pt idx="12">
                  <c:v>271</c:v>
                </c:pt>
                <c:pt idx="13">
                  <c:v>640</c:v>
                </c:pt>
                <c:pt idx="17">
                  <c:v>917</c:v>
                </c:pt>
                <c:pt idx="20">
                  <c:v>860</c:v>
                </c:pt>
                <c:pt idx="21">
                  <c:v>355</c:v>
                </c:pt>
                <c:pt idx="22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3-7748-90C5-2073F8A7DA74}"/>
            </c:ext>
          </c:extLst>
        </c:ser>
        <c:ser>
          <c:idx val="3"/>
          <c:order val="3"/>
          <c:tx>
            <c:strRef>
              <c:f>'Status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'Status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 Category'!$E$6:$E$30</c:f>
              <c:numCache>
                <c:formatCode>General</c:formatCode>
                <c:ptCount val="24"/>
                <c:pt idx="0">
                  <c:v>9622</c:v>
                </c:pt>
                <c:pt idx="1">
                  <c:v>2405</c:v>
                </c:pt>
                <c:pt idx="2">
                  <c:v>16418</c:v>
                </c:pt>
                <c:pt idx="3">
                  <c:v>11210</c:v>
                </c:pt>
                <c:pt idx="4">
                  <c:v>5727</c:v>
                </c:pt>
                <c:pt idx="5">
                  <c:v>4094</c:v>
                </c:pt>
                <c:pt idx="6">
                  <c:v>13229</c:v>
                </c:pt>
                <c:pt idx="7">
                  <c:v>11226</c:v>
                </c:pt>
                <c:pt idx="8">
                  <c:v>5428</c:v>
                </c:pt>
                <c:pt idx="9">
                  <c:v>1655</c:v>
                </c:pt>
                <c:pt idx="10">
                  <c:v>824</c:v>
                </c:pt>
                <c:pt idx="11">
                  <c:v>7198</c:v>
                </c:pt>
                <c:pt idx="12">
                  <c:v>12226</c:v>
                </c:pt>
                <c:pt idx="13">
                  <c:v>93360</c:v>
                </c:pt>
                <c:pt idx="14">
                  <c:v>1785</c:v>
                </c:pt>
                <c:pt idx="15">
                  <c:v>24487</c:v>
                </c:pt>
                <c:pt idx="16">
                  <c:v>2701</c:v>
                </c:pt>
                <c:pt idx="17">
                  <c:v>4555</c:v>
                </c:pt>
                <c:pt idx="18">
                  <c:v>5946</c:v>
                </c:pt>
                <c:pt idx="19">
                  <c:v>7981</c:v>
                </c:pt>
                <c:pt idx="20">
                  <c:v>6062</c:v>
                </c:pt>
                <c:pt idx="21">
                  <c:v>11098</c:v>
                </c:pt>
                <c:pt idx="22">
                  <c:v>19444</c:v>
                </c:pt>
                <c:pt idx="23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3-7748-90C5-2073F8A7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983551"/>
        <c:axId val="237886863"/>
      </c:barChart>
      <c:catAx>
        <c:axId val="3639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7886863"/>
        <c:crosses val="autoZero"/>
        <c:auto val="1"/>
        <c:lblAlgn val="ctr"/>
        <c:lblOffset val="100"/>
        <c:noMultiLvlLbl val="0"/>
      </c:catAx>
      <c:valAx>
        <c:axId val="2378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39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over Time!PivotTable6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A-9C4D-A1E3-7D6A453D360A}"/>
            </c:ext>
          </c:extLst>
        </c:ser>
        <c:ser>
          <c:idx val="1"/>
          <c:order val="1"/>
          <c:tx>
            <c:strRef>
              <c:f>'Status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3A-9C4D-A1E3-7D6A453D360A}"/>
            </c:ext>
          </c:extLst>
        </c:ser>
        <c:ser>
          <c:idx val="2"/>
          <c:order val="2"/>
          <c:tx>
            <c:strRef>
              <c:f>'Status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3A-9C4D-A1E3-7D6A453D360A}"/>
            </c:ext>
          </c:extLst>
        </c:ser>
        <c:ser>
          <c:idx val="3"/>
          <c:order val="3"/>
          <c:tx>
            <c:strRef>
              <c:f>'Status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3A-9C4D-A1E3-7D6A453D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01855"/>
        <c:axId val="352989855"/>
      </c:lineChart>
      <c:catAx>
        <c:axId val="369401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2989855"/>
        <c:crosses val="autoZero"/>
        <c:auto val="1"/>
        <c:lblAlgn val="ctr"/>
        <c:lblOffset val="100"/>
        <c:noMultiLvlLbl val="0"/>
      </c:catAx>
      <c:valAx>
        <c:axId val="3529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40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7042-862B-D4767310C2BF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7042-862B-D4767310C2BF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7042-862B-D4767310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72079"/>
        <c:axId val="2125543936"/>
      </c:lineChart>
      <c:catAx>
        <c:axId val="3648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5543936"/>
        <c:crosses val="autoZero"/>
        <c:auto val="1"/>
        <c:lblAlgn val="ctr"/>
        <c:lblOffset val="100"/>
        <c:noMultiLvlLbl val="0"/>
      </c:catAx>
      <c:valAx>
        <c:axId val="21255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487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3DC5D415-0F34-0E4A-B028-4A077E246481}">
          <cx:tx>
            <cx:txData>
              <cx:f>_xlchart.v1.0</cx:f>
              <cx:v>Backers 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80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CA02C374-616B-8F4F-9322-9A07EC58D6DC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107950</xdr:rowOff>
    </xdr:from>
    <xdr:to>
      <xdr:col>14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14EC4-353F-131A-C455-2B990C670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127000</xdr:rowOff>
    </xdr:from>
    <xdr:to>
      <xdr:col>13</xdr:col>
      <xdr:colOff>266700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19AA7-3694-8146-35A7-7E66AECD3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12700</xdr:rowOff>
    </xdr:from>
    <xdr:to>
      <xdr:col>13</xdr:col>
      <xdr:colOff>723900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6B45E-7446-BD5E-974F-3FC582B66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13</xdr:row>
      <xdr:rowOff>88900</xdr:rowOff>
    </xdr:from>
    <xdr:to>
      <xdr:col>7</xdr:col>
      <xdr:colOff>431800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ACE7E-0572-3285-A16A-3FAD0F12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31479</xdr:colOff>
      <xdr:row>0</xdr:row>
      <xdr:rowOff>218613</xdr:rowOff>
    </xdr:from>
    <xdr:to>
      <xdr:col>11</xdr:col>
      <xdr:colOff>203829</xdr:colOff>
      <xdr:row>27</xdr:row>
      <xdr:rowOff>172356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225BC4-F445-3007-8B70-9D6E37379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279" y="218613"/>
              <a:ext cx="1823350" cy="54782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242241</xdr:colOff>
      <xdr:row>1</xdr:row>
      <xdr:rowOff>4233</xdr:rowOff>
    </xdr:from>
    <xdr:to>
      <xdr:col>13</xdr:col>
      <xdr:colOff>564444</xdr:colOff>
      <xdr:row>27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D9D4EA3-9BBA-6849-0413-66857B2F48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1041" y="232833"/>
              <a:ext cx="1973203" cy="5427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wart" refreshedDate="45000.908041782408" createdVersion="8" refreshedVersion="8" minRefreshableVersion="3" recordCount="1000" xr:uid="{1EBE4245-60E5-964D-92F8-054BE718A97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Swart" refreshedDate="45002.32437199074" createdVersion="8" refreshedVersion="8" minRefreshableVersion="3" recordCount="1000" xr:uid="{49906D72-861F-6948-8AB4-6CE1E233A1B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.01.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.01.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.01.10"/>
          <s v="Qtr1"/>
          <s v="Qtr2"/>
          <s v="Qtr3"/>
          <s v="Qtr4"/>
          <s v="&gt;27.01.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.01.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.01.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x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x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x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x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x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x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x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x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x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x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x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x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x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x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x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x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x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x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x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x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x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x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x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x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x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x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x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x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x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x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x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x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x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x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x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x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x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x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x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x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x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x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x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x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x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x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x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x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x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x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x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x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x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x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x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x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x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x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x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x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x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x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x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x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x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x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x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x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x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x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x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x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x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x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x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x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x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x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x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x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x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x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x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x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x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x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x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x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x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x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x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x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x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x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57C9-D433-0043-BE98-0C8C1193856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dataField="1"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6F9E-2377-8849-9F77-FD86CD8EB2A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Sum of id" fld="0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90D95-34A6-D648-91A8-1EB909C4BCB8}" name="PivotTable6" cacheId="1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86" zoomScaleNormal="50" workbookViewId="0">
      <selection activeCell="F4" sqref="F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4.1640625" style="3" customWidth="1"/>
    <col min="8" max="8" width="13" bestFit="1" customWidth="1"/>
    <col min="11" max="11" width="14.33203125" customWidth="1"/>
    <col min="12" max="12" width="13.6640625" customWidth="1"/>
    <col min="15" max="15" width="26.1640625" customWidth="1"/>
    <col min="19" max="19" width="15.5" style="9" customWidth="1"/>
    <col min="20" max="20" width="14.6640625" customWidth="1"/>
  </cols>
  <sheetData>
    <row r="1" spans="1:20" s="1" customFormat="1" ht="34" x14ac:dyDescent="0.2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8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 s="5" t="e">
        <f>E2/H2</f>
        <v>#DIV/0!</v>
      </c>
      <c r="Q2" t="str">
        <f>_xlfn.TEXTBEFORE(O2,"/",1,1,1)</f>
        <v>food</v>
      </c>
      <c r="R2" t="str">
        <f>_xlfn.TEXTAFTER(O2,"/",1,1,1)</f>
        <v>food trucks</v>
      </c>
      <c r="S2" s="10">
        <f>(((K2/60)/60)/24)+DATE(1970,1,1)</f>
        <v>42336.25</v>
      </c>
      <c r="T2" s="10">
        <f>(((L2/60)/60)/24)+DATE(1970,1,1)</f>
        <v>42353.25</v>
      </c>
    </row>
    <row r="3" spans="1:20" ht="17" x14ac:dyDescent="0.2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 s="5">
        <f>E3/H3</f>
        <v>92.151898734177209</v>
      </c>
      <c r="Q3" t="str">
        <f>_xlfn.TEXTBEFORE(O3,"/",1,1,1)</f>
        <v>music</v>
      </c>
      <c r="R3" t="str">
        <f>_xlfn.TEXTAFTER(O3,"/",1,1,1)</f>
        <v>rock</v>
      </c>
      <c r="S3" s="10">
        <f>(((K3/60)/60)/24)+DATE(1970,1,1)</f>
        <v>41870.208333333336</v>
      </c>
      <c r="T3" s="10">
        <f>(((L3/60)/60)/24)+DATE(1970,1,1)</f>
        <v>41872.208333333336</v>
      </c>
    </row>
    <row r="4" spans="1:20" ht="34" x14ac:dyDescent="0.2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 s="5">
        <f>E4/H4</f>
        <v>100.01614035087719</v>
      </c>
      <c r="Q4" t="str">
        <f>_xlfn.TEXTBEFORE(O4,"/",1,1,1)</f>
        <v>technology</v>
      </c>
      <c r="R4" t="str">
        <f>_xlfn.TEXTAFTER(O4,"/",1,1,1)</f>
        <v>web</v>
      </c>
      <c r="S4" s="10">
        <f>(((K4/60)/60)/24)+DATE(1970,1,1)</f>
        <v>41595.25</v>
      </c>
      <c r="T4" s="10">
        <f>(((L4/60)/60)/24)+DATE(1970,1,1)</f>
        <v>41597.25</v>
      </c>
    </row>
    <row r="5" spans="1:20" ht="34" x14ac:dyDescent="0.2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>E5/D5</f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 s="5">
        <f>E5/H5</f>
        <v>103.20833333333333</v>
      </c>
      <c r="Q5" t="str">
        <f>_xlfn.TEXTBEFORE(O5,"/",1,1,1)</f>
        <v>music</v>
      </c>
      <c r="R5" t="str">
        <f>_xlfn.TEXTAFTER(O5,"/",1,1,1)</f>
        <v>rock</v>
      </c>
      <c r="S5" s="10">
        <f>(((K5/60)/60)/24)+DATE(1970,1,1)</f>
        <v>43688.208333333328</v>
      </c>
      <c r="T5" s="10">
        <f>(((L5/60)/60)/24)+DATE(1970,1,1)</f>
        <v>43728.208333333328</v>
      </c>
    </row>
    <row r="6" spans="1:20" ht="17" x14ac:dyDescent="0.2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>E6/D6</f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 s="5">
        <f>E6/H6</f>
        <v>99.339622641509436</v>
      </c>
      <c r="Q6" t="str">
        <f>_xlfn.TEXTBEFORE(O6,"/",1,1,1)</f>
        <v>theater</v>
      </c>
      <c r="R6" t="str">
        <f>_xlfn.TEXTAFTER(O6,"/",1,1,1)</f>
        <v>plays</v>
      </c>
      <c r="S6" s="10">
        <f>(((K6/60)/60)/24)+DATE(1970,1,1)</f>
        <v>43485.25</v>
      </c>
      <c r="T6" s="10">
        <f>(((L6/60)/60)/24)+DATE(1970,1,1)</f>
        <v>43489.25</v>
      </c>
    </row>
    <row r="7" spans="1:20" ht="17" x14ac:dyDescent="0.2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 s="5">
        <f>E7/H7</f>
        <v>75.833333333333329</v>
      </c>
      <c r="Q7" t="str">
        <f>_xlfn.TEXTBEFORE(O7,"/",1,1,1)</f>
        <v>theater</v>
      </c>
      <c r="R7" t="str">
        <f>_xlfn.TEXTAFTER(O7,"/",1,1,1)</f>
        <v>plays</v>
      </c>
      <c r="S7" s="10">
        <f>(((K7/60)/60)/24)+DATE(1970,1,1)</f>
        <v>41149.208333333336</v>
      </c>
      <c r="T7" s="10">
        <f>(((L7/60)/60)/24)+DATE(1970,1,1)</f>
        <v>41160.208333333336</v>
      </c>
    </row>
    <row r="8" spans="1:20" ht="17" x14ac:dyDescent="0.2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>E8/D8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 s="5">
        <f>E8/H8</f>
        <v>60.555555555555557</v>
      </c>
      <c r="Q8" t="str">
        <f>_xlfn.TEXTBEFORE(O8,"/",1,1,1)</f>
        <v>film &amp; video</v>
      </c>
      <c r="R8" t="str">
        <f>_xlfn.TEXTAFTER(O8,"/",1,1,1)</f>
        <v>documentary</v>
      </c>
      <c r="S8" s="10">
        <f>(((K8/60)/60)/24)+DATE(1970,1,1)</f>
        <v>42991.208333333328</v>
      </c>
      <c r="T8" s="10">
        <f>(((L8/60)/60)/24)+DATE(1970,1,1)</f>
        <v>42992.208333333328</v>
      </c>
    </row>
    <row r="9" spans="1:20" ht="17" x14ac:dyDescent="0.2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 s="5">
        <f>E9/H9</f>
        <v>64.93832599118943</v>
      </c>
      <c r="Q9" t="str">
        <f>_xlfn.TEXTBEFORE(O9,"/",1,1,1)</f>
        <v>theater</v>
      </c>
      <c r="R9" t="str">
        <f>_xlfn.TEXTAFTER(O9,"/",1,1,1)</f>
        <v>plays</v>
      </c>
      <c r="S9" s="10">
        <f>(((K9/60)/60)/24)+DATE(1970,1,1)</f>
        <v>42229.208333333328</v>
      </c>
      <c r="T9" s="10">
        <f>(((L9/60)/60)/24)+DATE(1970,1,1)</f>
        <v>42231.208333333328</v>
      </c>
    </row>
    <row r="10" spans="1:20" ht="17" x14ac:dyDescent="0.2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>E10/D10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 s="5">
        <f>E10/H10</f>
        <v>30.997175141242938</v>
      </c>
      <c r="Q10" t="str">
        <f>_xlfn.TEXTBEFORE(O10,"/",1,1,1)</f>
        <v>theater</v>
      </c>
      <c r="R10" t="str">
        <f>_xlfn.TEXTAFTER(O10,"/",1,1,1)</f>
        <v>plays</v>
      </c>
      <c r="S10" s="10">
        <f>(((K10/60)/60)/24)+DATE(1970,1,1)</f>
        <v>40399.208333333336</v>
      </c>
      <c r="T10" s="10">
        <f>(((L10/60)/60)/24)+DATE(1970,1,1)</f>
        <v>40401.208333333336</v>
      </c>
    </row>
    <row r="11" spans="1:20" ht="17" x14ac:dyDescent="0.2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>E11/D11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 s="5">
        <f>E11/H11</f>
        <v>72.909090909090907</v>
      </c>
      <c r="Q11" t="str">
        <f>_xlfn.TEXTBEFORE(O11,"/",1,1,1)</f>
        <v>music</v>
      </c>
      <c r="R11" t="str">
        <f>_xlfn.TEXTAFTER(O11,"/",1,1,1)</f>
        <v>electric music</v>
      </c>
      <c r="S11" s="10">
        <f>(((K11/60)/60)/24)+DATE(1970,1,1)</f>
        <v>41536.208333333336</v>
      </c>
      <c r="T11" s="10">
        <f>(((L11/60)/60)/24)+DATE(1970,1,1)</f>
        <v>41585.25</v>
      </c>
    </row>
    <row r="12" spans="1:20" ht="17" x14ac:dyDescent="0.2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>E12/D12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 s="5">
        <f>E12/H12</f>
        <v>62.9</v>
      </c>
      <c r="Q12" t="str">
        <f>_xlfn.TEXTBEFORE(O12,"/",1,1,1)</f>
        <v>film &amp; video</v>
      </c>
      <c r="R12" t="str">
        <f>_xlfn.TEXTAFTER(O12,"/",1,1,1)</f>
        <v>drama</v>
      </c>
      <c r="S12" s="10">
        <f>(((K12/60)/60)/24)+DATE(1970,1,1)</f>
        <v>40404.208333333336</v>
      </c>
      <c r="T12" s="10">
        <f>(((L12/60)/60)/24)+DATE(1970,1,1)</f>
        <v>40452.208333333336</v>
      </c>
    </row>
    <row r="13" spans="1:20" ht="34" x14ac:dyDescent="0.2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>E13/D13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 s="5">
        <f>E13/H13</f>
        <v>112.22222222222223</v>
      </c>
      <c r="Q13" t="str">
        <f>_xlfn.TEXTBEFORE(O13,"/",1,1,1)</f>
        <v>theater</v>
      </c>
      <c r="R13" t="str">
        <f>_xlfn.TEXTAFTER(O13,"/",1,1,1)</f>
        <v>plays</v>
      </c>
      <c r="S13" s="10">
        <f>(((K13/60)/60)/24)+DATE(1970,1,1)</f>
        <v>40442.208333333336</v>
      </c>
      <c r="T13" s="10">
        <f>(((L13/60)/60)/24)+DATE(1970,1,1)</f>
        <v>40448.208333333336</v>
      </c>
    </row>
    <row r="14" spans="1:20" ht="17" x14ac:dyDescent="0.2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>E14/D14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 s="5">
        <f>E14/H14</f>
        <v>102.34545454545454</v>
      </c>
      <c r="Q14" t="str">
        <f>_xlfn.TEXTBEFORE(O14,"/",1,1,1)</f>
        <v>film &amp; video</v>
      </c>
      <c r="R14" t="str">
        <f>_xlfn.TEXTAFTER(O14,"/",1,1,1)</f>
        <v>drama</v>
      </c>
      <c r="S14" s="10">
        <f>(((K14/60)/60)/24)+DATE(1970,1,1)</f>
        <v>43760.208333333328</v>
      </c>
      <c r="T14" s="10">
        <f>(((L14/60)/60)/24)+DATE(1970,1,1)</f>
        <v>43768.208333333328</v>
      </c>
    </row>
    <row r="15" spans="1:20" ht="34" x14ac:dyDescent="0.2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>E15/D15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 s="5">
        <f>E15/H15</f>
        <v>105.05102040816327</v>
      </c>
      <c r="Q15" t="str">
        <f>_xlfn.TEXTBEFORE(O15,"/",1,1,1)</f>
        <v>music</v>
      </c>
      <c r="R15" t="str">
        <f>_xlfn.TEXTAFTER(O15,"/",1,1,1)</f>
        <v>indie rock</v>
      </c>
      <c r="S15" s="10">
        <f>(((K15/60)/60)/24)+DATE(1970,1,1)</f>
        <v>42532.208333333328</v>
      </c>
      <c r="T15" s="10">
        <f>(((L15/60)/60)/24)+DATE(1970,1,1)</f>
        <v>42544.208333333328</v>
      </c>
    </row>
    <row r="16" spans="1:20" ht="17" x14ac:dyDescent="0.2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>E16/D16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 s="5">
        <f>E16/H16</f>
        <v>94.144999999999996</v>
      </c>
      <c r="Q16" t="str">
        <f>_xlfn.TEXTBEFORE(O16,"/",1,1,1)</f>
        <v>music</v>
      </c>
      <c r="R16" t="str">
        <f>_xlfn.TEXTAFTER(O16,"/",1,1,1)</f>
        <v>indie rock</v>
      </c>
      <c r="S16" s="10">
        <f>(((K16/60)/60)/24)+DATE(1970,1,1)</f>
        <v>40974.25</v>
      </c>
      <c r="T16" s="10">
        <f>(((L16/60)/60)/24)+DATE(1970,1,1)</f>
        <v>41001.208333333336</v>
      </c>
    </row>
    <row r="17" spans="1:20" ht="17" x14ac:dyDescent="0.2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>E17/D17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 s="5">
        <f>E17/H17</f>
        <v>84.986725663716811</v>
      </c>
      <c r="Q17" t="str">
        <f>_xlfn.TEXTBEFORE(O17,"/",1,1,1)</f>
        <v>technology</v>
      </c>
      <c r="R17" t="str">
        <f>_xlfn.TEXTAFTER(O17,"/",1,1,1)</f>
        <v>wearables</v>
      </c>
      <c r="S17" s="10">
        <f>(((K17/60)/60)/24)+DATE(1970,1,1)</f>
        <v>43809.25</v>
      </c>
      <c r="T17" s="10">
        <f>(((L17/60)/60)/24)+DATE(1970,1,1)</f>
        <v>43813.25</v>
      </c>
    </row>
    <row r="18" spans="1:20" ht="17" x14ac:dyDescent="0.2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>E18/D18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 s="5">
        <f>E18/H18</f>
        <v>110.41</v>
      </c>
      <c r="Q18" t="str">
        <f>_xlfn.TEXTBEFORE(O18,"/",1,1,1)</f>
        <v>publishing</v>
      </c>
      <c r="R18" t="str">
        <f>_xlfn.TEXTAFTER(O18,"/",1,1,1)</f>
        <v>nonfiction</v>
      </c>
      <c r="S18" s="10">
        <f>(((K18/60)/60)/24)+DATE(1970,1,1)</f>
        <v>41661.25</v>
      </c>
      <c r="T18" s="10">
        <f>(((L18/60)/60)/24)+DATE(1970,1,1)</f>
        <v>41683.25</v>
      </c>
    </row>
    <row r="19" spans="1:20" ht="17" x14ac:dyDescent="0.2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>E19/D19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 s="5">
        <f>E19/H19</f>
        <v>107.96236989591674</v>
      </c>
      <c r="Q19" t="str">
        <f>_xlfn.TEXTBEFORE(O19,"/",1,1,1)</f>
        <v>film &amp; video</v>
      </c>
      <c r="R19" t="str">
        <f>_xlfn.TEXTAFTER(O19,"/",1,1,1)</f>
        <v>animation</v>
      </c>
      <c r="S19" s="10">
        <f>(((K19/60)/60)/24)+DATE(1970,1,1)</f>
        <v>40555.25</v>
      </c>
      <c r="T19" s="10">
        <f>(((L19/60)/60)/24)+DATE(1970,1,1)</f>
        <v>40556.25</v>
      </c>
    </row>
    <row r="20" spans="1:20" ht="17" x14ac:dyDescent="0.2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>E20/D20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 s="5">
        <f>E20/H20</f>
        <v>45.103703703703701</v>
      </c>
      <c r="Q20" t="str">
        <f>_xlfn.TEXTBEFORE(O20,"/",1,1,1)</f>
        <v>theater</v>
      </c>
      <c r="R20" t="str">
        <f>_xlfn.TEXTAFTER(O20,"/",1,1,1)</f>
        <v>plays</v>
      </c>
      <c r="S20" s="10">
        <f>(((K20/60)/60)/24)+DATE(1970,1,1)</f>
        <v>43351.208333333328</v>
      </c>
      <c r="T20" s="10">
        <f>(((L20/60)/60)/24)+DATE(1970,1,1)</f>
        <v>43359.208333333328</v>
      </c>
    </row>
    <row r="21" spans="1:20" ht="17" x14ac:dyDescent="0.2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>E21/D21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 s="5">
        <f>E21/H21</f>
        <v>45.001483679525222</v>
      </c>
      <c r="Q21" t="str">
        <f>_xlfn.TEXTBEFORE(O21,"/",1,1,1)</f>
        <v>theater</v>
      </c>
      <c r="R21" t="str">
        <f>_xlfn.TEXTAFTER(O21,"/",1,1,1)</f>
        <v>plays</v>
      </c>
      <c r="S21" s="10">
        <f>(((K21/60)/60)/24)+DATE(1970,1,1)</f>
        <v>43528.25</v>
      </c>
      <c r="T21" s="10">
        <f>(((L21/60)/60)/24)+DATE(1970,1,1)</f>
        <v>43549.208333333328</v>
      </c>
    </row>
    <row r="22" spans="1:20" ht="17" x14ac:dyDescent="0.2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>E22/D22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 s="5">
        <f>E22/H22</f>
        <v>105.97134670487107</v>
      </c>
      <c r="Q22" t="str">
        <f>_xlfn.TEXTBEFORE(O22,"/",1,1,1)</f>
        <v>film &amp; video</v>
      </c>
      <c r="R22" t="str">
        <f>_xlfn.TEXTAFTER(O22,"/",1,1,1)</f>
        <v>drama</v>
      </c>
      <c r="S22" s="10">
        <f>(((K22/60)/60)/24)+DATE(1970,1,1)</f>
        <v>41848.208333333336</v>
      </c>
      <c r="T22" s="10">
        <f>(((L22/60)/60)/24)+DATE(1970,1,1)</f>
        <v>41848.208333333336</v>
      </c>
    </row>
    <row r="23" spans="1:20" ht="17" x14ac:dyDescent="0.2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>E23/D23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 s="5">
        <f>E23/H23</f>
        <v>69.055555555555557</v>
      </c>
      <c r="Q23" t="str">
        <f>_xlfn.TEXTBEFORE(O23,"/",1,1,1)</f>
        <v>theater</v>
      </c>
      <c r="R23" t="str">
        <f>_xlfn.TEXTAFTER(O23,"/",1,1,1)</f>
        <v>plays</v>
      </c>
      <c r="S23" s="10">
        <f>(((K23/60)/60)/24)+DATE(1970,1,1)</f>
        <v>40770.208333333336</v>
      </c>
      <c r="T23" s="10">
        <f>(((L23/60)/60)/24)+DATE(1970,1,1)</f>
        <v>40804.208333333336</v>
      </c>
    </row>
    <row r="24" spans="1:20" ht="17" x14ac:dyDescent="0.2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>E24/D24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 s="5">
        <f>E24/H24</f>
        <v>85.044943820224717</v>
      </c>
      <c r="Q24" t="str">
        <f>_xlfn.TEXTBEFORE(O24,"/",1,1,1)</f>
        <v>theater</v>
      </c>
      <c r="R24" t="str">
        <f>_xlfn.TEXTAFTER(O24,"/",1,1,1)</f>
        <v>plays</v>
      </c>
      <c r="S24" s="10">
        <f>(((K24/60)/60)/24)+DATE(1970,1,1)</f>
        <v>43193.208333333328</v>
      </c>
      <c r="T24" s="10">
        <f>(((L24/60)/60)/24)+DATE(1970,1,1)</f>
        <v>43208.208333333328</v>
      </c>
    </row>
    <row r="25" spans="1:20" ht="17" x14ac:dyDescent="0.2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>E25/D25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 s="5">
        <f>E25/H25</f>
        <v>105.22535211267606</v>
      </c>
      <c r="Q25" t="str">
        <f>_xlfn.TEXTBEFORE(O25,"/",1,1,1)</f>
        <v>film &amp; video</v>
      </c>
      <c r="R25" t="str">
        <f>_xlfn.TEXTAFTER(O25,"/",1,1,1)</f>
        <v>documentary</v>
      </c>
      <c r="S25" s="10">
        <f>(((K25/60)/60)/24)+DATE(1970,1,1)</f>
        <v>43510.25</v>
      </c>
      <c r="T25" s="10">
        <f>(((L25/60)/60)/24)+DATE(1970,1,1)</f>
        <v>43563.208333333328</v>
      </c>
    </row>
    <row r="26" spans="1:20" ht="17" x14ac:dyDescent="0.2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>E26/D26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 s="5">
        <f>E26/H26</f>
        <v>39.003741114852225</v>
      </c>
      <c r="Q26" t="str">
        <f>_xlfn.TEXTBEFORE(O26,"/",1,1,1)</f>
        <v>technology</v>
      </c>
      <c r="R26" t="str">
        <f>_xlfn.TEXTAFTER(O26,"/",1,1,1)</f>
        <v>wearables</v>
      </c>
      <c r="S26" s="10">
        <f>(((K26/60)/60)/24)+DATE(1970,1,1)</f>
        <v>41811.208333333336</v>
      </c>
      <c r="T26" s="10">
        <f>(((L26/60)/60)/24)+DATE(1970,1,1)</f>
        <v>41813.208333333336</v>
      </c>
    </row>
    <row r="27" spans="1:20" ht="17" x14ac:dyDescent="0.2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>E27/D27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 s="5">
        <f>E27/H27</f>
        <v>73.030674846625772</v>
      </c>
      <c r="Q27" t="str">
        <f>_xlfn.TEXTBEFORE(O27,"/",1,1,1)</f>
        <v>games</v>
      </c>
      <c r="R27" t="str">
        <f>_xlfn.TEXTAFTER(O27,"/",1,1,1)</f>
        <v>video games</v>
      </c>
      <c r="S27" s="10">
        <f>(((K27/60)/60)/24)+DATE(1970,1,1)</f>
        <v>40681.208333333336</v>
      </c>
      <c r="T27" s="10">
        <f>(((L27/60)/60)/24)+DATE(1970,1,1)</f>
        <v>40701.208333333336</v>
      </c>
    </row>
    <row r="28" spans="1:20" ht="17" x14ac:dyDescent="0.2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>E28/D28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 s="5">
        <f>E28/H28</f>
        <v>35.009459459459457</v>
      </c>
      <c r="Q28" t="str">
        <f>_xlfn.TEXTBEFORE(O28,"/",1,1,1)</f>
        <v>theater</v>
      </c>
      <c r="R28" t="str">
        <f>_xlfn.TEXTAFTER(O28,"/",1,1,1)</f>
        <v>plays</v>
      </c>
      <c r="S28" s="10">
        <f>(((K28/60)/60)/24)+DATE(1970,1,1)</f>
        <v>43312.208333333328</v>
      </c>
      <c r="T28" s="10">
        <f>(((L28/60)/60)/24)+DATE(1970,1,1)</f>
        <v>43339.208333333328</v>
      </c>
    </row>
    <row r="29" spans="1:20" ht="17" x14ac:dyDescent="0.2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>E29/D29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 s="5">
        <f>E29/H29</f>
        <v>106.6</v>
      </c>
      <c r="Q29" t="str">
        <f>_xlfn.TEXTBEFORE(O29,"/",1,1,1)</f>
        <v>music</v>
      </c>
      <c r="R29" t="str">
        <f>_xlfn.TEXTAFTER(O29,"/",1,1,1)</f>
        <v>rock</v>
      </c>
      <c r="S29" s="10">
        <f>(((K29/60)/60)/24)+DATE(1970,1,1)</f>
        <v>42280.208333333328</v>
      </c>
      <c r="T29" s="10">
        <f>(((L29/60)/60)/24)+DATE(1970,1,1)</f>
        <v>42288.208333333328</v>
      </c>
    </row>
    <row r="30" spans="1:20" ht="17" x14ac:dyDescent="0.2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>E30/D30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 s="5">
        <f>E30/H30</f>
        <v>61.997747747747745</v>
      </c>
      <c r="Q30" t="str">
        <f>_xlfn.TEXTBEFORE(O30,"/",1,1,1)</f>
        <v>theater</v>
      </c>
      <c r="R30" t="str">
        <f>_xlfn.TEXTAFTER(O30,"/",1,1,1)</f>
        <v>plays</v>
      </c>
      <c r="S30" s="10">
        <f>(((K30/60)/60)/24)+DATE(1970,1,1)</f>
        <v>40218.25</v>
      </c>
      <c r="T30" s="10">
        <f>(((L30/60)/60)/24)+DATE(1970,1,1)</f>
        <v>40241.25</v>
      </c>
    </row>
    <row r="31" spans="1:20" ht="17" x14ac:dyDescent="0.2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>E31/D31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 s="5">
        <f>E31/H31</f>
        <v>94.000622665006233</v>
      </c>
      <c r="Q31" t="str">
        <f>_xlfn.TEXTBEFORE(O31,"/",1,1,1)</f>
        <v>film &amp; video</v>
      </c>
      <c r="R31" t="str">
        <f>_xlfn.TEXTAFTER(O31,"/",1,1,1)</f>
        <v>shorts</v>
      </c>
      <c r="S31" s="10">
        <f>(((K31/60)/60)/24)+DATE(1970,1,1)</f>
        <v>43301.208333333328</v>
      </c>
      <c r="T31" s="10">
        <f>(((L31/60)/60)/24)+DATE(1970,1,1)</f>
        <v>43341.208333333328</v>
      </c>
    </row>
    <row r="32" spans="1:20" ht="17" x14ac:dyDescent="0.2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>E32/D32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 s="5">
        <f>E32/H32</f>
        <v>112.05426356589147</v>
      </c>
      <c r="Q32" t="str">
        <f>_xlfn.TEXTBEFORE(O32,"/",1,1,1)</f>
        <v>film &amp; video</v>
      </c>
      <c r="R32" t="str">
        <f>_xlfn.TEXTAFTER(O32,"/",1,1,1)</f>
        <v>animation</v>
      </c>
      <c r="S32" s="10">
        <f>(((K32/60)/60)/24)+DATE(1970,1,1)</f>
        <v>43609.208333333328</v>
      </c>
      <c r="T32" s="10">
        <f>(((L32/60)/60)/24)+DATE(1970,1,1)</f>
        <v>43614.208333333328</v>
      </c>
    </row>
    <row r="33" spans="1:20" ht="17" x14ac:dyDescent="0.2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>E33/D33</f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 s="5">
        <f>E33/H33</f>
        <v>48.008849557522126</v>
      </c>
      <c r="Q33" t="str">
        <f>_xlfn.TEXTBEFORE(O33,"/",1,1,1)</f>
        <v>games</v>
      </c>
      <c r="R33" t="str">
        <f>_xlfn.TEXTAFTER(O33,"/",1,1,1)</f>
        <v>video games</v>
      </c>
      <c r="S33" s="10">
        <f>(((K33/60)/60)/24)+DATE(1970,1,1)</f>
        <v>42374.25</v>
      </c>
      <c r="T33" s="10">
        <f>(((L33/60)/60)/24)+DATE(1970,1,1)</f>
        <v>42402.25</v>
      </c>
    </row>
    <row r="34" spans="1:20" ht="17" x14ac:dyDescent="0.2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>E34/D34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 s="5">
        <f>E34/H34</f>
        <v>38.004334633723452</v>
      </c>
      <c r="Q34" t="str">
        <f>_xlfn.TEXTBEFORE(O34,"/",1,1,1)</f>
        <v>film &amp; video</v>
      </c>
      <c r="R34" t="str">
        <f>_xlfn.TEXTAFTER(O34,"/",1,1,1)</f>
        <v>documentary</v>
      </c>
      <c r="S34" s="10">
        <f>(((K34/60)/60)/24)+DATE(1970,1,1)</f>
        <v>43110.25</v>
      </c>
      <c r="T34" s="10">
        <f>(((L34/60)/60)/24)+DATE(1970,1,1)</f>
        <v>43137.25</v>
      </c>
    </row>
    <row r="35" spans="1:20" ht="17" x14ac:dyDescent="0.2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>E35/D35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 s="5">
        <f>E35/H35</f>
        <v>35.000184535892231</v>
      </c>
      <c r="Q35" t="str">
        <f>_xlfn.TEXTBEFORE(O35,"/",1,1,1)</f>
        <v>theater</v>
      </c>
      <c r="R35" t="str">
        <f>_xlfn.TEXTAFTER(O35,"/",1,1,1)</f>
        <v>plays</v>
      </c>
      <c r="S35" s="10">
        <f>(((K35/60)/60)/24)+DATE(1970,1,1)</f>
        <v>41917.208333333336</v>
      </c>
      <c r="T35" s="10">
        <f>(((L35/60)/60)/24)+DATE(1970,1,1)</f>
        <v>41954.25</v>
      </c>
    </row>
    <row r="36" spans="1:20" ht="34" x14ac:dyDescent="0.2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>E36/D36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 s="5">
        <f>E36/H36</f>
        <v>85</v>
      </c>
      <c r="Q36" t="str">
        <f>_xlfn.TEXTBEFORE(O36,"/",1,1,1)</f>
        <v>film &amp; video</v>
      </c>
      <c r="R36" t="str">
        <f>_xlfn.TEXTAFTER(O36,"/",1,1,1)</f>
        <v>documentary</v>
      </c>
      <c r="S36" s="10">
        <f>(((K36/60)/60)/24)+DATE(1970,1,1)</f>
        <v>42817.208333333328</v>
      </c>
      <c r="T36" s="10">
        <f>(((L36/60)/60)/24)+DATE(1970,1,1)</f>
        <v>42822.208333333328</v>
      </c>
    </row>
    <row r="37" spans="1:20" ht="17" x14ac:dyDescent="0.2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>E37/D37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 s="5">
        <f>E37/H37</f>
        <v>95.993893129770996</v>
      </c>
      <c r="Q37" t="str">
        <f>_xlfn.TEXTBEFORE(O37,"/",1,1,1)</f>
        <v>film &amp; video</v>
      </c>
      <c r="R37" t="str">
        <f>_xlfn.TEXTAFTER(O37,"/",1,1,1)</f>
        <v>drama</v>
      </c>
      <c r="S37" s="10">
        <f>(((K37/60)/60)/24)+DATE(1970,1,1)</f>
        <v>43484.25</v>
      </c>
      <c r="T37" s="10">
        <f>(((L37/60)/60)/24)+DATE(1970,1,1)</f>
        <v>43526.25</v>
      </c>
    </row>
    <row r="38" spans="1:20" ht="17" x14ac:dyDescent="0.2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>E38/D38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 s="5">
        <f>E38/H38</f>
        <v>68.8125</v>
      </c>
      <c r="Q38" t="str">
        <f>_xlfn.TEXTBEFORE(O38,"/",1,1,1)</f>
        <v>theater</v>
      </c>
      <c r="R38" t="str">
        <f>_xlfn.TEXTAFTER(O38,"/",1,1,1)</f>
        <v>plays</v>
      </c>
      <c r="S38" s="10">
        <f>(((K38/60)/60)/24)+DATE(1970,1,1)</f>
        <v>40600.25</v>
      </c>
      <c r="T38" s="10">
        <f>(((L38/60)/60)/24)+DATE(1970,1,1)</f>
        <v>40625.208333333336</v>
      </c>
    </row>
    <row r="39" spans="1:20" ht="34" x14ac:dyDescent="0.2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>E39/D39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 s="5">
        <f>E39/H39</f>
        <v>105.97196261682242</v>
      </c>
      <c r="Q39" t="str">
        <f>_xlfn.TEXTBEFORE(O39,"/",1,1,1)</f>
        <v>publishing</v>
      </c>
      <c r="R39" t="str">
        <f>_xlfn.TEXTAFTER(O39,"/",1,1,1)</f>
        <v>fiction</v>
      </c>
      <c r="S39" s="10">
        <f>(((K39/60)/60)/24)+DATE(1970,1,1)</f>
        <v>43744.208333333328</v>
      </c>
      <c r="T39" s="10">
        <f>(((L39/60)/60)/24)+DATE(1970,1,1)</f>
        <v>43777.25</v>
      </c>
    </row>
    <row r="40" spans="1:20" ht="17" x14ac:dyDescent="0.2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>E40/D40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 s="5">
        <f>E40/H40</f>
        <v>75.261194029850742</v>
      </c>
      <c r="Q40" t="str">
        <f>_xlfn.TEXTBEFORE(O40,"/",1,1,1)</f>
        <v>photography</v>
      </c>
      <c r="R40" t="str">
        <f>_xlfn.TEXTAFTER(O40,"/",1,1,1)</f>
        <v>photography books</v>
      </c>
      <c r="S40" s="10">
        <f>(((K40/60)/60)/24)+DATE(1970,1,1)</f>
        <v>40469.208333333336</v>
      </c>
      <c r="T40" s="10">
        <f>(((L40/60)/60)/24)+DATE(1970,1,1)</f>
        <v>40474.208333333336</v>
      </c>
    </row>
    <row r="41" spans="1:20" ht="17" x14ac:dyDescent="0.2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>E41/D41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 s="5">
        <f>E41/H41</f>
        <v>57.125</v>
      </c>
      <c r="Q41" t="str">
        <f>_xlfn.TEXTBEFORE(O41,"/",1,1,1)</f>
        <v>theater</v>
      </c>
      <c r="R41" t="str">
        <f>_xlfn.TEXTAFTER(O41,"/",1,1,1)</f>
        <v>plays</v>
      </c>
      <c r="S41" s="10">
        <f>(((K41/60)/60)/24)+DATE(1970,1,1)</f>
        <v>41330.25</v>
      </c>
      <c r="T41" s="10">
        <f>(((L41/60)/60)/24)+DATE(1970,1,1)</f>
        <v>41344.208333333336</v>
      </c>
    </row>
    <row r="42" spans="1:20" ht="17" x14ac:dyDescent="0.2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>E42/D42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 s="5">
        <f>E42/H42</f>
        <v>75.141414141414145</v>
      </c>
      <c r="Q42" t="str">
        <f>_xlfn.TEXTBEFORE(O42,"/",1,1,1)</f>
        <v>technology</v>
      </c>
      <c r="R42" t="str">
        <f>_xlfn.TEXTAFTER(O42,"/",1,1,1)</f>
        <v>wearables</v>
      </c>
      <c r="S42" s="10">
        <f>(((K42/60)/60)/24)+DATE(1970,1,1)</f>
        <v>40334.208333333336</v>
      </c>
      <c r="T42" s="10">
        <f>(((L42/60)/60)/24)+DATE(1970,1,1)</f>
        <v>40353.208333333336</v>
      </c>
    </row>
    <row r="43" spans="1:20" ht="17" x14ac:dyDescent="0.2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>E43/D43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 s="5">
        <f>E43/H43</f>
        <v>107.42342342342343</v>
      </c>
      <c r="Q43" t="str">
        <f>_xlfn.TEXTBEFORE(O43,"/",1,1,1)</f>
        <v>music</v>
      </c>
      <c r="R43" t="str">
        <f>_xlfn.TEXTAFTER(O43,"/",1,1,1)</f>
        <v>rock</v>
      </c>
      <c r="S43" s="10">
        <f>(((K43/60)/60)/24)+DATE(1970,1,1)</f>
        <v>41156.208333333336</v>
      </c>
      <c r="T43" s="10">
        <f>(((L43/60)/60)/24)+DATE(1970,1,1)</f>
        <v>41182.208333333336</v>
      </c>
    </row>
    <row r="44" spans="1:20" ht="17" x14ac:dyDescent="0.2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>E44/D44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 s="5">
        <f>E44/H44</f>
        <v>35.995495495495497</v>
      </c>
      <c r="Q44" t="str">
        <f>_xlfn.TEXTBEFORE(O44,"/",1,1,1)</f>
        <v>food</v>
      </c>
      <c r="R44" t="str">
        <f>_xlfn.TEXTAFTER(O44,"/",1,1,1)</f>
        <v>food trucks</v>
      </c>
      <c r="S44" s="10">
        <f>(((K44/60)/60)/24)+DATE(1970,1,1)</f>
        <v>40728.208333333336</v>
      </c>
      <c r="T44" s="10">
        <f>(((L44/60)/60)/24)+DATE(1970,1,1)</f>
        <v>40737.208333333336</v>
      </c>
    </row>
    <row r="45" spans="1:20" ht="17" x14ac:dyDescent="0.2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>E45/D45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 s="5">
        <f>E45/H45</f>
        <v>26.998873148744366</v>
      </c>
      <c r="Q45" t="str">
        <f>_xlfn.TEXTBEFORE(O45,"/",1,1,1)</f>
        <v>publishing</v>
      </c>
      <c r="R45" t="str">
        <f>_xlfn.TEXTAFTER(O45,"/",1,1,1)</f>
        <v>radio &amp; podcasts</v>
      </c>
      <c r="S45" s="10">
        <f>(((K45/60)/60)/24)+DATE(1970,1,1)</f>
        <v>41844.208333333336</v>
      </c>
      <c r="T45" s="10">
        <f>(((L45/60)/60)/24)+DATE(1970,1,1)</f>
        <v>41860.208333333336</v>
      </c>
    </row>
    <row r="46" spans="1:20" ht="17" x14ac:dyDescent="0.2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>E46/D46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 s="5">
        <f>E46/H46</f>
        <v>107.56122448979592</v>
      </c>
      <c r="Q46" t="str">
        <f>_xlfn.TEXTBEFORE(O46,"/",1,1,1)</f>
        <v>publishing</v>
      </c>
      <c r="R46" t="str">
        <f>_xlfn.TEXTAFTER(O46,"/",1,1,1)</f>
        <v>fiction</v>
      </c>
      <c r="S46" s="10">
        <f>(((K46/60)/60)/24)+DATE(1970,1,1)</f>
        <v>43541.208333333328</v>
      </c>
      <c r="T46" s="10">
        <f>(((L46/60)/60)/24)+DATE(1970,1,1)</f>
        <v>43542.208333333328</v>
      </c>
    </row>
    <row r="47" spans="1:20" ht="34" x14ac:dyDescent="0.2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>E47/D47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 s="5">
        <f>E47/H47</f>
        <v>94.375</v>
      </c>
      <c r="Q47" t="str">
        <f>_xlfn.TEXTBEFORE(O47,"/",1,1,1)</f>
        <v>theater</v>
      </c>
      <c r="R47" t="str">
        <f>_xlfn.TEXTAFTER(O47,"/",1,1,1)</f>
        <v>plays</v>
      </c>
      <c r="S47" s="10">
        <f>(((K47/60)/60)/24)+DATE(1970,1,1)</f>
        <v>42676.208333333328</v>
      </c>
      <c r="T47" s="10">
        <f>(((L47/60)/60)/24)+DATE(1970,1,1)</f>
        <v>42691.25</v>
      </c>
    </row>
    <row r="48" spans="1:20" ht="17" x14ac:dyDescent="0.2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>E48/D48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 s="5">
        <f>E48/H48</f>
        <v>46.163043478260867</v>
      </c>
      <c r="Q48" t="str">
        <f>_xlfn.TEXTBEFORE(O48,"/",1,1,1)</f>
        <v>music</v>
      </c>
      <c r="R48" t="str">
        <f>_xlfn.TEXTAFTER(O48,"/",1,1,1)</f>
        <v>rock</v>
      </c>
      <c r="S48" s="10">
        <f>(((K48/60)/60)/24)+DATE(1970,1,1)</f>
        <v>40367.208333333336</v>
      </c>
      <c r="T48" s="10">
        <f>(((L48/60)/60)/24)+DATE(1970,1,1)</f>
        <v>40390.208333333336</v>
      </c>
    </row>
    <row r="49" spans="1:20" ht="17" x14ac:dyDescent="0.2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>E49/D49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 s="5">
        <f>E49/H49</f>
        <v>47.845637583892618</v>
      </c>
      <c r="Q49" t="str">
        <f>_xlfn.TEXTBEFORE(O49,"/",1,1,1)</f>
        <v>theater</v>
      </c>
      <c r="R49" t="str">
        <f>_xlfn.TEXTAFTER(O49,"/",1,1,1)</f>
        <v>plays</v>
      </c>
      <c r="S49" s="10">
        <f>(((K49/60)/60)/24)+DATE(1970,1,1)</f>
        <v>41727.208333333336</v>
      </c>
      <c r="T49" s="10">
        <f>(((L49/60)/60)/24)+DATE(1970,1,1)</f>
        <v>41757.208333333336</v>
      </c>
    </row>
    <row r="50" spans="1:20" ht="17" x14ac:dyDescent="0.2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>E50/D50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 s="5">
        <f>E50/H50</f>
        <v>53.007815713698065</v>
      </c>
      <c r="Q50" t="str">
        <f>_xlfn.TEXTBEFORE(O50,"/",1,1,1)</f>
        <v>theater</v>
      </c>
      <c r="R50" t="str">
        <f>_xlfn.TEXTAFTER(O50,"/",1,1,1)</f>
        <v>plays</v>
      </c>
      <c r="S50" s="10">
        <f>(((K50/60)/60)/24)+DATE(1970,1,1)</f>
        <v>42180.208333333328</v>
      </c>
      <c r="T50" s="10">
        <f>(((L50/60)/60)/24)+DATE(1970,1,1)</f>
        <v>42192.208333333328</v>
      </c>
    </row>
    <row r="51" spans="1:20" ht="17" x14ac:dyDescent="0.2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>E51/D51</f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 s="5">
        <f>E51/H51</f>
        <v>45.059405940594061</v>
      </c>
      <c r="Q51" t="str">
        <f>_xlfn.TEXTBEFORE(O51,"/",1,1,1)</f>
        <v>music</v>
      </c>
      <c r="R51" t="str">
        <f>_xlfn.TEXTAFTER(O51,"/",1,1,1)</f>
        <v>rock</v>
      </c>
      <c r="S51" s="10">
        <f>(((K51/60)/60)/24)+DATE(1970,1,1)</f>
        <v>43758.208333333328</v>
      </c>
      <c r="T51" s="10">
        <f>(((L51/60)/60)/24)+DATE(1970,1,1)</f>
        <v>43803.25</v>
      </c>
    </row>
    <row r="52" spans="1:20" ht="34" x14ac:dyDescent="0.2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>E52/D52</f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 s="5">
        <f>E52/H52</f>
        <v>2</v>
      </c>
      <c r="Q52" t="str">
        <f>_xlfn.TEXTBEFORE(O52,"/",1,1,1)</f>
        <v>music</v>
      </c>
      <c r="R52" t="str">
        <f>_xlfn.TEXTAFTER(O52,"/",1,1,1)</f>
        <v>metal</v>
      </c>
      <c r="S52" s="10">
        <f>(((K52/60)/60)/24)+DATE(1970,1,1)</f>
        <v>41487.208333333336</v>
      </c>
      <c r="T52" s="10">
        <f>(((L52/60)/60)/24)+DATE(1970,1,1)</f>
        <v>41515.208333333336</v>
      </c>
    </row>
    <row r="53" spans="1:20" ht="17" x14ac:dyDescent="0.2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>E53/D53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 s="5">
        <f>E53/H53</f>
        <v>99.006816632583508</v>
      </c>
      <c r="Q53" t="str">
        <f>_xlfn.TEXTBEFORE(O53,"/",1,1,1)</f>
        <v>technology</v>
      </c>
      <c r="R53" t="str">
        <f>_xlfn.TEXTAFTER(O53,"/",1,1,1)</f>
        <v>wearables</v>
      </c>
      <c r="S53" s="10">
        <f>(((K53/60)/60)/24)+DATE(1970,1,1)</f>
        <v>40995.208333333336</v>
      </c>
      <c r="T53" s="10">
        <f>(((L53/60)/60)/24)+DATE(1970,1,1)</f>
        <v>41011.208333333336</v>
      </c>
    </row>
    <row r="54" spans="1:20" ht="17" x14ac:dyDescent="0.2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>E54/D54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 s="5">
        <f>E54/H54</f>
        <v>32.786666666666669</v>
      </c>
      <c r="Q54" t="str">
        <f>_xlfn.TEXTBEFORE(O54,"/",1,1,1)</f>
        <v>theater</v>
      </c>
      <c r="R54" t="str">
        <f>_xlfn.TEXTAFTER(O54,"/",1,1,1)</f>
        <v>plays</v>
      </c>
      <c r="S54" s="10">
        <f>(((K54/60)/60)/24)+DATE(1970,1,1)</f>
        <v>40436.208333333336</v>
      </c>
      <c r="T54" s="10">
        <f>(((L54/60)/60)/24)+DATE(1970,1,1)</f>
        <v>40440.208333333336</v>
      </c>
    </row>
    <row r="55" spans="1:20" ht="17" x14ac:dyDescent="0.2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>E55/D55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 s="5">
        <f>E55/H55</f>
        <v>59.119617224880386</v>
      </c>
      <c r="Q55" t="str">
        <f>_xlfn.TEXTBEFORE(O55,"/",1,1,1)</f>
        <v>film &amp; video</v>
      </c>
      <c r="R55" t="str">
        <f>_xlfn.TEXTAFTER(O55,"/",1,1,1)</f>
        <v>drama</v>
      </c>
      <c r="S55" s="10">
        <f>(((K55/60)/60)/24)+DATE(1970,1,1)</f>
        <v>41779.208333333336</v>
      </c>
      <c r="T55" s="10">
        <f>(((L55/60)/60)/24)+DATE(1970,1,1)</f>
        <v>41818.208333333336</v>
      </c>
    </row>
    <row r="56" spans="1:20" ht="34" x14ac:dyDescent="0.2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>E56/D56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 s="5">
        <f>E56/H56</f>
        <v>44.93333333333333</v>
      </c>
      <c r="Q56" t="str">
        <f>_xlfn.TEXTBEFORE(O56,"/",1,1,1)</f>
        <v>technology</v>
      </c>
      <c r="R56" t="str">
        <f>_xlfn.TEXTAFTER(O56,"/",1,1,1)</f>
        <v>wearables</v>
      </c>
      <c r="S56" s="10">
        <f>(((K56/60)/60)/24)+DATE(1970,1,1)</f>
        <v>43170.25</v>
      </c>
      <c r="T56" s="10">
        <f>(((L56/60)/60)/24)+DATE(1970,1,1)</f>
        <v>43176.208333333328</v>
      </c>
    </row>
    <row r="57" spans="1:20" ht="34" x14ac:dyDescent="0.2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>E57/D57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 s="5">
        <f>E57/H57</f>
        <v>89.664122137404576</v>
      </c>
      <c r="Q57" t="str">
        <f>_xlfn.TEXTBEFORE(O57,"/",1,1,1)</f>
        <v>music</v>
      </c>
      <c r="R57" t="str">
        <f>_xlfn.TEXTAFTER(O57,"/",1,1,1)</f>
        <v>jazz</v>
      </c>
      <c r="S57" s="10">
        <f>(((K57/60)/60)/24)+DATE(1970,1,1)</f>
        <v>43311.208333333328</v>
      </c>
      <c r="T57" s="10">
        <f>(((L57/60)/60)/24)+DATE(1970,1,1)</f>
        <v>43316.208333333328</v>
      </c>
    </row>
    <row r="58" spans="1:20" ht="34" x14ac:dyDescent="0.2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>E58/D58</f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 s="5">
        <f>E58/H58</f>
        <v>70.079268292682926</v>
      </c>
      <c r="Q58" t="str">
        <f>_xlfn.TEXTBEFORE(O58,"/",1,1,1)</f>
        <v>technology</v>
      </c>
      <c r="R58" t="str">
        <f>_xlfn.TEXTAFTER(O58,"/",1,1,1)</f>
        <v>wearables</v>
      </c>
      <c r="S58" s="10">
        <f>(((K58/60)/60)/24)+DATE(1970,1,1)</f>
        <v>42014.25</v>
      </c>
      <c r="T58" s="10">
        <f>(((L58/60)/60)/24)+DATE(1970,1,1)</f>
        <v>42021.25</v>
      </c>
    </row>
    <row r="59" spans="1:20" ht="17" x14ac:dyDescent="0.2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>E59/D59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 s="5">
        <f>E59/H59</f>
        <v>31.059701492537314</v>
      </c>
      <c r="Q59" t="str">
        <f>_xlfn.TEXTBEFORE(O59,"/",1,1,1)</f>
        <v>games</v>
      </c>
      <c r="R59" t="str">
        <f>_xlfn.TEXTAFTER(O59,"/",1,1,1)</f>
        <v>video games</v>
      </c>
      <c r="S59" s="10">
        <f>(((K59/60)/60)/24)+DATE(1970,1,1)</f>
        <v>42979.208333333328</v>
      </c>
      <c r="T59" s="10">
        <f>(((L59/60)/60)/24)+DATE(1970,1,1)</f>
        <v>42991.208333333328</v>
      </c>
    </row>
    <row r="60" spans="1:20" ht="17" x14ac:dyDescent="0.2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>E60/D60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 s="5">
        <f>E60/H60</f>
        <v>29.061611374407583</v>
      </c>
      <c r="Q60" t="str">
        <f>_xlfn.TEXTBEFORE(O60,"/",1,1,1)</f>
        <v>theater</v>
      </c>
      <c r="R60" t="str">
        <f>_xlfn.TEXTAFTER(O60,"/",1,1,1)</f>
        <v>plays</v>
      </c>
      <c r="S60" s="10">
        <f>(((K60/60)/60)/24)+DATE(1970,1,1)</f>
        <v>42268.208333333328</v>
      </c>
      <c r="T60" s="10">
        <f>(((L60/60)/60)/24)+DATE(1970,1,1)</f>
        <v>42281.208333333328</v>
      </c>
    </row>
    <row r="61" spans="1:20" ht="17" x14ac:dyDescent="0.2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>E61/D61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 s="5">
        <f>E61/H61</f>
        <v>30.0859375</v>
      </c>
      <c r="Q61" t="str">
        <f>_xlfn.TEXTBEFORE(O61,"/",1,1,1)</f>
        <v>theater</v>
      </c>
      <c r="R61" t="str">
        <f>_xlfn.TEXTAFTER(O61,"/",1,1,1)</f>
        <v>plays</v>
      </c>
      <c r="S61" s="10">
        <f>(((K61/60)/60)/24)+DATE(1970,1,1)</f>
        <v>42898.208333333328</v>
      </c>
      <c r="T61" s="10">
        <f>(((L61/60)/60)/24)+DATE(1970,1,1)</f>
        <v>42913.208333333328</v>
      </c>
    </row>
    <row r="62" spans="1:20" ht="17" x14ac:dyDescent="0.2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>E62/D62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 s="5">
        <f>E62/H62</f>
        <v>84.998125000000002</v>
      </c>
      <c r="Q62" t="str">
        <f>_xlfn.TEXTBEFORE(O62,"/",1,1,1)</f>
        <v>theater</v>
      </c>
      <c r="R62" t="str">
        <f>_xlfn.TEXTAFTER(O62,"/",1,1,1)</f>
        <v>plays</v>
      </c>
      <c r="S62" s="10">
        <f>(((K62/60)/60)/24)+DATE(1970,1,1)</f>
        <v>41107.208333333336</v>
      </c>
      <c r="T62" s="10">
        <f>(((L62/60)/60)/24)+DATE(1970,1,1)</f>
        <v>41110.208333333336</v>
      </c>
    </row>
    <row r="63" spans="1:20" ht="34" x14ac:dyDescent="0.2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>E63/D63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 s="5">
        <f>E63/H63</f>
        <v>82.001775410563695</v>
      </c>
      <c r="Q63" t="str">
        <f>_xlfn.TEXTBEFORE(O63,"/",1,1,1)</f>
        <v>theater</v>
      </c>
      <c r="R63" t="str">
        <f>_xlfn.TEXTAFTER(O63,"/",1,1,1)</f>
        <v>plays</v>
      </c>
      <c r="S63" s="10">
        <f>(((K63/60)/60)/24)+DATE(1970,1,1)</f>
        <v>40595.25</v>
      </c>
      <c r="T63" s="10">
        <f>(((L63/60)/60)/24)+DATE(1970,1,1)</f>
        <v>40635.208333333336</v>
      </c>
    </row>
    <row r="64" spans="1:20" ht="34" x14ac:dyDescent="0.2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>E64/D64</f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 s="5">
        <f>E64/H64</f>
        <v>58.040160642570278</v>
      </c>
      <c r="Q64" t="str">
        <f>_xlfn.TEXTBEFORE(O64,"/",1,1,1)</f>
        <v>technology</v>
      </c>
      <c r="R64" t="str">
        <f>_xlfn.TEXTAFTER(O64,"/",1,1,1)</f>
        <v>web</v>
      </c>
      <c r="S64" s="10">
        <f>(((K64/60)/60)/24)+DATE(1970,1,1)</f>
        <v>42160.208333333328</v>
      </c>
      <c r="T64" s="10">
        <f>(((L64/60)/60)/24)+DATE(1970,1,1)</f>
        <v>42161.208333333328</v>
      </c>
    </row>
    <row r="65" spans="1:20" ht="17" x14ac:dyDescent="0.2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>E65/D65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 s="5">
        <f>E65/H65</f>
        <v>111.4</v>
      </c>
      <c r="Q65" t="str">
        <f>_xlfn.TEXTBEFORE(O65,"/",1,1,1)</f>
        <v>theater</v>
      </c>
      <c r="R65" t="str">
        <f>_xlfn.TEXTAFTER(O65,"/",1,1,1)</f>
        <v>plays</v>
      </c>
      <c r="S65" s="10">
        <f>(((K65/60)/60)/24)+DATE(1970,1,1)</f>
        <v>42853.208333333328</v>
      </c>
      <c r="T65" s="10">
        <f>(((L65/60)/60)/24)+DATE(1970,1,1)</f>
        <v>42859.208333333328</v>
      </c>
    </row>
    <row r="66" spans="1:20" ht="17" x14ac:dyDescent="0.2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>E66/D66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 s="5">
        <f>E66/H66</f>
        <v>71.94736842105263</v>
      </c>
      <c r="Q66" t="str">
        <f>_xlfn.TEXTBEFORE(O66,"/",1,1,1)</f>
        <v>technology</v>
      </c>
      <c r="R66" t="str">
        <f>_xlfn.TEXTAFTER(O66,"/",1,1,1)</f>
        <v>web</v>
      </c>
      <c r="S66" s="10">
        <f>(((K66/60)/60)/24)+DATE(1970,1,1)</f>
        <v>43283.208333333328</v>
      </c>
      <c r="T66" s="10">
        <f>(((L66/60)/60)/24)+DATE(1970,1,1)</f>
        <v>43298.208333333328</v>
      </c>
    </row>
    <row r="67" spans="1:20" ht="17" x14ac:dyDescent="0.2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 s="5">
        <f>E67/H67</f>
        <v>61.038135593220339</v>
      </c>
      <c r="Q67" t="str">
        <f>_xlfn.TEXTBEFORE(O67,"/",1,1,1)</f>
        <v>theater</v>
      </c>
      <c r="R67" t="str">
        <f>_xlfn.TEXTAFTER(O67,"/",1,1,1)</f>
        <v>plays</v>
      </c>
      <c r="S67" s="10">
        <f>(((K67/60)/60)/24)+DATE(1970,1,1)</f>
        <v>40570.25</v>
      </c>
      <c r="T67" s="10">
        <f>(((L67/60)/60)/24)+DATE(1970,1,1)</f>
        <v>40577.25</v>
      </c>
    </row>
    <row r="68" spans="1:20" ht="17" x14ac:dyDescent="0.2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 s="5">
        <f>E68/H68</f>
        <v>108.91666666666667</v>
      </c>
      <c r="Q68" t="str">
        <f>_xlfn.TEXTBEFORE(O68,"/",1,1,1)</f>
        <v>theater</v>
      </c>
      <c r="R68" t="str">
        <f>_xlfn.TEXTAFTER(O68,"/",1,1,1)</f>
        <v>plays</v>
      </c>
      <c r="S68" s="10">
        <f>(((K68/60)/60)/24)+DATE(1970,1,1)</f>
        <v>42102.208333333328</v>
      </c>
      <c r="T68" s="10">
        <f>(((L68/60)/60)/24)+DATE(1970,1,1)</f>
        <v>42107.208333333328</v>
      </c>
    </row>
    <row r="69" spans="1:20" ht="34" x14ac:dyDescent="0.2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>E69/D69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 s="5">
        <f>E69/H69</f>
        <v>29.001722017220171</v>
      </c>
      <c r="Q69" t="str">
        <f>_xlfn.TEXTBEFORE(O69,"/",1,1,1)</f>
        <v>technology</v>
      </c>
      <c r="R69" t="str">
        <f>_xlfn.TEXTAFTER(O69,"/",1,1,1)</f>
        <v>wearables</v>
      </c>
      <c r="S69" s="10">
        <f>(((K69/60)/60)/24)+DATE(1970,1,1)</f>
        <v>40203.25</v>
      </c>
      <c r="T69" s="10">
        <f>(((L69/60)/60)/24)+DATE(1970,1,1)</f>
        <v>40208.25</v>
      </c>
    </row>
    <row r="70" spans="1:20" ht="17" x14ac:dyDescent="0.2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>E70/D70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 s="5">
        <f>E70/H70</f>
        <v>58.975609756097562</v>
      </c>
      <c r="Q70" t="str">
        <f>_xlfn.TEXTBEFORE(O70,"/",1,1,1)</f>
        <v>theater</v>
      </c>
      <c r="R70" t="str">
        <f>_xlfn.TEXTAFTER(O70,"/",1,1,1)</f>
        <v>plays</v>
      </c>
      <c r="S70" s="10">
        <f>(((K70/60)/60)/24)+DATE(1970,1,1)</f>
        <v>42943.208333333328</v>
      </c>
      <c r="T70" s="10">
        <f>(((L70/60)/60)/24)+DATE(1970,1,1)</f>
        <v>42990.208333333328</v>
      </c>
    </row>
    <row r="71" spans="1:20" ht="17" x14ac:dyDescent="0.2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>E71/D71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 s="5">
        <f>E71/H71</f>
        <v>111.82352941176471</v>
      </c>
      <c r="Q71" t="str">
        <f>_xlfn.TEXTBEFORE(O71,"/",1,1,1)</f>
        <v>theater</v>
      </c>
      <c r="R71" t="str">
        <f>_xlfn.TEXTAFTER(O71,"/",1,1,1)</f>
        <v>plays</v>
      </c>
      <c r="S71" s="10">
        <f>(((K71/60)/60)/24)+DATE(1970,1,1)</f>
        <v>40531.25</v>
      </c>
      <c r="T71" s="10">
        <f>(((L71/60)/60)/24)+DATE(1970,1,1)</f>
        <v>40565.25</v>
      </c>
    </row>
    <row r="72" spans="1:20" ht="17" x14ac:dyDescent="0.2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>E72/D72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 s="5">
        <f>E72/H72</f>
        <v>63.995555555555555</v>
      </c>
      <c r="Q72" t="str">
        <f>_xlfn.TEXTBEFORE(O72,"/",1,1,1)</f>
        <v>theater</v>
      </c>
      <c r="R72" t="str">
        <f>_xlfn.TEXTAFTER(O72,"/",1,1,1)</f>
        <v>plays</v>
      </c>
      <c r="S72" s="10">
        <f>(((K72/60)/60)/24)+DATE(1970,1,1)</f>
        <v>40484.208333333336</v>
      </c>
      <c r="T72" s="10">
        <f>(((L72/60)/60)/24)+DATE(1970,1,1)</f>
        <v>40533.25</v>
      </c>
    </row>
    <row r="73" spans="1:20" ht="34" x14ac:dyDescent="0.2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>E73/D73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 s="5">
        <f>E73/H73</f>
        <v>85.315789473684205</v>
      </c>
      <c r="Q73" t="str">
        <f>_xlfn.TEXTBEFORE(O73,"/",1,1,1)</f>
        <v>theater</v>
      </c>
      <c r="R73" t="str">
        <f>_xlfn.TEXTAFTER(O73,"/",1,1,1)</f>
        <v>plays</v>
      </c>
      <c r="S73" s="10">
        <f>(((K73/60)/60)/24)+DATE(1970,1,1)</f>
        <v>43799.25</v>
      </c>
      <c r="T73" s="10">
        <f>(((L73/60)/60)/24)+DATE(1970,1,1)</f>
        <v>43803.25</v>
      </c>
    </row>
    <row r="74" spans="1:20" ht="17" x14ac:dyDescent="0.2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>E74/D74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 s="5">
        <f>E74/H74</f>
        <v>74.481481481481481</v>
      </c>
      <c r="Q74" t="str">
        <f>_xlfn.TEXTBEFORE(O74,"/",1,1,1)</f>
        <v>film &amp; video</v>
      </c>
      <c r="R74" t="str">
        <f>_xlfn.TEXTAFTER(O74,"/",1,1,1)</f>
        <v>animation</v>
      </c>
      <c r="S74" s="10">
        <f>(((K74/60)/60)/24)+DATE(1970,1,1)</f>
        <v>42186.208333333328</v>
      </c>
      <c r="T74" s="10">
        <f>(((L74/60)/60)/24)+DATE(1970,1,1)</f>
        <v>42222.208333333328</v>
      </c>
    </row>
    <row r="75" spans="1:20" ht="17" x14ac:dyDescent="0.2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>E75/D75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 s="5">
        <f>E75/H75</f>
        <v>105.14772727272727</v>
      </c>
      <c r="Q75" t="str">
        <f>_xlfn.TEXTBEFORE(O75,"/",1,1,1)</f>
        <v>music</v>
      </c>
      <c r="R75" t="str">
        <f>_xlfn.TEXTAFTER(O75,"/",1,1,1)</f>
        <v>jazz</v>
      </c>
      <c r="S75" s="10">
        <f>(((K75/60)/60)/24)+DATE(1970,1,1)</f>
        <v>42701.25</v>
      </c>
      <c r="T75" s="10">
        <f>(((L75/60)/60)/24)+DATE(1970,1,1)</f>
        <v>42704.25</v>
      </c>
    </row>
    <row r="76" spans="1:20" ht="17" x14ac:dyDescent="0.2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>E76/D76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 s="5">
        <f>E76/H76</f>
        <v>56.188235294117646</v>
      </c>
      <c r="Q76" t="str">
        <f>_xlfn.TEXTBEFORE(O76,"/",1,1,1)</f>
        <v>music</v>
      </c>
      <c r="R76" t="str">
        <f>_xlfn.TEXTAFTER(O76,"/",1,1,1)</f>
        <v>metal</v>
      </c>
      <c r="S76" s="10">
        <f>(((K76/60)/60)/24)+DATE(1970,1,1)</f>
        <v>42456.208333333328</v>
      </c>
      <c r="T76" s="10">
        <f>(((L76/60)/60)/24)+DATE(1970,1,1)</f>
        <v>42457.208333333328</v>
      </c>
    </row>
    <row r="77" spans="1:20" ht="17" x14ac:dyDescent="0.2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>E77/D77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 s="5">
        <f>E77/H77</f>
        <v>85.917647058823533</v>
      </c>
      <c r="Q77" t="str">
        <f>_xlfn.TEXTBEFORE(O77,"/",1,1,1)</f>
        <v>photography</v>
      </c>
      <c r="R77" t="str">
        <f>_xlfn.TEXTAFTER(O77,"/",1,1,1)</f>
        <v>photography books</v>
      </c>
      <c r="S77" s="10">
        <f>(((K77/60)/60)/24)+DATE(1970,1,1)</f>
        <v>43296.208333333328</v>
      </c>
      <c r="T77" s="10">
        <f>(((L77/60)/60)/24)+DATE(1970,1,1)</f>
        <v>43304.208333333328</v>
      </c>
    </row>
    <row r="78" spans="1:20" ht="17" x14ac:dyDescent="0.2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>E78/D78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 s="5">
        <f>E78/H78</f>
        <v>57.00296912114014</v>
      </c>
      <c r="Q78" t="str">
        <f>_xlfn.TEXTBEFORE(O78,"/",1,1,1)</f>
        <v>theater</v>
      </c>
      <c r="R78" t="str">
        <f>_xlfn.TEXTAFTER(O78,"/",1,1,1)</f>
        <v>plays</v>
      </c>
      <c r="S78" s="10">
        <f>(((K78/60)/60)/24)+DATE(1970,1,1)</f>
        <v>42027.25</v>
      </c>
      <c r="T78" s="10">
        <f>(((L78/60)/60)/24)+DATE(1970,1,1)</f>
        <v>42076.208333333328</v>
      </c>
    </row>
    <row r="79" spans="1:20" ht="17" x14ac:dyDescent="0.2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>E79/D79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 s="5">
        <f>E79/H79</f>
        <v>79.642857142857139</v>
      </c>
      <c r="Q79" t="str">
        <f>_xlfn.TEXTBEFORE(O79,"/",1,1,1)</f>
        <v>film &amp; video</v>
      </c>
      <c r="R79" t="str">
        <f>_xlfn.TEXTAFTER(O79,"/",1,1,1)</f>
        <v>animation</v>
      </c>
      <c r="S79" s="10">
        <f>(((K79/60)/60)/24)+DATE(1970,1,1)</f>
        <v>40448.208333333336</v>
      </c>
      <c r="T79" s="10">
        <f>(((L79/60)/60)/24)+DATE(1970,1,1)</f>
        <v>40462.208333333336</v>
      </c>
    </row>
    <row r="80" spans="1:20" ht="34" x14ac:dyDescent="0.2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>E80/D80</f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 s="5">
        <f>E80/H80</f>
        <v>41.018181818181816</v>
      </c>
      <c r="Q80" t="str">
        <f>_xlfn.TEXTBEFORE(O80,"/",1,1,1)</f>
        <v>publishing</v>
      </c>
      <c r="R80" t="str">
        <f>_xlfn.TEXTAFTER(O80,"/",1,1,1)</f>
        <v>translations</v>
      </c>
      <c r="S80" s="10">
        <f>(((K80/60)/60)/24)+DATE(1970,1,1)</f>
        <v>43206.208333333328</v>
      </c>
      <c r="T80" s="10">
        <f>(((L80/60)/60)/24)+DATE(1970,1,1)</f>
        <v>43207.208333333328</v>
      </c>
    </row>
    <row r="81" spans="1:20" ht="17" x14ac:dyDescent="0.2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>E81/D81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 s="5">
        <f>E81/H81</f>
        <v>48.004773269689736</v>
      </c>
      <c r="Q81" t="str">
        <f>_xlfn.TEXTBEFORE(O81,"/",1,1,1)</f>
        <v>theater</v>
      </c>
      <c r="R81" t="str">
        <f>_xlfn.TEXTAFTER(O81,"/",1,1,1)</f>
        <v>plays</v>
      </c>
      <c r="S81" s="10">
        <f>(((K81/60)/60)/24)+DATE(1970,1,1)</f>
        <v>43267.208333333328</v>
      </c>
      <c r="T81" s="10">
        <f>(((L81/60)/60)/24)+DATE(1970,1,1)</f>
        <v>43272.208333333328</v>
      </c>
    </row>
    <row r="82" spans="1:20" ht="17" x14ac:dyDescent="0.2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>E82/D82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 s="5">
        <f>E82/H82</f>
        <v>55.212598425196852</v>
      </c>
      <c r="Q82" t="str">
        <f>_xlfn.TEXTBEFORE(O82,"/",1,1,1)</f>
        <v>games</v>
      </c>
      <c r="R82" t="str">
        <f>_xlfn.TEXTAFTER(O82,"/",1,1,1)</f>
        <v>video games</v>
      </c>
      <c r="S82" s="10">
        <f>(((K82/60)/60)/24)+DATE(1970,1,1)</f>
        <v>42976.208333333328</v>
      </c>
      <c r="T82" s="10">
        <f>(((L82/60)/60)/24)+DATE(1970,1,1)</f>
        <v>43006.208333333328</v>
      </c>
    </row>
    <row r="83" spans="1:20" ht="17" x14ac:dyDescent="0.2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>E83/D83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 s="5">
        <f>E83/H83</f>
        <v>92.109489051094897</v>
      </c>
      <c r="Q83" t="str">
        <f>_xlfn.TEXTBEFORE(O83,"/",1,1,1)</f>
        <v>music</v>
      </c>
      <c r="R83" t="str">
        <f>_xlfn.TEXTAFTER(O83,"/",1,1,1)</f>
        <v>rock</v>
      </c>
      <c r="S83" s="10">
        <f>(((K83/60)/60)/24)+DATE(1970,1,1)</f>
        <v>43062.25</v>
      </c>
      <c r="T83" s="10">
        <f>(((L83/60)/60)/24)+DATE(1970,1,1)</f>
        <v>43087.25</v>
      </c>
    </row>
    <row r="84" spans="1:20" ht="17" x14ac:dyDescent="0.2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>E84/D84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 s="5">
        <f>E84/H84</f>
        <v>83.183333333333337</v>
      </c>
      <c r="Q84" t="str">
        <f>_xlfn.TEXTBEFORE(O84,"/",1,1,1)</f>
        <v>games</v>
      </c>
      <c r="R84" t="str">
        <f>_xlfn.TEXTAFTER(O84,"/",1,1,1)</f>
        <v>video games</v>
      </c>
      <c r="S84" s="10">
        <f>(((K84/60)/60)/24)+DATE(1970,1,1)</f>
        <v>43482.25</v>
      </c>
      <c r="T84" s="10">
        <f>(((L84/60)/60)/24)+DATE(1970,1,1)</f>
        <v>43489.25</v>
      </c>
    </row>
    <row r="85" spans="1:20" ht="17" x14ac:dyDescent="0.2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>E85/D85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 s="5">
        <f>E85/H85</f>
        <v>39.996000000000002</v>
      </c>
      <c r="Q85" t="str">
        <f>_xlfn.TEXTBEFORE(O85,"/",1,1,1)</f>
        <v>music</v>
      </c>
      <c r="R85" t="str">
        <f>_xlfn.TEXTAFTER(O85,"/",1,1,1)</f>
        <v>electric music</v>
      </c>
      <c r="S85" s="10">
        <f>(((K85/60)/60)/24)+DATE(1970,1,1)</f>
        <v>42579.208333333328</v>
      </c>
      <c r="T85" s="10">
        <f>(((L85/60)/60)/24)+DATE(1970,1,1)</f>
        <v>42601.208333333328</v>
      </c>
    </row>
    <row r="86" spans="1:20" ht="17" x14ac:dyDescent="0.2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>E86/D86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 s="5">
        <f>E86/H86</f>
        <v>111.1336898395722</v>
      </c>
      <c r="Q86" t="str">
        <f>_xlfn.TEXTBEFORE(O86,"/",1,1,1)</f>
        <v>technology</v>
      </c>
      <c r="R86" t="str">
        <f>_xlfn.TEXTAFTER(O86,"/",1,1,1)</f>
        <v>wearables</v>
      </c>
      <c r="S86" s="10">
        <f>(((K86/60)/60)/24)+DATE(1970,1,1)</f>
        <v>41118.208333333336</v>
      </c>
      <c r="T86" s="10">
        <f>(((L86/60)/60)/24)+DATE(1970,1,1)</f>
        <v>41128.208333333336</v>
      </c>
    </row>
    <row r="87" spans="1:20" ht="17" x14ac:dyDescent="0.2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>E87/D87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 s="5">
        <f>E87/H87</f>
        <v>90.563380281690144</v>
      </c>
      <c r="Q87" t="str">
        <f>_xlfn.TEXTBEFORE(O87,"/",1,1,1)</f>
        <v>music</v>
      </c>
      <c r="R87" t="str">
        <f>_xlfn.TEXTAFTER(O87,"/",1,1,1)</f>
        <v>indie rock</v>
      </c>
      <c r="S87" s="10">
        <f>(((K87/60)/60)/24)+DATE(1970,1,1)</f>
        <v>40797.208333333336</v>
      </c>
      <c r="T87" s="10">
        <f>(((L87/60)/60)/24)+DATE(1970,1,1)</f>
        <v>40805.208333333336</v>
      </c>
    </row>
    <row r="88" spans="1:20" ht="17" x14ac:dyDescent="0.2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>E88/D88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 s="5">
        <f>E88/H88</f>
        <v>61.108374384236456</v>
      </c>
      <c r="Q88" t="str">
        <f>_xlfn.TEXTBEFORE(O88,"/",1,1,1)</f>
        <v>theater</v>
      </c>
      <c r="R88" t="str">
        <f>_xlfn.TEXTAFTER(O88,"/",1,1,1)</f>
        <v>plays</v>
      </c>
      <c r="S88" s="10">
        <f>(((K88/60)/60)/24)+DATE(1970,1,1)</f>
        <v>42128.208333333328</v>
      </c>
      <c r="T88" s="10">
        <f>(((L88/60)/60)/24)+DATE(1970,1,1)</f>
        <v>42141.208333333328</v>
      </c>
    </row>
    <row r="89" spans="1:20" ht="34" x14ac:dyDescent="0.2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>E89/D89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 s="5">
        <f>E89/H89</f>
        <v>83.022941970310384</v>
      </c>
      <c r="Q89" t="str">
        <f>_xlfn.TEXTBEFORE(O89,"/",1,1,1)</f>
        <v>music</v>
      </c>
      <c r="R89" t="str">
        <f>_xlfn.TEXTAFTER(O89,"/",1,1,1)</f>
        <v>rock</v>
      </c>
      <c r="S89" s="10">
        <f>(((K89/60)/60)/24)+DATE(1970,1,1)</f>
        <v>40610.25</v>
      </c>
      <c r="T89" s="10">
        <f>(((L89/60)/60)/24)+DATE(1970,1,1)</f>
        <v>40621.208333333336</v>
      </c>
    </row>
    <row r="90" spans="1:20" ht="17" x14ac:dyDescent="0.2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>E90/D90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 s="5">
        <f>E90/H90</f>
        <v>110.76106194690266</v>
      </c>
      <c r="Q90" t="str">
        <f>_xlfn.TEXTBEFORE(O90,"/",1,1,1)</f>
        <v>publishing</v>
      </c>
      <c r="R90" t="str">
        <f>_xlfn.TEXTAFTER(O90,"/",1,1,1)</f>
        <v>translations</v>
      </c>
      <c r="S90" s="10">
        <f>(((K90/60)/60)/24)+DATE(1970,1,1)</f>
        <v>42110.208333333328</v>
      </c>
      <c r="T90" s="10">
        <f>(((L90/60)/60)/24)+DATE(1970,1,1)</f>
        <v>42132.208333333328</v>
      </c>
    </row>
    <row r="91" spans="1:20" ht="17" x14ac:dyDescent="0.2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>E91/D91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 s="5">
        <f>E91/H91</f>
        <v>89.458333333333329</v>
      </c>
      <c r="Q91" t="str">
        <f>_xlfn.TEXTBEFORE(O91,"/",1,1,1)</f>
        <v>theater</v>
      </c>
      <c r="R91" t="str">
        <f>_xlfn.TEXTAFTER(O91,"/",1,1,1)</f>
        <v>plays</v>
      </c>
      <c r="S91" s="10">
        <f>(((K91/60)/60)/24)+DATE(1970,1,1)</f>
        <v>40283.208333333336</v>
      </c>
      <c r="T91" s="10">
        <f>(((L91/60)/60)/24)+DATE(1970,1,1)</f>
        <v>40285.208333333336</v>
      </c>
    </row>
    <row r="92" spans="1:20" ht="17" x14ac:dyDescent="0.2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>E92/D92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 s="5">
        <f>E92/H92</f>
        <v>57.849056603773583</v>
      </c>
      <c r="Q92" t="str">
        <f>_xlfn.TEXTBEFORE(O92,"/",1,1,1)</f>
        <v>theater</v>
      </c>
      <c r="R92" t="str">
        <f>_xlfn.TEXTAFTER(O92,"/",1,1,1)</f>
        <v>plays</v>
      </c>
      <c r="S92" s="10">
        <f>(((K92/60)/60)/24)+DATE(1970,1,1)</f>
        <v>42425.25</v>
      </c>
      <c r="T92" s="10">
        <f>(((L92/60)/60)/24)+DATE(1970,1,1)</f>
        <v>42425.25</v>
      </c>
    </row>
    <row r="93" spans="1:20" ht="17" x14ac:dyDescent="0.2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>E93/D93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 s="5">
        <f>E93/H93</f>
        <v>109.99705449189985</v>
      </c>
      <c r="Q93" t="str">
        <f>_xlfn.TEXTBEFORE(O93,"/",1,1,1)</f>
        <v>publishing</v>
      </c>
      <c r="R93" t="str">
        <f>_xlfn.TEXTAFTER(O93,"/",1,1,1)</f>
        <v>translations</v>
      </c>
      <c r="S93" s="10">
        <f>(((K93/60)/60)/24)+DATE(1970,1,1)</f>
        <v>42588.208333333328</v>
      </c>
      <c r="T93" s="10">
        <f>(((L93/60)/60)/24)+DATE(1970,1,1)</f>
        <v>42616.208333333328</v>
      </c>
    </row>
    <row r="94" spans="1:20" ht="34" x14ac:dyDescent="0.2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>E94/D94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 s="5">
        <f>E94/H94</f>
        <v>103.96586345381526</v>
      </c>
      <c r="Q94" t="str">
        <f>_xlfn.TEXTBEFORE(O94,"/",1,1,1)</f>
        <v>games</v>
      </c>
      <c r="R94" t="str">
        <f>_xlfn.TEXTAFTER(O94,"/",1,1,1)</f>
        <v>video games</v>
      </c>
      <c r="S94" s="10">
        <f>(((K94/60)/60)/24)+DATE(1970,1,1)</f>
        <v>40352.208333333336</v>
      </c>
      <c r="T94" s="10">
        <f>(((L94/60)/60)/24)+DATE(1970,1,1)</f>
        <v>40353.208333333336</v>
      </c>
    </row>
    <row r="95" spans="1:20" ht="17" x14ac:dyDescent="0.2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>E95/D95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 s="5">
        <f>E95/H95</f>
        <v>107.99508196721311</v>
      </c>
      <c r="Q95" t="str">
        <f>_xlfn.TEXTBEFORE(O95,"/",1,1,1)</f>
        <v>theater</v>
      </c>
      <c r="R95" t="str">
        <f>_xlfn.TEXTAFTER(O95,"/",1,1,1)</f>
        <v>plays</v>
      </c>
      <c r="S95" s="10">
        <f>(((K95/60)/60)/24)+DATE(1970,1,1)</f>
        <v>41202.208333333336</v>
      </c>
      <c r="T95" s="10">
        <f>(((L95/60)/60)/24)+DATE(1970,1,1)</f>
        <v>41206.208333333336</v>
      </c>
    </row>
    <row r="96" spans="1:20" ht="17" x14ac:dyDescent="0.2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>E96/D96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 s="5">
        <f>E96/H96</f>
        <v>48.927777777777777</v>
      </c>
      <c r="Q96" t="str">
        <f>_xlfn.TEXTBEFORE(O96,"/",1,1,1)</f>
        <v>technology</v>
      </c>
      <c r="R96" t="str">
        <f>_xlfn.TEXTAFTER(O96,"/",1,1,1)</f>
        <v>web</v>
      </c>
      <c r="S96" s="10">
        <f>(((K96/60)/60)/24)+DATE(1970,1,1)</f>
        <v>43562.208333333328</v>
      </c>
      <c r="T96" s="10">
        <f>(((L96/60)/60)/24)+DATE(1970,1,1)</f>
        <v>43573.208333333328</v>
      </c>
    </row>
    <row r="97" spans="1:20" ht="34" x14ac:dyDescent="0.2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>E97/D97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 s="5">
        <f>E97/H97</f>
        <v>37.666666666666664</v>
      </c>
      <c r="Q97" t="str">
        <f>_xlfn.TEXTBEFORE(O97,"/",1,1,1)</f>
        <v>film &amp; video</v>
      </c>
      <c r="R97" t="str">
        <f>_xlfn.TEXTAFTER(O97,"/",1,1,1)</f>
        <v>documentary</v>
      </c>
      <c r="S97" s="10">
        <f>(((K97/60)/60)/24)+DATE(1970,1,1)</f>
        <v>43752.208333333328</v>
      </c>
      <c r="T97" s="10">
        <f>(((L97/60)/60)/24)+DATE(1970,1,1)</f>
        <v>43759.208333333328</v>
      </c>
    </row>
    <row r="98" spans="1:20" ht="17" x14ac:dyDescent="0.2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>E98/D98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 s="5">
        <f>E98/H98</f>
        <v>64.999141999141997</v>
      </c>
      <c r="Q98" t="str">
        <f>_xlfn.TEXTBEFORE(O98,"/",1,1,1)</f>
        <v>theater</v>
      </c>
      <c r="R98" t="str">
        <f>_xlfn.TEXTAFTER(O98,"/",1,1,1)</f>
        <v>plays</v>
      </c>
      <c r="S98" s="10">
        <f>(((K98/60)/60)/24)+DATE(1970,1,1)</f>
        <v>40612.25</v>
      </c>
      <c r="T98" s="10">
        <f>(((L98/60)/60)/24)+DATE(1970,1,1)</f>
        <v>40625.208333333336</v>
      </c>
    </row>
    <row r="99" spans="1:20" ht="17" x14ac:dyDescent="0.2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>E99/D99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 s="5">
        <f>E99/H99</f>
        <v>106.61061946902655</v>
      </c>
      <c r="Q99" t="str">
        <f>_xlfn.TEXTBEFORE(O99,"/",1,1,1)</f>
        <v>food</v>
      </c>
      <c r="R99" t="str">
        <f>_xlfn.TEXTAFTER(O99,"/",1,1,1)</f>
        <v>food trucks</v>
      </c>
      <c r="S99" s="10">
        <f>(((K99/60)/60)/24)+DATE(1970,1,1)</f>
        <v>42180.208333333328</v>
      </c>
      <c r="T99" s="10">
        <f>(((L99/60)/60)/24)+DATE(1970,1,1)</f>
        <v>42234.208333333328</v>
      </c>
    </row>
    <row r="100" spans="1:20" ht="17" x14ac:dyDescent="0.2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>E100/D100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 s="5">
        <f>E100/H100</f>
        <v>27.009016393442622</v>
      </c>
      <c r="Q100" t="str">
        <f>_xlfn.TEXTBEFORE(O100,"/",1,1,1)</f>
        <v>games</v>
      </c>
      <c r="R100" t="str">
        <f>_xlfn.TEXTAFTER(O100,"/",1,1,1)</f>
        <v>video games</v>
      </c>
      <c r="S100" s="10">
        <f>(((K100/60)/60)/24)+DATE(1970,1,1)</f>
        <v>42212.208333333328</v>
      </c>
      <c r="T100" s="10">
        <f>(((L100/60)/60)/24)+DATE(1970,1,1)</f>
        <v>42216.208333333328</v>
      </c>
    </row>
    <row r="101" spans="1:20" ht="34" x14ac:dyDescent="0.2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>E101/D101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 s="5">
        <f>E101/H101</f>
        <v>91.16463414634147</v>
      </c>
      <c r="Q101" t="str">
        <f>_xlfn.TEXTBEFORE(O101,"/",1,1,1)</f>
        <v>theater</v>
      </c>
      <c r="R101" t="str">
        <f>_xlfn.TEXTAFTER(O101,"/",1,1,1)</f>
        <v>plays</v>
      </c>
      <c r="S101" s="10">
        <f>(((K101/60)/60)/24)+DATE(1970,1,1)</f>
        <v>41968.25</v>
      </c>
      <c r="T101" s="10">
        <f>(((L101/60)/60)/24)+DATE(1970,1,1)</f>
        <v>41997.25</v>
      </c>
    </row>
    <row r="102" spans="1:20" ht="17" x14ac:dyDescent="0.2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>E102/D102</f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 s="5">
        <f>E102/H102</f>
        <v>1</v>
      </c>
      <c r="Q102" t="str">
        <f>_xlfn.TEXTBEFORE(O102,"/",1,1,1)</f>
        <v>theater</v>
      </c>
      <c r="R102" t="str">
        <f>_xlfn.TEXTAFTER(O102,"/",1,1,1)</f>
        <v>plays</v>
      </c>
      <c r="S102" s="10">
        <f>(((K102/60)/60)/24)+DATE(1970,1,1)</f>
        <v>40835.208333333336</v>
      </c>
      <c r="T102" s="10">
        <f>(((L102/60)/60)/24)+DATE(1970,1,1)</f>
        <v>40853.208333333336</v>
      </c>
    </row>
    <row r="103" spans="1:20" ht="17" x14ac:dyDescent="0.2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>E103/D103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 s="5">
        <f>E103/H103</f>
        <v>56.054878048780488</v>
      </c>
      <c r="Q103" t="str">
        <f>_xlfn.TEXTBEFORE(O103,"/",1,1,1)</f>
        <v>music</v>
      </c>
      <c r="R103" t="str">
        <f>_xlfn.TEXTAFTER(O103,"/",1,1,1)</f>
        <v>electric music</v>
      </c>
      <c r="S103" s="10">
        <f>(((K103/60)/60)/24)+DATE(1970,1,1)</f>
        <v>42056.25</v>
      </c>
      <c r="T103" s="10">
        <f>(((L103/60)/60)/24)+DATE(1970,1,1)</f>
        <v>42063.25</v>
      </c>
    </row>
    <row r="104" spans="1:20" ht="17" x14ac:dyDescent="0.2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>E104/D104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 s="5">
        <f>E104/H104</f>
        <v>31.017857142857142</v>
      </c>
      <c r="Q104" t="str">
        <f>_xlfn.TEXTBEFORE(O104,"/",1,1,1)</f>
        <v>technology</v>
      </c>
      <c r="R104" t="str">
        <f>_xlfn.TEXTAFTER(O104,"/",1,1,1)</f>
        <v>wearables</v>
      </c>
      <c r="S104" s="10">
        <f>(((K104/60)/60)/24)+DATE(1970,1,1)</f>
        <v>43234.208333333328</v>
      </c>
      <c r="T104" s="10">
        <f>(((L104/60)/60)/24)+DATE(1970,1,1)</f>
        <v>43241.208333333328</v>
      </c>
    </row>
    <row r="105" spans="1:20" ht="17" x14ac:dyDescent="0.2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>E105/D105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 s="5">
        <f>E105/H105</f>
        <v>66.513513513513516</v>
      </c>
      <c r="Q105" t="str">
        <f>_xlfn.TEXTBEFORE(O105,"/",1,1,1)</f>
        <v>music</v>
      </c>
      <c r="R105" t="str">
        <f>_xlfn.TEXTAFTER(O105,"/",1,1,1)</f>
        <v>electric music</v>
      </c>
      <c r="S105" s="10">
        <f>(((K105/60)/60)/24)+DATE(1970,1,1)</f>
        <v>40475.208333333336</v>
      </c>
      <c r="T105" s="10">
        <f>(((L105/60)/60)/24)+DATE(1970,1,1)</f>
        <v>40484.208333333336</v>
      </c>
    </row>
    <row r="106" spans="1:20" ht="17" x14ac:dyDescent="0.2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>E106/D106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 s="5">
        <f>E106/H106</f>
        <v>89.005216484089729</v>
      </c>
      <c r="Q106" t="str">
        <f>_xlfn.TEXTBEFORE(O106,"/",1,1,1)</f>
        <v>music</v>
      </c>
      <c r="R106" t="str">
        <f>_xlfn.TEXTAFTER(O106,"/",1,1,1)</f>
        <v>indie rock</v>
      </c>
      <c r="S106" s="10">
        <f>(((K106/60)/60)/24)+DATE(1970,1,1)</f>
        <v>42878.208333333328</v>
      </c>
      <c r="T106" s="10">
        <f>(((L106/60)/60)/24)+DATE(1970,1,1)</f>
        <v>42879.208333333328</v>
      </c>
    </row>
    <row r="107" spans="1:20" ht="17" x14ac:dyDescent="0.2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>E107/D107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 s="5">
        <f>E107/H107</f>
        <v>103.46315789473684</v>
      </c>
      <c r="Q107" t="str">
        <f>_xlfn.TEXTBEFORE(O107,"/",1,1,1)</f>
        <v>technology</v>
      </c>
      <c r="R107" t="str">
        <f>_xlfn.TEXTAFTER(O107,"/",1,1,1)</f>
        <v>web</v>
      </c>
      <c r="S107" s="10">
        <f>(((K107/60)/60)/24)+DATE(1970,1,1)</f>
        <v>41366.208333333336</v>
      </c>
      <c r="T107" s="10">
        <f>(((L107/60)/60)/24)+DATE(1970,1,1)</f>
        <v>41384.208333333336</v>
      </c>
    </row>
    <row r="108" spans="1:20" ht="17" x14ac:dyDescent="0.2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>E108/D108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 s="5">
        <f>E108/H108</f>
        <v>95.278911564625844</v>
      </c>
      <c r="Q108" t="str">
        <f>_xlfn.TEXTBEFORE(O108,"/",1,1,1)</f>
        <v>theater</v>
      </c>
      <c r="R108" t="str">
        <f>_xlfn.TEXTAFTER(O108,"/",1,1,1)</f>
        <v>plays</v>
      </c>
      <c r="S108" s="10">
        <f>(((K108/60)/60)/24)+DATE(1970,1,1)</f>
        <v>43716.208333333328</v>
      </c>
      <c r="T108" s="10">
        <f>(((L108/60)/60)/24)+DATE(1970,1,1)</f>
        <v>43721.208333333328</v>
      </c>
    </row>
    <row r="109" spans="1:20" ht="34" x14ac:dyDescent="0.2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>E109/D109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 s="5">
        <f>E109/H109</f>
        <v>75.895348837209298</v>
      </c>
      <c r="Q109" t="str">
        <f>_xlfn.TEXTBEFORE(O109,"/",1,1,1)</f>
        <v>theater</v>
      </c>
      <c r="R109" t="str">
        <f>_xlfn.TEXTAFTER(O109,"/",1,1,1)</f>
        <v>plays</v>
      </c>
      <c r="S109" s="10">
        <f>(((K109/60)/60)/24)+DATE(1970,1,1)</f>
        <v>43213.208333333328</v>
      </c>
      <c r="T109" s="10">
        <f>(((L109/60)/60)/24)+DATE(1970,1,1)</f>
        <v>43230.208333333328</v>
      </c>
    </row>
    <row r="110" spans="1:20" ht="34" x14ac:dyDescent="0.2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>E110/D110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 s="5">
        <f>E110/H110</f>
        <v>107.57831325301204</v>
      </c>
      <c r="Q110" t="str">
        <f>_xlfn.TEXTBEFORE(O110,"/",1,1,1)</f>
        <v>film &amp; video</v>
      </c>
      <c r="R110" t="str">
        <f>_xlfn.TEXTAFTER(O110,"/",1,1,1)</f>
        <v>documentary</v>
      </c>
      <c r="S110" s="10">
        <f>(((K110/60)/60)/24)+DATE(1970,1,1)</f>
        <v>41005.208333333336</v>
      </c>
      <c r="T110" s="10">
        <f>(((L110/60)/60)/24)+DATE(1970,1,1)</f>
        <v>41042.208333333336</v>
      </c>
    </row>
    <row r="111" spans="1:20" ht="17" x14ac:dyDescent="0.2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>E111/D111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 s="5">
        <f>E111/H111</f>
        <v>51.31666666666667</v>
      </c>
      <c r="Q111" t="str">
        <f>_xlfn.TEXTBEFORE(O111,"/",1,1,1)</f>
        <v>film &amp; video</v>
      </c>
      <c r="R111" t="str">
        <f>_xlfn.TEXTAFTER(O111,"/",1,1,1)</f>
        <v>television</v>
      </c>
      <c r="S111" s="10">
        <f>(((K111/60)/60)/24)+DATE(1970,1,1)</f>
        <v>41651.25</v>
      </c>
      <c r="T111" s="10">
        <f>(((L111/60)/60)/24)+DATE(1970,1,1)</f>
        <v>41653.25</v>
      </c>
    </row>
    <row r="112" spans="1:20" ht="34" x14ac:dyDescent="0.2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>E112/D112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 s="5">
        <f>E112/H112</f>
        <v>71.983108108108112</v>
      </c>
      <c r="Q112" t="str">
        <f>_xlfn.TEXTBEFORE(O112,"/",1,1,1)</f>
        <v>food</v>
      </c>
      <c r="R112" t="str">
        <f>_xlfn.TEXTAFTER(O112,"/",1,1,1)</f>
        <v>food trucks</v>
      </c>
      <c r="S112" s="10">
        <f>(((K112/60)/60)/24)+DATE(1970,1,1)</f>
        <v>43354.208333333328</v>
      </c>
      <c r="T112" s="10">
        <f>(((L112/60)/60)/24)+DATE(1970,1,1)</f>
        <v>43373.208333333328</v>
      </c>
    </row>
    <row r="113" spans="1:20" ht="17" x14ac:dyDescent="0.2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>E113/D113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 s="5">
        <f>E113/H113</f>
        <v>108.95414201183432</v>
      </c>
      <c r="Q113" t="str">
        <f>_xlfn.TEXTBEFORE(O113,"/",1,1,1)</f>
        <v>publishing</v>
      </c>
      <c r="R113" t="str">
        <f>_xlfn.TEXTAFTER(O113,"/",1,1,1)</f>
        <v>radio &amp; podcasts</v>
      </c>
      <c r="S113" s="10">
        <f>(((K113/60)/60)/24)+DATE(1970,1,1)</f>
        <v>41174.208333333336</v>
      </c>
      <c r="T113" s="10">
        <f>(((L113/60)/60)/24)+DATE(1970,1,1)</f>
        <v>41180.208333333336</v>
      </c>
    </row>
    <row r="114" spans="1:20" ht="17" x14ac:dyDescent="0.2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>E114/D114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 s="5">
        <f>E114/H114</f>
        <v>35</v>
      </c>
      <c r="Q114" t="str">
        <f>_xlfn.TEXTBEFORE(O114,"/",1,1,1)</f>
        <v>technology</v>
      </c>
      <c r="R114" t="str">
        <f>_xlfn.TEXTAFTER(O114,"/",1,1,1)</f>
        <v>web</v>
      </c>
      <c r="S114" s="10">
        <f>(((K114/60)/60)/24)+DATE(1970,1,1)</f>
        <v>41875.208333333336</v>
      </c>
      <c r="T114" s="10">
        <f>(((L114/60)/60)/24)+DATE(1970,1,1)</f>
        <v>41890.208333333336</v>
      </c>
    </row>
    <row r="115" spans="1:20" ht="17" x14ac:dyDescent="0.2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>E115/D115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 s="5">
        <f>E115/H115</f>
        <v>94.938931297709928</v>
      </c>
      <c r="Q115" t="str">
        <f>_xlfn.TEXTBEFORE(O115,"/",1,1,1)</f>
        <v>food</v>
      </c>
      <c r="R115" t="str">
        <f>_xlfn.TEXTAFTER(O115,"/",1,1,1)</f>
        <v>food trucks</v>
      </c>
      <c r="S115" s="10">
        <f>(((K115/60)/60)/24)+DATE(1970,1,1)</f>
        <v>42990.208333333328</v>
      </c>
      <c r="T115" s="10">
        <f>(((L115/60)/60)/24)+DATE(1970,1,1)</f>
        <v>42997.208333333328</v>
      </c>
    </row>
    <row r="116" spans="1:20" ht="17" x14ac:dyDescent="0.2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>E116/D116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 s="5">
        <f>E116/H116</f>
        <v>109.65079365079364</v>
      </c>
      <c r="Q116" t="str">
        <f>_xlfn.TEXTBEFORE(O116,"/",1,1,1)</f>
        <v>technology</v>
      </c>
      <c r="R116" t="str">
        <f>_xlfn.TEXTAFTER(O116,"/",1,1,1)</f>
        <v>wearables</v>
      </c>
      <c r="S116" s="10">
        <f>(((K116/60)/60)/24)+DATE(1970,1,1)</f>
        <v>43564.208333333328</v>
      </c>
      <c r="T116" s="10">
        <f>(((L116/60)/60)/24)+DATE(1970,1,1)</f>
        <v>43565.208333333328</v>
      </c>
    </row>
    <row r="117" spans="1:20" ht="17" x14ac:dyDescent="0.2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>E117/D117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 s="5">
        <f>E117/H117</f>
        <v>44.001815980629537</v>
      </c>
      <c r="Q117" t="str">
        <f>_xlfn.TEXTBEFORE(O117,"/",1,1,1)</f>
        <v>publishing</v>
      </c>
      <c r="R117" t="str">
        <f>_xlfn.TEXTAFTER(O117,"/",1,1,1)</f>
        <v>fiction</v>
      </c>
      <c r="S117" s="10">
        <f>(((K117/60)/60)/24)+DATE(1970,1,1)</f>
        <v>43056.25</v>
      </c>
      <c r="T117" s="10">
        <f>(((L117/60)/60)/24)+DATE(1970,1,1)</f>
        <v>43091.25</v>
      </c>
    </row>
    <row r="118" spans="1:20" ht="34" x14ac:dyDescent="0.2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>E118/D118</f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 s="5">
        <f>E118/H118</f>
        <v>86.794520547945211</v>
      </c>
      <c r="Q118" t="str">
        <f>_xlfn.TEXTBEFORE(O118,"/",1,1,1)</f>
        <v>theater</v>
      </c>
      <c r="R118" t="str">
        <f>_xlfn.TEXTAFTER(O118,"/",1,1,1)</f>
        <v>plays</v>
      </c>
      <c r="S118" s="10">
        <f>(((K118/60)/60)/24)+DATE(1970,1,1)</f>
        <v>42265.208333333328</v>
      </c>
      <c r="T118" s="10">
        <f>(((L118/60)/60)/24)+DATE(1970,1,1)</f>
        <v>42266.208333333328</v>
      </c>
    </row>
    <row r="119" spans="1:20" ht="17" x14ac:dyDescent="0.2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>E119/D119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 s="5">
        <f>E119/H119</f>
        <v>30.992727272727272</v>
      </c>
      <c r="Q119" t="str">
        <f>_xlfn.TEXTBEFORE(O119,"/",1,1,1)</f>
        <v>film &amp; video</v>
      </c>
      <c r="R119" t="str">
        <f>_xlfn.TEXTAFTER(O119,"/",1,1,1)</f>
        <v>television</v>
      </c>
      <c r="S119" s="10">
        <f>(((K119/60)/60)/24)+DATE(1970,1,1)</f>
        <v>40808.208333333336</v>
      </c>
      <c r="T119" s="10">
        <f>(((L119/60)/60)/24)+DATE(1970,1,1)</f>
        <v>40814.208333333336</v>
      </c>
    </row>
    <row r="120" spans="1:20" ht="17" x14ac:dyDescent="0.2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>E120/D120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 s="5">
        <f>E120/H120</f>
        <v>94.791044776119406</v>
      </c>
      <c r="Q120" t="str">
        <f>_xlfn.TEXTBEFORE(O120,"/",1,1,1)</f>
        <v>photography</v>
      </c>
      <c r="R120" t="str">
        <f>_xlfn.TEXTAFTER(O120,"/",1,1,1)</f>
        <v>photography books</v>
      </c>
      <c r="S120" s="10">
        <f>(((K120/60)/60)/24)+DATE(1970,1,1)</f>
        <v>41665.25</v>
      </c>
      <c r="T120" s="10">
        <f>(((L120/60)/60)/24)+DATE(1970,1,1)</f>
        <v>41671.25</v>
      </c>
    </row>
    <row r="121" spans="1:20" ht="34" x14ac:dyDescent="0.2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>E121/D121</f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 s="5">
        <f>E121/H121</f>
        <v>69.79220779220779</v>
      </c>
      <c r="Q121" t="str">
        <f>_xlfn.TEXTBEFORE(O121,"/",1,1,1)</f>
        <v>film &amp; video</v>
      </c>
      <c r="R121" t="str">
        <f>_xlfn.TEXTAFTER(O121,"/",1,1,1)</f>
        <v>documentary</v>
      </c>
      <c r="S121" s="10">
        <f>(((K121/60)/60)/24)+DATE(1970,1,1)</f>
        <v>41806.208333333336</v>
      </c>
      <c r="T121" s="10">
        <f>(((L121/60)/60)/24)+DATE(1970,1,1)</f>
        <v>41823.208333333336</v>
      </c>
    </row>
    <row r="122" spans="1:20" ht="17" x14ac:dyDescent="0.2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>E122/D122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 s="5">
        <f>E122/H122</f>
        <v>63.003367003367003</v>
      </c>
      <c r="Q122" t="str">
        <f>_xlfn.TEXTBEFORE(O122,"/",1,1,1)</f>
        <v>games</v>
      </c>
      <c r="R122" t="str">
        <f>_xlfn.TEXTAFTER(O122,"/",1,1,1)</f>
        <v>mobile games</v>
      </c>
      <c r="S122" s="10">
        <f>(((K122/60)/60)/24)+DATE(1970,1,1)</f>
        <v>42111.208333333328</v>
      </c>
      <c r="T122" s="10">
        <f>(((L122/60)/60)/24)+DATE(1970,1,1)</f>
        <v>42115.208333333328</v>
      </c>
    </row>
    <row r="123" spans="1:20" ht="17" x14ac:dyDescent="0.2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>E123/D123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 s="5">
        <f>E123/H123</f>
        <v>110.0343300110742</v>
      </c>
      <c r="Q123" t="str">
        <f>_xlfn.TEXTBEFORE(O123,"/",1,1,1)</f>
        <v>games</v>
      </c>
      <c r="R123" t="str">
        <f>_xlfn.TEXTAFTER(O123,"/",1,1,1)</f>
        <v>video games</v>
      </c>
      <c r="S123" s="10">
        <f>(((K123/60)/60)/24)+DATE(1970,1,1)</f>
        <v>41917.208333333336</v>
      </c>
      <c r="T123" s="10">
        <f>(((L123/60)/60)/24)+DATE(1970,1,1)</f>
        <v>41930.208333333336</v>
      </c>
    </row>
    <row r="124" spans="1:20" ht="17" x14ac:dyDescent="0.2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>E124/D124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 s="5">
        <f>E124/H124</f>
        <v>25.997933274284026</v>
      </c>
      <c r="Q124" t="str">
        <f>_xlfn.TEXTBEFORE(O124,"/",1,1,1)</f>
        <v>publishing</v>
      </c>
      <c r="R124" t="str">
        <f>_xlfn.TEXTAFTER(O124,"/",1,1,1)</f>
        <v>fiction</v>
      </c>
      <c r="S124" s="10">
        <f>(((K124/60)/60)/24)+DATE(1970,1,1)</f>
        <v>41970.25</v>
      </c>
      <c r="T124" s="10">
        <f>(((L124/60)/60)/24)+DATE(1970,1,1)</f>
        <v>41997.25</v>
      </c>
    </row>
    <row r="125" spans="1:20" ht="17" x14ac:dyDescent="0.2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>E125/D125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 s="5">
        <f>E125/H125</f>
        <v>49.987915407854985</v>
      </c>
      <c r="Q125" t="str">
        <f>_xlfn.TEXTBEFORE(O125,"/",1,1,1)</f>
        <v>theater</v>
      </c>
      <c r="R125" t="str">
        <f>_xlfn.TEXTAFTER(O125,"/",1,1,1)</f>
        <v>plays</v>
      </c>
      <c r="S125" s="10">
        <f>(((K125/60)/60)/24)+DATE(1970,1,1)</f>
        <v>42332.25</v>
      </c>
      <c r="T125" s="10">
        <f>(((L125/60)/60)/24)+DATE(1970,1,1)</f>
        <v>42335.25</v>
      </c>
    </row>
    <row r="126" spans="1:20" ht="17" x14ac:dyDescent="0.2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>E126/D126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 s="5">
        <f>E126/H126</f>
        <v>101.72340425531915</v>
      </c>
      <c r="Q126" t="str">
        <f>_xlfn.TEXTBEFORE(O126,"/",1,1,1)</f>
        <v>photography</v>
      </c>
      <c r="R126" t="str">
        <f>_xlfn.TEXTAFTER(O126,"/",1,1,1)</f>
        <v>photography books</v>
      </c>
      <c r="S126" s="10">
        <f>(((K126/60)/60)/24)+DATE(1970,1,1)</f>
        <v>43598.208333333328</v>
      </c>
      <c r="T126" s="10">
        <f>(((L126/60)/60)/24)+DATE(1970,1,1)</f>
        <v>43651.208333333328</v>
      </c>
    </row>
    <row r="127" spans="1:20" ht="17" x14ac:dyDescent="0.2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>E127/D127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 s="5">
        <f>E127/H127</f>
        <v>47.083333333333336</v>
      </c>
      <c r="Q127" t="str">
        <f>_xlfn.TEXTBEFORE(O127,"/",1,1,1)</f>
        <v>theater</v>
      </c>
      <c r="R127" t="str">
        <f>_xlfn.TEXTAFTER(O127,"/",1,1,1)</f>
        <v>plays</v>
      </c>
      <c r="S127" s="10">
        <f>(((K127/60)/60)/24)+DATE(1970,1,1)</f>
        <v>43362.208333333328</v>
      </c>
      <c r="T127" s="10">
        <f>(((L127/60)/60)/24)+DATE(1970,1,1)</f>
        <v>43366.208333333328</v>
      </c>
    </row>
    <row r="128" spans="1:20" ht="17" x14ac:dyDescent="0.2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>E128/D128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 s="5">
        <f>E128/H128</f>
        <v>89.944444444444443</v>
      </c>
      <c r="Q128" t="str">
        <f>_xlfn.TEXTBEFORE(O128,"/",1,1,1)</f>
        <v>theater</v>
      </c>
      <c r="R128" t="str">
        <f>_xlfn.TEXTAFTER(O128,"/",1,1,1)</f>
        <v>plays</v>
      </c>
      <c r="S128" s="10">
        <f>(((K128/60)/60)/24)+DATE(1970,1,1)</f>
        <v>42596.208333333328</v>
      </c>
      <c r="T128" s="10">
        <f>(((L128/60)/60)/24)+DATE(1970,1,1)</f>
        <v>42624.208333333328</v>
      </c>
    </row>
    <row r="129" spans="1:20" ht="17" x14ac:dyDescent="0.2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>E129/D129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 s="5">
        <f>E129/H129</f>
        <v>78.96875</v>
      </c>
      <c r="Q129" t="str">
        <f>_xlfn.TEXTBEFORE(O129,"/",1,1,1)</f>
        <v>theater</v>
      </c>
      <c r="R129" t="str">
        <f>_xlfn.TEXTAFTER(O129,"/",1,1,1)</f>
        <v>plays</v>
      </c>
      <c r="S129" s="10">
        <f>(((K129/60)/60)/24)+DATE(1970,1,1)</f>
        <v>40310.208333333336</v>
      </c>
      <c r="T129" s="10">
        <f>(((L129/60)/60)/24)+DATE(1970,1,1)</f>
        <v>40313.208333333336</v>
      </c>
    </row>
    <row r="130" spans="1:20" ht="17" x14ac:dyDescent="0.2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>E130/D130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 s="5">
        <f>E130/H130</f>
        <v>80.067669172932327</v>
      </c>
      <c r="Q130" t="str">
        <f>_xlfn.TEXTBEFORE(O130,"/",1,1,1)</f>
        <v>music</v>
      </c>
      <c r="R130" t="str">
        <f>_xlfn.TEXTAFTER(O130,"/",1,1,1)</f>
        <v>rock</v>
      </c>
      <c r="S130" s="10">
        <f>(((K130/60)/60)/24)+DATE(1970,1,1)</f>
        <v>40417.208333333336</v>
      </c>
      <c r="T130" s="10">
        <f>(((L130/60)/60)/24)+DATE(1970,1,1)</f>
        <v>40430.208333333336</v>
      </c>
    </row>
    <row r="131" spans="1:20" ht="17" x14ac:dyDescent="0.2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 s="5">
        <f>E131/H131</f>
        <v>86.472727272727269</v>
      </c>
      <c r="Q131" t="str">
        <f>_xlfn.TEXTBEFORE(O131,"/",1,1,1)</f>
        <v>food</v>
      </c>
      <c r="R131" t="str">
        <f>_xlfn.TEXTAFTER(O131,"/",1,1,1)</f>
        <v>food trucks</v>
      </c>
      <c r="S131" s="10">
        <f>(((K131/60)/60)/24)+DATE(1970,1,1)</f>
        <v>42038.25</v>
      </c>
      <c r="T131" s="10">
        <f>(((L131/60)/60)/24)+DATE(1970,1,1)</f>
        <v>42063.25</v>
      </c>
    </row>
    <row r="132" spans="1:20" ht="17" x14ac:dyDescent="0.2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 s="5">
        <f>E132/H132</f>
        <v>28.001876172607879</v>
      </c>
      <c r="Q132" t="str">
        <f>_xlfn.TEXTBEFORE(O132,"/",1,1,1)</f>
        <v>film &amp; video</v>
      </c>
      <c r="R132" t="str">
        <f>_xlfn.TEXTAFTER(O132,"/",1,1,1)</f>
        <v>drama</v>
      </c>
      <c r="S132" s="10">
        <f>(((K132/60)/60)/24)+DATE(1970,1,1)</f>
        <v>40842.208333333336</v>
      </c>
      <c r="T132" s="10">
        <f>(((L132/60)/60)/24)+DATE(1970,1,1)</f>
        <v>40858.25</v>
      </c>
    </row>
    <row r="133" spans="1:20" ht="34" x14ac:dyDescent="0.2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>E133/D133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 s="5">
        <f>E133/H133</f>
        <v>67.996725337699544</v>
      </c>
      <c r="Q133" t="str">
        <f>_xlfn.TEXTBEFORE(O133,"/",1,1,1)</f>
        <v>technology</v>
      </c>
      <c r="R133" t="str">
        <f>_xlfn.TEXTAFTER(O133,"/",1,1,1)</f>
        <v>web</v>
      </c>
      <c r="S133" s="10">
        <f>(((K133/60)/60)/24)+DATE(1970,1,1)</f>
        <v>41607.25</v>
      </c>
      <c r="T133" s="10">
        <f>(((L133/60)/60)/24)+DATE(1970,1,1)</f>
        <v>41620.25</v>
      </c>
    </row>
    <row r="134" spans="1:20" ht="17" x14ac:dyDescent="0.2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>E134/D134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 s="5">
        <f>E134/H134</f>
        <v>43.078651685393261</v>
      </c>
      <c r="Q134" t="str">
        <f>_xlfn.TEXTBEFORE(O134,"/",1,1,1)</f>
        <v>theater</v>
      </c>
      <c r="R134" t="str">
        <f>_xlfn.TEXTAFTER(O134,"/",1,1,1)</f>
        <v>plays</v>
      </c>
      <c r="S134" s="10">
        <f>(((K134/60)/60)/24)+DATE(1970,1,1)</f>
        <v>43112.25</v>
      </c>
      <c r="T134" s="10">
        <f>(((L134/60)/60)/24)+DATE(1970,1,1)</f>
        <v>43128.25</v>
      </c>
    </row>
    <row r="135" spans="1:20" ht="17" x14ac:dyDescent="0.2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>E135/D135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 s="5">
        <f>E135/H135</f>
        <v>87.95597484276729</v>
      </c>
      <c r="Q135" t="str">
        <f>_xlfn.TEXTBEFORE(O135,"/",1,1,1)</f>
        <v>music</v>
      </c>
      <c r="R135" t="str">
        <f>_xlfn.TEXTAFTER(O135,"/",1,1,1)</f>
        <v>world music</v>
      </c>
      <c r="S135" s="10">
        <f>(((K135/60)/60)/24)+DATE(1970,1,1)</f>
        <v>40767.208333333336</v>
      </c>
      <c r="T135" s="10">
        <f>(((L135/60)/60)/24)+DATE(1970,1,1)</f>
        <v>40789.208333333336</v>
      </c>
    </row>
    <row r="136" spans="1:20" ht="17" x14ac:dyDescent="0.2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>E136/D136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 s="5">
        <f>E136/H136</f>
        <v>94.987234042553197</v>
      </c>
      <c r="Q136" t="str">
        <f>_xlfn.TEXTBEFORE(O136,"/",1,1,1)</f>
        <v>film &amp; video</v>
      </c>
      <c r="R136" t="str">
        <f>_xlfn.TEXTAFTER(O136,"/",1,1,1)</f>
        <v>documentary</v>
      </c>
      <c r="S136" s="10">
        <f>(((K136/60)/60)/24)+DATE(1970,1,1)</f>
        <v>40713.208333333336</v>
      </c>
      <c r="T136" s="10">
        <f>(((L136/60)/60)/24)+DATE(1970,1,1)</f>
        <v>40762.208333333336</v>
      </c>
    </row>
    <row r="137" spans="1:20" ht="17" x14ac:dyDescent="0.2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>E137/D137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 s="5">
        <f>E137/H137</f>
        <v>46.905982905982903</v>
      </c>
      <c r="Q137" t="str">
        <f>_xlfn.TEXTBEFORE(O137,"/",1,1,1)</f>
        <v>theater</v>
      </c>
      <c r="R137" t="str">
        <f>_xlfn.TEXTAFTER(O137,"/",1,1,1)</f>
        <v>plays</v>
      </c>
      <c r="S137" s="10">
        <f>(((K137/60)/60)/24)+DATE(1970,1,1)</f>
        <v>41340.25</v>
      </c>
      <c r="T137" s="10">
        <f>(((L137/60)/60)/24)+DATE(1970,1,1)</f>
        <v>41345.208333333336</v>
      </c>
    </row>
    <row r="138" spans="1:20" ht="17" x14ac:dyDescent="0.2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>E138/D138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 s="5">
        <f>E138/H138</f>
        <v>46.913793103448278</v>
      </c>
      <c r="Q138" t="str">
        <f>_xlfn.TEXTBEFORE(O138,"/",1,1,1)</f>
        <v>film &amp; video</v>
      </c>
      <c r="R138" t="str">
        <f>_xlfn.TEXTAFTER(O138,"/",1,1,1)</f>
        <v>drama</v>
      </c>
      <c r="S138" s="10">
        <f>(((K138/60)/60)/24)+DATE(1970,1,1)</f>
        <v>41797.208333333336</v>
      </c>
      <c r="T138" s="10">
        <f>(((L138/60)/60)/24)+DATE(1970,1,1)</f>
        <v>41809.208333333336</v>
      </c>
    </row>
    <row r="139" spans="1:20" ht="17" x14ac:dyDescent="0.2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>E139/D139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 s="5">
        <f>E139/H139</f>
        <v>94.24</v>
      </c>
      <c r="Q139" t="str">
        <f>_xlfn.TEXTBEFORE(O139,"/",1,1,1)</f>
        <v>publishing</v>
      </c>
      <c r="R139" t="str">
        <f>_xlfn.TEXTAFTER(O139,"/",1,1,1)</f>
        <v>nonfiction</v>
      </c>
      <c r="S139" s="10">
        <f>(((K139/60)/60)/24)+DATE(1970,1,1)</f>
        <v>40457.208333333336</v>
      </c>
      <c r="T139" s="10">
        <f>(((L139/60)/60)/24)+DATE(1970,1,1)</f>
        <v>40463.208333333336</v>
      </c>
    </row>
    <row r="140" spans="1:20" ht="34" x14ac:dyDescent="0.2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>E140/D140</f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 s="5">
        <f>E140/H140</f>
        <v>80.139130434782615</v>
      </c>
      <c r="Q140" t="str">
        <f>_xlfn.TEXTBEFORE(O140,"/",1,1,1)</f>
        <v>games</v>
      </c>
      <c r="R140" t="str">
        <f>_xlfn.TEXTAFTER(O140,"/",1,1,1)</f>
        <v>mobile games</v>
      </c>
      <c r="S140" s="10">
        <f>(((K140/60)/60)/24)+DATE(1970,1,1)</f>
        <v>41180.208333333336</v>
      </c>
      <c r="T140" s="10">
        <f>(((L140/60)/60)/24)+DATE(1970,1,1)</f>
        <v>41186.208333333336</v>
      </c>
    </row>
    <row r="141" spans="1:20" ht="17" x14ac:dyDescent="0.2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>E141/D141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 s="5">
        <f>E141/H141</f>
        <v>59.036809815950917</v>
      </c>
      <c r="Q141" t="str">
        <f>_xlfn.TEXTBEFORE(O141,"/",1,1,1)</f>
        <v>technology</v>
      </c>
      <c r="R141" t="str">
        <f>_xlfn.TEXTAFTER(O141,"/",1,1,1)</f>
        <v>wearables</v>
      </c>
      <c r="S141" s="10">
        <f>(((K141/60)/60)/24)+DATE(1970,1,1)</f>
        <v>42115.208333333328</v>
      </c>
      <c r="T141" s="10">
        <f>(((L141/60)/60)/24)+DATE(1970,1,1)</f>
        <v>42131.208333333328</v>
      </c>
    </row>
    <row r="142" spans="1:20" ht="34" x14ac:dyDescent="0.2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>E142/D142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 s="5">
        <f>E142/H142</f>
        <v>65.989247311827953</v>
      </c>
      <c r="Q142" t="str">
        <f>_xlfn.TEXTBEFORE(O142,"/",1,1,1)</f>
        <v>film &amp; video</v>
      </c>
      <c r="R142" t="str">
        <f>_xlfn.TEXTAFTER(O142,"/",1,1,1)</f>
        <v>documentary</v>
      </c>
      <c r="S142" s="10">
        <f>(((K142/60)/60)/24)+DATE(1970,1,1)</f>
        <v>43156.25</v>
      </c>
      <c r="T142" s="10">
        <f>(((L142/60)/60)/24)+DATE(1970,1,1)</f>
        <v>43161.25</v>
      </c>
    </row>
    <row r="143" spans="1:20" ht="17" x14ac:dyDescent="0.2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>E143/D143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 s="5">
        <f>E143/H143</f>
        <v>60.992530345471522</v>
      </c>
      <c r="Q143" t="str">
        <f>_xlfn.TEXTBEFORE(O143,"/",1,1,1)</f>
        <v>technology</v>
      </c>
      <c r="R143" t="str">
        <f>_xlfn.TEXTAFTER(O143,"/",1,1,1)</f>
        <v>web</v>
      </c>
      <c r="S143" s="10">
        <f>(((K143/60)/60)/24)+DATE(1970,1,1)</f>
        <v>42167.208333333328</v>
      </c>
      <c r="T143" s="10">
        <f>(((L143/60)/60)/24)+DATE(1970,1,1)</f>
        <v>42173.208333333328</v>
      </c>
    </row>
    <row r="144" spans="1:20" ht="34" x14ac:dyDescent="0.2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>E144/D144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 s="5">
        <f>E144/H144</f>
        <v>98.307692307692307</v>
      </c>
      <c r="Q144" t="str">
        <f>_xlfn.TEXTBEFORE(O144,"/",1,1,1)</f>
        <v>technology</v>
      </c>
      <c r="R144" t="str">
        <f>_xlfn.TEXTAFTER(O144,"/",1,1,1)</f>
        <v>web</v>
      </c>
      <c r="S144" s="10">
        <f>(((K144/60)/60)/24)+DATE(1970,1,1)</f>
        <v>41005.208333333336</v>
      </c>
      <c r="T144" s="10">
        <f>(((L144/60)/60)/24)+DATE(1970,1,1)</f>
        <v>41046.208333333336</v>
      </c>
    </row>
    <row r="145" spans="1:20" ht="17" x14ac:dyDescent="0.2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>E145/D145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 s="5">
        <f>E145/H145</f>
        <v>104.6</v>
      </c>
      <c r="Q145" t="str">
        <f>_xlfn.TEXTBEFORE(O145,"/",1,1,1)</f>
        <v>music</v>
      </c>
      <c r="R145" t="str">
        <f>_xlfn.TEXTAFTER(O145,"/",1,1,1)</f>
        <v>indie rock</v>
      </c>
      <c r="S145" s="10">
        <f>(((K145/60)/60)/24)+DATE(1970,1,1)</f>
        <v>40357.208333333336</v>
      </c>
      <c r="T145" s="10">
        <f>(((L145/60)/60)/24)+DATE(1970,1,1)</f>
        <v>40377.208333333336</v>
      </c>
    </row>
    <row r="146" spans="1:20" ht="17" x14ac:dyDescent="0.2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>E146/D146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 s="5">
        <f>E146/H146</f>
        <v>86.066666666666663</v>
      </c>
      <c r="Q146" t="str">
        <f>_xlfn.TEXTBEFORE(O146,"/",1,1,1)</f>
        <v>theater</v>
      </c>
      <c r="R146" t="str">
        <f>_xlfn.TEXTAFTER(O146,"/",1,1,1)</f>
        <v>plays</v>
      </c>
      <c r="S146" s="10">
        <f>(((K146/60)/60)/24)+DATE(1970,1,1)</f>
        <v>43633.208333333328</v>
      </c>
      <c r="T146" s="10">
        <f>(((L146/60)/60)/24)+DATE(1970,1,1)</f>
        <v>43641.208333333328</v>
      </c>
    </row>
    <row r="147" spans="1:20" ht="17" x14ac:dyDescent="0.2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>E147/D147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 s="5">
        <f>E147/H147</f>
        <v>76.989583333333329</v>
      </c>
      <c r="Q147" t="str">
        <f>_xlfn.TEXTBEFORE(O147,"/",1,1,1)</f>
        <v>technology</v>
      </c>
      <c r="R147" t="str">
        <f>_xlfn.TEXTAFTER(O147,"/",1,1,1)</f>
        <v>wearables</v>
      </c>
      <c r="S147" s="10">
        <f>(((K147/60)/60)/24)+DATE(1970,1,1)</f>
        <v>41889.208333333336</v>
      </c>
      <c r="T147" s="10">
        <f>(((L147/60)/60)/24)+DATE(1970,1,1)</f>
        <v>41894.208333333336</v>
      </c>
    </row>
    <row r="148" spans="1:20" ht="34" x14ac:dyDescent="0.2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>E148/D148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 s="5">
        <f>E148/H148</f>
        <v>29.764705882352942</v>
      </c>
      <c r="Q148" t="str">
        <f>_xlfn.TEXTBEFORE(O148,"/",1,1,1)</f>
        <v>theater</v>
      </c>
      <c r="R148" t="str">
        <f>_xlfn.TEXTAFTER(O148,"/",1,1,1)</f>
        <v>plays</v>
      </c>
      <c r="S148" s="10">
        <f>(((K148/60)/60)/24)+DATE(1970,1,1)</f>
        <v>40855.25</v>
      </c>
      <c r="T148" s="10">
        <f>(((L148/60)/60)/24)+DATE(1970,1,1)</f>
        <v>40875.25</v>
      </c>
    </row>
    <row r="149" spans="1:20" ht="34" x14ac:dyDescent="0.2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>E149/D149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 s="5">
        <f>E149/H149</f>
        <v>46.91959798994975</v>
      </c>
      <c r="Q149" t="str">
        <f>_xlfn.TEXTBEFORE(O149,"/",1,1,1)</f>
        <v>theater</v>
      </c>
      <c r="R149" t="str">
        <f>_xlfn.TEXTAFTER(O149,"/",1,1,1)</f>
        <v>plays</v>
      </c>
      <c r="S149" s="10">
        <f>(((K149/60)/60)/24)+DATE(1970,1,1)</f>
        <v>42534.208333333328</v>
      </c>
      <c r="T149" s="10">
        <f>(((L149/60)/60)/24)+DATE(1970,1,1)</f>
        <v>42540.208333333328</v>
      </c>
    </row>
    <row r="150" spans="1:20" ht="17" x14ac:dyDescent="0.2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>E150/D150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 s="5">
        <f>E150/H150</f>
        <v>105.18691588785046</v>
      </c>
      <c r="Q150" t="str">
        <f>_xlfn.TEXTBEFORE(O150,"/",1,1,1)</f>
        <v>technology</v>
      </c>
      <c r="R150" t="str">
        <f>_xlfn.TEXTAFTER(O150,"/",1,1,1)</f>
        <v>wearables</v>
      </c>
      <c r="S150" s="10">
        <f>(((K150/60)/60)/24)+DATE(1970,1,1)</f>
        <v>42941.208333333328</v>
      </c>
      <c r="T150" s="10">
        <f>(((L150/60)/60)/24)+DATE(1970,1,1)</f>
        <v>42950.208333333328</v>
      </c>
    </row>
    <row r="151" spans="1:20" ht="17" x14ac:dyDescent="0.2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>E151/D151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 s="5">
        <f>E151/H151</f>
        <v>69.907692307692301</v>
      </c>
      <c r="Q151" t="str">
        <f>_xlfn.TEXTBEFORE(O151,"/",1,1,1)</f>
        <v>music</v>
      </c>
      <c r="R151" t="str">
        <f>_xlfn.TEXTAFTER(O151,"/",1,1,1)</f>
        <v>indie rock</v>
      </c>
      <c r="S151" s="10">
        <f>(((K151/60)/60)/24)+DATE(1970,1,1)</f>
        <v>41275.25</v>
      </c>
      <c r="T151" s="10">
        <f>(((L151/60)/60)/24)+DATE(1970,1,1)</f>
        <v>41327.25</v>
      </c>
    </row>
    <row r="152" spans="1:20" ht="17" x14ac:dyDescent="0.2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>E152/D152</f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 s="5">
        <f>E152/H152</f>
        <v>1</v>
      </c>
      <c r="Q152" t="str">
        <f>_xlfn.TEXTBEFORE(O152,"/",1,1,1)</f>
        <v>music</v>
      </c>
      <c r="R152" t="str">
        <f>_xlfn.TEXTAFTER(O152,"/",1,1,1)</f>
        <v>rock</v>
      </c>
      <c r="S152" s="10">
        <f>(((K152/60)/60)/24)+DATE(1970,1,1)</f>
        <v>43450.25</v>
      </c>
      <c r="T152" s="10">
        <f>(((L152/60)/60)/24)+DATE(1970,1,1)</f>
        <v>43451.25</v>
      </c>
    </row>
    <row r="153" spans="1:20" ht="17" x14ac:dyDescent="0.2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>E153/D153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 s="5">
        <f>E153/H153</f>
        <v>60.011588275391958</v>
      </c>
      <c r="Q153" t="str">
        <f>_xlfn.TEXTBEFORE(O153,"/",1,1,1)</f>
        <v>music</v>
      </c>
      <c r="R153" t="str">
        <f>_xlfn.TEXTAFTER(O153,"/",1,1,1)</f>
        <v>electric music</v>
      </c>
      <c r="S153" s="10">
        <f>(((K153/60)/60)/24)+DATE(1970,1,1)</f>
        <v>41799.208333333336</v>
      </c>
      <c r="T153" s="10">
        <f>(((L153/60)/60)/24)+DATE(1970,1,1)</f>
        <v>41850.208333333336</v>
      </c>
    </row>
    <row r="154" spans="1:20" ht="17" x14ac:dyDescent="0.2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>E154/D154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 s="5">
        <f>E154/H154</f>
        <v>52.006220379146917</v>
      </c>
      <c r="Q154" t="str">
        <f>_xlfn.TEXTBEFORE(O154,"/",1,1,1)</f>
        <v>music</v>
      </c>
      <c r="R154" t="str">
        <f>_xlfn.TEXTAFTER(O154,"/",1,1,1)</f>
        <v>indie rock</v>
      </c>
      <c r="S154" s="10">
        <f>(((K154/60)/60)/24)+DATE(1970,1,1)</f>
        <v>42783.25</v>
      </c>
      <c r="T154" s="10">
        <f>(((L154/60)/60)/24)+DATE(1970,1,1)</f>
        <v>42790.25</v>
      </c>
    </row>
    <row r="155" spans="1:20" ht="17" x14ac:dyDescent="0.2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>E155/D155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 s="5">
        <f>E155/H155</f>
        <v>31.000176025347649</v>
      </c>
      <c r="Q155" t="str">
        <f>_xlfn.TEXTBEFORE(O155,"/",1,1,1)</f>
        <v>theater</v>
      </c>
      <c r="R155" t="str">
        <f>_xlfn.TEXTAFTER(O155,"/",1,1,1)</f>
        <v>plays</v>
      </c>
      <c r="S155" s="10">
        <f>(((K155/60)/60)/24)+DATE(1970,1,1)</f>
        <v>41201.208333333336</v>
      </c>
      <c r="T155" s="10">
        <f>(((L155/60)/60)/24)+DATE(1970,1,1)</f>
        <v>41207.208333333336</v>
      </c>
    </row>
    <row r="156" spans="1:20" ht="17" x14ac:dyDescent="0.2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>E156/D156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 s="5">
        <f>E156/H156</f>
        <v>95.042492917847028</v>
      </c>
      <c r="Q156" t="str">
        <f>_xlfn.TEXTBEFORE(O156,"/",1,1,1)</f>
        <v>music</v>
      </c>
      <c r="R156" t="str">
        <f>_xlfn.TEXTAFTER(O156,"/",1,1,1)</f>
        <v>indie rock</v>
      </c>
      <c r="S156" s="10">
        <f>(((K156/60)/60)/24)+DATE(1970,1,1)</f>
        <v>42502.208333333328</v>
      </c>
      <c r="T156" s="10">
        <f>(((L156/60)/60)/24)+DATE(1970,1,1)</f>
        <v>42525.208333333328</v>
      </c>
    </row>
    <row r="157" spans="1:20" ht="17" x14ac:dyDescent="0.2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>E157/D157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 s="5">
        <f>E157/H157</f>
        <v>75.968174204355108</v>
      </c>
      <c r="Q157" t="str">
        <f>_xlfn.TEXTBEFORE(O157,"/",1,1,1)</f>
        <v>theater</v>
      </c>
      <c r="R157" t="str">
        <f>_xlfn.TEXTAFTER(O157,"/",1,1,1)</f>
        <v>plays</v>
      </c>
      <c r="S157" s="10">
        <f>(((K157/60)/60)/24)+DATE(1970,1,1)</f>
        <v>40262.208333333336</v>
      </c>
      <c r="T157" s="10">
        <f>(((L157/60)/60)/24)+DATE(1970,1,1)</f>
        <v>40277.208333333336</v>
      </c>
    </row>
    <row r="158" spans="1:20" ht="17" x14ac:dyDescent="0.2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>E158/D158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 s="5">
        <f>E158/H158</f>
        <v>71.013192612137203</v>
      </c>
      <c r="Q158" t="str">
        <f>_xlfn.TEXTBEFORE(O158,"/",1,1,1)</f>
        <v>music</v>
      </c>
      <c r="R158" t="str">
        <f>_xlfn.TEXTAFTER(O158,"/",1,1,1)</f>
        <v>rock</v>
      </c>
      <c r="S158" s="10">
        <f>(((K158/60)/60)/24)+DATE(1970,1,1)</f>
        <v>43743.208333333328</v>
      </c>
      <c r="T158" s="10">
        <f>(((L158/60)/60)/24)+DATE(1970,1,1)</f>
        <v>43767.208333333328</v>
      </c>
    </row>
    <row r="159" spans="1:20" ht="17" x14ac:dyDescent="0.2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>E159/D159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 s="5">
        <f>E159/H159</f>
        <v>73.733333333333334</v>
      </c>
      <c r="Q159" t="str">
        <f>_xlfn.TEXTBEFORE(O159,"/",1,1,1)</f>
        <v>photography</v>
      </c>
      <c r="R159" t="str">
        <f>_xlfn.TEXTAFTER(O159,"/",1,1,1)</f>
        <v>photography books</v>
      </c>
      <c r="S159" s="10">
        <f>(((K159/60)/60)/24)+DATE(1970,1,1)</f>
        <v>41638.25</v>
      </c>
      <c r="T159" s="10">
        <f>(((L159/60)/60)/24)+DATE(1970,1,1)</f>
        <v>41650.25</v>
      </c>
    </row>
    <row r="160" spans="1:20" ht="17" x14ac:dyDescent="0.2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>E160/D160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 s="5">
        <f>E160/H160</f>
        <v>113.17073170731707</v>
      </c>
      <c r="Q160" t="str">
        <f>_xlfn.TEXTBEFORE(O160,"/",1,1,1)</f>
        <v>music</v>
      </c>
      <c r="R160" t="str">
        <f>_xlfn.TEXTAFTER(O160,"/",1,1,1)</f>
        <v>rock</v>
      </c>
      <c r="S160" s="10">
        <f>(((K160/60)/60)/24)+DATE(1970,1,1)</f>
        <v>42346.25</v>
      </c>
      <c r="T160" s="10">
        <f>(((L160/60)/60)/24)+DATE(1970,1,1)</f>
        <v>42347.25</v>
      </c>
    </row>
    <row r="161" spans="1:20" ht="17" x14ac:dyDescent="0.2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>E161/D161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 s="5">
        <f>E161/H161</f>
        <v>105.00933552992861</v>
      </c>
      <c r="Q161" t="str">
        <f>_xlfn.TEXTBEFORE(O161,"/",1,1,1)</f>
        <v>theater</v>
      </c>
      <c r="R161" t="str">
        <f>_xlfn.TEXTAFTER(O161,"/",1,1,1)</f>
        <v>plays</v>
      </c>
      <c r="S161" s="10">
        <f>(((K161/60)/60)/24)+DATE(1970,1,1)</f>
        <v>43551.208333333328</v>
      </c>
      <c r="T161" s="10">
        <f>(((L161/60)/60)/24)+DATE(1970,1,1)</f>
        <v>43569.208333333328</v>
      </c>
    </row>
    <row r="162" spans="1:20" ht="17" x14ac:dyDescent="0.2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>E162/D162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 s="5">
        <f>E162/H162</f>
        <v>79.176829268292678</v>
      </c>
      <c r="Q162" t="str">
        <f>_xlfn.TEXTBEFORE(O162,"/",1,1,1)</f>
        <v>technology</v>
      </c>
      <c r="R162" t="str">
        <f>_xlfn.TEXTAFTER(O162,"/",1,1,1)</f>
        <v>wearables</v>
      </c>
      <c r="S162" s="10">
        <f>(((K162/60)/60)/24)+DATE(1970,1,1)</f>
        <v>43582.208333333328</v>
      </c>
      <c r="T162" s="10">
        <f>(((L162/60)/60)/24)+DATE(1970,1,1)</f>
        <v>43598.208333333328</v>
      </c>
    </row>
    <row r="163" spans="1:20" ht="34" x14ac:dyDescent="0.2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>E163/D163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 s="5">
        <f>E163/H163</f>
        <v>57.333333333333336</v>
      </c>
      <c r="Q163" t="str">
        <f>_xlfn.TEXTBEFORE(O163,"/",1,1,1)</f>
        <v>technology</v>
      </c>
      <c r="R163" t="str">
        <f>_xlfn.TEXTAFTER(O163,"/",1,1,1)</f>
        <v>web</v>
      </c>
      <c r="S163" s="10">
        <f>(((K163/60)/60)/24)+DATE(1970,1,1)</f>
        <v>42270.208333333328</v>
      </c>
      <c r="T163" s="10">
        <f>(((L163/60)/60)/24)+DATE(1970,1,1)</f>
        <v>42276.208333333328</v>
      </c>
    </row>
    <row r="164" spans="1:20" ht="34" x14ac:dyDescent="0.2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>E164/D164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 s="5">
        <f>E164/H164</f>
        <v>58.178343949044589</v>
      </c>
      <c r="Q164" t="str">
        <f>_xlfn.TEXTBEFORE(O164,"/",1,1,1)</f>
        <v>music</v>
      </c>
      <c r="R164" t="str">
        <f>_xlfn.TEXTAFTER(O164,"/",1,1,1)</f>
        <v>rock</v>
      </c>
      <c r="S164" s="10">
        <f>(((K164/60)/60)/24)+DATE(1970,1,1)</f>
        <v>43442.25</v>
      </c>
      <c r="T164" s="10">
        <f>(((L164/60)/60)/24)+DATE(1970,1,1)</f>
        <v>43472.25</v>
      </c>
    </row>
    <row r="165" spans="1:20" ht="17" x14ac:dyDescent="0.2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>E165/D165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 s="5">
        <f>E165/H165</f>
        <v>36.032520325203251</v>
      </c>
      <c r="Q165" t="str">
        <f>_xlfn.TEXTBEFORE(O165,"/",1,1,1)</f>
        <v>photography</v>
      </c>
      <c r="R165" t="str">
        <f>_xlfn.TEXTAFTER(O165,"/",1,1,1)</f>
        <v>photography books</v>
      </c>
      <c r="S165" s="10">
        <f>(((K165/60)/60)/24)+DATE(1970,1,1)</f>
        <v>43028.208333333328</v>
      </c>
      <c r="T165" s="10">
        <f>(((L165/60)/60)/24)+DATE(1970,1,1)</f>
        <v>43077.25</v>
      </c>
    </row>
    <row r="166" spans="1:20" ht="17" x14ac:dyDescent="0.2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>E166/D166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 s="5">
        <f>E166/H166</f>
        <v>107.99068767908309</v>
      </c>
      <c r="Q166" t="str">
        <f>_xlfn.TEXTBEFORE(O166,"/",1,1,1)</f>
        <v>theater</v>
      </c>
      <c r="R166" t="str">
        <f>_xlfn.TEXTAFTER(O166,"/",1,1,1)</f>
        <v>plays</v>
      </c>
      <c r="S166" s="10">
        <f>(((K166/60)/60)/24)+DATE(1970,1,1)</f>
        <v>43016.208333333328</v>
      </c>
      <c r="T166" s="10">
        <f>(((L166/60)/60)/24)+DATE(1970,1,1)</f>
        <v>43017.208333333328</v>
      </c>
    </row>
    <row r="167" spans="1:20" ht="17" x14ac:dyDescent="0.2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>E167/D167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 s="5">
        <f>E167/H167</f>
        <v>44.005985634477256</v>
      </c>
      <c r="Q167" t="str">
        <f>_xlfn.TEXTBEFORE(O167,"/",1,1,1)</f>
        <v>technology</v>
      </c>
      <c r="R167" t="str">
        <f>_xlfn.TEXTAFTER(O167,"/",1,1,1)</f>
        <v>web</v>
      </c>
      <c r="S167" s="10">
        <f>(((K167/60)/60)/24)+DATE(1970,1,1)</f>
        <v>42948.208333333328</v>
      </c>
      <c r="T167" s="10">
        <f>(((L167/60)/60)/24)+DATE(1970,1,1)</f>
        <v>42980.208333333328</v>
      </c>
    </row>
    <row r="168" spans="1:20" ht="17" x14ac:dyDescent="0.2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>E168/D168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 s="5">
        <f>E168/H168</f>
        <v>55.077868852459019</v>
      </c>
      <c r="Q168" t="str">
        <f>_xlfn.TEXTBEFORE(O168,"/",1,1,1)</f>
        <v>photography</v>
      </c>
      <c r="R168" t="str">
        <f>_xlfn.TEXTAFTER(O168,"/",1,1,1)</f>
        <v>photography books</v>
      </c>
      <c r="S168" s="10">
        <f>(((K168/60)/60)/24)+DATE(1970,1,1)</f>
        <v>40534.25</v>
      </c>
      <c r="T168" s="10">
        <f>(((L168/60)/60)/24)+DATE(1970,1,1)</f>
        <v>40538.25</v>
      </c>
    </row>
    <row r="169" spans="1:20" ht="17" x14ac:dyDescent="0.2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>E169/D169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 s="5">
        <f>E169/H169</f>
        <v>74</v>
      </c>
      <c r="Q169" t="str">
        <f>_xlfn.TEXTBEFORE(O169,"/",1,1,1)</f>
        <v>theater</v>
      </c>
      <c r="R169" t="str">
        <f>_xlfn.TEXTAFTER(O169,"/",1,1,1)</f>
        <v>plays</v>
      </c>
      <c r="S169" s="10">
        <f>(((K169/60)/60)/24)+DATE(1970,1,1)</f>
        <v>41435.208333333336</v>
      </c>
      <c r="T169" s="10">
        <f>(((L169/60)/60)/24)+DATE(1970,1,1)</f>
        <v>41445.208333333336</v>
      </c>
    </row>
    <row r="170" spans="1:20" ht="17" x14ac:dyDescent="0.2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>E170/D170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 s="5">
        <f>E170/H170</f>
        <v>41.996858638743454</v>
      </c>
      <c r="Q170" t="str">
        <f>_xlfn.TEXTBEFORE(O170,"/",1,1,1)</f>
        <v>music</v>
      </c>
      <c r="R170" t="str">
        <f>_xlfn.TEXTAFTER(O170,"/",1,1,1)</f>
        <v>indie rock</v>
      </c>
      <c r="S170" s="10">
        <f>(((K170/60)/60)/24)+DATE(1970,1,1)</f>
        <v>43518.25</v>
      </c>
      <c r="T170" s="10">
        <f>(((L170/60)/60)/24)+DATE(1970,1,1)</f>
        <v>43541.208333333328</v>
      </c>
    </row>
    <row r="171" spans="1:20" ht="17" x14ac:dyDescent="0.2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>E171/D171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 s="5">
        <f>E171/H171</f>
        <v>77.988161010260455</v>
      </c>
      <c r="Q171" t="str">
        <f>_xlfn.TEXTBEFORE(O171,"/",1,1,1)</f>
        <v>film &amp; video</v>
      </c>
      <c r="R171" t="str">
        <f>_xlfn.TEXTAFTER(O171,"/",1,1,1)</f>
        <v>shorts</v>
      </c>
      <c r="S171" s="10">
        <f>(((K171/60)/60)/24)+DATE(1970,1,1)</f>
        <v>41077.208333333336</v>
      </c>
      <c r="T171" s="10">
        <f>(((L171/60)/60)/24)+DATE(1970,1,1)</f>
        <v>41105.208333333336</v>
      </c>
    </row>
    <row r="172" spans="1:20" ht="17" x14ac:dyDescent="0.2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>E172/D172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 s="5">
        <f>E172/H172</f>
        <v>82.507462686567166</v>
      </c>
      <c r="Q172" t="str">
        <f>_xlfn.TEXTBEFORE(O172,"/",1,1,1)</f>
        <v>music</v>
      </c>
      <c r="R172" t="str">
        <f>_xlfn.TEXTAFTER(O172,"/",1,1,1)</f>
        <v>indie rock</v>
      </c>
      <c r="S172" s="10">
        <f>(((K172/60)/60)/24)+DATE(1970,1,1)</f>
        <v>42950.208333333328</v>
      </c>
      <c r="T172" s="10">
        <f>(((L172/60)/60)/24)+DATE(1970,1,1)</f>
        <v>42957.208333333328</v>
      </c>
    </row>
    <row r="173" spans="1:20" ht="34" x14ac:dyDescent="0.2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>E173/D173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 s="5">
        <f>E173/H173</f>
        <v>104.2</v>
      </c>
      <c r="Q173" t="str">
        <f>_xlfn.TEXTBEFORE(O173,"/",1,1,1)</f>
        <v>publishing</v>
      </c>
      <c r="R173" t="str">
        <f>_xlfn.TEXTAFTER(O173,"/",1,1,1)</f>
        <v>translations</v>
      </c>
      <c r="S173" s="10">
        <f>(((K173/60)/60)/24)+DATE(1970,1,1)</f>
        <v>41718.208333333336</v>
      </c>
      <c r="T173" s="10">
        <f>(((L173/60)/60)/24)+DATE(1970,1,1)</f>
        <v>41740.208333333336</v>
      </c>
    </row>
    <row r="174" spans="1:20" ht="17" x14ac:dyDescent="0.2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>E174/D174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 s="5">
        <f>E174/H174</f>
        <v>25.5</v>
      </c>
      <c r="Q174" t="str">
        <f>_xlfn.TEXTBEFORE(O174,"/",1,1,1)</f>
        <v>film &amp; video</v>
      </c>
      <c r="R174" t="str">
        <f>_xlfn.TEXTAFTER(O174,"/",1,1,1)</f>
        <v>documentary</v>
      </c>
      <c r="S174" s="10">
        <f>(((K174/60)/60)/24)+DATE(1970,1,1)</f>
        <v>41839.208333333336</v>
      </c>
      <c r="T174" s="10">
        <f>(((L174/60)/60)/24)+DATE(1970,1,1)</f>
        <v>41854.208333333336</v>
      </c>
    </row>
    <row r="175" spans="1:20" ht="34" x14ac:dyDescent="0.2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>E175/D175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 s="5">
        <f>E175/H175</f>
        <v>100.98334401024984</v>
      </c>
      <c r="Q175" t="str">
        <f>_xlfn.TEXTBEFORE(O175,"/",1,1,1)</f>
        <v>theater</v>
      </c>
      <c r="R175" t="str">
        <f>_xlfn.TEXTAFTER(O175,"/",1,1,1)</f>
        <v>plays</v>
      </c>
      <c r="S175" s="10">
        <f>(((K175/60)/60)/24)+DATE(1970,1,1)</f>
        <v>41412.208333333336</v>
      </c>
      <c r="T175" s="10">
        <f>(((L175/60)/60)/24)+DATE(1970,1,1)</f>
        <v>41418.208333333336</v>
      </c>
    </row>
    <row r="176" spans="1:20" ht="17" x14ac:dyDescent="0.2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>E176/D176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 s="5">
        <f>E176/H176</f>
        <v>111.83333333333333</v>
      </c>
      <c r="Q176" t="str">
        <f>_xlfn.TEXTBEFORE(O176,"/",1,1,1)</f>
        <v>technology</v>
      </c>
      <c r="R176" t="str">
        <f>_xlfn.TEXTAFTER(O176,"/",1,1,1)</f>
        <v>wearables</v>
      </c>
      <c r="S176" s="10">
        <f>(((K176/60)/60)/24)+DATE(1970,1,1)</f>
        <v>42282.208333333328</v>
      </c>
      <c r="T176" s="10">
        <f>(((L176/60)/60)/24)+DATE(1970,1,1)</f>
        <v>42283.208333333328</v>
      </c>
    </row>
    <row r="177" spans="1:20" ht="17" x14ac:dyDescent="0.2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>E177/D177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 s="5">
        <f>E177/H177</f>
        <v>41.999115044247787</v>
      </c>
      <c r="Q177" t="str">
        <f>_xlfn.TEXTBEFORE(O177,"/",1,1,1)</f>
        <v>theater</v>
      </c>
      <c r="R177" t="str">
        <f>_xlfn.TEXTAFTER(O177,"/",1,1,1)</f>
        <v>plays</v>
      </c>
      <c r="S177" s="10">
        <f>(((K177/60)/60)/24)+DATE(1970,1,1)</f>
        <v>42613.208333333328</v>
      </c>
      <c r="T177" s="10">
        <f>(((L177/60)/60)/24)+DATE(1970,1,1)</f>
        <v>42632.208333333328</v>
      </c>
    </row>
    <row r="178" spans="1:20" ht="34" x14ac:dyDescent="0.2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>E178/D178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 s="5">
        <f>E178/H178</f>
        <v>110.05115089514067</v>
      </c>
      <c r="Q178" t="str">
        <f>_xlfn.TEXTBEFORE(O178,"/",1,1,1)</f>
        <v>theater</v>
      </c>
      <c r="R178" t="str">
        <f>_xlfn.TEXTAFTER(O178,"/",1,1,1)</f>
        <v>plays</v>
      </c>
      <c r="S178" s="10">
        <f>(((K178/60)/60)/24)+DATE(1970,1,1)</f>
        <v>42616.208333333328</v>
      </c>
      <c r="T178" s="10">
        <f>(((L178/60)/60)/24)+DATE(1970,1,1)</f>
        <v>42625.208333333328</v>
      </c>
    </row>
    <row r="179" spans="1:20" ht="17" x14ac:dyDescent="0.2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>E179/D179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 s="5">
        <f>E179/H179</f>
        <v>58.997079225994888</v>
      </c>
      <c r="Q179" t="str">
        <f>_xlfn.TEXTBEFORE(O179,"/",1,1,1)</f>
        <v>theater</v>
      </c>
      <c r="R179" t="str">
        <f>_xlfn.TEXTAFTER(O179,"/",1,1,1)</f>
        <v>plays</v>
      </c>
      <c r="S179" s="10">
        <f>(((K179/60)/60)/24)+DATE(1970,1,1)</f>
        <v>40497.25</v>
      </c>
      <c r="T179" s="10">
        <f>(((L179/60)/60)/24)+DATE(1970,1,1)</f>
        <v>40522.25</v>
      </c>
    </row>
    <row r="180" spans="1:20" ht="17" x14ac:dyDescent="0.2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>E180/D180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 s="5">
        <f>E180/H180</f>
        <v>32.985714285714288</v>
      </c>
      <c r="Q180" t="str">
        <f>_xlfn.TEXTBEFORE(O180,"/",1,1,1)</f>
        <v>food</v>
      </c>
      <c r="R180" t="str">
        <f>_xlfn.TEXTAFTER(O180,"/",1,1,1)</f>
        <v>food trucks</v>
      </c>
      <c r="S180" s="10">
        <f>(((K180/60)/60)/24)+DATE(1970,1,1)</f>
        <v>42999.208333333328</v>
      </c>
      <c r="T180" s="10">
        <f>(((L180/60)/60)/24)+DATE(1970,1,1)</f>
        <v>43008.208333333328</v>
      </c>
    </row>
    <row r="181" spans="1:20" ht="34" x14ac:dyDescent="0.2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>E181/D181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 s="5">
        <f>E181/H181</f>
        <v>45.005654509471306</v>
      </c>
      <c r="Q181" t="str">
        <f>_xlfn.TEXTBEFORE(O181,"/",1,1,1)</f>
        <v>theater</v>
      </c>
      <c r="R181" t="str">
        <f>_xlfn.TEXTAFTER(O181,"/",1,1,1)</f>
        <v>plays</v>
      </c>
      <c r="S181" s="10">
        <f>(((K181/60)/60)/24)+DATE(1970,1,1)</f>
        <v>41350.208333333336</v>
      </c>
      <c r="T181" s="10">
        <f>(((L181/60)/60)/24)+DATE(1970,1,1)</f>
        <v>41351.208333333336</v>
      </c>
    </row>
    <row r="182" spans="1:20" ht="17" x14ac:dyDescent="0.2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>E182/D182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 s="5">
        <f>E182/H182</f>
        <v>81.98196487897485</v>
      </c>
      <c r="Q182" t="str">
        <f>_xlfn.TEXTBEFORE(O182,"/",1,1,1)</f>
        <v>technology</v>
      </c>
      <c r="R182" t="str">
        <f>_xlfn.TEXTAFTER(O182,"/",1,1,1)</f>
        <v>wearables</v>
      </c>
      <c r="S182" s="10">
        <f>(((K182/60)/60)/24)+DATE(1970,1,1)</f>
        <v>40259.208333333336</v>
      </c>
      <c r="T182" s="10">
        <f>(((L182/60)/60)/24)+DATE(1970,1,1)</f>
        <v>40264.208333333336</v>
      </c>
    </row>
    <row r="183" spans="1:20" ht="17" x14ac:dyDescent="0.2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>E183/D183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 s="5">
        <f>E183/H183</f>
        <v>39.080882352941174</v>
      </c>
      <c r="Q183" t="str">
        <f>_xlfn.TEXTBEFORE(O183,"/",1,1,1)</f>
        <v>technology</v>
      </c>
      <c r="R183" t="str">
        <f>_xlfn.TEXTAFTER(O183,"/",1,1,1)</f>
        <v>web</v>
      </c>
      <c r="S183" s="10">
        <f>(((K183/60)/60)/24)+DATE(1970,1,1)</f>
        <v>43012.208333333328</v>
      </c>
      <c r="T183" s="10">
        <f>(((L183/60)/60)/24)+DATE(1970,1,1)</f>
        <v>43030.208333333328</v>
      </c>
    </row>
    <row r="184" spans="1:20" ht="34" x14ac:dyDescent="0.2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>E184/D184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 s="5">
        <f>E184/H184</f>
        <v>58.996383363471971</v>
      </c>
      <c r="Q184" t="str">
        <f>_xlfn.TEXTBEFORE(O184,"/",1,1,1)</f>
        <v>theater</v>
      </c>
      <c r="R184" t="str">
        <f>_xlfn.TEXTAFTER(O184,"/",1,1,1)</f>
        <v>plays</v>
      </c>
      <c r="S184" s="10">
        <f>(((K184/60)/60)/24)+DATE(1970,1,1)</f>
        <v>43631.208333333328</v>
      </c>
      <c r="T184" s="10">
        <f>(((L184/60)/60)/24)+DATE(1970,1,1)</f>
        <v>43647.208333333328</v>
      </c>
    </row>
    <row r="185" spans="1:20" ht="34" x14ac:dyDescent="0.2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>E185/D185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 s="5">
        <f>E185/H185</f>
        <v>40.988372093023258</v>
      </c>
      <c r="Q185" t="str">
        <f>_xlfn.TEXTBEFORE(O185,"/",1,1,1)</f>
        <v>music</v>
      </c>
      <c r="R185" t="str">
        <f>_xlfn.TEXTAFTER(O185,"/",1,1,1)</f>
        <v>rock</v>
      </c>
      <c r="S185" s="10">
        <f>(((K185/60)/60)/24)+DATE(1970,1,1)</f>
        <v>40430.208333333336</v>
      </c>
      <c r="T185" s="10">
        <f>(((L185/60)/60)/24)+DATE(1970,1,1)</f>
        <v>40443.208333333336</v>
      </c>
    </row>
    <row r="186" spans="1:20" ht="17" x14ac:dyDescent="0.2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>E186/D186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 s="5">
        <f>E186/H186</f>
        <v>31.029411764705884</v>
      </c>
      <c r="Q186" t="str">
        <f>_xlfn.TEXTBEFORE(O186,"/",1,1,1)</f>
        <v>theater</v>
      </c>
      <c r="R186" t="str">
        <f>_xlfn.TEXTAFTER(O186,"/",1,1,1)</f>
        <v>plays</v>
      </c>
      <c r="S186" s="10">
        <f>(((K186/60)/60)/24)+DATE(1970,1,1)</f>
        <v>43588.208333333328</v>
      </c>
      <c r="T186" s="10">
        <f>(((L186/60)/60)/24)+DATE(1970,1,1)</f>
        <v>43589.208333333328</v>
      </c>
    </row>
    <row r="187" spans="1:20" ht="17" x14ac:dyDescent="0.2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>E187/D187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 s="5">
        <f>E187/H187</f>
        <v>37.789473684210527</v>
      </c>
      <c r="Q187" t="str">
        <f>_xlfn.TEXTBEFORE(O187,"/",1,1,1)</f>
        <v>film &amp; video</v>
      </c>
      <c r="R187" t="str">
        <f>_xlfn.TEXTAFTER(O187,"/",1,1,1)</f>
        <v>television</v>
      </c>
      <c r="S187" s="10">
        <f>(((K187/60)/60)/24)+DATE(1970,1,1)</f>
        <v>43233.208333333328</v>
      </c>
      <c r="T187" s="10">
        <f>(((L187/60)/60)/24)+DATE(1970,1,1)</f>
        <v>43244.208333333328</v>
      </c>
    </row>
    <row r="188" spans="1:20" ht="17" x14ac:dyDescent="0.2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>E188/D188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 s="5">
        <f>E188/H188</f>
        <v>32.006772009029348</v>
      </c>
      <c r="Q188" t="str">
        <f>_xlfn.TEXTBEFORE(O188,"/",1,1,1)</f>
        <v>theater</v>
      </c>
      <c r="R188" t="str">
        <f>_xlfn.TEXTAFTER(O188,"/",1,1,1)</f>
        <v>plays</v>
      </c>
      <c r="S188" s="10">
        <f>(((K188/60)/60)/24)+DATE(1970,1,1)</f>
        <v>41782.208333333336</v>
      </c>
      <c r="T188" s="10">
        <f>(((L188/60)/60)/24)+DATE(1970,1,1)</f>
        <v>41797.208333333336</v>
      </c>
    </row>
    <row r="189" spans="1:20" ht="17" x14ac:dyDescent="0.2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>E189/D189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 s="5">
        <f>E189/H189</f>
        <v>95.966712898751737</v>
      </c>
      <c r="Q189" t="str">
        <f>_xlfn.TEXTBEFORE(O189,"/",1,1,1)</f>
        <v>film &amp; video</v>
      </c>
      <c r="R189" t="str">
        <f>_xlfn.TEXTAFTER(O189,"/",1,1,1)</f>
        <v>shorts</v>
      </c>
      <c r="S189" s="10">
        <f>(((K189/60)/60)/24)+DATE(1970,1,1)</f>
        <v>41328.25</v>
      </c>
      <c r="T189" s="10">
        <f>(((L189/60)/60)/24)+DATE(1970,1,1)</f>
        <v>41356.208333333336</v>
      </c>
    </row>
    <row r="190" spans="1:20" ht="17" x14ac:dyDescent="0.2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>E190/D190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 s="5">
        <f>E190/H190</f>
        <v>75</v>
      </c>
      <c r="Q190" t="str">
        <f>_xlfn.TEXTBEFORE(O190,"/",1,1,1)</f>
        <v>theater</v>
      </c>
      <c r="R190" t="str">
        <f>_xlfn.TEXTAFTER(O190,"/",1,1,1)</f>
        <v>plays</v>
      </c>
      <c r="S190" s="10">
        <f>(((K190/60)/60)/24)+DATE(1970,1,1)</f>
        <v>41975.25</v>
      </c>
      <c r="T190" s="10">
        <f>(((L190/60)/60)/24)+DATE(1970,1,1)</f>
        <v>41976.25</v>
      </c>
    </row>
    <row r="191" spans="1:20" ht="17" x14ac:dyDescent="0.2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>E191/D191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 s="5">
        <f>E191/H191</f>
        <v>102.0498866213152</v>
      </c>
      <c r="Q191" t="str">
        <f>_xlfn.TEXTBEFORE(O191,"/",1,1,1)</f>
        <v>theater</v>
      </c>
      <c r="R191" t="str">
        <f>_xlfn.TEXTAFTER(O191,"/",1,1,1)</f>
        <v>plays</v>
      </c>
      <c r="S191" s="10">
        <f>(((K191/60)/60)/24)+DATE(1970,1,1)</f>
        <v>42433.25</v>
      </c>
      <c r="T191" s="10">
        <f>(((L191/60)/60)/24)+DATE(1970,1,1)</f>
        <v>42433.25</v>
      </c>
    </row>
    <row r="192" spans="1:20" ht="17" x14ac:dyDescent="0.2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>E192/D192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 s="5">
        <f>E192/H192</f>
        <v>105.75</v>
      </c>
      <c r="Q192" t="str">
        <f>_xlfn.TEXTBEFORE(O192,"/",1,1,1)</f>
        <v>theater</v>
      </c>
      <c r="R192" t="str">
        <f>_xlfn.TEXTAFTER(O192,"/",1,1,1)</f>
        <v>plays</v>
      </c>
      <c r="S192" s="10">
        <f>(((K192/60)/60)/24)+DATE(1970,1,1)</f>
        <v>41429.208333333336</v>
      </c>
      <c r="T192" s="10">
        <f>(((L192/60)/60)/24)+DATE(1970,1,1)</f>
        <v>41430.208333333336</v>
      </c>
    </row>
    <row r="193" spans="1:20" ht="17" x14ac:dyDescent="0.2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>E193/D193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 s="5">
        <f>E193/H193</f>
        <v>37.069767441860463</v>
      </c>
      <c r="Q193" t="str">
        <f>_xlfn.TEXTBEFORE(O193,"/",1,1,1)</f>
        <v>theater</v>
      </c>
      <c r="R193" t="str">
        <f>_xlfn.TEXTAFTER(O193,"/",1,1,1)</f>
        <v>plays</v>
      </c>
      <c r="S193" s="10">
        <f>(((K193/60)/60)/24)+DATE(1970,1,1)</f>
        <v>43536.208333333328</v>
      </c>
      <c r="T193" s="10">
        <f>(((L193/60)/60)/24)+DATE(1970,1,1)</f>
        <v>43539.208333333328</v>
      </c>
    </row>
    <row r="194" spans="1:20" ht="17" x14ac:dyDescent="0.2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>E194/D194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 s="5">
        <f>E194/H194</f>
        <v>35.049382716049379</v>
      </c>
      <c r="Q194" t="str">
        <f>_xlfn.TEXTBEFORE(O194,"/",1,1,1)</f>
        <v>music</v>
      </c>
      <c r="R194" t="str">
        <f>_xlfn.TEXTAFTER(O194,"/",1,1,1)</f>
        <v>rock</v>
      </c>
      <c r="S194" s="10">
        <f>(((K194/60)/60)/24)+DATE(1970,1,1)</f>
        <v>41817.208333333336</v>
      </c>
      <c r="T194" s="10">
        <f>(((L194/60)/60)/24)+DATE(1970,1,1)</f>
        <v>41821.208333333336</v>
      </c>
    </row>
    <row r="195" spans="1:20" ht="17" x14ac:dyDescent="0.2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 s="5">
        <f>E195/H195</f>
        <v>46.338461538461537</v>
      </c>
      <c r="Q195" t="str">
        <f>_xlfn.TEXTBEFORE(O195,"/",1,1,1)</f>
        <v>music</v>
      </c>
      <c r="R195" t="str">
        <f>_xlfn.TEXTAFTER(O195,"/",1,1,1)</f>
        <v>indie rock</v>
      </c>
      <c r="S195" s="10">
        <f>(((K195/60)/60)/24)+DATE(1970,1,1)</f>
        <v>43198.208333333328</v>
      </c>
      <c r="T195" s="10">
        <f>(((L195/60)/60)/24)+DATE(1970,1,1)</f>
        <v>43202.208333333328</v>
      </c>
    </row>
    <row r="196" spans="1:20" ht="17" x14ac:dyDescent="0.2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 s="5">
        <f>E196/H196</f>
        <v>69.174603174603178</v>
      </c>
      <c r="Q196" t="str">
        <f>_xlfn.TEXTBEFORE(O196,"/",1,1,1)</f>
        <v>music</v>
      </c>
      <c r="R196" t="str">
        <f>_xlfn.TEXTAFTER(O196,"/",1,1,1)</f>
        <v>metal</v>
      </c>
      <c r="S196" s="10">
        <f>(((K196/60)/60)/24)+DATE(1970,1,1)</f>
        <v>42261.208333333328</v>
      </c>
      <c r="T196" s="10">
        <f>(((L196/60)/60)/24)+DATE(1970,1,1)</f>
        <v>42277.208333333328</v>
      </c>
    </row>
    <row r="197" spans="1:20" ht="17" x14ac:dyDescent="0.2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>E197/D197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 s="5">
        <f>E197/H197</f>
        <v>109.07824427480917</v>
      </c>
      <c r="Q197" t="str">
        <f>_xlfn.TEXTBEFORE(O197,"/",1,1,1)</f>
        <v>music</v>
      </c>
      <c r="R197" t="str">
        <f>_xlfn.TEXTAFTER(O197,"/",1,1,1)</f>
        <v>electric music</v>
      </c>
      <c r="S197" s="10">
        <f>(((K197/60)/60)/24)+DATE(1970,1,1)</f>
        <v>43310.208333333328</v>
      </c>
      <c r="T197" s="10">
        <f>(((L197/60)/60)/24)+DATE(1970,1,1)</f>
        <v>43317.208333333328</v>
      </c>
    </row>
    <row r="198" spans="1:20" ht="17" x14ac:dyDescent="0.2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>E198/D198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 s="5">
        <f>E198/H198</f>
        <v>51.78</v>
      </c>
      <c r="Q198" t="str">
        <f>_xlfn.TEXTBEFORE(O198,"/",1,1,1)</f>
        <v>technology</v>
      </c>
      <c r="R198" t="str">
        <f>_xlfn.TEXTAFTER(O198,"/",1,1,1)</f>
        <v>wearables</v>
      </c>
      <c r="S198" s="10">
        <f>(((K198/60)/60)/24)+DATE(1970,1,1)</f>
        <v>42616.208333333328</v>
      </c>
      <c r="T198" s="10">
        <f>(((L198/60)/60)/24)+DATE(1970,1,1)</f>
        <v>42635.208333333328</v>
      </c>
    </row>
    <row r="199" spans="1:20" ht="17" x14ac:dyDescent="0.2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>E199/D199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 s="5">
        <f>E199/H199</f>
        <v>82.010055304172951</v>
      </c>
      <c r="Q199" t="str">
        <f>_xlfn.TEXTBEFORE(O199,"/",1,1,1)</f>
        <v>film &amp; video</v>
      </c>
      <c r="R199" t="str">
        <f>_xlfn.TEXTAFTER(O199,"/",1,1,1)</f>
        <v>drama</v>
      </c>
      <c r="S199" s="10">
        <f>(((K199/60)/60)/24)+DATE(1970,1,1)</f>
        <v>42909.208333333328</v>
      </c>
      <c r="T199" s="10">
        <f>(((L199/60)/60)/24)+DATE(1970,1,1)</f>
        <v>42923.208333333328</v>
      </c>
    </row>
    <row r="200" spans="1:20" ht="17" x14ac:dyDescent="0.2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>E200/D200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 s="5">
        <f>E200/H200</f>
        <v>35.958333333333336</v>
      </c>
      <c r="Q200" t="str">
        <f>_xlfn.TEXTBEFORE(O200,"/",1,1,1)</f>
        <v>music</v>
      </c>
      <c r="R200" t="str">
        <f>_xlfn.TEXTAFTER(O200,"/",1,1,1)</f>
        <v>electric music</v>
      </c>
      <c r="S200" s="10">
        <f>(((K200/60)/60)/24)+DATE(1970,1,1)</f>
        <v>40396.208333333336</v>
      </c>
      <c r="T200" s="10">
        <f>(((L200/60)/60)/24)+DATE(1970,1,1)</f>
        <v>40425.208333333336</v>
      </c>
    </row>
    <row r="201" spans="1:20" ht="17" x14ac:dyDescent="0.2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>E201/D201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 s="5">
        <f>E201/H201</f>
        <v>74.461538461538467</v>
      </c>
      <c r="Q201" t="str">
        <f>_xlfn.TEXTBEFORE(O201,"/",1,1,1)</f>
        <v>music</v>
      </c>
      <c r="R201" t="str">
        <f>_xlfn.TEXTAFTER(O201,"/",1,1,1)</f>
        <v>rock</v>
      </c>
      <c r="S201" s="10">
        <f>(((K201/60)/60)/24)+DATE(1970,1,1)</f>
        <v>42192.208333333328</v>
      </c>
      <c r="T201" s="10">
        <f>(((L201/60)/60)/24)+DATE(1970,1,1)</f>
        <v>42196.208333333328</v>
      </c>
    </row>
    <row r="202" spans="1:20" ht="17" x14ac:dyDescent="0.2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>E202/D202</f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 s="5">
        <f>E202/H202</f>
        <v>2</v>
      </c>
      <c r="Q202" t="str">
        <f>_xlfn.TEXTBEFORE(O202,"/",1,1,1)</f>
        <v>theater</v>
      </c>
      <c r="R202" t="str">
        <f>_xlfn.TEXTAFTER(O202,"/",1,1,1)</f>
        <v>plays</v>
      </c>
      <c r="S202" s="10">
        <f>(((K202/60)/60)/24)+DATE(1970,1,1)</f>
        <v>40262.208333333336</v>
      </c>
      <c r="T202" s="10">
        <f>(((L202/60)/60)/24)+DATE(1970,1,1)</f>
        <v>40273.208333333336</v>
      </c>
    </row>
    <row r="203" spans="1:20" ht="34" x14ac:dyDescent="0.2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>E203/D203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 s="5">
        <f>E203/H203</f>
        <v>91.114649681528661</v>
      </c>
      <c r="Q203" t="str">
        <f>_xlfn.TEXTBEFORE(O203,"/",1,1,1)</f>
        <v>technology</v>
      </c>
      <c r="R203" t="str">
        <f>_xlfn.TEXTAFTER(O203,"/",1,1,1)</f>
        <v>web</v>
      </c>
      <c r="S203" s="10">
        <f>(((K203/60)/60)/24)+DATE(1970,1,1)</f>
        <v>41845.208333333336</v>
      </c>
      <c r="T203" s="10">
        <f>(((L203/60)/60)/24)+DATE(1970,1,1)</f>
        <v>41863.208333333336</v>
      </c>
    </row>
    <row r="204" spans="1:20" ht="17" x14ac:dyDescent="0.2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>E204/D204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 s="5">
        <f>E204/H204</f>
        <v>79.792682926829272</v>
      </c>
      <c r="Q204" t="str">
        <f>_xlfn.TEXTBEFORE(O204,"/",1,1,1)</f>
        <v>food</v>
      </c>
      <c r="R204" t="str">
        <f>_xlfn.TEXTAFTER(O204,"/",1,1,1)</f>
        <v>food trucks</v>
      </c>
      <c r="S204" s="10">
        <f>(((K204/60)/60)/24)+DATE(1970,1,1)</f>
        <v>40818.208333333336</v>
      </c>
      <c r="T204" s="10">
        <f>(((L204/60)/60)/24)+DATE(1970,1,1)</f>
        <v>40822.208333333336</v>
      </c>
    </row>
    <row r="205" spans="1:20" ht="34" x14ac:dyDescent="0.2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>E205/D205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 s="5">
        <f>E205/H205</f>
        <v>42.999777678968428</v>
      </c>
      <c r="Q205" t="str">
        <f>_xlfn.TEXTBEFORE(O205,"/",1,1,1)</f>
        <v>theater</v>
      </c>
      <c r="R205" t="str">
        <f>_xlfn.TEXTAFTER(O205,"/",1,1,1)</f>
        <v>plays</v>
      </c>
      <c r="S205" s="10">
        <f>(((K205/60)/60)/24)+DATE(1970,1,1)</f>
        <v>42752.25</v>
      </c>
      <c r="T205" s="10">
        <f>(((L205/60)/60)/24)+DATE(1970,1,1)</f>
        <v>42754.25</v>
      </c>
    </row>
    <row r="206" spans="1:20" ht="17" x14ac:dyDescent="0.2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>E206/D206</f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 s="5">
        <f>E206/H206</f>
        <v>63.225000000000001</v>
      </c>
      <c r="Q206" t="str">
        <f>_xlfn.TEXTBEFORE(O206,"/",1,1,1)</f>
        <v>music</v>
      </c>
      <c r="R206" t="str">
        <f>_xlfn.TEXTAFTER(O206,"/",1,1,1)</f>
        <v>jazz</v>
      </c>
      <c r="S206" s="10">
        <f>(((K206/60)/60)/24)+DATE(1970,1,1)</f>
        <v>40636.208333333336</v>
      </c>
      <c r="T206" s="10">
        <f>(((L206/60)/60)/24)+DATE(1970,1,1)</f>
        <v>40646.208333333336</v>
      </c>
    </row>
    <row r="207" spans="1:20" ht="17" x14ac:dyDescent="0.2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>E207/D207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 s="5">
        <f>E207/H207</f>
        <v>70.174999999999997</v>
      </c>
      <c r="Q207" t="str">
        <f>_xlfn.TEXTBEFORE(O207,"/",1,1,1)</f>
        <v>theater</v>
      </c>
      <c r="R207" t="str">
        <f>_xlfn.TEXTAFTER(O207,"/",1,1,1)</f>
        <v>plays</v>
      </c>
      <c r="S207" s="10">
        <f>(((K207/60)/60)/24)+DATE(1970,1,1)</f>
        <v>43390.208333333328</v>
      </c>
      <c r="T207" s="10">
        <f>(((L207/60)/60)/24)+DATE(1970,1,1)</f>
        <v>43402.208333333328</v>
      </c>
    </row>
    <row r="208" spans="1:20" ht="17" x14ac:dyDescent="0.2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>E208/D208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 s="5">
        <f>E208/H208</f>
        <v>61.333333333333336</v>
      </c>
      <c r="Q208" t="str">
        <f>_xlfn.TEXTBEFORE(O208,"/",1,1,1)</f>
        <v>publishing</v>
      </c>
      <c r="R208" t="str">
        <f>_xlfn.TEXTAFTER(O208,"/",1,1,1)</f>
        <v>fiction</v>
      </c>
      <c r="S208" s="10">
        <f>(((K208/60)/60)/24)+DATE(1970,1,1)</f>
        <v>40236.25</v>
      </c>
      <c r="T208" s="10">
        <f>(((L208/60)/60)/24)+DATE(1970,1,1)</f>
        <v>40245.25</v>
      </c>
    </row>
    <row r="209" spans="1:20" ht="34" x14ac:dyDescent="0.2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>E209/D209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 s="5">
        <f>E209/H209</f>
        <v>99</v>
      </c>
      <c r="Q209" t="str">
        <f>_xlfn.TEXTBEFORE(O209,"/",1,1,1)</f>
        <v>music</v>
      </c>
      <c r="R209" t="str">
        <f>_xlfn.TEXTAFTER(O209,"/",1,1,1)</f>
        <v>rock</v>
      </c>
      <c r="S209" s="10">
        <f>(((K209/60)/60)/24)+DATE(1970,1,1)</f>
        <v>43340.208333333328</v>
      </c>
      <c r="T209" s="10">
        <f>(((L209/60)/60)/24)+DATE(1970,1,1)</f>
        <v>43360.208333333328</v>
      </c>
    </row>
    <row r="210" spans="1:20" ht="17" x14ac:dyDescent="0.2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>E210/D210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 s="5">
        <f>E210/H210</f>
        <v>96.984900146127615</v>
      </c>
      <c r="Q210" t="str">
        <f>_xlfn.TEXTBEFORE(O210,"/",1,1,1)</f>
        <v>film &amp; video</v>
      </c>
      <c r="R210" t="str">
        <f>_xlfn.TEXTAFTER(O210,"/",1,1,1)</f>
        <v>documentary</v>
      </c>
      <c r="S210" s="10">
        <f>(((K210/60)/60)/24)+DATE(1970,1,1)</f>
        <v>43048.25</v>
      </c>
      <c r="T210" s="10">
        <f>(((L210/60)/60)/24)+DATE(1970,1,1)</f>
        <v>43072.25</v>
      </c>
    </row>
    <row r="211" spans="1:20" ht="17" x14ac:dyDescent="0.2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>E211/D211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 s="5">
        <f>E211/H211</f>
        <v>51.004950495049506</v>
      </c>
      <c r="Q211" t="str">
        <f>_xlfn.TEXTBEFORE(O211,"/",1,1,1)</f>
        <v>film &amp; video</v>
      </c>
      <c r="R211" t="str">
        <f>_xlfn.TEXTAFTER(O211,"/",1,1,1)</f>
        <v>documentary</v>
      </c>
      <c r="S211" s="10">
        <f>(((K211/60)/60)/24)+DATE(1970,1,1)</f>
        <v>42496.208333333328</v>
      </c>
      <c r="T211" s="10">
        <f>(((L211/60)/60)/24)+DATE(1970,1,1)</f>
        <v>42503.208333333328</v>
      </c>
    </row>
    <row r="212" spans="1:20" ht="17" x14ac:dyDescent="0.2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>E212/D212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 s="5">
        <f>E212/H212</f>
        <v>28.044247787610619</v>
      </c>
      <c r="Q212" t="str">
        <f>_xlfn.TEXTBEFORE(O212,"/",1,1,1)</f>
        <v>film &amp; video</v>
      </c>
      <c r="R212" t="str">
        <f>_xlfn.TEXTAFTER(O212,"/",1,1,1)</f>
        <v>science fiction</v>
      </c>
      <c r="S212" s="10">
        <f>(((K212/60)/60)/24)+DATE(1970,1,1)</f>
        <v>42797.25</v>
      </c>
      <c r="T212" s="10">
        <f>(((L212/60)/60)/24)+DATE(1970,1,1)</f>
        <v>42824.208333333328</v>
      </c>
    </row>
    <row r="213" spans="1:20" ht="34" x14ac:dyDescent="0.2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>E213/D213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 s="5">
        <f>E213/H213</f>
        <v>60.984615384615381</v>
      </c>
      <c r="Q213" t="str">
        <f>_xlfn.TEXTBEFORE(O213,"/",1,1,1)</f>
        <v>theater</v>
      </c>
      <c r="R213" t="str">
        <f>_xlfn.TEXTAFTER(O213,"/",1,1,1)</f>
        <v>plays</v>
      </c>
      <c r="S213" s="10">
        <f>(((K213/60)/60)/24)+DATE(1970,1,1)</f>
        <v>41513.208333333336</v>
      </c>
      <c r="T213" s="10">
        <f>(((L213/60)/60)/24)+DATE(1970,1,1)</f>
        <v>41537.208333333336</v>
      </c>
    </row>
    <row r="214" spans="1:20" ht="34" x14ac:dyDescent="0.2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>E214/D214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 s="5">
        <f>E214/H214</f>
        <v>73.214285714285708</v>
      </c>
      <c r="Q214" t="str">
        <f>_xlfn.TEXTBEFORE(O214,"/",1,1,1)</f>
        <v>theater</v>
      </c>
      <c r="R214" t="str">
        <f>_xlfn.TEXTAFTER(O214,"/",1,1,1)</f>
        <v>plays</v>
      </c>
      <c r="S214" s="10">
        <f>(((K214/60)/60)/24)+DATE(1970,1,1)</f>
        <v>43814.25</v>
      </c>
      <c r="T214" s="10">
        <f>(((L214/60)/60)/24)+DATE(1970,1,1)</f>
        <v>43860.25</v>
      </c>
    </row>
    <row r="215" spans="1:20" ht="34" x14ac:dyDescent="0.2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>E215/D215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 s="5">
        <f>E215/H215</f>
        <v>39.997435299603637</v>
      </c>
      <c r="Q215" t="str">
        <f>_xlfn.TEXTBEFORE(O215,"/",1,1,1)</f>
        <v>music</v>
      </c>
      <c r="R215" t="str">
        <f>_xlfn.TEXTAFTER(O215,"/",1,1,1)</f>
        <v>indie rock</v>
      </c>
      <c r="S215" s="10">
        <f>(((K215/60)/60)/24)+DATE(1970,1,1)</f>
        <v>40488.208333333336</v>
      </c>
      <c r="T215" s="10">
        <f>(((L215/60)/60)/24)+DATE(1970,1,1)</f>
        <v>40496.25</v>
      </c>
    </row>
    <row r="216" spans="1:20" ht="17" x14ac:dyDescent="0.2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>E216/D216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 s="5">
        <f>E216/H216</f>
        <v>86.812121212121212</v>
      </c>
      <c r="Q216" t="str">
        <f>_xlfn.TEXTBEFORE(O216,"/",1,1,1)</f>
        <v>music</v>
      </c>
      <c r="R216" t="str">
        <f>_xlfn.TEXTAFTER(O216,"/",1,1,1)</f>
        <v>rock</v>
      </c>
      <c r="S216" s="10">
        <f>(((K216/60)/60)/24)+DATE(1970,1,1)</f>
        <v>40409.208333333336</v>
      </c>
      <c r="T216" s="10">
        <f>(((L216/60)/60)/24)+DATE(1970,1,1)</f>
        <v>40415.208333333336</v>
      </c>
    </row>
    <row r="217" spans="1:20" ht="17" x14ac:dyDescent="0.2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>E217/D217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 s="5">
        <f>E217/H217</f>
        <v>42.125874125874127</v>
      </c>
      <c r="Q217" t="str">
        <f>_xlfn.TEXTBEFORE(O217,"/",1,1,1)</f>
        <v>theater</v>
      </c>
      <c r="R217" t="str">
        <f>_xlfn.TEXTAFTER(O217,"/",1,1,1)</f>
        <v>plays</v>
      </c>
      <c r="S217" s="10">
        <f>(((K217/60)/60)/24)+DATE(1970,1,1)</f>
        <v>43509.25</v>
      </c>
      <c r="T217" s="10">
        <f>(((L217/60)/60)/24)+DATE(1970,1,1)</f>
        <v>43511.25</v>
      </c>
    </row>
    <row r="218" spans="1:20" ht="17" x14ac:dyDescent="0.2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>E218/D218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 s="5">
        <f>E218/H218</f>
        <v>103.97851239669421</v>
      </c>
      <c r="Q218" t="str">
        <f>_xlfn.TEXTBEFORE(O218,"/",1,1,1)</f>
        <v>theater</v>
      </c>
      <c r="R218" t="str">
        <f>_xlfn.TEXTAFTER(O218,"/",1,1,1)</f>
        <v>plays</v>
      </c>
      <c r="S218" s="10">
        <f>(((K218/60)/60)/24)+DATE(1970,1,1)</f>
        <v>40869.25</v>
      </c>
      <c r="T218" s="10">
        <f>(((L218/60)/60)/24)+DATE(1970,1,1)</f>
        <v>40871.25</v>
      </c>
    </row>
    <row r="219" spans="1:20" ht="17" x14ac:dyDescent="0.2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>E219/D219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 s="5">
        <f>E219/H219</f>
        <v>62.003211991434689</v>
      </c>
      <c r="Q219" t="str">
        <f>_xlfn.TEXTBEFORE(O219,"/",1,1,1)</f>
        <v>film &amp; video</v>
      </c>
      <c r="R219" t="str">
        <f>_xlfn.TEXTAFTER(O219,"/",1,1,1)</f>
        <v>science fiction</v>
      </c>
      <c r="S219" s="10">
        <f>(((K219/60)/60)/24)+DATE(1970,1,1)</f>
        <v>43583.208333333328</v>
      </c>
      <c r="T219" s="10">
        <f>(((L219/60)/60)/24)+DATE(1970,1,1)</f>
        <v>43592.208333333328</v>
      </c>
    </row>
    <row r="220" spans="1:20" ht="17" x14ac:dyDescent="0.2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>E220/D220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 s="5">
        <f>E220/H220</f>
        <v>31.005037783375315</v>
      </c>
      <c r="Q220" t="str">
        <f>_xlfn.TEXTBEFORE(O220,"/",1,1,1)</f>
        <v>film &amp; video</v>
      </c>
      <c r="R220" t="str">
        <f>_xlfn.TEXTAFTER(O220,"/",1,1,1)</f>
        <v>shorts</v>
      </c>
      <c r="S220" s="10">
        <f>(((K220/60)/60)/24)+DATE(1970,1,1)</f>
        <v>40858.25</v>
      </c>
      <c r="T220" s="10">
        <f>(((L220/60)/60)/24)+DATE(1970,1,1)</f>
        <v>40892.25</v>
      </c>
    </row>
    <row r="221" spans="1:20" ht="17" x14ac:dyDescent="0.2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>E221/D221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 s="5">
        <f>E221/H221</f>
        <v>89.991552956465242</v>
      </c>
      <c r="Q221" t="str">
        <f>_xlfn.TEXTBEFORE(O221,"/",1,1,1)</f>
        <v>film &amp; video</v>
      </c>
      <c r="R221" t="str">
        <f>_xlfn.TEXTAFTER(O221,"/",1,1,1)</f>
        <v>animation</v>
      </c>
      <c r="S221" s="10">
        <f>(((K221/60)/60)/24)+DATE(1970,1,1)</f>
        <v>41137.208333333336</v>
      </c>
      <c r="T221" s="10">
        <f>(((L221/60)/60)/24)+DATE(1970,1,1)</f>
        <v>41149.208333333336</v>
      </c>
    </row>
    <row r="222" spans="1:20" ht="17" x14ac:dyDescent="0.2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>E222/D222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 s="5">
        <f>E222/H222</f>
        <v>39.235294117647058</v>
      </c>
      <c r="Q222" t="str">
        <f>_xlfn.TEXTBEFORE(O222,"/",1,1,1)</f>
        <v>theater</v>
      </c>
      <c r="R222" t="str">
        <f>_xlfn.TEXTAFTER(O222,"/",1,1,1)</f>
        <v>plays</v>
      </c>
      <c r="S222" s="10">
        <f>(((K222/60)/60)/24)+DATE(1970,1,1)</f>
        <v>40725.208333333336</v>
      </c>
      <c r="T222" s="10">
        <f>(((L222/60)/60)/24)+DATE(1970,1,1)</f>
        <v>40743.208333333336</v>
      </c>
    </row>
    <row r="223" spans="1:20" ht="34" x14ac:dyDescent="0.2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>E223/D223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 s="5">
        <f>E223/H223</f>
        <v>54.993116108306566</v>
      </c>
      <c r="Q223" t="str">
        <f>_xlfn.TEXTBEFORE(O223,"/",1,1,1)</f>
        <v>food</v>
      </c>
      <c r="R223" t="str">
        <f>_xlfn.TEXTAFTER(O223,"/",1,1,1)</f>
        <v>food trucks</v>
      </c>
      <c r="S223" s="10">
        <f>(((K223/60)/60)/24)+DATE(1970,1,1)</f>
        <v>41081.208333333336</v>
      </c>
      <c r="T223" s="10">
        <f>(((L223/60)/60)/24)+DATE(1970,1,1)</f>
        <v>41083.208333333336</v>
      </c>
    </row>
    <row r="224" spans="1:20" ht="17" x14ac:dyDescent="0.2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>E224/D224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 s="5">
        <f>E224/H224</f>
        <v>47.992753623188406</v>
      </c>
      <c r="Q224" t="str">
        <f>_xlfn.TEXTBEFORE(O224,"/",1,1,1)</f>
        <v>photography</v>
      </c>
      <c r="R224" t="str">
        <f>_xlfn.TEXTAFTER(O224,"/",1,1,1)</f>
        <v>photography books</v>
      </c>
      <c r="S224" s="10">
        <f>(((K224/60)/60)/24)+DATE(1970,1,1)</f>
        <v>41914.208333333336</v>
      </c>
      <c r="T224" s="10">
        <f>(((L224/60)/60)/24)+DATE(1970,1,1)</f>
        <v>41915.208333333336</v>
      </c>
    </row>
    <row r="225" spans="1:20" ht="17" x14ac:dyDescent="0.2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>E225/D225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 s="5">
        <f>E225/H225</f>
        <v>87.966702470461868</v>
      </c>
      <c r="Q225" t="str">
        <f>_xlfn.TEXTBEFORE(O225,"/",1,1,1)</f>
        <v>theater</v>
      </c>
      <c r="R225" t="str">
        <f>_xlfn.TEXTAFTER(O225,"/",1,1,1)</f>
        <v>plays</v>
      </c>
      <c r="S225" s="10">
        <f>(((K225/60)/60)/24)+DATE(1970,1,1)</f>
        <v>42445.208333333328</v>
      </c>
      <c r="T225" s="10">
        <f>(((L225/60)/60)/24)+DATE(1970,1,1)</f>
        <v>42459.208333333328</v>
      </c>
    </row>
    <row r="226" spans="1:20" ht="17" x14ac:dyDescent="0.2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>E226/D226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 s="5">
        <f>E226/H226</f>
        <v>51.999165275459099</v>
      </c>
      <c r="Q226" t="str">
        <f>_xlfn.TEXTBEFORE(O226,"/",1,1,1)</f>
        <v>film &amp; video</v>
      </c>
      <c r="R226" t="str">
        <f>_xlfn.TEXTAFTER(O226,"/",1,1,1)</f>
        <v>science fiction</v>
      </c>
      <c r="S226" s="10">
        <f>(((K226/60)/60)/24)+DATE(1970,1,1)</f>
        <v>41906.208333333336</v>
      </c>
      <c r="T226" s="10">
        <f>(((L226/60)/60)/24)+DATE(1970,1,1)</f>
        <v>41951.25</v>
      </c>
    </row>
    <row r="227" spans="1:20" ht="17" x14ac:dyDescent="0.2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>E227/D227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 s="5">
        <f>E227/H227</f>
        <v>29.999659863945578</v>
      </c>
      <c r="Q227" t="str">
        <f>_xlfn.TEXTBEFORE(O227,"/",1,1,1)</f>
        <v>music</v>
      </c>
      <c r="R227" t="str">
        <f>_xlfn.TEXTAFTER(O227,"/",1,1,1)</f>
        <v>rock</v>
      </c>
      <c r="S227" s="10">
        <f>(((K227/60)/60)/24)+DATE(1970,1,1)</f>
        <v>41762.208333333336</v>
      </c>
      <c r="T227" s="10">
        <f>(((L227/60)/60)/24)+DATE(1970,1,1)</f>
        <v>41762.208333333336</v>
      </c>
    </row>
    <row r="228" spans="1:20" ht="17" x14ac:dyDescent="0.2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>E228/D228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 s="5">
        <f>E228/H228</f>
        <v>98.205357142857139</v>
      </c>
      <c r="Q228" t="str">
        <f>_xlfn.TEXTBEFORE(O228,"/",1,1,1)</f>
        <v>photography</v>
      </c>
      <c r="R228" t="str">
        <f>_xlfn.TEXTAFTER(O228,"/",1,1,1)</f>
        <v>photography books</v>
      </c>
      <c r="S228" s="10">
        <f>(((K228/60)/60)/24)+DATE(1970,1,1)</f>
        <v>40276.208333333336</v>
      </c>
      <c r="T228" s="10">
        <f>(((L228/60)/60)/24)+DATE(1970,1,1)</f>
        <v>40313.208333333336</v>
      </c>
    </row>
    <row r="229" spans="1:20" ht="17" x14ac:dyDescent="0.2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>E229/D229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 s="5">
        <f>E229/H229</f>
        <v>108.96182396606575</v>
      </c>
      <c r="Q229" t="str">
        <f>_xlfn.TEXTBEFORE(O229,"/",1,1,1)</f>
        <v>games</v>
      </c>
      <c r="R229" t="str">
        <f>_xlfn.TEXTAFTER(O229,"/",1,1,1)</f>
        <v>mobile games</v>
      </c>
      <c r="S229" s="10">
        <f>(((K229/60)/60)/24)+DATE(1970,1,1)</f>
        <v>42139.208333333328</v>
      </c>
      <c r="T229" s="10">
        <f>(((L229/60)/60)/24)+DATE(1970,1,1)</f>
        <v>42145.208333333328</v>
      </c>
    </row>
    <row r="230" spans="1:20" ht="17" x14ac:dyDescent="0.2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>E230/D230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 s="5">
        <f>E230/H230</f>
        <v>66.998379254457049</v>
      </c>
      <c r="Q230" t="str">
        <f>_xlfn.TEXTBEFORE(O230,"/",1,1,1)</f>
        <v>film &amp; video</v>
      </c>
      <c r="R230" t="str">
        <f>_xlfn.TEXTAFTER(O230,"/",1,1,1)</f>
        <v>animation</v>
      </c>
      <c r="S230" s="10">
        <f>(((K230/60)/60)/24)+DATE(1970,1,1)</f>
        <v>42613.208333333328</v>
      </c>
      <c r="T230" s="10">
        <f>(((L230/60)/60)/24)+DATE(1970,1,1)</f>
        <v>42638.208333333328</v>
      </c>
    </row>
    <row r="231" spans="1:20" ht="17" x14ac:dyDescent="0.2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>E231/D231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 s="5">
        <f>E231/H231</f>
        <v>64.99333594668758</v>
      </c>
      <c r="Q231" t="str">
        <f>_xlfn.TEXTBEFORE(O231,"/",1,1,1)</f>
        <v>games</v>
      </c>
      <c r="R231" t="str">
        <f>_xlfn.TEXTAFTER(O231,"/",1,1,1)</f>
        <v>mobile games</v>
      </c>
      <c r="S231" s="10">
        <f>(((K231/60)/60)/24)+DATE(1970,1,1)</f>
        <v>42887.208333333328</v>
      </c>
      <c r="T231" s="10">
        <f>(((L231/60)/60)/24)+DATE(1970,1,1)</f>
        <v>42935.208333333328</v>
      </c>
    </row>
    <row r="232" spans="1:20" ht="17" x14ac:dyDescent="0.2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>E232/D232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 s="5">
        <f>E232/H232</f>
        <v>99.841584158415841</v>
      </c>
      <c r="Q232" t="str">
        <f>_xlfn.TEXTBEFORE(O232,"/",1,1,1)</f>
        <v>games</v>
      </c>
      <c r="R232" t="str">
        <f>_xlfn.TEXTAFTER(O232,"/",1,1,1)</f>
        <v>video games</v>
      </c>
      <c r="S232" s="10">
        <f>(((K232/60)/60)/24)+DATE(1970,1,1)</f>
        <v>43805.25</v>
      </c>
      <c r="T232" s="10">
        <f>(((L232/60)/60)/24)+DATE(1970,1,1)</f>
        <v>43805.25</v>
      </c>
    </row>
    <row r="233" spans="1:20" ht="17" x14ac:dyDescent="0.2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>E233/D233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 s="5">
        <f>E233/H233</f>
        <v>82.432835820895519</v>
      </c>
      <c r="Q233" t="str">
        <f>_xlfn.TEXTBEFORE(O233,"/",1,1,1)</f>
        <v>theater</v>
      </c>
      <c r="R233" t="str">
        <f>_xlfn.TEXTAFTER(O233,"/",1,1,1)</f>
        <v>plays</v>
      </c>
      <c r="S233" s="10">
        <f>(((K233/60)/60)/24)+DATE(1970,1,1)</f>
        <v>41415.208333333336</v>
      </c>
      <c r="T233" s="10">
        <f>(((L233/60)/60)/24)+DATE(1970,1,1)</f>
        <v>41473.208333333336</v>
      </c>
    </row>
    <row r="234" spans="1:20" ht="17" x14ac:dyDescent="0.2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>E234/D234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 s="5">
        <f>E234/H234</f>
        <v>63.293478260869563</v>
      </c>
      <c r="Q234" t="str">
        <f>_xlfn.TEXTBEFORE(O234,"/",1,1,1)</f>
        <v>theater</v>
      </c>
      <c r="R234" t="str">
        <f>_xlfn.TEXTAFTER(O234,"/",1,1,1)</f>
        <v>plays</v>
      </c>
      <c r="S234" s="10">
        <f>(((K234/60)/60)/24)+DATE(1970,1,1)</f>
        <v>42576.208333333328</v>
      </c>
      <c r="T234" s="10">
        <f>(((L234/60)/60)/24)+DATE(1970,1,1)</f>
        <v>42577.208333333328</v>
      </c>
    </row>
    <row r="235" spans="1:20" ht="17" x14ac:dyDescent="0.2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>E235/D235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 s="5">
        <f>E235/H235</f>
        <v>96.774193548387103</v>
      </c>
      <c r="Q235" t="str">
        <f>_xlfn.TEXTBEFORE(O235,"/",1,1,1)</f>
        <v>film &amp; video</v>
      </c>
      <c r="R235" t="str">
        <f>_xlfn.TEXTAFTER(O235,"/",1,1,1)</f>
        <v>animation</v>
      </c>
      <c r="S235" s="10">
        <f>(((K235/60)/60)/24)+DATE(1970,1,1)</f>
        <v>40706.208333333336</v>
      </c>
      <c r="T235" s="10">
        <f>(((L235/60)/60)/24)+DATE(1970,1,1)</f>
        <v>40722.208333333336</v>
      </c>
    </row>
    <row r="236" spans="1:20" ht="17" x14ac:dyDescent="0.2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>E236/D236</f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 s="5">
        <f>E236/H236</f>
        <v>54.906040268456373</v>
      </c>
      <c r="Q236" t="str">
        <f>_xlfn.TEXTBEFORE(O236,"/",1,1,1)</f>
        <v>games</v>
      </c>
      <c r="R236" t="str">
        <f>_xlfn.TEXTAFTER(O236,"/",1,1,1)</f>
        <v>video games</v>
      </c>
      <c r="S236" s="10">
        <f>(((K236/60)/60)/24)+DATE(1970,1,1)</f>
        <v>42969.208333333328</v>
      </c>
      <c r="T236" s="10">
        <f>(((L236/60)/60)/24)+DATE(1970,1,1)</f>
        <v>42976.208333333328</v>
      </c>
    </row>
    <row r="237" spans="1:20" ht="34" x14ac:dyDescent="0.2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>E237/D237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 s="5">
        <f>E237/H237</f>
        <v>39.010869565217391</v>
      </c>
      <c r="Q237" t="str">
        <f>_xlfn.TEXTBEFORE(O237,"/",1,1,1)</f>
        <v>film &amp; video</v>
      </c>
      <c r="R237" t="str">
        <f>_xlfn.TEXTAFTER(O237,"/",1,1,1)</f>
        <v>animation</v>
      </c>
      <c r="S237" s="10">
        <f>(((K237/60)/60)/24)+DATE(1970,1,1)</f>
        <v>42779.25</v>
      </c>
      <c r="T237" s="10">
        <f>(((L237/60)/60)/24)+DATE(1970,1,1)</f>
        <v>42784.25</v>
      </c>
    </row>
    <row r="238" spans="1:20" ht="17" x14ac:dyDescent="0.2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>E238/D238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 s="5">
        <f>E238/H238</f>
        <v>75.84210526315789</v>
      </c>
      <c r="Q238" t="str">
        <f>_xlfn.TEXTBEFORE(O238,"/",1,1,1)</f>
        <v>music</v>
      </c>
      <c r="R238" t="str">
        <f>_xlfn.TEXTAFTER(O238,"/",1,1,1)</f>
        <v>rock</v>
      </c>
      <c r="S238" s="10">
        <f>(((K238/60)/60)/24)+DATE(1970,1,1)</f>
        <v>43641.208333333328</v>
      </c>
      <c r="T238" s="10">
        <f>(((L238/60)/60)/24)+DATE(1970,1,1)</f>
        <v>43648.208333333328</v>
      </c>
    </row>
    <row r="239" spans="1:20" ht="34" x14ac:dyDescent="0.2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>E239/D239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 s="5">
        <f>E239/H239</f>
        <v>45.051671732522799</v>
      </c>
      <c r="Q239" t="str">
        <f>_xlfn.TEXTBEFORE(O239,"/",1,1,1)</f>
        <v>film &amp; video</v>
      </c>
      <c r="R239" t="str">
        <f>_xlfn.TEXTAFTER(O239,"/",1,1,1)</f>
        <v>animation</v>
      </c>
      <c r="S239" s="10">
        <f>(((K239/60)/60)/24)+DATE(1970,1,1)</f>
        <v>41754.208333333336</v>
      </c>
      <c r="T239" s="10">
        <f>(((L239/60)/60)/24)+DATE(1970,1,1)</f>
        <v>41756.208333333336</v>
      </c>
    </row>
    <row r="240" spans="1:20" ht="17" x14ac:dyDescent="0.2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>E240/D240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 s="5">
        <f>E240/H240</f>
        <v>104.51546391752578</v>
      </c>
      <c r="Q240" t="str">
        <f>_xlfn.TEXTBEFORE(O240,"/",1,1,1)</f>
        <v>theater</v>
      </c>
      <c r="R240" t="str">
        <f>_xlfn.TEXTAFTER(O240,"/",1,1,1)</f>
        <v>plays</v>
      </c>
      <c r="S240" s="10">
        <f>(((K240/60)/60)/24)+DATE(1970,1,1)</f>
        <v>43083.25</v>
      </c>
      <c r="T240" s="10">
        <f>(((L240/60)/60)/24)+DATE(1970,1,1)</f>
        <v>43108.25</v>
      </c>
    </row>
    <row r="241" spans="1:20" ht="34" x14ac:dyDescent="0.2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>E241/D241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 s="5">
        <f>E241/H241</f>
        <v>76.268292682926827</v>
      </c>
      <c r="Q241" t="str">
        <f>_xlfn.TEXTBEFORE(O241,"/",1,1,1)</f>
        <v>technology</v>
      </c>
      <c r="R241" t="str">
        <f>_xlfn.TEXTAFTER(O241,"/",1,1,1)</f>
        <v>wearables</v>
      </c>
      <c r="S241" s="10">
        <f>(((K241/60)/60)/24)+DATE(1970,1,1)</f>
        <v>42245.208333333328</v>
      </c>
      <c r="T241" s="10">
        <f>(((L241/60)/60)/24)+DATE(1970,1,1)</f>
        <v>42249.208333333328</v>
      </c>
    </row>
    <row r="242" spans="1:20" ht="17" x14ac:dyDescent="0.2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>E242/D242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 s="5">
        <f>E242/H242</f>
        <v>69.015695067264573</v>
      </c>
      <c r="Q242" t="str">
        <f>_xlfn.TEXTBEFORE(O242,"/",1,1,1)</f>
        <v>theater</v>
      </c>
      <c r="R242" t="str">
        <f>_xlfn.TEXTAFTER(O242,"/",1,1,1)</f>
        <v>plays</v>
      </c>
      <c r="S242" s="10">
        <f>(((K242/60)/60)/24)+DATE(1970,1,1)</f>
        <v>40396.208333333336</v>
      </c>
      <c r="T242" s="10">
        <f>(((L242/60)/60)/24)+DATE(1970,1,1)</f>
        <v>40397.208333333336</v>
      </c>
    </row>
    <row r="243" spans="1:20" ht="17" x14ac:dyDescent="0.2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>E243/D243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 s="5">
        <f>E243/H243</f>
        <v>101.97684085510689</v>
      </c>
      <c r="Q243" t="str">
        <f>_xlfn.TEXTBEFORE(O243,"/",1,1,1)</f>
        <v>publishing</v>
      </c>
      <c r="R243" t="str">
        <f>_xlfn.TEXTAFTER(O243,"/",1,1,1)</f>
        <v>nonfiction</v>
      </c>
      <c r="S243" s="10">
        <f>(((K243/60)/60)/24)+DATE(1970,1,1)</f>
        <v>41742.208333333336</v>
      </c>
      <c r="T243" s="10">
        <f>(((L243/60)/60)/24)+DATE(1970,1,1)</f>
        <v>41752.208333333336</v>
      </c>
    </row>
    <row r="244" spans="1:20" ht="17" x14ac:dyDescent="0.2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>E244/D244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 s="5">
        <f>E244/H244</f>
        <v>42.915999999999997</v>
      </c>
      <c r="Q244" t="str">
        <f>_xlfn.TEXTBEFORE(O244,"/",1,1,1)</f>
        <v>music</v>
      </c>
      <c r="R244" t="str">
        <f>_xlfn.TEXTAFTER(O244,"/",1,1,1)</f>
        <v>rock</v>
      </c>
      <c r="S244" s="10">
        <f>(((K244/60)/60)/24)+DATE(1970,1,1)</f>
        <v>42865.208333333328</v>
      </c>
      <c r="T244" s="10">
        <f>(((L244/60)/60)/24)+DATE(1970,1,1)</f>
        <v>42875.208333333328</v>
      </c>
    </row>
    <row r="245" spans="1:20" ht="34" x14ac:dyDescent="0.2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>E245/D245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 s="5">
        <f>E245/H245</f>
        <v>43.025210084033617</v>
      </c>
      <c r="Q245" t="str">
        <f>_xlfn.TEXTBEFORE(O245,"/",1,1,1)</f>
        <v>theater</v>
      </c>
      <c r="R245" t="str">
        <f>_xlfn.TEXTAFTER(O245,"/",1,1,1)</f>
        <v>plays</v>
      </c>
      <c r="S245" s="10">
        <f>(((K245/60)/60)/24)+DATE(1970,1,1)</f>
        <v>43163.25</v>
      </c>
      <c r="T245" s="10">
        <f>(((L245/60)/60)/24)+DATE(1970,1,1)</f>
        <v>43166.25</v>
      </c>
    </row>
    <row r="246" spans="1:20" ht="34" x14ac:dyDescent="0.2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>E246/D246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 s="5">
        <f>E246/H246</f>
        <v>75.245283018867923</v>
      </c>
      <c r="Q246" t="str">
        <f>_xlfn.TEXTBEFORE(O246,"/",1,1,1)</f>
        <v>theater</v>
      </c>
      <c r="R246" t="str">
        <f>_xlfn.TEXTAFTER(O246,"/",1,1,1)</f>
        <v>plays</v>
      </c>
      <c r="S246" s="10">
        <f>(((K246/60)/60)/24)+DATE(1970,1,1)</f>
        <v>41834.208333333336</v>
      </c>
      <c r="T246" s="10">
        <f>(((L246/60)/60)/24)+DATE(1970,1,1)</f>
        <v>41886.208333333336</v>
      </c>
    </row>
    <row r="247" spans="1:20" ht="17" x14ac:dyDescent="0.2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>E247/D247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 s="5">
        <f>E247/H247</f>
        <v>69.023364485981304</v>
      </c>
      <c r="Q247" t="str">
        <f>_xlfn.TEXTBEFORE(O247,"/",1,1,1)</f>
        <v>theater</v>
      </c>
      <c r="R247" t="str">
        <f>_xlfn.TEXTAFTER(O247,"/",1,1,1)</f>
        <v>plays</v>
      </c>
      <c r="S247" s="10">
        <f>(((K247/60)/60)/24)+DATE(1970,1,1)</f>
        <v>41736.208333333336</v>
      </c>
      <c r="T247" s="10">
        <f>(((L247/60)/60)/24)+DATE(1970,1,1)</f>
        <v>41737.208333333336</v>
      </c>
    </row>
    <row r="248" spans="1:20" ht="17" x14ac:dyDescent="0.2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>E248/D248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 s="5">
        <f>E248/H248</f>
        <v>65.986486486486484</v>
      </c>
      <c r="Q248" t="str">
        <f>_xlfn.TEXTBEFORE(O248,"/",1,1,1)</f>
        <v>technology</v>
      </c>
      <c r="R248" t="str">
        <f>_xlfn.TEXTAFTER(O248,"/",1,1,1)</f>
        <v>web</v>
      </c>
      <c r="S248" s="10">
        <f>(((K248/60)/60)/24)+DATE(1970,1,1)</f>
        <v>41491.208333333336</v>
      </c>
      <c r="T248" s="10">
        <f>(((L248/60)/60)/24)+DATE(1970,1,1)</f>
        <v>41495.208333333336</v>
      </c>
    </row>
    <row r="249" spans="1:20" ht="17" x14ac:dyDescent="0.2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>E249/D249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 s="5">
        <f>E249/H249</f>
        <v>98.013800424628457</v>
      </c>
      <c r="Q249" t="str">
        <f>_xlfn.TEXTBEFORE(O249,"/",1,1,1)</f>
        <v>publishing</v>
      </c>
      <c r="R249" t="str">
        <f>_xlfn.TEXTAFTER(O249,"/",1,1,1)</f>
        <v>fiction</v>
      </c>
      <c r="S249" s="10">
        <f>(((K249/60)/60)/24)+DATE(1970,1,1)</f>
        <v>42726.25</v>
      </c>
      <c r="T249" s="10">
        <f>(((L249/60)/60)/24)+DATE(1970,1,1)</f>
        <v>42741.25</v>
      </c>
    </row>
    <row r="250" spans="1:20" ht="17" x14ac:dyDescent="0.2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>E250/D250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 s="5">
        <f>E250/H250</f>
        <v>60.105504587155963</v>
      </c>
      <c r="Q250" t="str">
        <f>_xlfn.TEXTBEFORE(O250,"/",1,1,1)</f>
        <v>games</v>
      </c>
      <c r="R250" t="str">
        <f>_xlfn.TEXTAFTER(O250,"/",1,1,1)</f>
        <v>mobile games</v>
      </c>
      <c r="S250" s="10">
        <f>(((K250/60)/60)/24)+DATE(1970,1,1)</f>
        <v>42004.25</v>
      </c>
      <c r="T250" s="10">
        <f>(((L250/60)/60)/24)+DATE(1970,1,1)</f>
        <v>42009.25</v>
      </c>
    </row>
    <row r="251" spans="1:20" ht="17" x14ac:dyDescent="0.2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>E251/D251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 s="5">
        <f>E251/H251</f>
        <v>26.000773395204948</v>
      </c>
      <c r="Q251" t="str">
        <f>_xlfn.TEXTBEFORE(O251,"/",1,1,1)</f>
        <v>publishing</v>
      </c>
      <c r="R251" t="str">
        <f>_xlfn.TEXTAFTER(O251,"/",1,1,1)</f>
        <v>translations</v>
      </c>
      <c r="S251" s="10">
        <f>(((K251/60)/60)/24)+DATE(1970,1,1)</f>
        <v>42006.25</v>
      </c>
      <c r="T251" s="10">
        <f>(((L251/60)/60)/24)+DATE(1970,1,1)</f>
        <v>42013.25</v>
      </c>
    </row>
    <row r="252" spans="1:20" ht="17" x14ac:dyDescent="0.2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>E252/D252</f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 s="5">
        <f>E252/H252</f>
        <v>3</v>
      </c>
      <c r="Q252" t="str">
        <f>_xlfn.TEXTBEFORE(O252,"/",1,1,1)</f>
        <v>music</v>
      </c>
      <c r="R252" t="str">
        <f>_xlfn.TEXTAFTER(O252,"/",1,1,1)</f>
        <v>rock</v>
      </c>
      <c r="S252" s="10">
        <f>(((K252/60)/60)/24)+DATE(1970,1,1)</f>
        <v>40203.25</v>
      </c>
      <c r="T252" s="10">
        <f>(((L252/60)/60)/24)+DATE(1970,1,1)</f>
        <v>40238.25</v>
      </c>
    </row>
    <row r="253" spans="1:20" ht="17" x14ac:dyDescent="0.2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>E253/D253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 s="5">
        <f>E253/H253</f>
        <v>38.019801980198018</v>
      </c>
      <c r="Q253" t="str">
        <f>_xlfn.TEXTBEFORE(O253,"/",1,1,1)</f>
        <v>theater</v>
      </c>
      <c r="R253" t="str">
        <f>_xlfn.TEXTAFTER(O253,"/",1,1,1)</f>
        <v>plays</v>
      </c>
      <c r="S253" s="10">
        <f>(((K253/60)/60)/24)+DATE(1970,1,1)</f>
        <v>41252.25</v>
      </c>
      <c r="T253" s="10">
        <f>(((L253/60)/60)/24)+DATE(1970,1,1)</f>
        <v>41254.25</v>
      </c>
    </row>
    <row r="254" spans="1:20" ht="34" x14ac:dyDescent="0.2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>E254/D254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 s="5">
        <f>E254/H254</f>
        <v>106.15254237288136</v>
      </c>
      <c r="Q254" t="str">
        <f>_xlfn.TEXTBEFORE(O254,"/",1,1,1)</f>
        <v>theater</v>
      </c>
      <c r="R254" t="str">
        <f>_xlfn.TEXTAFTER(O254,"/",1,1,1)</f>
        <v>plays</v>
      </c>
      <c r="S254" s="10">
        <f>(((K254/60)/60)/24)+DATE(1970,1,1)</f>
        <v>41572.208333333336</v>
      </c>
      <c r="T254" s="10">
        <f>(((L254/60)/60)/24)+DATE(1970,1,1)</f>
        <v>41577.208333333336</v>
      </c>
    </row>
    <row r="255" spans="1:20" ht="17" x14ac:dyDescent="0.2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>E255/D255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 s="5">
        <f>E255/H255</f>
        <v>81.019475655430711</v>
      </c>
      <c r="Q255" t="str">
        <f>_xlfn.TEXTBEFORE(O255,"/",1,1,1)</f>
        <v>film &amp; video</v>
      </c>
      <c r="R255" t="str">
        <f>_xlfn.TEXTAFTER(O255,"/",1,1,1)</f>
        <v>drama</v>
      </c>
      <c r="S255" s="10">
        <f>(((K255/60)/60)/24)+DATE(1970,1,1)</f>
        <v>40641.208333333336</v>
      </c>
      <c r="T255" s="10">
        <f>(((L255/60)/60)/24)+DATE(1970,1,1)</f>
        <v>40653.208333333336</v>
      </c>
    </row>
    <row r="256" spans="1:20" ht="34" x14ac:dyDescent="0.2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>E256/D256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 s="5">
        <f>E256/H256</f>
        <v>96.647727272727266</v>
      </c>
      <c r="Q256" t="str">
        <f>_xlfn.TEXTBEFORE(O256,"/",1,1,1)</f>
        <v>publishing</v>
      </c>
      <c r="R256" t="str">
        <f>_xlfn.TEXTAFTER(O256,"/",1,1,1)</f>
        <v>nonfiction</v>
      </c>
      <c r="S256" s="10">
        <f>(((K256/60)/60)/24)+DATE(1970,1,1)</f>
        <v>42787.25</v>
      </c>
      <c r="T256" s="10">
        <f>(((L256/60)/60)/24)+DATE(1970,1,1)</f>
        <v>42789.25</v>
      </c>
    </row>
    <row r="257" spans="1:20" ht="34" x14ac:dyDescent="0.2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>E257/D257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 s="5">
        <f>E257/H257</f>
        <v>57.003535651149086</v>
      </c>
      <c r="Q257" t="str">
        <f>_xlfn.TEXTBEFORE(O257,"/",1,1,1)</f>
        <v>music</v>
      </c>
      <c r="R257" t="str">
        <f>_xlfn.TEXTAFTER(O257,"/",1,1,1)</f>
        <v>rock</v>
      </c>
      <c r="S257" s="10">
        <f>(((K257/60)/60)/24)+DATE(1970,1,1)</f>
        <v>40590.25</v>
      </c>
      <c r="T257" s="10">
        <f>(((L257/60)/60)/24)+DATE(1970,1,1)</f>
        <v>40595.25</v>
      </c>
    </row>
    <row r="258" spans="1:20" ht="17" x14ac:dyDescent="0.2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>E258/D258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 s="5">
        <f>E258/H258</f>
        <v>63.93333333333333</v>
      </c>
      <c r="Q258" t="str">
        <f>_xlfn.TEXTBEFORE(O258,"/",1,1,1)</f>
        <v>music</v>
      </c>
      <c r="R258" t="str">
        <f>_xlfn.TEXTAFTER(O258,"/",1,1,1)</f>
        <v>rock</v>
      </c>
      <c r="S258" s="10">
        <f>(((K258/60)/60)/24)+DATE(1970,1,1)</f>
        <v>42393.25</v>
      </c>
      <c r="T258" s="10">
        <f>(((L258/60)/60)/24)+DATE(1970,1,1)</f>
        <v>42430.25</v>
      </c>
    </row>
    <row r="259" spans="1:20" ht="17" x14ac:dyDescent="0.2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 s="5">
        <f>E259/H259</f>
        <v>90.456521739130437</v>
      </c>
      <c r="Q259" t="str">
        <f>_xlfn.TEXTBEFORE(O259,"/",1,1,1)</f>
        <v>theater</v>
      </c>
      <c r="R259" t="str">
        <f>_xlfn.TEXTAFTER(O259,"/",1,1,1)</f>
        <v>plays</v>
      </c>
      <c r="S259" s="10">
        <f>(((K259/60)/60)/24)+DATE(1970,1,1)</f>
        <v>41338.25</v>
      </c>
      <c r="T259" s="10">
        <f>(((L259/60)/60)/24)+DATE(1970,1,1)</f>
        <v>41352.208333333336</v>
      </c>
    </row>
    <row r="260" spans="1:20" ht="17" x14ac:dyDescent="0.2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 s="5">
        <f>E260/H260</f>
        <v>72.172043010752688</v>
      </c>
      <c r="Q260" t="str">
        <f>_xlfn.TEXTBEFORE(O260,"/",1,1,1)</f>
        <v>theater</v>
      </c>
      <c r="R260" t="str">
        <f>_xlfn.TEXTAFTER(O260,"/",1,1,1)</f>
        <v>plays</v>
      </c>
      <c r="S260" s="10">
        <f>(((K260/60)/60)/24)+DATE(1970,1,1)</f>
        <v>42712.25</v>
      </c>
      <c r="T260" s="10">
        <f>(((L260/60)/60)/24)+DATE(1970,1,1)</f>
        <v>42732.25</v>
      </c>
    </row>
    <row r="261" spans="1:20" ht="34" x14ac:dyDescent="0.2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>E261/D261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 s="5">
        <f>E261/H261</f>
        <v>77.934782608695656</v>
      </c>
      <c r="Q261" t="str">
        <f>_xlfn.TEXTBEFORE(O261,"/",1,1,1)</f>
        <v>photography</v>
      </c>
      <c r="R261" t="str">
        <f>_xlfn.TEXTAFTER(O261,"/",1,1,1)</f>
        <v>photography books</v>
      </c>
      <c r="S261" s="10">
        <f>(((K261/60)/60)/24)+DATE(1970,1,1)</f>
        <v>41251.25</v>
      </c>
      <c r="T261" s="10">
        <f>(((L261/60)/60)/24)+DATE(1970,1,1)</f>
        <v>41270.25</v>
      </c>
    </row>
    <row r="262" spans="1:20" ht="17" x14ac:dyDescent="0.2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>E262/D262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 s="5">
        <f>E262/H262</f>
        <v>38.065134099616856</v>
      </c>
      <c r="Q262" t="str">
        <f>_xlfn.TEXTBEFORE(O262,"/",1,1,1)</f>
        <v>music</v>
      </c>
      <c r="R262" t="str">
        <f>_xlfn.TEXTAFTER(O262,"/",1,1,1)</f>
        <v>rock</v>
      </c>
      <c r="S262" s="10">
        <f>(((K262/60)/60)/24)+DATE(1970,1,1)</f>
        <v>41180.208333333336</v>
      </c>
      <c r="T262" s="10">
        <f>(((L262/60)/60)/24)+DATE(1970,1,1)</f>
        <v>41192.208333333336</v>
      </c>
    </row>
    <row r="263" spans="1:20" ht="34" x14ac:dyDescent="0.2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>E263/D263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 s="5">
        <f>E263/H263</f>
        <v>57.936123348017624</v>
      </c>
      <c r="Q263" t="str">
        <f>_xlfn.TEXTBEFORE(O263,"/",1,1,1)</f>
        <v>music</v>
      </c>
      <c r="R263" t="str">
        <f>_xlfn.TEXTAFTER(O263,"/",1,1,1)</f>
        <v>rock</v>
      </c>
      <c r="S263" s="10">
        <f>(((K263/60)/60)/24)+DATE(1970,1,1)</f>
        <v>40415.208333333336</v>
      </c>
      <c r="T263" s="10">
        <f>(((L263/60)/60)/24)+DATE(1970,1,1)</f>
        <v>40419.208333333336</v>
      </c>
    </row>
    <row r="264" spans="1:20" ht="17" x14ac:dyDescent="0.2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>E264/D264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 s="5">
        <f>E264/H264</f>
        <v>49.794392523364486</v>
      </c>
      <c r="Q264" t="str">
        <f>_xlfn.TEXTBEFORE(O264,"/",1,1,1)</f>
        <v>music</v>
      </c>
      <c r="R264" t="str">
        <f>_xlfn.TEXTAFTER(O264,"/",1,1,1)</f>
        <v>indie rock</v>
      </c>
      <c r="S264" s="10">
        <f>(((K264/60)/60)/24)+DATE(1970,1,1)</f>
        <v>40638.208333333336</v>
      </c>
      <c r="T264" s="10">
        <f>(((L264/60)/60)/24)+DATE(1970,1,1)</f>
        <v>40664.208333333336</v>
      </c>
    </row>
    <row r="265" spans="1:20" ht="17" x14ac:dyDescent="0.2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>E265/D265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 s="5">
        <f>E265/H265</f>
        <v>54.050251256281406</v>
      </c>
      <c r="Q265" t="str">
        <f>_xlfn.TEXTBEFORE(O265,"/",1,1,1)</f>
        <v>photography</v>
      </c>
      <c r="R265" t="str">
        <f>_xlfn.TEXTAFTER(O265,"/",1,1,1)</f>
        <v>photography books</v>
      </c>
      <c r="S265" s="10">
        <f>(((K265/60)/60)/24)+DATE(1970,1,1)</f>
        <v>40187.25</v>
      </c>
      <c r="T265" s="10">
        <f>(((L265/60)/60)/24)+DATE(1970,1,1)</f>
        <v>40187.25</v>
      </c>
    </row>
    <row r="266" spans="1:20" ht="17" x14ac:dyDescent="0.2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>E266/D266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 s="5">
        <f>E266/H266</f>
        <v>30.002721335268504</v>
      </c>
      <c r="Q266" t="str">
        <f>_xlfn.TEXTBEFORE(O266,"/",1,1,1)</f>
        <v>theater</v>
      </c>
      <c r="R266" t="str">
        <f>_xlfn.TEXTAFTER(O266,"/",1,1,1)</f>
        <v>plays</v>
      </c>
      <c r="S266" s="10">
        <f>(((K266/60)/60)/24)+DATE(1970,1,1)</f>
        <v>41317.25</v>
      </c>
      <c r="T266" s="10">
        <f>(((L266/60)/60)/24)+DATE(1970,1,1)</f>
        <v>41333.25</v>
      </c>
    </row>
    <row r="267" spans="1:20" ht="17" x14ac:dyDescent="0.2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>E267/D267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 s="5">
        <f>E267/H267</f>
        <v>70.127906976744185</v>
      </c>
      <c r="Q267" t="str">
        <f>_xlfn.TEXTBEFORE(O267,"/",1,1,1)</f>
        <v>theater</v>
      </c>
      <c r="R267" t="str">
        <f>_xlfn.TEXTAFTER(O267,"/",1,1,1)</f>
        <v>plays</v>
      </c>
      <c r="S267" s="10">
        <f>(((K267/60)/60)/24)+DATE(1970,1,1)</f>
        <v>42372.25</v>
      </c>
      <c r="T267" s="10">
        <f>(((L267/60)/60)/24)+DATE(1970,1,1)</f>
        <v>42416.25</v>
      </c>
    </row>
    <row r="268" spans="1:20" ht="17" x14ac:dyDescent="0.2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>E268/D268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 s="5">
        <f>E268/H268</f>
        <v>26.996228786926462</v>
      </c>
      <c r="Q268" t="str">
        <f>_xlfn.TEXTBEFORE(O268,"/",1,1,1)</f>
        <v>music</v>
      </c>
      <c r="R268" t="str">
        <f>_xlfn.TEXTAFTER(O268,"/",1,1,1)</f>
        <v>jazz</v>
      </c>
      <c r="S268" s="10">
        <f>(((K268/60)/60)/24)+DATE(1970,1,1)</f>
        <v>41950.25</v>
      </c>
      <c r="T268" s="10">
        <f>(((L268/60)/60)/24)+DATE(1970,1,1)</f>
        <v>41983.25</v>
      </c>
    </row>
    <row r="269" spans="1:20" ht="17" x14ac:dyDescent="0.2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>E269/D269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 s="5">
        <f>E269/H269</f>
        <v>51.990606936416185</v>
      </c>
      <c r="Q269" t="str">
        <f>_xlfn.TEXTBEFORE(O269,"/",1,1,1)</f>
        <v>theater</v>
      </c>
      <c r="R269" t="str">
        <f>_xlfn.TEXTAFTER(O269,"/",1,1,1)</f>
        <v>plays</v>
      </c>
      <c r="S269" s="10">
        <f>(((K269/60)/60)/24)+DATE(1970,1,1)</f>
        <v>41206.208333333336</v>
      </c>
      <c r="T269" s="10">
        <f>(((L269/60)/60)/24)+DATE(1970,1,1)</f>
        <v>41222.25</v>
      </c>
    </row>
    <row r="270" spans="1:20" ht="17" x14ac:dyDescent="0.2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>E270/D270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 s="5">
        <f>E270/H270</f>
        <v>56.416666666666664</v>
      </c>
      <c r="Q270" t="str">
        <f>_xlfn.TEXTBEFORE(O270,"/",1,1,1)</f>
        <v>film &amp; video</v>
      </c>
      <c r="R270" t="str">
        <f>_xlfn.TEXTAFTER(O270,"/",1,1,1)</f>
        <v>documentary</v>
      </c>
      <c r="S270" s="10">
        <f>(((K270/60)/60)/24)+DATE(1970,1,1)</f>
        <v>41186.208333333336</v>
      </c>
      <c r="T270" s="10">
        <f>(((L270/60)/60)/24)+DATE(1970,1,1)</f>
        <v>41232.25</v>
      </c>
    </row>
    <row r="271" spans="1:20" ht="17" x14ac:dyDescent="0.2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>E271/D271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 s="5">
        <f>E271/H271</f>
        <v>101.63218390804597</v>
      </c>
      <c r="Q271" t="str">
        <f>_xlfn.TEXTBEFORE(O271,"/",1,1,1)</f>
        <v>film &amp; video</v>
      </c>
      <c r="R271" t="str">
        <f>_xlfn.TEXTAFTER(O271,"/",1,1,1)</f>
        <v>television</v>
      </c>
      <c r="S271" s="10">
        <f>(((K271/60)/60)/24)+DATE(1970,1,1)</f>
        <v>43496.25</v>
      </c>
      <c r="T271" s="10">
        <f>(((L271/60)/60)/24)+DATE(1970,1,1)</f>
        <v>43517.25</v>
      </c>
    </row>
    <row r="272" spans="1:20" ht="17" x14ac:dyDescent="0.2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>E272/D272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 s="5">
        <f>E272/H272</f>
        <v>25.005291005291006</v>
      </c>
      <c r="Q272" t="str">
        <f>_xlfn.TEXTBEFORE(O272,"/",1,1,1)</f>
        <v>games</v>
      </c>
      <c r="R272" t="str">
        <f>_xlfn.TEXTAFTER(O272,"/",1,1,1)</f>
        <v>video games</v>
      </c>
      <c r="S272" s="10">
        <f>(((K272/60)/60)/24)+DATE(1970,1,1)</f>
        <v>40514.25</v>
      </c>
      <c r="T272" s="10">
        <f>(((L272/60)/60)/24)+DATE(1970,1,1)</f>
        <v>40516.25</v>
      </c>
    </row>
    <row r="273" spans="1:20" ht="34" x14ac:dyDescent="0.2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>E273/D273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 s="5">
        <f>E273/H273</f>
        <v>32.016393442622949</v>
      </c>
      <c r="Q273" t="str">
        <f>_xlfn.TEXTBEFORE(O273,"/",1,1,1)</f>
        <v>photography</v>
      </c>
      <c r="R273" t="str">
        <f>_xlfn.TEXTAFTER(O273,"/",1,1,1)</f>
        <v>photography books</v>
      </c>
      <c r="S273" s="10">
        <f>(((K273/60)/60)/24)+DATE(1970,1,1)</f>
        <v>42345.25</v>
      </c>
      <c r="T273" s="10">
        <f>(((L273/60)/60)/24)+DATE(1970,1,1)</f>
        <v>42376.25</v>
      </c>
    </row>
    <row r="274" spans="1:20" ht="17" x14ac:dyDescent="0.2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>E274/D274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 s="5">
        <f>E274/H274</f>
        <v>82.021647307286173</v>
      </c>
      <c r="Q274" t="str">
        <f>_xlfn.TEXTBEFORE(O274,"/",1,1,1)</f>
        <v>theater</v>
      </c>
      <c r="R274" t="str">
        <f>_xlfn.TEXTAFTER(O274,"/",1,1,1)</f>
        <v>plays</v>
      </c>
      <c r="S274" s="10">
        <f>(((K274/60)/60)/24)+DATE(1970,1,1)</f>
        <v>43656.208333333328</v>
      </c>
      <c r="T274" s="10">
        <f>(((L274/60)/60)/24)+DATE(1970,1,1)</f>
        <v>43681.208333333328</v>
      </c>
    </row>
    <row r="275" spans="1:20" ht="17" x14ac:dyDescent="0.2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>E275/D275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 s="5">
        <f>E275/H275</f>
        <v>37.957446808510639</v>
      </c>
      <c r="Q275" t="str">
        <f>_xlfn.TEXTBEFORE(O275,"/",1,1,1)</f>
        <v>theater</v>
      </c>
      <c r="R275" t="str">
        <f>_xlfn.TEXTAFTER(O275,"/",1,1,1)</f>
        <v>plays</v>
      </c>
      <c r="S275" s="10">
        <f>(((K275/60)/60)/24)+DATE(1970,1,1)</f>
        <v>42995.208333333328</v>
      </c>
      <c r="T275" s="10">
        <f>(((L275/60)/60)/24)+DATE(1970,1,1)</f>
        <v>42998.208333333328</v>
      </c>
    </row>
    <row r="276" spans="1:20" ht="34" x14ac:dyDescent="0.2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>E276/D276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 s="5">
        <f>E276/H276</f>
        <v>51.533333333333331</v>
      </c>
      <c r="Q276" t="str">
        <f>_xlfn.TEXTBEFORE(O276,"/",1,1,1)</f>
        <v>theater</v>
      </c>
      <c r="R276" t="str">
        <f>_xlfn.TEXTAFTER(O276,"/",1,1,1)</f>
        <v>plays</v>
      </c>
      <c r="S276" s="10">
        <f>(((K276/60)/60)/24)+DATE(1970,1,1)</f>
        <v>43045.25</v>
      </c>
      <c r="T276" s="10">
        <f>(((L276/60)/60)/24)+DATE(1970,1,1)</f>
        <v>43050.25</v>
      </c>
    </row>
    <row r="277" spans="1:20" ht="34" x14ac:dyDescent="0.2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>E277/D277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 s="5">
        <f>E277/H277</f>
        <v>81.198275862068968</v>
      </c>
      <c r="Q277" t="str">
        <f>_xlfn.TEXTBEFORE(O277,"/",1,1,1)</f>
        <v>publishing</v>
      </c>
      <c r="R277" t="str">
        <f>_xlfn.TEXTAFTER(O277,"/",1,1,1)</f>
        <v>translations</v>
      </c>
      <c r="S277" s="10">
        <f>(((K277/60)/60)/24)+DATE(1970,1,1)</f>
        <v>43561.208333333328</v>
      </c>
      <c r="T277" s="10">
        <f>(((L277/60)/60)/24)+DATE(1970,1,1)</f>
        <v>43569.208333333328</v>
      </c>
    </row>
    <row r="278" spans="1:20" ht="17" x14ac:dyDescent="0.2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>E278/D278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 s="5">
        <f>E278/H278</f>
        <v>40.030075187969928</v>
      </c>
      <c r="Q278" t="str">
        <f>_xlfn.TEXTBEFORE(O278,"/",1,1,1)</f>
        <v>games</v>
      </c>
      <c r="R278" t="str">
        <f>_xlfn.TEXTAFTER(O278,"/",1,1,1)</f>
        <v>video games</v>
      </c>
      <c r="S278" s="10">
        <f>(((K278/60)/60)/24)+DATE(1970,1,1)</f>
        <v>41018.208333333336</v>
      </c>
      <c r="T278" s="10">
        <f>(((L278/60)/60)/24)+DATE(1970,1,1)</f>
        <v>41023.208333333336</v>
      </c>
    </row>
    <row r="279" spans="1:20" ht="34" x14ac:dyDescent="0.2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>E279/D279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 s="5">
        <f>E279/H279</f>
        <v>89.939759036144579</v>
      </c>
      <c r="Q279" t="str">
        <f>_xlfn.TEXTBEFORE(O279,"/",1,1,1)</f>
        <v>theater</v>
      </c>
      <c r="R279" t="str">
        <f>_xlfn.TEXTAFTER(O279,"/",1,1,1)</f>
        <v>plays</v>
      </c>
      <c r="S279" s="10">
        <f>(((K279/60)/60)/24)+DATE(1970,1,1)</f>
        <v>40378.208333333336</v>
      </c>
      <c r="T279" s="10">
        <f>(((L279/60)/60)/24)+DATE(1970,1,1)</f>
        <v>40380.208333333336</v>
      </c>
    </row>
    <row r="280" spans="1:20" ht="17" x14ac:dyDescent="0.2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>E280/D280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 s="5">
        <f>E280/H280</f>
        <v>96.692307692307693</v>
      </c>
      <c r="Q280" t="str">
        <f>_xlfn.TEXTBEFORE(O280,"/",1,1,1)</f>
        <v>technology</v>
      </c>
      <c r="R280" t="str">
        <f>_xlfn.TEXTAFTER(O280,"/",1,1,1)</f>
        <v>web</v>
      </c>
      <c r="S280" s="10">
        <f>(((K280/60)/60)/24)+DATE(1970,1,1)</f>
        <v>41239.25</v>
      </c>
      <c r="T280" s="10">
        <f>(((L280/60)/60)/24)+DATE(1970,1,1)</f>
        <v>41264.25</v>
      </c>
    </row>
    <row r="281" spans="1:20" ht="17" x14ac:dyDescent="0.2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>E281/D281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 s="5">
        <f>E281/H281</f>
        <v>25.010989010989011</v>
      </c>
      <c r="Q281" t="str">
        <f>_xlfn.TEXTBEFORE(O281,"/",1,1,1)</f>
        <v>theater</v>
      </c>
      <c r="R281" t="str">
        <f>_xlfn.TEXTAFTER(O281,"/",1,1,1)</f>
        <v>plays</v>
      </c>
      <c r="S281" s="10">
        <f>(((K281/60)/60)/24)+DATE(1970,1,1)</f>
        <v>43346.208333333328</v>
      </c>
      <c r="T281" s="10">
        <f>(((L281/60)/60)/24)+DATE(1970,1,1)</f>
        <v>43349.208333333328</v>
      </c>
    </row>
    <row r="282" spans="1:20" ht="34" x14ac:dyDescent="0.2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>E282/D282</f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 s="5">
        <f>E282/H282</f>
        <v>36.987277353689571</v>
      </c>
      <c r="Q282" t="str">
        <f>_xlfn.TEXTBEFORE(O282,"/",1,1,1)</f>
        <v>film &amp; video</v>
      </c>
      <c r="R282" t="str">
        <f>_xlfn.TEXTAFTER(O282,"/",1,1,1)</f>
        <v>animation</v>
      </c>
      <c r="S282" s="10">
        <f>(((K282/60)/60)/24)+DATE(1970,1,1)</f>
        <v>43060.25</v>
      </c>
      <c r="T282" s="10">
        <f>(((L282/60)/60)/24)+DATE(1970,1,1)</f>
        <v>43066.25</v>
      </c>
    </row>
    <row r="283" spans="1:20" ht="17" x14ac:dyDescent="0.2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>E283/D283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 s="5">
        <f>E283/H283</f>
        <v>73.012609117361791</v>
      </c>
      <c r="Q283" t="str">
        <f>_xlfn.TEXTBEFORE(O283,"/",1,1,1)</f>
        <v>theater</v>
      </c>
      <c r="R283" t="str">
        <f>_xlfn.TEXTAFTER(O283,"/",1,1,1)</f>
        <v>plays</v>
      </c>
      <c r="S283" s="10">
        <f>(((K283/60)/60)/24)+DATE(1970,1,1)</f>
        <v>40979.25</v>
      </c>
      <c r="T283" s="10">
        <f>(((L283/60)/60)/24)+DATE(1970,1,1)</f>
        <v>41000.208333333336</v>
      </c>
    </row>
    <row r="284" spans="1:20" ht="17" x14ac:dyDescent="0.2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>E284/D284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 s="5">
        <f>E284/H284</f>
        <v>68.240601503759393</v>
      </c>
      <c r="Q284" t="str">
        <f>_xlfn.TEXTBEFORE(O284,"/",1,1,1)</f>
        <v>film &amp; video</v>
      </c>
      <c r="R284" t="str">
        <f>_xlfn.TEXTAFTER(O284,"/",1,1,1)</f>
        <v>television</v>
      </c>
      <c r="S284" s="10">
        <f>(((K284/60)/60)/24)+DATE(1970,1,1)</f>
        <v>42701.25</v>
      </c>
      <c r="T284" s="10">
        <f>(((L284/60)/60)/24)+DATE(1970,1,1)</f>
        <v>42707.25</v>
      </c>
    </row>
    <row r="285" spans="1:20" ht="34" x14ac:dyDescent="0.2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>E285/D285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 s="5">
        <f>E285/H285</f>
        <v>52.310344827586206</v>
      </c>
      <c r="Q285" t="str">
        <f>_xlfn.TEXTBEFORE(O285,"/",1,1,1)</f>
        <v>music</v>
      </c>
      <c r="R285" t="str">
        <f>_xlfn.TEXTAFTER(O285,"/",1,1,1)</f>
        <v>rock</v>
      </c>
      <c r="S285" s="10">
        <f>(((K285/60)/60)/24)+DATE(1970,1,1)</f>
        <v>42520.208333333328</v>
      </c>
      <c r="T285" s="10">
        <f>(((L285/60)/60)/24)+DATE(1970,1,1)</f>
        <v>42525.208333333328</v>
      </c>
    </row>
    <row r="286" spans="1:20" ht="17" x14ac:dyDescent="0.2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>E286/D286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 s="5">
        <f>E286/H286</f>
        <v>61.765151515151516</v>
      </c>
      <c r="Q286" t="str">
        <f>_xlfn.TEXTBEFORE(O286,"/",1,1,1)</f>
        <v>technology</v>
      </c>
      <c r="R286" t="str">
        <f>_xlfn.TEXTAFTER(O286,"/",1,1,1)</f>
        <v>web</v>
      </c>
      <c r="S286" s="10">
        <f>(((K286/60)/60)/24)+DATE(1970,1,1)</f>
        <v>41030.208333333336</v>
      </c>
      <c r="T286" s="10">
        <f>(((L286/60)/60)/24)+DATE(1970,1,1)</f>
        <v>41035.208333333336</v>
      </c>
    </row>
    <row r="287" spans="1:20" ht="17" x14ac:dyDescent="0.2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>E287/D287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 s="5">
        <f>E287/H287</f>
        <v>25.027559055118111</v>
      </c>
      <c r="Q287" t="str">
        <f>_xlfn.TEXTBEFORE(O287,"/",1,1,1)</f>
        <v>theater</v>
      </c>
      <c r="R287" t="str">
        <f>_xlfn.TEXTAFTER(O287,"/",1,1,1)</f>
        <v>plays</v>
      </c>
      <c r="S287" s="10">
        <f>(((K287/60)/60)/24)+DATE(1970,1,1)</f>
        <v>42623.208333333328</v>
      </c>
      <c r="T287" s="10">
        <f>(((L287/60)/60)/24)+DATE(1970,1,1)</f>
        <v>42661.208333333328</v>
      </c>
    </row>
    <row r="288" spans="1:20" ht="17" x14ac:dyDescent="0.2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>E288/D288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 s="5">
        <f>E288/H288</f>
        <v>106.28804347826087</v>
      </c>
      <c r="Q288" t="str">
        <f>_xlfn.TEXTBEFORE(O288,"/",1,1,1)</f>
        <v>theater</v>
      </c>
      <c r="R288" t="str">
        <f>_xlfn.TEXTAFTER(O288,"/",1,1,1)</f>
        <v>plays</v>
      </c>
      <c r="S288" s="10">
        <f>(((K288/60)/60)/24)+DATE(1970,1,1)</f>
        <v>42697.25</v>
      </c>
      <c r="T288" s="10">
        <f>(((L288/60)/60)/24)+DATE(1970,1,1)</f>
        <v>42704.25</v>
      </c>
    </row>
    <row r="289" spans="1:20" ht="17" x14ac:dyDescent="0.2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>E289/D289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 s="5">
        <f>E289/H289</f>
        <v>75.07386363636364</v>
      </c>
      <c r="Q289" t="str">
        <f>_xlfn.TEXTBEFORE(O289,"/",1,1,1)</f>
        <v>music</v>
      </c>
      <c r="R289" t="str">
        <f>_xlfn.TEXTAFTER(O289,"/",1,1,1)</f>
        <v>electric music</v>
      </c>
      <c r="S289" s="10">
        <f>(((K289/60)/60)/24)+DATE(1970,1,1)</f>
        <v>42122.208333333328</v>
      </c>
      <c r="T289" s="10">
        <f>(((L289/60)/60)/24)+DATE(1970,1,1)</f>
        <v>42122.208333333328</v>
      </c>
    </row>
    <row r="290" spans="1:20" ht="17" x14ac:dyDescent="0.2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>E290/D290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 s="5">
        <f>E290/H290</f>
        <v>39.970802919708028</v>
      </c>
      <c r="Q290" t="str">
        <f>_xlfn.TEXTBEFORE(O290,"/",1,1,1)</f>
        <v>music</v>
      </c>
      <c r="R290" t="str">
        <f>_xlfn.TEXTAFTER(O290,"/",1,1,1)</f>
        <v>metal</v>
      </c>
      <c r="S290" s="10">
        <f>(((K290/60)/60)/24)+DATE(1970,1,1)</f>
        <v>40982.208333333336</v>
      </c>
      <c r="T290" s="10">
        <f>(((L290/60)/60)/24)+DATE(1970,1,1)</f>
        <v>40983.208333333336</v>
      </c>
    </row>
    <row r="291" spans="1:20" ht="17" x14ac:dyDescent="0.2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>E291/D291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 s="5">
        <f>E291/H291</f>
        <v>39.982195845697326</v>
      </c>
      <c r="Q291" t="str">
        <f>_xlfn.TEXTBEFORE(O291,"/",1,1,1)</f>
        <v>theater</v>
      </c>
      <c r="R291" t="str">
        <f>_xlfn.TEXTAFTER(O291,"/",1,1,1)</f>
        <v>plays</v>
      </c>
      <c r="S291" s="10">
        <f>(((K291/60)/60)/24)+DATE(1970,1,1)</f>
        <v>42219.208333333328</v>
      </c>
      <c r="T291" s="10">
        <f>(((L291/60)/60)/24)+DATE(1970,1,1)</f>
        <v>42222.208333333328</v>
      </c>
    </row>
    <row r="292" spans="1:20" ht="17" x14ac:dyDescent="0.2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>E292/D292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 s="5">
        <f>E292/H292</f>
        <v>101.01541850220265</v>
      </c>
      <c r="Q292" t="str">
        <f>_xlfn.TEXTBEFORE(O292,"/",1,1,1)</f>
        <v>film &amp; video</v>
      </c>
      <c r="R292" t="str">
        <f>_xlfn.TEXTAFTER(O292,"/",1,1,1)</f>
        <v>documentary</v>
      </c>
      <c r="S292" s="10">
        <f>(((K292/60)/60)/24)+DATE(1970,1,1)</f>
        <v>41404.208333333336</v>
      </c>
      <c r="T292" s="10">
        <f>(((L292/60)/60)/24)+DATE(1970,1,1)</f>
        <v>41436.208333333336</v>
      </c>
    </row>
    <row r="293" spans="1:20" ht="17" x14ac:dyDescent="0.2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>E293/D293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 s="5">
        <f>E293/H293</f>
        <v>76.813084112149539</v>
      </c>
      <c r="Q293" t="str">
        <f>_xlfn.TEXTBEFORE(O293,"/",1,1,1)</f>
        <v>technology</v>
      </c>
      <c r="R293" t="str">
        <f>_xlfn.TEXTAFTER(O293,"/",1,1,1)</f>
        <v>web</v>
      </c>
      <c r="S293" s="10">
        <f>(((K293/60)/60)/24)+DATE(1970,1,1)</f>
        <v>40831.208333333336</v>
      </c>
      <c r="T293" s="10">
        <f>(((L293/60)/60)/24)+DATE(1970,1,1)</f>
        <v>40835.208333333336</v>
      </c>
    </row>
    <row r="294" spans="1:20" ht="17" x14ac:dyDescent="0.2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>E294/D294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 s="5">
        <f>E294/H294</f>
        <v>71.7</v>
      </c>
      <c r="Q294" t="str">
        <f>_xlfn.TEXTBEFORE(O294,"/",1,1,1)</f>
        <v>food</v>
      </c>
      <c r="R294" t="str">
        <f>_xlfn.TEXTAFTER(O294,"/",1,1,1)</f>
        <v>food trucks</v>
      </c>
      <c r="S294" s="10">
        <f>(((K294/60)/60)/24)+DATE(1970,1,1)</f>
        <v>40984.208333333336</v>
      </c>
      <c r="T294" s="10">
        <f>(((L294/60)/60)/24)+DATE(1970,1,1)</f>
        <v>41002.208333333336</v>
      </c>
    </row>
    <row r="295" spans="1:20" ht="17" x14ac:dyDescent="0.2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>E295/D295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 s="5">
        <f>E295/H295</f>
        <v>33.28125</v>
      </c>
      <c r="Q295" t="str">
        <f>_xlfn.TEXTBEFORE(O295,"/",1,1,1)</f>
        <v>theater</v>
      </c>
      <c r="R295" t="str">
        <f>_xlfn.TEXTAFTER(O295,"/",1,1,1)</f>
        <v>plays</v>
      </c>
      <c r="S295" s="10">
        <f>(((K295/60)/60)/24)+DATE(1970,1,1)</f>
        <v>40456.208333333336</v>
      </c>
      <c r="T295" s="10">
        <f>(((L295/60)/60)/24)+DATE(1970,1,1)</f>
        <v>40465.208333333336</v>
      </c>
    </row>
    <row r="296" spans="1:20" ht="17" x14ac:dyDescent="0.2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>E296/D296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 s="5">
        <f>E296/H296</f>
        <v>43.923497267759565</v>
      </c>
      <c r="Q296" t="str">
        <f>_xlfn.TEXTBEFORE(O296,"/",1,1,1)</f>
        <v>theater</v>
      </c>
      <c r="R296" t="str">
        <f>_xlfn.TEXTAFTER(O296,"/",1,1,1)</f>
        <v>plays</v>
      </c>
      <c r="S296" s="10">
        <f>(((K296/60)/60)/24)+DATE(1970,1,1)</f>
        <v>43399.208333333328</v>
      </c>
      <c r="T296" s="10">
        <f>(((L296/60)/60)/24)+DATE(1970,1,1)</f>
        <v>43411.25</v>
      </c>
    </row>
    <row r="297" spans="1:20" ht="34" x14ac:dyDescent="0.2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>E297/D297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 s="5">
        <f>E297/H297</f>
        <v>36.004712041884815</v>
      </c>
      <c r="Q297" t="str">
        <f>_xlfn.TEXTBEFORE(O297,"/",1,1,1)</f>
        <v>theater</v>
      </c>
      <c r="R297" t="str">
        <f>_xlfn.TEXTAFTER(O297,"/",1,1,1)</f>
        <v>plays</v>
      </c>
      <c r="S297" s="10">
        <f>(((K297/60)/60)/24)+DATE(1970,1,1)</f>
        <v>41562.208333333336</v>
      </c>
      <c r="T297" s="10">
        <f>(((L297/60)/60)/24)+DATE(1970,1,1)</f>
        <v>41587.25</v>
      </c>
    </row>
    <row r="298" spans="1:20" ht="34" x14ac:dyDescent="0.2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>E298/D298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 s="5">
        <f>E298/H298</f>
        <v>88.21052631578948</v>
      </c>
      <c r="Q298" t="str">
        <f>_xlfn.TEXTBEFORE(O298,"/",1,1,1)</f>
        <v>theater</v>
      </c>
      <c r="R298" t="str">
        <f>_xlfn.TEXTAFTER(O298,"/",1,1,1)</f>
        <v>plays</v>
      </c>
      <c r="S298" s="10">
        <f>(((K298/60)/60)/24)+DATE(1970,1,1)</f>
        <v>43493.25</v>
      </c>
      <c r="T298" s="10">
        <f>(((L298/60)/60)/24)+DATE(1970,1,1)</f>
        <v>43515.25</v>
      </c>
    </row>
    <row r="299" spans="1:20" ht="17" x14ac:dyDescent="0.2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>E299/D299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 s="5">
        <f>E299/H299</f>
        <v>65.240384615384613</v>
      </c>
      <c r="Q299" t="str">
        <f>_xlfn.TEXTBEFORE(O299,"/",1,1,1)</f>
        <v>theater</v>
      </c>
      <c r="R299" t="str">
        <f>_xlfn.TEXTAFTER(O299,"/",1,1,1)</f>
        <v>plays</v>
      </c>
      <c r="S299" s="10">
        <f>(((K299/60)/60)/24)+DATE(1970,1,1)</f>
        <v>41653.25</v>
      </c>
      <c r="T299" s="10">
        <f>(((L299/60)/60)/24)+DATE(1970,1,1)</f>
        <v>41662.25</v>
      </c>
    </row>
    <row r="300" spans="1:20" ht="17" x14ac:dyDescent="0.2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>E300/D300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 s="5">
        <f>E300/H300</f>
        <v>69.958333333333329</v>
      </c>
      <c r="Q300" t="str">
        <f>_xlfn.TEXTBEFORE(O300,"/",1,1,1)</f>
        <v>music</v>
      </c>
      <c r="R300" t="str">
        <f>_xlfn.TEXTAFTER(O300,"/",1,1,1)</f>
        <v>rock</v>
      </c>
      <c r="S300" s="10">
        <f>(((K300/60)/60)/24)+DATE(1970,1,1)</f>
        <v>42426.25</v>
      </c>
      <c r="T300" s="10">
        <f>(((L300/60)/60)/24)+DATE(1970,1,1)</f>
        <v>42444.208333333328</v>
      </c>
    </row>
    <row r="301" spans="1:20" ht="34" x14ac:dyDescent="0.2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>E301/D301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 s="5">
        <f>E301/H301</f>
        <v>39.877551020408163</v>
      </c>
      <c r="Q301" t="str">
        <f>_xlfn.TEXTBEFORE(O301,"/",1,1,1)</f>
        <v>food</v>
      </c>
      <c r="R301" t="str">
        <f>_xlfn.TEXTAFTER(O301,"/",1,1,1)</f>
        <v>food trucks</v>
      </c>
      <c r="S301" s="10">
        <f>(((K301/60)/60)/24)+DATE(1970,1,1)</f>
        <v>42432.25</v>
      </c>
      <c r="T301" s="10">
        <f>(((L301/60)/60)/24)+DATE(1970,1,1)</f>
        <v>42488.208333333328</v>
      </c>
    </row>
    <row r="302" spans="1:20" ht="17" x14ac:dyDescent="0.2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>E302/D302</f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 s="5">
        <f>E302/H302</f>
        <v>5</v>
      </c>
      <c r="Q302" t="str">
        <f>_xlfn.TEXTBEFORE(O302,"/",1,1,1)</f>
        <v>publishing</v>
      </c>
      <c r="R302" t="str">
        <f>_xlfn.TEXTAFTER(O302,"/",1,1,1)</f>
        <v>nonfiction</v>
      </c>
      <c r="S302" s="10">
        <f>(((K302/60)/60)/24)+DATE(1970,1,1)</f>
        <v>42977.208333333328</v>
      </c>
      <c r="T302" s="10">
        <f>(((L302/60)/60)/24)+DATE(1970,1,1)</f>
        <v>42978.208333333328</v>
      </c>
    </row>
    <row r="303" spans="1:20" ht="34" x14ac:dyDescent="0.2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>E303/D303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 s="5">
        <f>E303/H303</f>
        <v>41.023728813559323</v>
      </c>
      <c r="Q303" t="str">
        <f>_xlfn.TEXTBEFORE(O303,"/",1,1,1)</f>
        <v>film &amp; video</v>
      </c>
      <c r="R303" t="str">
        <f>_xlfn.TEXTAFTER(O303,"/",1,1,1)</f>
        <v>documentary</v>
      </c>
      <c r="S303" s="10">
        <f>(((K303/60)/60)/24)+DATE(1970,1,1)</f>
        <v>42061.25</v>
      </c>
      <c r="T303" s="10">
        <f>(((L303/60)/60)/24)+DATE(1970,1,1)</f>
        <v>42078.208333333328</v>
      </c>
    </row>
    <row r="304" spans="1:20" ht="17" x14ac:dyDescent="0.2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>E304/D304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 s="5">
        <f>E304/H304</f>
        <v>98.914285714285711</v>
      </c>
      <c r="Q304" t="str">
        <f>_xlfn.TEXTBEFORE(O304,"/",1,1,1)</f>
        <v>theater</v>
      </c>
      <c r="R304" t="str">
        <f>_xlfn.TEXTAFTER(O304,"/",1,1,1)</f>
        <v>plays</v>
      </c>
      <c r="S304" s="10">
        <f>(((K304/60)/60)/24)+DATE(1970,1,1)</f>
        <v>43345.208333333328</v>
      </c>
      <c r="T304" s="10">
        <f>(((L304/60)/60)/24)+DATE(1970,1,1)</f>
        <v>43359.208333333328</v>
      </c>
    </row>
    <row r="305" spans="1:20" ht="17" x14ac:dyDescent="0.2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>E305/D305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 s="5">
        <f>E305/H305</f>
        <v>87.78125</v>
      </c>
      <c r="Q305" t="str">
        <f>_xlfn.TEXTBEFORE(O305,"/",1,1,1)</f>
        <v>music</v>
      </c>
      <c r="R305" t="str">
        <f>_xlfn.TEXTAFTER(O305,"/",1,1,1)</f>
        <v>indie rock</v>
      </c>
      <c r="S305" s="10">
        <f>(((K305/60)/60)/24)+DATE(1970,1,1)</f>
        <v>42376.25</v>
      </c>
      <c r="T305" s="10">
        <f>(((L305/60)/60)/24)+DATE(1970,1,1)</f>
        <v>42381.25</v>
      </c>
    </row>
    <row r="306" spans="1:20" ht="17" x14ac:dyDescent="0.2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>E306/D306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 s="5">
        <f>E306/H306</f>
        <v>80.767605633802816</v>
      </c>
      <c r="Q306" t="str">
        <f>_xlfn.TEXTBEFORE(O306,"/",1,1,1)</f>
        <v>film &amp; video</v>
      </c>
      <c r="R306" t="str">
        <f>_xlfn.TEXTAFTER(O306,"/",1,1,1)</f>
        <v>documentary</v>
      </c>
      <c r="S306" s="10">
        <f>(((K306/60)/60)/24)+DATE(1970,1,1)</f>
        <v>42589.208333333328</v>
      </c>
      <c r="T306" s="10">
        <f>(((L306/60)/60)/24)+DATE(1970,1,1)</f>
        <v>42630.208333333328</v>
      </c>
    </row>
    <row r="307" spans="1:20" ht="17" x14ac:dyDescent="0.2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>E307/D307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 s="5">
        <f>E307/H307</f>
        <v>94.28235294117647</v>
      </c>
      <c r="Q307" t="str">
        <f>_xlfn.TEXTBEFORE(O307,"/",1,1,1)</f>
        <v>theater</v>
      </c>
      <c r="R307" t="str">
        <f>_xlfn.TEXTAFTER(O307,"/",1,1,1)</f>
        <v>plays</v>
      </c>
      <c r="S307" s="10">
        <f>(((K307/60)/60)/24)+DATE(1970,1,1)</f>
        <v>42448.208333333328</v>
      </c>
      <c r="T307" s="10">
        <f>(((L307/60)/60)/24)+DATE(1970,1,1)</f>
        <v>42489.208333333328</v>
      </c>
    </row>
    <row r="308" spans="1:20" ht="34" x14ac:dyDescent="0.2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>E308/D308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 s="5">
        <f>E308/H308</f>
        <v>73.428571428571431</v>
      </c>
      <c r="Q308" t="str">
        <f>_xlfn.TEXTBEFORE(O308,"/",1,1,1)</f>
        <v>theater</v>
      </c>
      <c r="R308" t="str">
        <f>_xlfn.TEXTAFTER(O308,"/",1,1,1)</f>
        <v>plays</v>
      </c>
      <c r="S308" s="10">
        <f>(((K308/60)/60)/24)+DATE(1970,1,1)</f>
        <v>42930.208333333328</v>
      </c>
      <c r="T308" s="10">
        <f>(((L308/60)/60)/24)+DATE(1970,1,1)</f>
        <v>42933.208333333328</v>
      </c>
    </row>
    <row r="309" spans="1:20" ht="17" x14ac:dyDescent="0.2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>E309/D309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 s="5">
        <f>E309/H309</f>
        <v>65.968133535660087</v>
      </c>
      <c r="Q309" t="str">
        <f>_xlfn.TEXTBEFORE(O309,"/",1,1,1)</f>
        <v>publishing</v>
      </c>
      <c r="R309" t="str">
        <f>_xlfn.TEXTAFTER(O309,"/",1,1,1)</f>
        <v>fiction</v>
      </c>
      <c r="S309" s="10">
        <f>(((K309/60)/60)/24)+DATE(1970,1,1)</f>
        <v>41066.208333333336</v>
      </c>
      <c r="T309" s="10">
        <f>(((L309/60)/60)/24)+DATE(1970,1,1)</f>
        <v>41086.208333333336</v>
      </c>
    </row>
    <row r="310" spans="1:20" ht="17" x14ac:dyDescent="0.2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>E310/D310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 s="5">
        <f>E310/H310</f>
        <v>109.04109589041096</v>
      </c>
      <c r="Q310" t="str">
        <f>_xlfn.TEXTBEFORE(O310,"/",1,1,1)</f>
        <v>theater</v>
      </c>
      <c r="R310" t="str">
        <f>_xlfn.TEXTAFTER(O310,"/",1,1,1)</f>
        <v>plays</v>
      </c>
      <c r="S310" s="10">
        <f>(((K310/60)/60)/24)+DATE(1970,1,1)</f>
        <v>40651.208333333336</v>
      </c>
      <c r="T310" s="10">
        <f>(((L310/60)/60)/24)+DATE(1970,1,1)</f>
        <v>40652.208333333336</v>
      </c>
    </row>
    <row r="311" spans="1:20" ht="17" x14ac:dyDescent="0.2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>E311/D311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 s="5">
        <f>E311/H311</f>
        <v>41.16</v>
      </c>
      <c r="Q311" t="str">
        <f>_xlfn.TEXTBEFORE(O311,"/",1,1,1)</f>
        <v>music</v>
      </c>
      <c r="R311" t="str">
        <f>_xlfn.TEXTAFTER(O311,"/",1,1,1)</f>
        <v>indie rock</v>
      </c>
      <c r="S311" s="10">
        <f>(((K311/60)/60)/24)+DATE(1970,1,1)</f>
        <v>40807.208333333336</v>
      </c>
      <c r="T311" s="10">
        <f>(((L311/60)/60)/24)+DATE(1970,1,1)</f>
        <v>40827.208333333336</v>
      </c>
    </row>
    <row r="312" spans="1:20" ht="17" x14ac:dyDescent="0.2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>E312/D312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 s="5">
        <f>E312/H312</f>
        <v>99.125</v>
      </c>
      <c r="Q312" t="str">
        <f>_xlfn.TEXTBEFORE(O312,"/",1,1,1)</f>
        <v>games</v>
      </c>
      <c r="R312" t="str">
        <f>_xlfn.TEXTAFTER(O312,"/",1,1,1)</f>
        <v>video games</v>
      </c>
      <c r="S312" s="10">
        <f>(((K312/60)/60)/24)+DATE(1970,1,1)</f>
        <v>40277.208333333336</v>
      </c>
      <c r="T312" s="10">
        <f>(((L312/60)/60)/24)+DATE(1970,1,1)</f>
        <v>40293.208333333336</v>
      </c>
    </row>
    <row r="313" spans="1:20" ht="17" x14ac:dyDescent="0.2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>E313/D313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 s="5">
        <f>E313/H313</f>
        <v>105.88429752066116</v>
      </c>
      <c r="Q313" t="str">
        <f>_xlfn.TEXTBEFORE(O313,"/",1,1,1)</f>
        <v>theater</v>
      </c>
      <c r="R313" t="str">
        <f>_xlfn.TEXTAFTER(O313,"/",1,1,1)</f>
        <v>plays</v>
      </c>
      <c r="S313" s="10">
        <f>(((K313/60)/60)/24)+DATE(1970,1,1)</f>
        <v>40590.25</v>
      </c>
      <c r="T313" s="10">
        <f>(((L313/60)/60)/24)+DATE(1970,1,1)</f>
        <v>40602.25</v>
      </c>
    </row>
    <row r="314" spans="1:20" ht="17" x14ac:dyDescent="0.2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>E314/D314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 s="5">
        <f>E314/H314</f>
        <v>48.996525921966864</v>
      </c>
      <c r="Q314" t="str">
        <f>_xlfn.TEXTBEFORE(O314,"/",1,1,1)</f>
        <v>theater</v>
      </c>
      <c r="R314" t="str">
        <f>_xlfn.TEXTAFTER(O314,"/",1,1,1)</f>
        <v>plays</v>
      </c>
      <c r="S314" s="10">
        <f>(((K314/60)/60)/24)+DATE(1970,1,1)</f>
        <v>41572.208333333336</v>
      </c>
      <c r="T314" s="10">
        <f>(((L314/60)/60)/24)+DATE(1970,1,1)</f>
        <v>41579.208333333336</v>
      </c>
    </row>
    <row r="315" spans="1:20" ht="17" x14ac:dyDescent="0.2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>E315/D315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 s="5">
        <f>E315/H315</f>
        <v>39</v>
      </c>
      <c r="Q315" t="str">
        <f>_xlfn.TEXTBEFORE(O315,"/",1,1,1)</f>
        <v>music</v>
      </c>
      <c r="R315" t="str">
        <f>_xlfn.TEXTAFTER(O315,"/",1,1,1)</f>
        <v>rock</v>
      </c>
      <c r="S315" s="10">
        <f>(((K315/60)/60)/24)+DATE(1970,1,1)</f>
        <v>40966.25</v>
      </c>
      <c r="T315" s="10">
        <f>(((L315/60)/60)/24)+DATE(1970,1,1)</f>
        <v>40968.25</v>
      </c>
    </row>
    <row r="316" spans="1:20" ht="17" x14ac:dyDescent="0.2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>E316/D316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 s="5">
        <f>E316/H316</f>
        <v>31.022556390977442</v>
      </c>
      <c r="Q316" t="str">
        <f>_xlfn.TEXTBEFORE(O316,"/",1,1,1)</f>
        <v>film &amp; video</v>
      </c>
      <c r="R316" t="str">
        <f>_xlfn.TEXTAFTER(O316,"/",1,1,1)</f>
        <v>documentary</v>
      </c>
      <c r="S316" s="10">
        <f>(((K316/60)/60)/24)+DATE(1970,1,1)</f>
        <v>43536.208333333328</v>
      </c>
      <c r="T316" s="10">
        <f>(((L316/60)/60)/24)+DATE(1970,1,1)</f>
        <v>43541.208333333328</v>
      </c>
    </row>
    <row r="317" spans="1:20" ht="34" x14ac:dyDescent="0.2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>E317/D317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 s="5">
        <f>E317/H317</f>
        <v>103.87096774193549</v>
      </c>
      <c r="Q317" t="str">
        <f>_xlfn.TEXTBEFORE(O317,"/",1,1,1)</f>
        <v>theater</v>
      </c>
      <c r="R317" t="str">
        <f>_xlfn.TEXTAFTER(O317,"/",1,1,1)</f>
        <v>plays</v>
      </c>
      <c r="S317" s="10">
        <f>(((K317/60)/60)/24)+DATE(1970,1,1)</f>
        <v>41783.208333333336</v>
      </c>
      <c r="T317" s="10">
        <f>(((L317/60)/60)/24)+DATE(1970,1,1)</f>
        <v>41812.208333333336</v>
      </c>
    </row>
    <row r="318" spans="1:20" ht="17" x14ac:dyDescent="0.2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>E318/D318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 s="5">
        <f>E318/H318</f>
        <v>59.268518518518519</v>
      </c>
      <c r="Q318" t="str">
        <f>_xlfn.TEXTBEFORE(O318,"/",1,1,1)</f>
        <v>food</v>
      </c>
      <c r="R318" t="str">
        <f>_xlfn.TEXTAFTER(O318,"/",1,1,1)</f>
        <v>food trucks</v>
      </c>
      <c r="S318" s="10">
        <f>(((K318/60)/60)/24)+DATE(1970,1,1)</f>
        <v>43788.25</v>
      </c>
      <c r="T318" s="10">
        <f>(((L318/60)/60)/24)+DATE(1970,1,1)</f>
        <v>43789.25</v>
      </c>
    </row>
    <row r="319" spans="1:20" ht="17" x14ac:dyDescent="0.2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>E319/D319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 s="5">
        <f>E319/H319</f>
        <v>42.3</v>
      </c>
      <c r="Q319" t="str">
        <f>_xlfn.TEXTBEFORE(O319,"/",1,1,1)</f>
        <v>theater</v>
      </c>
      <c r="R319" t="str">
        <f>_xlfn.TEXTAFTER(O319,"/",1,1,1)</f>
        <v>plays</v>
      </c>
      <c r="S319" s="10">
        <f>(((K319/60)/60)/24)+DATE(1970,1,1)</f>
        <v>42869.208333333328</v>
      </c>
      <c r="T319" s="10">
        <f>(((L319/60)/60)/24)+DATE(1970,1,1)</f>
        <v>42882.208333333328</v>
      </c>
    </row>
    <row r="320" spans="1:20" ht="34" x14ac:dyDescent="0.2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>E320/D320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 s="5">
        <f>E320/H320</f>
        <v>53.117647058823529</v>
      </c>
      <c r="Q320" t="str">
        <f>_xlfn.TEXTBEFORE(O320,"/",1,1,1)</f>
        <v>music</v>
      </c>
      <c r="R320" t="str">
        <f>_xlfn.TEXTAFTER(O320,"/",1,1,1)</f>
        <v>rock</v>
      </c>
      <c r="S320" s="10">
        <f>(((K320/60)/60)/24)+DATE(1970,1,1)</f>
        <v>41684.25</v>
      </c>
      <c r="T320" s="10">
        <f>(((L320/60)/60)/24)+DATE(1970,1,1)</f>
        <v>41686.25</v>
      </c>
    </row>
    <row r="321" spans="1:20" ht="17" x14ac:dyDescent="0.2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>E321/D321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 s="5">
        <f>E321/H321</f>
        <v>50.796875</v>
      </c>
      <c r="Q321" t="str">
        <f>_xlfn.TEXTBEFORE(O321,"/",1,1,1)</f>
        <v>technology</v>
      </c>
      <c r="R321" t="str">
        <f>_xlfn.TEXTAFTER(O321,"/",1,1,1)</f>
        <v>web</v>
      </c>
      <c r="S321" s="10">
        <f>(((K321/60)/60)/24)+DATE(1970,1,1)</f>
        <v>40402.208333333336</v>
      </c>
      <c r="T321" s="10">
        <f>(((L321/60)/60)/24)+DATE(1970,1,1)</f>
        <v>40426.208333333336</v>
      </c>
    </row>
    <row r="322" spans="1:20" ht="17" x14ac:dyDescent="0.2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>E322/D322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 s="5">
        <f>E322/H322</f>
        <v>101.15</v>
      </c>
      <c r="Q322" t="str">
        <f>_xlfn.TEXTBEFORE(O322,"/",1,1,1)</f>
        <v>publishing</v>
      </c>
      <c r="R322" t="str">
        <f>_xlfn.TEXTAFTER(O322,"/",1,1,1)</f>
        <v>fiction</v>
      </c>
      <c r="S322" s="10">
        <f>(((K322/60)/60)/24)+DATE(1970,1,1)</f>
        <v>40673.208333333336</v>
      </c>
      <c r="T322" s="10">
        <f>(((L322/60)/60)/24)+DATE(1970,1,1)</f>
        <v>40682.208333333336</v>
      </c>
    </row>
    <row r="323" spans="1:20" ht="34" x14ac:dyDescent="0.2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 s="5">
        <f>E323/H323</f>
        <v>65.000810372771468</v>
      </c>
      <c r="Q323" t="str">
        <f>_xlfn.TEXTBEFORE(O323,"/",1,1,1)</f>
        <v>film &amp; video</v>
      </c>
      <c r="R323" t="str">
        <f>_xlfn.TEXTAFTER(O323,"/",1,1,1)</f>
        <v>shorts</v>
      </c>
      <c r="S323" s="10">
        <f>(((K323/60)/60)/24)+DATE(1970,1,1)</f>
        <v>40634.208333333336</v>
      </c>
      <c r="T323" s="10">
        <f>(((L323/60)/60)/24)+DATE(1970,1,1)</f>
        <v>40642.208333333336</v>
      </c>
    </row>
    <row r="324" spans="1:20" ht="34" x14ac:dyDescent="0.2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 s="5">
        <f>E324/H324</f>
        <v>37.998645510835914</v>
      </c>
      <c r="Q324" t="str">
        <f>_xlfn.TEXTBEFORE(O324,"/",1,1,1)</f>
        <v>theater</v>
      </c>
      <c r="R324" t="str">
        <f>_xlfn.TEXTAFTER(O324,"/",1,1,1)</f>
        <v>plays</v>
      </c>
      <c r="S324" s="10">
        <f>(((K324/60)/60)/24)+DATE(1970,1,1)</f>
        <v>40507.25</v>
      </c>
      <c r="T324" s="10">
        <f>(((L324/60)/60)/24)+DATE(1970,1,1)</f>
        <v>40520.25</v>
      </c>
    </row>
    <row r="325" spans="1:20" ht="17" x14ac:dyDescent="0.2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>E325/D325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 s="5">
        <f>E325/H325</f>
        <v>82.615384615384613</v>
      </c>
      <c r="Q325" t="str">
        <f>_xlfn.TEXTBEFORE(O325,"/",1,1,1)</f>
        <v>film &amp; video</v>
      </c>
      <c r="R325" t="str">
        <f>_xlfn.TEXTAFTER(O325,"/",1,1,1)</f>
        <v>documentary</v>
      </c>
      <c r="S325" s="10">
        <f>(((K325/60)/60)/24)+DATE(1970,1,1)</f>
        <v>41725.208333333336</v>
      </c>
      <c r="T325" s="10">
        <f>(((L325/60)/60)/24)+DATE(1970,1,1)</f>
        <v>41727.208333333336</v>
      </c>
    </row>
    <row r="326" spans="1:20" ht="17" x14ac:dyDescent="0.2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>E326/D326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 s="5">
        <f>E326/H326</f>
        <v>37.941368078175898</v>
      </c>
      <c r="Q326" t="str">
        <f>_xlfn.TEXTBEFORE(O326,"/",1,1,1)</f>
        <v>theater</v>
      </c>
      <c r="R326" t="str">
        <f>_xlfn.TEXTAFTER(O326,"/",1,1,1)</f>
        <v>plays</v>
      </c>
      <c r="S326" s="10">
        <f>(((K326/60)/60)/24)+DATE(1970,1,1)</f>
        <v>42176.208333333328</v>
      </c>
      <c r="T326" s="10">
        <f>(((L326/60)/60)/24)+DATE(1970,1,1)</f>
        <v>42188.208333333328</v>
      </c>
    </row>
    <row r="327" spans="1:20" ht="34" x14ac:dyDescent="0.2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>E327/D327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 s="5">
        <f>E327/H327</f>
        <v>80.780821917808225</v>
      </c>
      <c r="Q327" t="str">
        <f>_xlfn.TEXTBEFORE(O327,"/",1,1,1)</f>
        <v>theater</v>
      </c>
      <c r="R327" t="str">
        <f>_xlfn.TEXTAFTER(O327,"/",1,1,1)</f>
        <v>plays</v>
      </c>
      <c r="S327" s="10">
        <f>(((K327/60)/60)/24)+DATE(1970,1,1)</f>
        <v>43267.208333333328</v>
      </c>
      <c r="T327" s="10">
        <f>(((L327/60)/60)/24)+DATE(1970,1,1)</f>
        <v>43290.208333333328</v>
      </c>
    </row>
    <row r="328" spans="1:20" ht="34" x14ac:dyDescent="0.2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>E328/D328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 s="5">
        <f>E328/H328</f>
        <v>25.984375</v>
      </c>
      <c r="Q328" t="str">
        <f>_xlfn.TEXTBEFORE(O328,"/",1,1,1)</f>
        <v>film &amp; video</v>
      </c>
      <c r="R328" t="str">
        <f>_xlfn.TEXTAFTER(O328,"/",1,1,1)</f>
        <v>animation</v>
      </c>
      <c r="S328" s="10">
        <f>(((K328/60)/60)/24)+DATE(1970,1,1)</f>
        <v>42364.25</v>
      </c>
      <c r="T328" s="10">
        <f>(((L328/60)/60)/24)+DATE(1970,1,1)</f>
        <v>42370.25</v>
      </c>
    </row>
    <row r="329" spans="1:20" ht="17" x14ac:dyDescent="0.2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>E329/D329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 s="5">
        <f>E329/H329</f>
        <v>30.363636363636363</v>
      </c>
      <c r="Q329" t="str">
        <f>_xlfn.TEXTBEFORE(O329,"/",1,1,1)</f>
        <v>theater</v>
      </c>
      <c r="R329" t="str">
        <f>_xlfn.TEXTAFTER(O329,"/",1,1,1)</f>
        <v>plays</v>
      </c>
      <c r="S329" s="10">
        <f>(((K329/60)/60)/24)+DATE(1970,1,1)</f>
        <v>43705.208333333328</v>
      </c>
      <c r="T329" s="10">
        <f>(((L329/60)/60)/24)+DATE(1970,1,1)</f>
        <v>43709.208333333328</v>
      </c>
    </row>
    <row r="330" spans="1:20" ht="34" x14ac:dyDescent="0.2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>E330/D330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 s="5">
        <f>E330/H330</f>
        <v>54.004916018025398</v>
      </c>
      <c r="Q330" t="str">
        <f>_xlfn.TEXTBEFORE(O330,"/",1,1,1)</f>
        <v>music</v>
      </c>
      <c r="R330" t="str">
        <f>_xlfn.TEXTAFTER(O330,"/",1,1,1)</f>
        <v>rock</v>
      </c>
      <c r="S330" s="10">
        <f>(((K330/60)/60)/24)+DATE(1970,1,1)</f>
        <v>43434.25</v>
      </c>
      <c r="T330" s="10">
        <f>(((L330/60)/60)/24)+DATE(1970,1,1)</f>
        <v>43445.25</v>
      </c>
    </row>
    <row r="331" spans="1:20" ht="17" x14ac:dyDescent="0.2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>E331/D331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 s="5">
        <f>E331/H331</f>
        <v>101.78672985781991</v>
      </c>
      <c r="Q331" t="str">
        <f>_xlfn.TEXTBEFORE(O331,"/",1,1,1)</f>
        <v>games</v>
      </c>
      <c r="R331" t="str">
        <f>_xlfn.TEXTAFTER(O331,"/",1,1,1)</f>
        <v>video games</v>
      </c>
      <c r="S331" s="10">
        <f>(((K331/60)/60)/24)+DATE(1970,1,1)</f>
        <v>42716.25</v>
      </c>
      <c r="T331" s="10">
        <f>(((L331/60)/60)/24)+DATE(1970,1,1)</f>
        <v>42727.25</v>
      </c>
    </row>
    <row r="332" spans="1:20" ht="34" x14ac:dyDescent="0.2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>E332/D332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 s="5">
        <f>E332/H332</f>
        <v>45.003610108303249</v>
      </c>
      <c r="Q332" t="str">
        <f>_xlfn.TEXTBEFORE(O332,"/",1,1,1)</f>
        <v>film &amp; video</v>
      </c>
      <c r="R332" t="str">
        <f>_xlfn.TEXTAFTER(O332,"/",1,1,1)</f>
        <v>documentary</v>
      </c>
      <c r="S332" s="10">
        <f>(((K332/60)/60)/24)+DATE(1970,1,1)</f>
        <v>43077.25</v>
      </c>
      <c r="T332" s="10">
        <f>(((L332/60)/60)/24)+DATE(1970,1,1)</f>
        <v>43078.25</v>
      </c>
    </row>
    <row r="333" spans="1:20" ht="17" x14ac:dyDescent="0.2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>E333/D333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 s="5">
        <f>E333/H333</f>
        <v>77.068421052631578</v>
      </c>
      <c r="Q333" t="str">
        <f>_xlfn.TEXTBEFORE(O333,"/",1,1,1)</f>
        <v>food</v>
      </c>
      <c r="R333" t="str">
        <f>_xlfn.TEXTAFTER(O333,"/",1,1,1)</f>
        <v>food trucks</v>
      </c>
      <c r="S333" s="10">
        <f>(((K333/60)/60)/24)+DATE(1970,1,1)</f>
        <v>40896.25</v>
      </c>
      <c r="T333" s="10">
        <f>(((L333/60)/60)/24)+DATE(1970,1,1)</f>
        <v>40897.25</v>
      </c>
    </row>
    <row r="334" spans="1:20" ht="34" x14ac:dyDescent="0.2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>E334/D334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 s="5">
        <f>E334/H334</f>
        <v>88.076595744680844</v>
      </c>
      <c r="Q334" t="str">
        <f>_xlfn.TEXTBEFORE(O334,"/",1,1,1)</f>
        <v>technology</v>
      </c>
      <c r="R334" t="str">
        <f>_xlfn.TEXTAFTER(O334,"/",1,1,1)</f>
        <v>wearables</v>
      </c>
      <c r="S334" s="10">
        <f>(((K334/60)/60)/24)+DATE(1970,1,1)</f>
        <v>41361.208333333336</v>
      </c>
      <c r="T334" s="10">
        <f>(((L334/60)/60)/24)+DATE(1970,1,1)</f>
        <v>41362.208333333336</v>
      </c>
    </row>
    <row r="335" spans="1:20" ht="17" x14ac:dyDescent="0.2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>E335/D335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 s="5">
        <f>E335/H335</f>
        <v>47.035573122529641</v>
      </c>
      <c r="Q335" t="str">
        <f>_xlfn.TEXTBEFORE(O335,"/",1,1,1)</f>
        <v>theater</v>
      </c>
      <c r="R335" t="str">
        <f>_xlfn.TEXTAFTER(O335,"/",1,1,1)</f>
        <v>plays</v>
      </c>
      <c r="S335" s="10">
        <f>(((K335/60)/60)/24)+DATE(1970,1,1)</f>
        <v>43424.25</v>
      </c>
      <c r="T335" s="10">
        <f>(((L335/60)/60)/24)+DATE(1970,1,1)</f>
        <v>43452.25</v>
      </c>
    </row>
    <row r="336" spans="1:20" ht="17" x14ac:dyDescent="0.2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>E336/D336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 s="5">
        <f>E336/H336</f>
        <v>110.99550763701707</v>
      </c>
      <c r="Q336" t="str">
        <f>_xlfn.TEXTBEFORE(O336,"/",1,1,1)</f>
        <v>music</v>
      </c>
      <c r="R336" t="str">
        <f>_xlfn.TEXTAFTER(O336,"/",1,1,1)</f>
        <v>rock</v>
      </c>
      <c r="S336" s="10">
        <f>(((K336/60)/60)/24)+DATE(1970,1,1)</f>
        <v>43110.25</v>
      </c>
      <c r="T336" s="10">
        <f>(((L336/60)/60)/24)+DATE(1970,1,1)</f>
        <v>43117.25</v>
      </c>
    </row>
    <row r="337" spans="1:20" ht="17" x14ac:dyDescent="0.2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>E337/D337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 s="5">
        <f>E337/H337</f>
        <v>87.003066141042481</v>
      </c>
      <c r="Q337" t="str">
        <f>_xlfn.TEXTBEFORE(O337,"/",1,1,1)</f>
        <v>music</v>
      </c>
      <c r="R337" t="str">
        <f>_xlfn.TEXTAFTER(O337,"/",1,1,1)</f>
        <v>rock</v>
      </c>
      <c r="S337" s="10">
        <f>(((K337/60)/60)/24)+DATE(1970,1,1)</f>
        <v>43784.25</v>
      </c>
      <c r="T337" s="10">
        <f>(((L337/60)/60)/24)+DATE(1970,1,1)</f>
        <v>43797.25</v>
      </c>
    </row>
    <row r="338" spans="1:20" ht="17" x14ac:dyDescent="0.2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>E338/D338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 s="5">
        <f>E338/H338</f>
        <v>63.994402985074629</v>
      </c>
      <c r="Q338" t="str">
        <f>_xlfn.TEXTBEFORE(O338,"/",1,1,1)</f>
        <v>music</v>
      </c>
      <c r="R338" t="str">
        <f>_xlfn.TEXTAFTER(O338,"/",1,1,1)</f>
        <v>rock</v>
      </c>
      <c r="S338" s="10">
        <f>(((K338/60)/60)/24)+DATE(1970,1,1)</f>
        <v>40527.25</v>
      </c>
      <c r="T338" s="10">
        <f>(((L338/60)/60)/24)+DATE(1970,1,1)</f>
        <v>40528.25</v>
      </c>
    </row>
    <row r="339" spans="1:20" ht="17" x14ac:dyDescent="0.2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>E339/D339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 s="5">
        <f>E339/H339</f>
        <v>105.9945205479452</v>
      </c>
      <c r="Q339" t="str">
        <f>_xlfn.TEXTBEFORE(O339,"/",1,1,1)</f>
        <v>theater</v>
      </c>
      <c r="R339" t="str">
        <f>_xlfn.TEXTAFTER(O339,"/",1,1,1)</f>
        <v>plays</v>
      </c>
      <c r="S339" s="10">
        <f>(((K339/60)/60)/24)+DATE(1970,1,1)</f>
        <v>43780.25</v>
      </c>
      <c r="T339" s="10">
        <f>(((L339/60)/60)/24)+DATE(1970,1,1)</f>
        <v>43781.25</v>
      </c>
    </row>
    <row r="340" spans="1:20" ht="17" x14ac:dyDescent="0.2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>E340/D340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 s="5">
        <f>E340/H340</f>
        <v>73.989349112426041</v>
      </c>
      <c r="Q340" t="str">
        <f>_xlfn.TEXTBEFORE(O340,"/",1,1,1)</f>
        <v>theater</v>
      </c>
      <c r="R340" t="str">
        <f>_xlfn.TEXTAFTER(O340,"/",1,1,1)</f>
        <v>plays</v>
      </c>
      <c r="S340" s="10">
        <f>(((K340/60)/60)/24)+DATE(1970,1,1)</f>
        <v>40821.208333333336</v>
      </c>
      <c r="T340" s="10">
        <f>(((L340/60)/60)/24)+DATE(1970,1,1)</f>
        <v>40851.208333333336</v>
      </c>
    </row>
    <row r="341" spans="1:20" ht="17" x14ac:dyDescent="0.2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>E341/D341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 s="5">
        <f>E341/H341</f>
        <v>84.02004626060139</v>
      </c>
      <c r="Q341" t="str">
        <f>_xlfn.TEXTBEFORE(O341,"/",1,1,1)</f>
        <v>theater</v>
      </c>
      <c r="R341" t="str">
        <f>_xlfn.TEXTAFTER(O341,"/",1,1,1)</f>
        <v>plays</v>
      </c>
      <c r="S341" s="10">
        <f>(((K341/60)/60)/24)+DATE(1970,1,1)</f>
        <v>42949.208333333328</v>
      </c>
      <c r="T341" s="10">
        <f>(((L341/60)/60)/24)+DATE(1970,1,1)</f>
        <v>42963.208333333328</v>
      </c>
    </row>
    <row r="342" spans="1:20" ht="17" x14ac:dyDescent="0.2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>E342/D342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 s="5">
        <f>E342/H342</f>
        <v>88.966921119592882</v>
      </c>
      <c r="Q342" t="str">
        <f>_xlfn.TEXTBEFORE(O342,"/",1,1,1)</f>
        <v>photography</v>
      </c>
      <c r="R342" t="str">
        <f>_xlfn.TEXTAFTER(O342,"/",1,1,1)</f>
        <v>photography books</v>
      </c>
      <c r="S342" s="10">
        <f>(((K342/60)/60)/24)+DATE(1970,1,1)</f>
        <v>40889.25</v>
      </c>
      <c r="T342" s="10">
        <f>(((L342/60)/60)/24)+DATE(1970,1,1)</f>
        <v>40890.25</v>
      </c>
    </row>
    <row r="343" spans="1:20" ht="34" x14ac:dyDescent="0.2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>E343/D343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 s="5">
        <f>E343/H343</f>
        <v>76.990453460620529</v>
      </c>
      <c r="Q343" t="str">
        <f>_xlfn.TEXTBEFORE(O343,"/",1,1,1)</f>
        <v>music</v>
      </c>
      <c r="R343" t="str">
        <f>_xlfn.TEXTAFTER(O343,"/",1,1,1)</f>
        <v>indie rock</v>
      </c>
      <c r="S343" s="10">
        <f>(((K343/60)/60)/24)+DATE(1970,1,1)</f>
        <v>42244.208333333328</v>
      </c>
      <c r="T343" s="10">
        <f>(((L343/60)/60)/24)+DATE(1970,1,1)</f>
        <v>42251.208333333328</v>
      </c>
    </row>
    <row r="344" spans="1:20" ht="17" x14ac:dyDescent="0.2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>E344/D344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 s="5">
        <f>E344/H344</f>
        <v>97.146341463414629</v>
      </c>
      <c r="Q344" t="str">
        <f>_xlfn.TEXTBEFORE(O344,"/",1,1,1)</f>
        <v>theater</v>
      </c>
      <c r="R344" t="str">
        <f>_xlfn.TEXTAFTER(O344,"/",1,1,1)</f>
        <v>plays</v>
      </c>
      <c r="S344" s="10">
        <f>(((K344/60)/60)/24)+DATE(1970,1,1)</f>
        <v>41475.208333333336</v>
      </c>
      <c r="T344" s="10">
        <f>(((L344/60)/60)/24)+DATE(1970,1,1)</f>
        <v>41487.208333333336</v>
      </c>
    </row>
    <row r="345" spans="1:20" ht="17" x14ac:dyDescent="0.2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>E345/D345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 s="5">
        <f>E345/H345</f>
        <v>33.013605442176868</v>
      </c>
      <c r="Q345" t="str">
        <f>_xlfn.TEXTBEFORE(O345,"/",1,1,1)</f>
        <v>theater</v>
      </c>
      <c r="R345" t="str">
        <f>_xlfn.TEXTAFTER(O345,"/",1,1,1)</f>
        <v>plays</v>
      </c>
      <c r="S345" s="10">
        <f>(((K345/60)/60)/24)+DATE(1970,1,1)</f>
        <v>41597.25</v>
      </c>
      <c r="T345" s="10">
        <f>(((L345/60)/60)/24)+DATE(1970,1,1)</f>
        <v>41650.25</v>
      </c>
    </row>
    <row r="346" spans="1:20" ht="17" x14ac:dyDescent="0.2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>E346/D346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 s="5">
        <f>E346/H346</f>
        <v>99.950602409638549</v>
      </c>
      <c r="Q346" t="str">
        <f>_xlfn.TEXTBEFORE(O346,"/",1,1,1)</f>
        <v>games</v>
      </c>
      <c r="R346" t="str">
        <f>_xlfn.TEXTAFTER(O346,"/",1,1,1)</f>
        <v>video games</v>
      </c>
      <c r="S346" s="10">
        <f>(((K346/60)/60)/24)+DATE(1970,1,1)</f>
        <v>43122.25</v>
      </c>
      <c r="T346" s="10">
        <f>(((L346/60)/60)/24)+DATE(1970,1,1)</f>
        <v>43162.25</v>
      </c>
    </row>
    <row r="347" spans="1:20" ht="17" x14ac:dyDescent="0.2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>E347/D347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 s="5">
        <f>E347/H347</f>
        <v>69.966767371601208</v>
      </c>
      <c r="Q347" t="str">
        <f>_xlfn.TEXTBEFORE(O347,"/",1,1,1)</f>
        <v>film &amp; video</v>
      </c>
      <c r="R347" t="str">
        <f>_xlfn.TEXTAFTER(O347,"/",1,1,1)</f>
        <v>drama</v>
      </c>
      <c r="S347" s="10">
        <f>(((K347/60)/60)/24)+DATE(1970,1,1)</f>
        <v>42194.208333333328</v>
      </c>
      <c r="T347" s="10">
        <f>(((L347/60)/60)/24)+DATE(1970,1,1)</f>
        <v>42195.208333333328</v>
      </c>
    </row>
    <row r="348" spans="1:20" ht="17" x14ac:dyDescent="0.2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>E348/D348</f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 s="5">
        <f>E348/H348</f>
        <v>110.32</v>
      </c>
      <c r="Q348" t="str">
        <f>_xlfn.TEXTBEFORE(O348,"/",1,1,1)</f>
        <v>music</v>
      </c>
      <c r="R348" t="str">
        <f>_xlfn.TEXTAFTER(O348,"/",1,1,1)</f>
        <v>indie rock</v>
      </c>
      <c r="S348" s="10">
        <f>(((K348/60)/60)/24)+DATE(1970,1,1)</f>
        <v>42971.208333333328</v>
      </c>
      <c r="T348" s="10">
        <f>(((L348/60)/60)/24)+DATE(1970,1,1)</f>
        <v>43026.208333333328</v>
      </c>
    </row>
    <row r="349" spans="1:20" ht="17" x14ac:dyDescent="0.2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>E349/D349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 s="5">
        <f>E349/H349</f>
        <v>66.005235602094245</v>
      </c>
      <c r="Q349" t="str">
        <f>_xlfn.TEXTBEFORE(O349,"/",1,1,1)</f>
        <v>technology</v>
      </c>
      <c r="R349" t="str">
        <f>_xlfn.TEXTAFTER(O349,"/",1,1,1)</f>
        <v>web</v>
      </c>
      <c r="S349" s="10">
        <f>(((K349/60)/60)/24)+DATE(1970,1,1)</f>
        <v>42046.25</v>
      </c>
      <c r="T349" s="10">
        <f>(((L349/60)/60)/24)+DATE(1970,1,1)</f>
        <v>42070.25</v>
      </c>
    </row>
    <row r="350" spans="1:20" ht="17" x14ac:dyDescent="0.2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>E350/D350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 s="5">
        <f>E350/H350</f>
        <v>41.005742176284812</v>
      </c>
      <c r="Q350" t="str">
        <f>_xlfn.TEXTBEFORE(O350,"/",1,1,1)</f>
        <v>food</v>
      </c>
      <c r="R350" t="str">
        <f>_xlfn.TEXTAFTER(O350,"/",1,1,1)</f>
        <v>food trucks</v>
      </c>
      <c r="S350" s="10">
        <f>(((K350/60)/60)/24)+DATE(1970,1,1)</f>
        <v>42782.25</v>
      </c>
      <c r="T350" s="10">
        <f>(((L350/60)/60)/24)+DATE(1970,1,1)</f>
        <v>42795.25</v>
      </c>
    </row>
    <row r="351" spans="1:20" ht="17" x14ac:dyDescent="0.2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>E351/D351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 s="5">
        <f>E351/H351</f>
        <v>103.96316359696641</v>
      </c>
      <c r="Q351" t="str">
        <f>_xlfn.TEXTBEFORE(O351,"/",1,1,1)</f>
        <v>theater</v>
      </c>
      <c r="R351" t="str">
        <f>_xlfn.TEXTAFTER(O351,"/",1,1,1)</f>
        <v>plays</v>
      </c>
      <c r="S351" s="10">
        <f>(((K351/60)/60)/24)+DATE(1970,1,1)</f>
        <v>42930.208333333328</v>
      </c>
      <c r="T351" s="10">
        <f>(((L351/60)/60)/24)+DATE(1970,1,1)</f>
        <v>42960.208333333328</v>
      </c>
    </row>
    <row r="352" spans="1:20" ht="17" x14ac:dyDescent="0.2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>E352/D352</f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 s="5">
        <f>E352/H352</f>
        <v>5</v>
      </c>
      <c r="Q352" t="str">
        <f>_xlfn.TEXTBEFORE(O352,"/",1,1,1)</f>
        <v>music</v>
      </c>
      <c r="R352" t="str">
        <f>_xlfn.TEXTAFTER(O352,"/",1,1,1)</f>
        <v>jazz</v>
      </c>
      <c r="S352" s="10">
        <f>(((K352/60)/60)/24)+DATE(1970,1,1)</f>
        <v>42144.208333333328</v>
      </c>
      <c r="T352" s="10">
        <f>(((L352/60)/60)/24)+DATE(1970,1,1)</f>
        <v>42162.208333333328</v>
      </c>
    </row>
    <row r="353" spans="1:20" ht="17" x14ac:dyDescent="0.2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>E353/D353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 s="5">
        <f>E353/H353</f>
        <v>47.009935419771487</v>
      </c>
      <c r="Q353" t="str">
        <f>_xlfn.TEXTBEFORE(O353,"/",1,1,1)</f>
        <v>music</v>
      </c>
      <c r="R353" t="str">
        <f>_xlfn.TEXTAFTER(O353,"/",1,1,1)</f>
        <v>rock</v>
      </c>
      <c r="S353" s="10">
        <f>(((K353/60)/60)/24)+DATE(1970,1,1)</f>
        <v>42240.208333333328</v>
      </c>
      <c r="T353" s="10">
        <f>(((L353/60)/60)/24)+DATE(1970,1,1)</f>
        <v>42254.208333333328</v>
      </c>
    </row>
    <row r="354" spans="1:20" ht="17" x14ac:dyDescent="0.2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>E354/D354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 s="5">
        <f>E354/H354</f>
        <v>29.606060606060606</v>
      </c>
      <c r="Q354" t="str">
        <f>_xlfn.TEXTBEFORE(O354,"/",1,1,1)</f>
        <v>theater</v>
      </c>
      <c r="R354" t="str">
        <f>_xlfn.TEXTAFTER(O354,"/",1,1,1)</f>
        <v>plays</v>
      </c>
      <c r="S354" s="10">
        <f>(((K354/60)/60)/24)+DATE(1970,1,1)</f>
        <v>42315.25</v>
      </c>
      <c r="T354" s="10">
        <f>(((L354/60)/60)/24)+DATE(1970,1,1)</f>
        <v>42323.25</v>
      </c>
    </row>
    <row r="355" spans="1:20" ht="17" x14ac:dyDescent="0.2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>E355/D355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 s="5">
        <f>E355/H355</f>
        <v>81.010569583088667</v>
      </c>
      <c r="Q355" t="str">
        <f>_xlfn.TEXTBEFORE(O355,"/",1,1,1)</f>
        <v>theater</v>
      </c>
      <c r="R355" t="str">
        <f>_xlfn.TEXTAFTER(O355,"/",1,1,1)</f>
        <v>plays</v>
      </c>
      <c r="S355" s="10">
        <f>(((K355/60)/60)/24)+DATE(1970,1,1)</f>
        <v>43651.208333333328</v>
      </c>
      <c r="T355" s="10">
        <f>(((L355/60)/60)/24)+DATE(1970,1,1)</f>
        <v>43652.208333333328</v>
      </c>
    </row>
    <row r="356" spans="1:20" ht="17" x14ac:dyDescent="0.2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>E356/D356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 s="5">
        <f>E356/H356</f>
        <v>94.35</v>
      </c>
      <c r="Q356" t="str">
        <f>_xlfn.TEXTBEFORE(O356,"/",1,1,1)</f>
        <v>film &amp; video</v>
      </c>
      <c r="R356" t="str">
        <f>_xlfn.TEXTAFTER(O356,"/",1,1,1)</f>
        <v>documentary</v>
      </c>
      <c r="S356" s="10">
        <f>(((K356/60)/60)/24)+DATE(1970,1,1)</f>
        <v>41520.208333333336</v>
      </c>
      <c r="T356" s="10">
        <f>(((L356/60)/60)/24)+DATE(1970,1,1)</f>
        <v>41527.208333333336</v>
      </c>
    </row>
    <row r="357" spans="1:20" ht="17" x14ac:dyDescent="0.2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>E357/D357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 s="5">
        <f>E357/H357</f>
        <v>26.058139534883722</v>
      </c>
      <c r="Q357" t="str">
        <f>_xlfn.TEXTBEFORE(O357,"/",1,1,1)</f>
        <v>technology</v>
      </c>
      <c r="R357" t="str">
        <f>_xlfn.TEXTAFTER(O357,"/",1,1,1)</f>
        <v>wearables</v>
      </c>
      <c r="S357" s="10">
        <f>(((K357/60)/60)/24)+DATE(1970,1,1)</f>
        <v>42757.25</v>
      </c>
      <c r="T357" s="10">
        <f>(((L357/60)/60)/24)+DATE(1970,1,1)</f>
        <v>42797.25</v>
      </c>
    </row>
    <row r="358" spans="1:20" ht="17" x14ac:dyDescent="0.2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>E358/D358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 s="5">
        <f>E358/H358</f>
        <v>85.775000000000006</v>
      </c>
      <c r="Q358" t="str">
        <f>_xlfn.TEXTBEFORE(O358,"/",1,1,1)</f>
        <v>theater</v>
      </c>
      <c r="R358" t="str">
        <f>_xlfn.TEXTAFTER(O358,"/",1,1,1)</f>
        <v>plays</v>
      </c>
      <c r="S358" s="10">
        <f>(((K358/60)/60)/24)+DATE(1970,1,1)</f>
        <v>40922.25</v>
      </c>
      <c r="T358" s="10">
        <f>(((L358/60)/60)/24)+DATE(1970,1,1)</f>
        <v>40931.25</v>
      </c>
    </row>
    <row r="359" spans="1:20" ht="17" x14ac:dyDescent="0.2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>E359/D359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 s="5">
        <f>E359/H359</f>
        <v>103.73170731707317</v>
      </c>
      <c r="Q359" t="str">
        <f>_xlfn.TEXTBEFORE(O359,"/",1,1,1)</f>
        <v>games</v>
      </c>
      <c r="R359" t="str">
        <f>_xlfn.TEXTAFTER(O359,"/",1,1,1)</f>
        <v>video games</v>
      </c>
      <c r="S359" s="10">
        <f>(((K359/60)/60)/24)+DATE(1970,1,1)</f>
        <v>42250.208333333328</v>
      </c>
      <c r="T359" s="10">
        <f>(((L359/60)/60)/24)+DATE(1970,1,1)</f>
        <v>42275.208333333328</v>
      </c>
    </row>
    <row r="360" spans="1:20" ht="17" x14ac:dyDescent="0.2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>E360/D360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 s="5">
        <f>E360/H360</f>
        <v>49.826086956521742</v>
      </c>
      <c r="Q360" t="str">
        <f>_xlfn.TEXTBEFORE(O360,"/",1,1,1)</f>
        <v>photography</v>
      </c>
      <c r="R360" t="str">
        <f>_xlfn.TEXTAFTER(O360,"/",1,1,1)</f>
        <v>photography books</v>
      </c>
      <c r="S360" s="10">
        <f>(((K360/60)/60)/24)+DATE(1970,1,1)</f>
        <v>43322.208333333328</v>
      </c>
      <c r="T360" s="10">
        <f>(((L360/60)/60)/24)+DATE(1970,1,1)</f>
        <v>43325.208333333328</v>
      </c>
    </row>
    <row r="361" spans="1:20" ht="17" x14ac:dyDescent="0.2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>E361/D361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 s="5">
        <f>E361/H361</f>
        <v>63.893048128342244</v>
      </c>
      <c r="Q361" t="str">
        <f>_xlfn.TEXTBEFORE(O361,"/",1,1,1)</f>
        <v>film &amp; video</v>
      </c>
      <c r="R361" t="str">
        <f>_xlfn.TEXTAFTER(O361,"/",1,1,1)</f>
        <v>animation</v>
      </c>
      <c r="S361" s="10">
        <f>(((K361/60)/60)/24)+DATE(1970,1,1)</f>
        <v>40782.208333333336</v>
      </c>
      <c r="T361" s="10">
        <f>(((L361/60)/60)/24)+DATE(1970,1,1)</f>
        <v>40789.208333333336</v>
      </c>
    </row>
    <row r="362" spans="1:20" ht="17" x14ac:dyDescent="0.2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>E362/D362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 s="5">
        <f>E362/H362</f>
        <v>47.002434782608695</v>
      </c>
      <c r="Q362" t="str">
        <f>_xlfn.TEXTBEFORE(O362,"/",1,1,1)</f>
        <v>theater</v>
      </c>
      <c r="R362" t="str">
        <f>_xlfn.TEXTAFTER(O362,"/",1,1,1)</f>
        <v>plays</v>
      </c>
      <c r="S362" s="10">
        <f>(((K362/60)/60)/24)+DATE(1970,1,1)</f>
        <v>40544.25</v>
      </c>
      <c r="T362" s="10">
        <f>(((L362/60)/60)/24)+DATE(1970,1,1)</f>
        <v>40558.25</v>
      </c>
    </row>
    <row r="363" spans="1:20" ht="17" x14ac:dyDescent="0.2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>E363/D363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 s="5">
        <f>E363/H363</f>
        <v>108.47727272727273</v>
      </c>
      <c r="Q363" t="str">
        <f>_xlfn.TEXTBEFORE(O363,"/",1,1,1)</f>
        <v>theater</v>
      </c>
      <c r="R363" t="str">
        <f>_xlfn.TEXTAFTER(O363,"/",1,1,1)</f>
        <v>plays</v>
      </c>
      <c r="S363" s="10">
        <f>(((K363/60)/60)/24)+DATE(1970,1,1)</f>
        <v>43015.208333333328</v>
      </c>
      <c r="T363" s="10">
        <f>(((L363/60)/60)/24)+DATE(1970,1,1)</f>
        <v>43039.208333333328</v>
      </c>
    </row>
    <row r="364" spans="1:20" ht="17" x14ac:dyDescent="0.2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>E364/D364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 s="5">
        <f>E364/H364</f>
        <v>72.015706806282722</v>
      </c>
      <c r="Q364" t="str">
        <f>_xlfn.TEXTBEFORE(O364,"/",1,1,1)</f>
        <v>music</v>
      </c>
      <c r="R364" t="str">
        <f>_xlfn.TEXTAFTER(O364,"/",1,1,1)</f>
        <v>rock</v>
      </c>
      <c r="S364" s="10">
        <f>(((K364/60)/60)/24)+DATE(1970,1,1)</f>
        <v>40570.25</v>
      </c>
      <c r="T364" s="10">
        <f>(((L364/60)/60)/24)+DATE(1970,1,1)</f>
        <v>40608.25</v>
      </c>
    </row>
    <row r="365" spans="1:20" ht="17" x14ac:dyDescent="0.2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>E365/D365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 s="5">
        <f>E365/H365</f>
        <v>59.928057553956833</v>
      </c>
      <c r="Q365" t="str">
        <f>_xlfn.TEXTBEFORE(O365,"/",1,1,1)</f>
        <v>music</v>
      </c>
      <c r="R365" t="str">
        <f>_xlfn.TEXTAFTER(O365,"/",1,1,1)</f>
        <v>rock</v>
      </c>
      <c r="S365" s="10">
        <f>(((K365/60)/60)/24)+DATE(1970,1,1)</f>
        <v>40904.25</v>
      </c>
      <c r="T365" s="10">
        <f>(((L365/60)/60)/24)+DATE(1970,1,1)</f>
        <v>40905.25</v>
      </c>
    </row>
    <row r="366" spans="1:20" ht="17" x14ac:dyDescent="0.2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>E366/D366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 s="5">
        <f>E366/H366</f>
        <v>78.209677419354833</v>
      </c>
      <c r="Q366" t="str">
        <f>_xlfn.TEXTBEFORE(O366,"/",1,1,1)</f>
        <v>music</v>
      </c>
      <c r="R366" t="str">
        <f>_xlfn.TEXTAFTER(O366,"/",1,1,1)</f>
        <v>indie rock</v>
      </c>
      <c r="S366" s="10">
        <f>(((K366/60)/60)/24)+DATE(1970,1,1)</f>
        <v>43164.25</v>
      </c>
      <c r="T366" s="10">
        <f>(((L366/60)/60)/24)+DATE(1970,1,1)</f>
        <v>43194.208333333328</v>
      </c>
    </row>
    <row r="367" spans="1:20" ht="17" x14ac:dyDescent="0.2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>E367/D367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 s="5">
        <f>E367/H367</f>
        <v>104.77678571428571</v>
      </c>
      <c r="Q367" t="str">
        <f>_xlfn.TEXTBEFORE(O367,"/",1,1,1)</f>
        <v>theater</v>
      </c>
      <c r="R367" t="str">
        <f>_xlfn.TEXTAFTER(O367,"/",1,1,1)</f>
        <v>plays</v>
      </c>
      <c r="S367" s="10">
        <f>(((K367/60)/60)/24)+DATE(1970,1,1)</f>
        <v>42733.25</v>
      </c>
      <c r="T367" s="10">
        <f>(((L367/60)/60)/24)+DATE(1970,1,1)</f>
        <v>42760.25</v>
      </c>
    </row>
    <row r="368" spans="1:20" ht="17" x14ac:dyDescent="0.2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>E368/D368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 s="5">
        <f>E368/H368</f>
        <v>105.52475247524752</v>
      </c>
      <c r="Q368" t="str">
        <f>_xlfn.TEXTBEFORE(O368,"/",1,1,1)</f>
        <v>theater</v>
      </c>
      <c r="R368" t="str">
        <f>_xlfn.TEXTAFTER(O368,"/",1,1,1)</f>
        <v>plays</v>
      </c>
      <c r="S368" s="10">
        <f>(((K368/60)/60)/24)+DATE(1970,1,1)</f>
        <v>40546.25</v>
      </c>
      <c r="T368" s="10">
        <f>(((L368/60)/60)/24)+DATE(1970,1,1)</f>
        <v>40547.25</v>
      </c>
    </row>
    <row r="369" spans="1:20" ht="17" x14ac:dyDescent="0.2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>E369/D369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 s="5">
        <f>E369/H369</f>
        <v>24.933333333333334</v>
      </c>
      <c r="Q369" t="str">
        <f>_xlfn.TEXTBEFORE(O369,"/",1,1,1)</f>
        <v>theater</v>
      </c>
      <c r="R369" t="str">
        <f>_xlfn.TEXTAFTER(O369,"/",1,1,1)</f>
        <v>plays</v>
      </c>
      <c r="S369" s="10">
        <f>(((K369/60)/60)/24)+DATE(1970,1,1)</f>
        <v>41930.208333333336</v>
      </c>
      <c r="T369" s="10">
        <f>(((L369/60)/60)/24)+DATE(1970,1,1)</f>
        <v>41954.25</v>
      </c>
    </row>
    <row r="370" spans="1:20" ht="17" x14ac:dyDescent="0.2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>E370/D370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 s="5">
        <f>E370/H370</f>
        <v>69.873786407766985</v>
      </c>
      <c r="Q370" t="str">
        <f>_xlfn.TEXTBEFORE(O370,"/",1,1,1)</f>
        <v>film &amp; video</v>
      </c>
      <c r="R370" t="str">
        <f>_xlfn.TEXTAFTER(O370,"/",1,1,1)</f>
        <v>documentary</v>
      </c>
      <c r="S370" s="10">
        <f>(((K370/60)/60)/24)+DATE(1970,1,1)</f>
        <v>40464.208333333336</v>
      </c>
      <c r="T370" s="10">
        <f>(((L370/60)/60)/24)+DATE(1970,1,1)</f>
        <v>40487.208333333336</v>
      </c>
    </row>
    <row r="371" spans="1:20" ht="17" x14ac:dyDescent="0.2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>E371/D371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 s="5">
        <f>E371/H371</f>
        <v>95.733766233766232</v>
      </c>
      <c r="Q371" t="str">
        <f>_xlfn.TEXTBEFORE(O371,"/",1,1,1)</f>
        <v>film &amp; video</v>
      </c>
      <c r="R371" t="str">
        <f>_xlfn.TEXTAFTER(O371,"/",1,1,1)</f>
        <v>television</v>
      </c>
      <c r="S371" s="10">
        <f>(((K371/60)/60)/24)+DATE(1970,1,1)</f>
        <v>41308.25</v>
      </c>
      <c r="T371" s="10">
        <f>(((L371/60)/60)/24)+DATE(1970,1,1)</f>
        <v>41347.208333333336</v>
      </c>
    </row>
    <row r="372" spans="1:20" ht="17" x14ac:dyDescent="0.2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>E372/D372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 s="5">
        <f>E372/H372</f>
        <v>29.997485752598056</v>
      </c>
      <c r="Q372" t="str">
        <f>_xlfn.TEXTBEFORE(O372,"/",1,1,1)</f>
        <v>theater</v>
      </c>
      <c r="R372" t="str">
        <f>_xlfn.TEXTAFTER(O372,"/",1,1,1)</f>
        <v>plays</v>
      </c>
      <c r="S372" s="10">
        <f>(((K372/60)/60)/24)+DATE(1970,1,1)</f>
        <v>43570.208333333328</v>
      </c>
      <c r="T372" s="10">
        <f>(((L372/60)/60)/24)+DATE(1970,1,1)</f>
        <v>43576.208333333328</v>
      </c>
    </row>
    <row r="373" spans="1:20" ht="17" x14ac:dyDescent="0.2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>E373/D373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 s="5">
        <f>E373/H373</f>
        <v>59.011948529411768</v>
      </c>
      <c r="Q373" t="str">
        <f>_xlfn.TEXTBEFORE(O373,"/",1,1,1)</f>
        <v>theater</v>
      </c>
      <c r="R373" t="str">
        <f>_xlfn.TEXTAFTER(O373,"/",1,1,1)</f>
        <v>plays</v>
      </c>
      <c r="S373" s="10">
        <f>(((K373/60)/60)/24)+DATE(1970,1,1)</f>
        <v>42043.25</v>
      </c>
      <c r="T373" s="10">
        <f>(((L373/60)/60)/24)+DATE(1970,1,1)</f>
        <v>42094.208333333328</v>
      </c>
    </row>
    <row r="374" spans="1:20" ht="34" x14ac:dyDescent="0.2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>E374/D374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 s="5">
        <f>E374/H374</f>
        <v>84.757396449704146</v>
      </c>
      <c r="Q374" t="str">
        <f>_xlfn.TEXTBEFORE(O374,"/",1,1,1)</f>
        <v>film &amp; video</v>
      </c>
      <c r="R374" t="str">
        <f>_xlfn.TEXTAFTER(O374,"/",1,1,1)</f>
        <v>documentary</v>
      </c>
      <c r="S374" s="10">
        <f>(((K374/60)/60)/24)+DATE(1970,1,1)</f>
        <v>42012.25</v>
      </c>
      <c r="T374" s="10">
        <f>(((L374/60)/60)/24)+DATE(1970,1,1)</f>
        <v>42032.25</v>
      </c>
    </row>
    <row r="375" spans="1:20" ht="17" x14ac:dyDescent="0.2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>E375/D375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 s="5">
        <f>E375/H375</f>
        <v>78.010921177587846</v>
      </c>
      <c r="Q375" t="str">
        <f>_xlfn.TEXTBEFORE(O375,"/",1,1,1)</f>
        <v>theater</v>
      </c>
      <c r="R375" t="str">
        <f>_xlfn.TEXTAFTER(O375,"/",1,1,1)</f>
        <v>plays</v>
      </c>
      <c r="S375" s="10">
        <f>(((K375/60)/60)/24)+DATE(1970,1,1)</f>
        <v>42964.208333333328</v>
      </c>
      <c r="T375" s="10">
        <f>(((L375/60)/60)/24)+DATE(1970,1,1)</f>
        <v>42972.208333333328</v>
      </c>
    </row>
    <row r="376" spans="1:20" ht="34" x14ac:dyDescent="0.2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>E376/D376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 s="5">
        <f>E376/H376</f>
        <v>50.05215419501134</v>
      </c>
      <c r="Q376" t="str">
        <f>_xlfn.TEXTBEFORE(O376,"/",1,1,1)</f>
        <v>film &amp; video</v>
      </c>
      <c r="R376" t="str">
        <f>_xlfn.TEXTAFTER(O376,"/",1,1,1)</f>
        <v>documentary</v>
      </c>
      <c r="S376" s="10">
        <f>(((K376/60)/60)/24)+DATE(1970,1,1)</f>
        <v>43476.25</v>
      </c>
      <c r="T376" s="10">
        <f>(((L376/60)/60)/24)+DATE(1970,1,1)</f>
        <v>43481.25</v>
      </c>
    </row>
    <row r="377" spans="1:20" ht="34" x14ac:dyDescent="0.2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>E377/D377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 s="5">
        <f>E377/H377</f>
        <v>59.16</v>
      </c>
      <c r="Q377" t="str">
        <f>_xlfn.TEXTBEFORE(O377,"/",1,1,1)</f>
        <v>music</v>
      </c>
      <c r="R377" t="str">
        <f>_xlfn.TEXTAFTER(O377,"/",1,1,1)</f>
        <v>indie rock</v>
      </c>
      <c r="S377" s="10">
        <f>(((K377/60)/60)/24)+DATE(1970,1,1)</f>
        <v>42293.208333333328</v>
      </c>
      <c r="T377" s="10">
        <f>(((L377/60)/60)/24)+DATE(1970,1,1)</f>
        <v>42350.25</v>
      </c>
    </row>
    <row r="378" spans="1:20" ht="17" x14ac:dyDescent="0.2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>E378/D378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 s="5">
        <f>E378/H378</f>
        <v>93.702290076335885</v>
      </c>
      <c r="Q378" t="str">
        <f>_xlfn.TEXTBEFORE(O378,"/",1,1,1)</f>
        <v>music</v>
      </c>
      <c r="R378" t="str">
        <f>_xlfn.TEXTAFTER(O378,"/",1,1,1)</f>
        <v>rock</v>
      </c>
      <c r="S378" s="10">
        <f>(((K378/60)/60)/24)+DATE(1970,1,1)</f>
        <v>41826.208333333336</v>
      </c>
      <c r="T378" s="10">
        <f>(((L378/60)/60)/24)+DATE(1970,1,1)</f>
        <v>41832.208333333336</v>
      </c>
    </row>
    <row r="379" spans="1:20" ht="17" x14ac:dyDescent="0.2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>E379/D379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 s="5">
        <f>E379/H379</f>
        <v>40.14173228346457</v>
      </c>
      <c r="Q379" t="str">
        <f>_xlfn.TEXTBEFORE(O379,"/",1,1,1)</f>
        <v>theater</v>
      </c>
      <c r="R379" t="str">
        <f>_xlfn.TEXTAFTER(O379,"/",1,1,1)</f>
        <v>plays</v>
      </c>
      <c r="S379" s="10">
        <f>(((K379/60)/60)/24)+DATE(1970,1,1)</f>
        <v>43760.208333333328</v>
      </c>
      <c r="T379" s="10">
        <f>(((L379/60)/60)/24)+DATE(1970,1,1)</f>
        <v>43774.25</v>
      </c>
    </row>
    <row r="380" spans="1:20" ht="17" x14ac:dyDescent="0.2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>E380/D380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 s="5">
        <f>E380/H380</f>
        <v>70.090140845070422</v>
      </c>
      <c r="Q380" t="str">
        <f>_xlfn.TEXTBEFORE(O380,"/",1,1,1)</f>
        <v>film &amp; video</v>
      </c>
      <c r="R380" t="str">
        <f>_xlfn.TEXTAFTER(O380,"/",1,1,1)</f>
        <v>documentary</v>
      </c>
      <c r="S380" s="10">
        <f>(((K380/60)/60)/24)+DATE(1970,1,1)</f>
        <v>43241.208333333328</v>
      </c>
      <c r="T380" s="10">
        <f>(((L380/60)/60)/24)+DATE(1970,1,1)</f>
        <v>43279.208333333328</v>
      </c>
    </row>
    <row r="381" spans="1:20" ht="17" x14ac:dyDescent="0.2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>E381/D381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 s="5">
        <f>E381/H381</f>
        <v>66.181818181818187</v>
      </c>
      <c r="Q381" t="str">
        <f>_xlfn.TEXTBEFORE(O381,"/",1,1,1)</f>
        <v>theater</v>
      </c>
      <c r="R381" t="str">
        <f>_xlfn.TEXTAFTER(O381,"/",1,1,1)</f>
        <v>plays</v>
      </c>
      <c r="S381" s="10">
        <f>(((K381/60)/60)/24)+DATE(1970,1,1)</f>
        <v>40843.208333333336</v>
      </c>
      <c r="T381" s="10">
        <f>(((L381/60)/60)/24)+DATE(1970,1,1)</f>
        <v>40857.25</v>
      </c>
    </row>
    <row r="382" spans="1:20" ht="34" x14ac:dyDescent="0.2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>E382/D382</f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 s="5">
        <f>E382/H382</f>
        <v>47.714285714285715</v>
      </c>
      <c r="Q382" t="str">
        <f>_xlfn.TEXTBEFORE(O382,"/",1,1,1)</f>
        <v>theater</v>
      </c>
      <c r="R382" t="str">
        <f>_xlfn.TEXTAFTER(O382,"/",1,1,1)</f>
        <v>plays</v>
      </c>
      <c r="S382" s="10">
        <f>(((K382/60)/60)/24)+DATE(1970,1,1)</f>
        <v>41448.208333333336</v>
      </c>
      <c r="T382" s="10">
        <f>(((L382/60)/60)/24)+DATE(1970,1,1)</f>
        <v>41453.208333333336</v>
      </c>
    </row>
    <row r="383" spans="1:20" ht="17" x14ac:dyDescent="0.2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>E383/D383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 s="5">
        <f>E383/H383</f>
        <v>62.896774193548389</v>
      </c>
      <c r="Q383" t="str">
        <f>_xlfn.TEXTBEFORE(O383,"/",1,1,1)</f>
        <v>theater</v>
      </c>
      <c r="R383" t="str">
        <f>_xlfn.TEXTAFTER(O383,"/",1,1,1)</f>
        <v>plays</v>
      </c>
      <c r="S383" s="10">
        <f>(((K383/60)/60)/24)+DATE(1970,1,1)</f>
        <v>42163.208333333328</v>
      </c>
      <c r="T383" s="10">
        <f>(((L383/60)/60)/24)+DATE(1970,1,1)</f>
        <v>42209.208333333328</v>
      </c>
    </row>
    <row r="384" spans="1:20" ht="34" x14ac:dyDescent="0.2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>E384/D384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 s="5">
        <f>E384/H384</f>
        <v>86.611940298507463</v>
      </c>
      <c r="Q384" t="str">
        <f>_xlfn.TEXTBEFORE(O384,"/",1,1,1)</f>
        <v>photography</v>
      </c>
      <c r="R384" t="str">
        <f>_xlfn.TEXTAFTER(O384,"/",1,1,1)</f>
        <v>photography books</v>
      </c>
      <c r="S384" s="10">
        <f>(((K384/60)/60)/24)+DATE(1970,1,1)</f>
        <v>43024.208333333328</v>
      </c>
      <c r="T384" s="10">
        <f>(((L384/60)/60)/24)+DATE(1970,1,1)</f>
        <v>43043.208333333328</v>
      </c>
    </row>
    <row r="385" spans="1:20" ht="17" x14ac:dyDescent="0.2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>E385/D385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 s="5">
        <f>E385/H385</f>
        <v>75.126984126984127</v>
      </c>
      <c r="Q385" t="str">
        <f>_xlfn.TEXTBEFORE(O385,"/",1,1,1)</f>
        <v>food</v>
      </c>
      <c r="R385" t="str">
        <f>_xlfn.TEXTAFTER(O385,"/",1,1,1)</f>
        <v>food trucks</v>
      </c>
      <c r="S385" s="10">
        <f>(((K385/60)/60)/24)+DATE(1970,1,1)</f>
        <v>43509.25</v>
      </c>
      <c r="T385" s="10">
        <f>(((L385/60)/60)/24)+DATE(1970,1,1)</f>
        <v>43515.25</v>
      </c>
    </row>
    <row r="386" spans="1:20" ht="17" x14ac:dyDescent="0.2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>E386/D386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 s="5">
        <f>E386/H386</f>
        <v>41.004167534903104</v>
      </c>
      <c r="Q386" t="str">
        <f>_xlfn.TEXTBEFORE(O386,"/",1,1,1)</f>
        <v>film &amp; video</v>
      </c>
      <c r="R386" t="str">
        <f>_xlfn.TEXTAFTER(O386,"/",1,1,1)</f>
        <v>documentary</v>
      </c>
      <c r="S386" s="10">
        <f>(((K386/60)/60)/24)+DATE(1970,1,1)</f>
        <v>42776.25</v>
      </c>
      <c r="T386" s="10">
        <f>(((L386/60)/60)/24)+DATE(1970,1,1)</f>
        <v>42803.25</v>
      </c>
    </row>
    <row r="387" spans="1:20" ht="34" x14ac:dyDescent="0.2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 s="5">
        <f>E387/H387</f>
        <v>50.007915567282325</v>
      </c>
      <c r="Q387" t="str">
        <f>_xlfn.TEXTBEFORE(O387,"/",1,1,1)</f>
        <v>publishing</v>
      </c>
      <c r="R387" t="str">
        <f>_xlfn.TEXTAFTER(O387,"/",1,1,1)</f>
        <v>nonfiction</v>
      </c>
      <c r="S387" s="10">
        <f>(((K387/60)/60)/24)+DATE(1970,1,1)</f>
        <v>43553.208333333328</v>
      </c>
      <c r="T387" s="10">
        <f>(((L387/60)/60)/24)+DATE(1970,1,1)</f>
        <v>43585.208333333328</v>
      </c>
    </row>
    <row r="388" spans="1:20" ht="34" x14ac:dyDescent="0.2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 s="5">
        <f>E388/H388</f>
        <v>96.960674157303373</v>
      </c>
      <c r="Q388" t="str">
        <f>_xlfn.TEXTBEFORE(O388,"/",1,1,1)</f>
        <v>theater</v>
      </c>
      <c r="R388" t="str">
        <f>_xlfn.TEXTAFTER(O388,"/",1,1,1)</f>
        <v>plays</v>
      </c>
      <c r="S388" s="10">
        <f>(((K388/60)/60)/24)+DATE(1970,1,1)</f>
        <v>40355.208333333336</v>
      </c>
      <c r="T388" s="10">
        <f>(((L388/60)/60)/24)+DATE(1970,1,1)</f>
        <v>40367.208333333336</v>
      </c>
    </row>
    <row r="389" spans="1:20" ht="17" x14ac:dyDescent="0.2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>E389/D389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 s="5">
        <f>E389/H389</f>
        <v>100.93160377358491</v>
      </c>
      <c r="Q389" t="str">
        <f>_xlfn.TEXTBEFORE(O389,"/",1,1,1)</f>
        <v>technology</v>
      </c>
      <c r="R389" t="str">
        <f>_xlfn.TEXTAFTER(O389,"/",1,1,1)</f>
        <v>wearables</v>
      </c>
      <c r="S389" s="10">
        <f>(((K389/60)/60)/24)+DATE(1970,1,1)</f>
        <v>41072.208333333336</v>
      </c>
      <c r="T389" s="10">
        <f>(((L389/60)/60)/24)+DATE(1970,1,1)</f>
        <v>41077.208333333336</v>
      </c>
    </row>
    <row r="390" spans="1:20" ht="17" x14ac:dyDescent="0.2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>E390/D390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 s="5">
        <f>E390/H390</f>
        <v>89.227586206896547</v>
      </c>
      <c r="Q390" t="str">
        <f>_xlfn.TEXTBEFORE(O390,"/",1,1,1)</f>
        <v>music</v>
      </c>
      <c r="R390" t="str">
        <f>_xlfn.TEXTAFTER(O390,"/",1,1,1)</f>
        <v>indie rock</v>
      </c>
      <c r="S390" s="10">
        <f>(((K390/60)/60)/24)+DATE(1970,1,1)</f>
        <v>40912.25</v>
      </c>
      <c r="T390" s="10">
        <f>(((L390/60)/60)/24)+DATE(1970,1,1)</f>
        <v>40914.25</v>
      </c>
    </row>
    <row r="391" spans="1:20" ht="17" x14ac:dyDescent="0.2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>E391/D391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 s="5">
        <f>E391/H391</f>
        <v>87.979166666666671</v>
      </c>
      <c r="Q391" t="str">
        <f>_xlfn.TEXTBEFORE(O391,"/",1,1,1)</f>
        <v>theater</v>
      </c>
      <c r="R391" t="str">
        <f>_xlfn.TEXTAFTER(O391,"/",1,1,1)</f>
        <v>plays</v>
      </c>
      <c r="S391" s="10">
        <f>(((K391/60)/60)/24)+DATE(1970,1,1)</f>
        <v>40479.208333333336</v>
      </c>
      <c r="T391" s="10">
        <f>(((L391/60)/60)/24)+DATE(1970,1,1)</f>
        <v>40506.25</v>
      </c>
    </row>
    <row r="392" spans="1:20" ht="17" x14ac:dyDescent="0.2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>E392/D392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 s="5">
        <f>E392/H392</f>
        <v>89.54</v>
      </c>
      <c r="Q392" t="str">
        <f>_xlfn.TEXTBEFORE(O392,"/",1,1,1)</f>
        <v>photography</v>
      </c>
      <c r="R392" t="str">
        <f>_xlfn.TEXTAFTER(O392,"/",1,1,1)</f>
        <v>photography books</v>
      </c>
      <c r="S392" s="10">
        <f>(((K392/60)/60)/24)+DATE(1970,1,1)</f>
        <v>41530.208333333336</v>
      </c>
      <c r="T392" s="10">
        <f>(((L392/60)/60)/24)+DATE(1970,1,1)</f>
        <v>41545.208333333336</v>
      </c>
    </row>
    <row r="393" spans="1:20" ht="17" x14ac:dyDescent="0.2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>E393/D393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 s="5">
        <f>E393/H393</f>
        <v>29.09271523178808</v>
      </c>
      <c r="Q393" t="str">
        <f>_xlfn.TEXTBEFORE(O393,"/",1,1,1)</f>
        <v>publishing</v>
      </c>
      <c r="R393" t="str">
        <f>_xlfn.TEXTAFTER(O393,"/",1,1,1)</f>
        <v>nonfiction</v>
      </c>
      <c r="S393" s="10">
        <f>(((K393/60)/60)/24)+DATE(1970,1,1)</f>
        <v>41653.25</v>
      </c>
      <c r="T393" s="10">
        <f>(((L393/60)/60)/24)+DATE(1970,1,1)</f>
        <v>41655.25</v>
      </c>
    </row>
    <row r="394" spans="1:20" ht="34" x14ac:dyDescent="0.2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>E394/D394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 s="5">
        <f>E394/H394</f>
        <v>42.006218905472636</v>
      </c>
      <c r="Q394" t="str">
        <f>_xlfn.TEXTBEFORE(O394,"/",1,1,1)</f>
        <v>technology</v>
      </c>
      <c r="R394" t="str">
        <f>_xlfn.TEXTAFTER(O394,"/",1,1,1)</f>
        <v>wearables</v>
      </c>
      <c r="S394" s="10">
        <f>(((K394/60)/60)/24)+DATE(1970,1,1)</f>
        <v>40549.25</v>
      </c>
      <c r="T394" s="10">
        <f>(((L394/60)/60)/24)+DATE(1970,1,1)</f>
        <v>40551.25</v>
      </c>
    </row>
    <row r="395" spans="1:20" ht="17" x14ac:dyDescent="0.2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>E395/D395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 s="5">
        <f>E395/H395</f>
        <v>47.004903563255965</v>
      </c>
      <c r="Q395" t="str">
        <f>_xlfn.TEXTBEFORE(O395,"/",1,1,1)</f>
        <v>music</v>
      </c>
      <c r="R395" t="str">
        <f>_xlfn.TEXTAFTER(O395,"/",1,1,1)</f>
        <v>jazz</v>
      </c>
      <c r="S395" s="10">
        <f>(((K395/60)/60)/24)+DATE(1970,1,1)</f>
        <v>42933.208333333328</v>
      </c>
      <c r="T395" s="10">
        <f>(((L395/60)/60)/24)+DATE(1970,1,1)</f>
        <v>42934.208333333328</v>
      </c>
    </row>
    <row r="396" spans="1:20" ht="17" x14ac:dyDescent="0.2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>E396/D396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 s="5">
        <f>E396/H396</f>
        <v>110.44117647058823</v>
      </c>
      <c r="Q396" t="str">
        <f>_xlfn.TEXTBEFORE(O396,"/",1,1,1)</f>
        <v>film &amp; video</v>
      </c>
      <c r="R396" t="str">
        <f>_xlfn.TEXTAFTER(O396,"/",1,1,1)</f>
        <v>documentary</v>
      </c>
      <c r="S396" s="10">
        <f>(((K396/60)/60)/24)+DATE(1970,1,1)</f>
        <v>41484.208333333336</v>
      </c>
      <c r="T396" s="10">
        <f>(((L396/60)/60)/24)+DATE(1970,1,1)</f>
        <v>41494.208333333336</v>
      </c>
    </row>
    <row r="397" spans="1:20" ht="34" x14ac:dyDescent="0.2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>E397/D397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 s="5">
        <f>E397/H397</f>
        <v>41.990909090909092</v>
      </c>
      <c r="Q397" t="str">
        <f>_xlfn.TEXTBEFORE(O397,"/",1,1,1)</f>
        <v>theater</v>
      </c>
      <c r="R397" t="str">
        <f>_xlfn.TEXTAFTER(O397,"/",1,1,1)</f>
        <v>plays</v>
      </c>
      <c r="S397" s="10">
        <f>(((K397/60)/60)/24)+DATE(1970,1,1)</f>
        <v>40885.25</v>
      </c>
      <c r="T397" s="10">
        <f>(((L397/60)/60)/24)+DATE(1970,1,1)</f>
        <v>40886.25</v>
      </c>
    </row>
    <row r="398" spans="1:20" ht="17" x14ac:dyDescent="0.2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>E398/D398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 s="5">
        <f>E398/H398</f>
        <v>48.012468827930178</v>
      </c>
      <c r="Q398" t="str">
        <f>_xlfn.TEXTBEFORE(O398,"/",1,1,1)</f>
        <v>film &amp; video</v>
      </c>
      <c r="R398" t="str">
        <f>_xlfn.TEXTAFTER(O398,"/",1,1,1)</f>
        <v>drama</v>
      </c>
      <c r="S398" s="10">
        <f>(((K398/60)/60)/24)+DATE(1970,1,1)</f>
        <v>43378.208333333328</v>
      </c>
      <c r="T398" s="10">
        <f>(((L398/60)/60)/24)+DATE(1970,1,1)</f>
        <v>43386.208333333328</v>
      </c>
    </row>
    <row r="399" spans="1:20" ht="17" x14ac:dyDescent="0.2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>E399/D399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 s="5">
        <f>E399/H399</f>
        <v>31.019823788546255</v>
      </c>
      <c r="Q399" t="str">
        <f>_xlfn.TEXTBEFORE(O399,"/",1,1,1)</f>
        <v>music</v>
      </c>
      <c r="R399" t="str">
        <f>_xlfn.TEXTAFTER(O399,"/",1,1,1)</f>
        <v>rock</v>
      </c>
      <c r="S399" s="10">
        <f>(((K399/60)/60)/24)+DATE(1970,1,1)</f>
        <v>41417.208333333336</v>
      </c>
      <c r="T399" s="10">
        <f>(((L399/60)/60)/24)+DATE(1970,1,1)</f>
        <v>41423.208333333336</v>
      </c>
    </row>
    <row r="400" spans="1:20" ht="34" x14ac:dyDescent="0.2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>E400/D400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 s="5">
        <f>E400/H400</f>
        <v>99.203252032520325</v>
      </c>
      <c r="Q400" t="str">
        <f>_xlfn.TEXTBEFORE(O400,"/",1,1,1)</f>
        <v>film &amp; video</v>
      </c>
      <c r="R400" t="str">
        <f>_xlfn.TEXTAFTER(O400,"/",1,1,1)</f>
        <v>animation</v>
      </c>
      <c r="S400" s="10">
        <f>(((K400/60)/60)/24)+DATE(1970,1,1)</f>
        <v>43228.208333333328</v>
      </c>
      <c r="T400" s="10">
        <f>(((L400/60)/60)/24)+DATE(1970,1,1)</f>
        <v>43230.208333333328</v>
      </c>
    </row>
    <row r="401" spans="1:20" ht="17" x14ac:dyDescent="0.2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>E401/D401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 s="5">
        <f>E401/H401</f>
        <v>66.022316684378325</v>
      </c>
      <c r="Q401" t="str">
        <f>_xlfn.TEXTBEFORE(O401,"/",1,1,1)</f>
        <v>music</v>
      </c>
      <c r="R401" t="str">
        <f>_xlfn.TEXTAFTER(O401,"/",1,1,1)</f>
        <v>indie rock</v>
      </c>
      <c r="S401" s="10">
        <f>(((K401/60)/60)/24)+DATE(1970,1,1)</f>
        <v>40576.25</v>
      </c>
      <c r="T401" s="10">
        <f>(((L401/60)/60)/24)+DATE(1970,1,1)</f>
        <v>40583.25</v>
      </c>
    </row>
    <row r="402" spans="1:20" ht="34" x14ac:dyDescent="0.2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>E402/D402</f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 s="5">
        <f>E402/H402</f>
        <v>2</v>
      </c>
      <c r="Q402" t="str">
        <f>_xlfn.TEXTBEFORE(O402,"/",1,1,1)</f>
        <v>photography</v>
      </c>
      <c r="R402" t="str">
        <f>_xlfn.TEXTAFTER(O402,"/",1,1,1)</f>
        <v>photography books</v>
      </c>
      <c r="S402" s="10">
        <f>(((K402/60)/60)/24)+DATE(1970,1,1)</f>
        <v>41502.208333333336</v>
      </c>
      <c r="T402" s="10">
        <f>(((L402/60)/60)/24)+DATE(1970,1,1)</f>
        <v>41524.208333333336</v>
      </c>
    </row>
    <row r="403" spans="1:20" ht="17" x14ac:dyDescent="0.2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>E403/D403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 s="5">
        <f>E403/H403</f>
        <v>46.060200668896321</v>
      </c>
      <c r="Q403" t="str">
        <f>_xlfn.TEXTBEFORE(O403,"/",1,1,1)</f>
        <v>theater</v>
      </c>
      <c r="R403" t="str">
        <f>_xlfn.TEXTAFTER(O403,"/",1,1,1)</f>
        <v>plays</v>
      </c>
      <c r="S403" s="10">
        <f>(((K403/60)/60)/24)+DATE(1970,1,1)</f>
        <v>43765.208333333328</v>
      </c>
      <c r="T403" s="10">
        <f>(((L403/60)/60)/24)+DATE(1970,1,1)</f>
        <v>43765.208333333328</v>
      </c>
    </row>
    <row r="404" spans="1:20" ht="17" x14ac:dyDescent="0.2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>E404/D404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 s="5">
        <f>E404/H404</f>
        <v>73.650000000000006</v>
      </c>
      <c r="Q404" t="str">
        <f>_xlfn.TEXTBEFORE(O404,"/",1,1,1)</f>
        <v>film &amp; video</v>
      </c>
      <c r="R404" t="str">
        <f>_xlfn.TEXTAFTER(O404,"/",1,1,1)</f>
        <v>shorts</v>
      </c>
      <c r="S404" s="10">
        <f>(((K404/60)/60)/24)+DATE(1970,1,1)</f>
        <v>40914.25</v>
      </c>
      <c r="T404" s="10">
        <f>(((L404/60)/60)/24)+DATE(1970,1,1)</f>
        <v>40961.25</v>
      </c>
    </row>
    <row r="405" spans="1:20" ht="17" x14ac:dyDescent="0.2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>E405/D405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 s="5">
        <f>E405/H405</f>
        <v>55.99336650082919</v>
      </c>
      <c r="Q405" t="str">
        <f>_xlfn.TEXTBEFORE(O405,"/",1,1,1)</f>
        <v>theater</v>
      </c>
      <c r="R405" t="str">
        <f>_xlfn.TEXTAFTER(O405,"/",1,1,1)</f>
        <v>plays</v>
      </c>
      <c r="S405" s="10">
        <f>(((K405/60)/60)/24)+DATE(1970,1,1)</f>
        <v>40310.208333333336</v>
      </c>
      <c r="T405" s="10">
        <f>(((L405/60)/60)/24)+DATE(1970,1,1)</f>
        <v>40346.208333333336</v>
      </c>
    </row>
    <row r="406" spans="1:20" ht="17" x14ac:dyDescent="0.2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>E406/D406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 s="5">
        <f>E406/H406</f>
        <v>68.985695127402778</v>
      </c>
      <c r="Q406" t="str">
        <f>_xlfn.TEXTBEFORE(O406,"/",1,1,1)</f>
        <v>theater</v>
      </c>
      <c r="R406" t="str">
        <f>_xlfn.TEXTAFTER(O406,"/",1,1,1)</f>
        <v>plays</v>
      </c>
      <c r="S406" s="10">
        <f>(((K406/60)/60)/24)+DATE(1970,1,1)</f>
        <v>43053.25</v>
      </c>
      <c r="T406" s="10">
        <f>(((L406/60)/60)/24)+DATE(1970,1,1)</f>
        <v>43056.25</v>
      </c>
    </row>
    <row r="407" spans="1:20" ht="17" x14ac:dyDescent="0.2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>E407/D407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 s="5">
        <f>E407/H407</f>
        <v>60.981609195402299</v>
      </c>
      <c r="Q407" t="str">
        <f>_xlfn.TEXTBEFORE(O407,"/",1,1,1)</f>
        <v>theater</v>
      </c>
      <c r="R407" t="str">
        <f>_xlfn.TEXTAFTER(O407,"/",1,1,1)</f>
        <v>plays</v>
      </c>
      <c r="S407" s="10">
        <f>(((K407/60)/60)/24)+DATE(1970,1,1)</f>
        <v>43255.208333333328</v>
      </c>
      <c r="T407" s="10">
        <f>(((L407/60)/60)/24)+DATE(1970,1,1)</f>
        <v>43305.208333333328</v>
      </c>
    </row>
    <row r="408" spans="1:20" ht="17" x14ac:dyDescent="0.2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>E408/D408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 s="5">
        <f>E408/H408</f>
        <v>110.98139534883721</v>
      </c>
      <c r="Q408" t="str">
        <f>_xlfn.TEXTBEFORE(O408,"/",1,1,1)</f>
        <v>film &amp; video</v>
      </c>
      <c r="R408" t="str">
        <f>_xlfn.TEXTAFTER(O408,"/",1,1,1)</f>
        <v>documentary</v>
      </c>
      <c r="S408" s="10">
        <f>(((K408/60)/60)/24)+DATE(1970,1,1)</f>
        <v>41304.25</v>
      </c>
      <c r="T408" s="10">
        <f>(((L408/60)/60)/24)+DATE(1970,1,1)</f>
        <v>41316.25</v>
      </c>
    </row>
    <row r="409" spans="1:20" ht="17" x14ac:dyDescent="0.2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>E409/D409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 s="5">
        <f>E409/H409</f>
        <v>25</v>
      </c>
      <c r="Q409" t="str">
        <f>_xlfn.TEXTBEFORE(O409,"/",1,1,1)</f>
        <v>theater</v>
      </c>
      <c r="R409" t="str">
        <f>_xlfn.TEXTAFTER(O409,"/",1,1,1)</f>
        <v>plays</v>
      </c>
      <c r="S409" s="10">
        <f>(((K409/60)/60)/24)+DATE(1970,1,1)</f>
        <v>43751.208333333328</v>
      </c>
      <c r="T409" s="10">
        <f>(((L409/60)/60)/24)+DATE(1970,1,1)</f>
        <v>43758.208333333328</v>
      </c>
    </row>
    <row r="410" spans="1:20" ht="17" x14ac:dyDescent="0.2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>E410/D410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 s="5">
        <f>E410/H410</f>
        <v>78.759740259740255</v>
      </c>
      <c r="Q410" t="str">
        <f>_xlfn.TEXTBEFORE(O410,"/",1,1,1)</f>
        <v>film &amp; video</v>
      </c>
      <c r="R410" t="str">
        <f>_xlfn.TEXTAFTER(O410,"/",1,1,1)</f>
        <v>documentary</v>
      </c>
      <c r="S410" s="10">
        <f>(((K410/60)/60)/24)+DATE(1970,1,1)</f>
        <v>42541.208333333328</v>
      </c>
      <c r="T410" s="10">
        <f>(((L410/60)/60)/24)+DATE(1970,1,1)</f>
        <v>42561.208333333328</v>
      </c>
    </row>
    <row r="411" spans="1:20" ht="17" x14ac:dyDescent="0.2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>E411/D411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 s="5">
        <f>E411/H411</f>
        <v>87.960784313725483</v>
      </c>
      <c r="Q411" t="str">
        <f>_xlfn.TEXTBEFORE(O411,"/",1,1,1)</f>
        <v>music</v>
      </c>
      <c r="R411" t="str">
        <f>_xlfn.TEXTAFTER(O411,"/",1,1,1)</f>
        <v>rock</v>
      </c>
      <c r="S411" s="10">
        <f>(((K411/60)/60)/24)+DATE(1970,1,1)</f>
        <v>42843.208333333328</v>
      </c>
      <c r="T411" s="10">
        <f>(((L411/60)/60)/24)+DATE(1970,1,1)</f>
        <v>42847.208333333328</v>
      </c>
    </row>
    <row r="412" spans="1:20" ht="17" x14ac:dyDescent="0.2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>E412/D412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 s="5">
        <f>E412/H412</f>
        <v>49.987398739873989</v>
      </c>
      <c r="Q412" t="str">
        <f>_xlfn.TEXTBEFORE(O412,"/",1,1,1)</f>
        <v>games</v>
      </c>
      <c r="R412" t="str">
        <f>_xlfn.TEXTAFTER(O412,"/",1,1,1)</f>
        <v>mobile games</v>
      </c>
      <c r="S412" s="10">
        <f>(((K412/60)/60)/24)+DATE(1970,1,1)</f>
        <v>42122.208333333328</v>
      </c>
      <c r="T412" s="10">
        <f>(((L412/60)/60)/24)+DATE(1970,1,1)</f>
        <v>42122.208333333328</v>
      </c>
    </row>
    <row r="413" spans="1:20" ht="17" x14ac:dyDescent="0.2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>E413/D413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 s="5">
        <f>E413/H413</f>
        <v>99.524390243902445</v>
      </c>
      <c r="Q413" t="str">
        <f>_xlfn.TEXTBEFORE(O413,"/",1,1,1)</f>
        <v>theater</v>
      </c>
      <c r="R413" t="str">
        <f>_xlfn.TEXTAFTER(O413,"/",1,1,1)</f>
        <v>plays</v>
      </c>
      <c r="S413" s="10">
        <f>(((K413/60)/60)/24)+DATE(1970,1,1)</f>
        <v>42884.208333333328</v>
      </c>
      <c r="T413" s="10">
        <f>(((L413/60)/60)/24)+DATE(1970,1,1)</f>
        <v>42886.208333333328</v>
      </c>
    </row>
    <row r="414" spans="1:20" ht="17" x14ac:dyDescent="0.2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>E414/D414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 s="5">
        <f>E414/H414</f>
        <v>104.82089552238806</v>
      </c>
      <c r="Q414" t="str">
        <f>_xlfn.TEXTBEFORE(O414,"/",1,1,1)</f>
        <v>publishing</v>
      </c>
      <c r="R414" t="str">
        <f>_xlfn.TEXTAFTER(O414,"/",1,1,1)</f>
        <v>fiction</v>
      </c>
      <c r="S414" s="10">
        <f>(((K414/60)/60)/24)+DATE(1970,1,1)</f>
        <v>41642.25</v>
      </c>
      <c r="T414" s="10">
        <f>(((L414/60)/60)/24)+DATE(1970,1,1)</f>
        <v>41652.25</v>
      </c>
    </row>
    <row r="415" spans="1:20" ht="17" x14ac:dyDescent="0.2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>E415/D415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 s="5">
        <f>E415/H415</f>
        <v>108.01469237832875</v>
      </c>
      <c r="Q415" t="str">
        <f>_xlfn.TEXTBEFORE(O415,"/",1,1,1)</f>
        <v>film &amp; video</v>
      </c>
      <c r="R415" t="str">
        <f>_xlfn.TEXTAFTER(O415,"/",1,1,1)</f>
        <v>animation</v>
      </c>
      <c r="S415" s="10">
        <f>(((K415/60)/60)/24)+DATE(1970,1,1)</f>
        <v>43431.25</v>
      </c>
      <c r="T415" s="10">
        <f>(((L415/60)/60)/24)+DATE(1970,1,1)</f>
        <v>43458.25</v>
      </c>
    </row>
    <row r="416" spans="1:20" ht="17" x14ac:dyDescent="0.2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>E416/D416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 s="5">
        <f>E416/H416</f>
        <v>28.998544660724033</v>
      </c>
      <c r="Q416" t="str">
        <f>_xlfn.TEXTBEFORE(O416,"/",1,1,1)</f>
        <v>food</v>
      </c>
      <c r="R416" t="str">
        <f>_xlfn.TEXTAFTER(O416,"/",1,1,1)</f>
        <v>food trucks</v>
      </c>
      <c r="S416" s="10">
        <f>(((K416/60)/60)/24)+DATE(1970,1,1)</f>
        <v>40288.208333333336</v>
      </c>
      <c r="T416" s="10">
        <f>(((L416/60)/60)/24)+DATE(1970,1,1)</f>
        <v>40296.208333333336</v>
      </c>
    </row>
    <row r="417" spans="1:20" ht="17" x14ac:dyDescent="0.2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>E417/D417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 s="5">
        <f>E417/H417</f>
        <v>30.028708133971293</v>
      </c>
      <c r="Q417" t="str">
        <f>_xlfn.TEXTBEFORE(O417,"/",1,1,1)</f>
        <v>theater</v>
      </c>
      <c r="R417" t="str">
        <f>_xlfn.TEXTAFTER(O417,"/",1,1,1)</f>
        <v>plays</v>
      </c>
      <c r="S417" s="10">
        <f>(((K417/60)/60)/24)+DATE(1970,1,1)</f>
        <v>40921.25</v>
      </c>
      <c r="T417" s="10">
        <f>(((L417/60)/60)/24)+DATE(1970,1,1)</f>
        <v>40938.25</v>
      </c>
    </row>
    <row r="418" spans="1:20" ht="34" x14ac:dyDescent="0.2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>E418/D418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 s="5">
        <f>E418/H418</f>
        <v>41.005559416261292</v>
      </c>
      <c r="Q418" t="str">
        <f>_xlfn.TEXTBEFORE(O418,"/",1,1,1)</f>
        <v>film &amp; video</v>
      </c>
      <c r="R418" t="str">
        <f>_xlfn.TEXTAFTER(O418,"/",1,1,1)</f>
        <v>documentary</v>
      </c>
      <c r="S418" s="10">
        <f>(((K418/60)/60)/24)+DATE(1970,1,1)</f>
        <v>40560.25</v>
      </c>
      <c r="T418" s="10">
        <f>(((L418/60)/60)/24)+DATE(1970,1,1)</f>
        <v>40569.25</v>
      </c>
    </row>
    <row r="419" spans="1:20" ht="17" x14ac:dyDescent="0.2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>E419/D419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 s="5">
        <f>E419/H419</f>
        <v>62.866666666666667</v>
      </c>
      <c r="Q419" t="str">
        <f>_xlfn.TEXTBEFORE(O419,"/",1,1,1)</f>
        <v>theater</v>
      </c>
      <c r="R419" t="str">
        <f>_xlfn.TEXTAFTER(O419,"/",1,1,1)</f>
        <v>plays</v>
      </c>
      <c r="S419" s="10">
        <f>(((K419/60)/60)/24)+DATE(1970,1,1)</f>
        <v>43407.208333333328</v>
      </c>
      <c r="T419" s="10">
        <f>(((L419/60)/60)/24)+DATE(1970,1,1)</f>
        <v>43431.25</v>
      </c>
    </row>
    <row r="420" spans="1:20" ht="17" x14ac:dyDescent="0.2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>E420/D420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 s="5">
        <f>E420/H420</f>
        <v>47.005002501250623</v>
      </c>
      <c r="Q420" t="str">
        <f>_xlfn.TEXTBEFORE(O420,"/",1,1,1)</f>
        <v>film &amp; video</v>
      </c>
      <c r="R420" t="str">
        <f>_xlfn.TEXTAFTER(O420,"/",1,1,1)</f>
        <v>documentary</v>
      </c>
      <c r="S420" s="10">
        <f>(((K420/60)/60)/24)+DATE(1970,1,1)</f>
        <v>41035.208333333336</v>
      </c>
      <c r="T420" s="10">
        <f>(((L420/60)/60)/24)+DATE(1970,1,1)</f>
        <v>41036.208333333336</v>
      </c>
    </row>
    <row r="421" spans="1:20" ht="17" x14ac:dyDescent="0.2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>E421/D421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 s="5">
        <f>E421/H421</f>
        <v>26.997693638285604</v>
      </c>
      <c r="Q421" t="str">
        <f>_xlfn.TEXTBEFORE(O421,"/",1,1,1)</f>
        <v>technology</v>
      </c>
      <c r="R421" t="str">
        <f>_xlfn.TEXTAFTER(O421,"/",1,1,1)</f>
        <v>web</v>
      </c>
      <c r="S421" s="10">
        <f>(((K421/60)/60)/24)+DATE(1970,1,1)</f>
        <v>40899.25</v>
      </c>
      <c r="T421" s="10">
        <f>(((L421/60)/60)/24)+DATE(1970,1,1)</f>
        <v>40905.25</v>
      </c>
    </row>
    <row r="422" spans="1:20" ht="17" x14ac:dyDescent="0.2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>E422/D422</f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 s="5">
        <f>E422/H422</f>
        <v>68.329787234042556</v>
      </c>
      <c r="Q422" t="str">
        <f>_xlfn.TEXTBEFORE(O422,"/",1,1,1)</f>
        <v>theater</v>
      </c>
      <c r="R422" t="str">
        <f>_xlfn.TEXTAFTER(O422,"/",1,1,1)</f>
        <v>plays</v>
      </c>
      <c r="S422" s="10">
        <f>(((K422/60)/60)/24)+DATE(1970,1,1)</f>
        <v>42911.208333333328</v>
      </c>
      <c r="T422" s="10">
        <f>(((L422/60)/60)/24)+DATE(1970,1,1)</f>
        <v>42925.208333333328</v>
      </c>
    </row>
    <row r="423" spans="1:20" ht="17" x14ac:dyDescent="0.2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>E423/D423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 s="5">
        <f>E423/H423</f>
        <v>50.974576271186443</v>
      </c>
      <c r="Q423" t="str">
        <f>_xlfn.TEXTBEFORE(O423,"/",1,1,1)</f>
        <v>technology</v>
      </c>
      <c r="R423" t="str">
        <f>_xlfn.TEXTAFTER(O423,"/",1,1,1)</f>
        <v>wearables</v>
      </c>
      <c r="S423" s="10">
        <f>(((K423/60)/60)/24)+DATE(1970,1,1)</f>
        <v>42915.208333333328</v>
      </c>
      <c r="T423" s="10">
        <f>(((L423/60)/60)/24)+DATE(1970,1,1)</f>
        <v>42945.208333333328</v>
      </c>
    </row>
    <row r="424" spans="1:20" ht="34" x14ac:dyDescent="0.2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>E424/D424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 s="5">
        <f>E424/H424</f>
        <v>54.024390243902438</v>
      </c>
      <c r="Q424" t="str">
        <f>_xlfn.TEXTBEFORE(O424,"/",1,1,1)</f>
        <v>theater</v>
      </c>
      <c r="R424" t="str">
        <f>_xlfn.TEXTAFTER(O424,"/",1,1,1)</f>
        <v>plays</v>
      </c>
      <c r="S424" s="10">
        <f>(((K424/60)/60)/24)+DATE(1970,1,1)</f>
        <v>40285.208333333336</v>
      </c>
      <c r="T424" s="10">
        <f>(((L424/60)/60)/24)+DATE(1970,1,1)</f>
        <v>40305.208333333336</v>
      </c>
    </row>
    <row r="425" spans="1:20" ht="17" x14ac:dyDescent="0.2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>E425/D425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 s="5">
        <f>E425/H425</f>
        <v>97.055555555555557</v>
      </c>
      <c r="Q425" t="str">
        <f>_xlfn.TEXTBEFORE(O425,"/",1,1,1)</f>
        <v>food</v>
      </c>
      <c r="R425" t="str">
        <f>_xlfn.TEXTAFTER(O425,"/",1,1,1)</f>
        <v>food trucks</v>
      </c>
      <c r="S425" s="10">
        <f>(((K425/60)/60)/24)+DATE(1970,1,1)</f>
        <v>40808.208333333336</v>
      </c>
      <c r="T425" s="10">
        <f>(((L425/60)/60)/24)+DATE(1970,1,1)</f>
        <v>40810.208333333336</v>
      </c>
    </row>
    <row r="426" spans="1:20" ht="17" x14ac:dyDescent="0.2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>E426/D426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 s="5">
        <f>E426/H426</f>
        <v>24.867469879518072</v>
      </c>
      <c r="Q426" t="str">
        <f>_xlfn.TEXTBEFORE(O426,"/",1,1,1)</f>
        <v>music</v>
      </c>
      <c r="R426" t="str">
        <f>_xlfn.TEXTAFTER(O426,"/",1,1,1)</f>
        <v>indie rock</v>
      </c>
      <c r="S426" s="10">
        <f>(((K426/60)/60)/24)+DATE(1970,1,1)</f>
        <v>43208.208333333328</v>
      </c>
      <c r="T426" s="10">
        <f>(((L426/60)/60)/24)+DATE(1970,1,1)</f>
        <v>43214.208333333328</v>
      </c>
    </row>
    <row r="427" spans="1:20" ht="17" x14ac:dyDescent="0.2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>E427/D427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 s="5">
        <f>E427/H427</f>
        <v>84.423913043478265</v>
      </c>
      <c r="Q427" t="str">
        <f>_xlfn.TEXTBEFORE(O427,"/",1,1,1)</f>
        <v>photography</v>
      </c>
      <c r="R427" t="str">
        <f>_xlfn.TEXTAFTER(O427,"/",1,1,1)</f>
        <v>photography books</v>
      </c>
      <c r="S427" s="10">
        <f>(((K427/60)/60)/24)+DATE(1970,1,1)</f>
        <v>42213.208333333328</v>
      </c>
      <c r="T427" s="10">
        <f>(((L427/60)/60)/24)+DATE(1970,1,1)</f>
        <v>42219.208333333328</v>
      </c>
    </row>
    <row r="428" spans="1:20" ht="17" x14ac:dyDescent="0.2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>E428/D428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 s="5">
        <f>E428/H428</f>
        <v>47.091324200913242</v>
      </c>
      <c r="Q428" t="str">
        <f>_xlfn.TEXTBEFORE(O428,"/",1,1,1)</f>
        <v>theater</v>
      </c>
      <c r="R428" t="str">
        <f>_xlfn.TEXTAFTER(O428,"/",1,1,1)</f>
        <v>plays</v>
      </c>
      <c r="S428" s="10">
        <f>(((K428/60)/60)/24)+DATE(1970,1,1)</f>
        <v>41332.25</v>
      </c>
      <c r="T428" s="10">
        <f>(((L428/60)/60)/24)+DATE(1970,1,1)</f>
        <v>41339.25</v>
      </c>
    </row>
    <row r="429" spans="1:20" ht="17" x14ac:dyDescent="0.2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>E429/D429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 s="5">
        <f>E429/H429</f>
        <v>77.996041171813147</v>
      </c>
      <c r="Q429" t="str">
        <f>_xlfn.TEXTBEFORE(O429,"/",1,1,1)</f>
        <v>theater</v>
      </c>
      <c r="R429" t="str">
        <f>_xlfn.TEXTAFTER(O429,"/",1,1,1)</f>
        <v>plays</v>
      </c>
      <c r="S429" s="10">
        <f>(((K429/60)/60)/24)+DATE(1970,1,1)</f>
        <v>41895.208333333336</v>
      </c>
      <c r="T429" s="10">
        <f>(((L429/60)/60)/24)+DATE(1970,1,1)</f>
        <v>41927.208333333336</v>
      </c>
    </row>
    <row r="430" spans="1:20" ht="17" x14ac:dyDescent="0.2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>E430/D430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 s="5">
        <f>E430/H430</f>
        <v>62.967871485943775</v>
      </c>
      <c r="Q430" t="str">
        <f>_xlfn.TEXTBEFORE(O430,"/",1,1,1)</f>
        <v>film &amp; video</v>
      </c>
      <c r="R430" t="str">
        <f>_xlfn.TEXTAFTER(O430,"/",1,1,1)</f>
        <v>animation</v>
      </c>
      <c r="S430" s="10">
        <f>(((K430/60)/60)/24)+DATE(1970,1,1)</f>
        <v>40585.25</v>
      </c>
      <c r="T430" s="10">
        <f>(((L430/60)/60)/24)+DATE(1970,1,1)</f>
        <v>40592.25</v>
      </c>
    </row>
    <row r="431" spans="1:20" ht="17" x14ac:dyDescent="0.2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>E431/D431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 s="5">
        <f>E431/H431</f>
        <v>81.006080449017773</v>
      </c>
      <c r="Q431" t="str">
        <f>_xlfn.TEXTBEFORE(O431,"/",1,1,1)</f>
        <v>photography</v>
      </c>
      <c r="R431" t="str">
        <f>_xlfn.TEXTAFTER(O431,"/",1,1,1)</f>
        <v>photography books</v>
      </c>
      <c r="S431" s="10">
        <f>(((K431/60)/60)/24)+DATE(1970,1,1)</f>
        <v>41680.25</v>
      </c>
      <c r="T431" s="10">
        <f>(((L431/60)/60)/24)+DATE(1970,1,1)</f>
        <v>41708.208333333336</v>
      </c>
    </row>
    <row r="432" spans="1:20" ht="34" x14ac:dyDescent="0.2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>E432/D432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 s="5">
        <f>E432/H432</f>
        <v>65.321428571428569</v>
      </c>
      <c r="Q432" t="str">
        <f>_xlfn.TEXTBEFORE(O432,"/",1,1,1)</f>
        <v>theater</v>
      </c>
      <c r="R432" t="str">
        <f>_xlfn.TEXTAFTER(O432,"/",1,1,1)</f>
        <v>plays</v>
      </c>
      <c r="S432" s="10">
        <f>(((K432/60)/60)/24)+DATE(1970,1,1)</f>
        <v>43737.208333333328</v>
      </c>
      <c r="T432" s="10">
        <f>(((L432/60)/60)/24)+DATE(1970,1,1)</f>
        <v>43771.208333333328</v>
      </c>
    </row>
    <row r="433" spans="1:20" ht="17" x14ac:dyDescent="0.2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>E433/D433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 s="5">
        <f>E433/H433</f>
        <v>104.43617021276596</v>
      </c>
      <c r="Q433" t="str">
        <f>_xlfn.TEXTBEFORE(O433,"/",1,1,1)</f>
        <v>theater</v>
      </c>
      <c r="R433" t="str">
        <f>_xlfn.TEXTAFTER(O433,"/",1,1,1)</f>
        <v>plays</v>
      </c>
      <c r="S433" s="10">
        <f>(((K433/60)/60)/24)+DATE(1970,1,1)</f>
        <v>43273.208333333328</v>
      </c>
      <c r="T433" s="10">
        <f>(((L433/60)/60)/24)+DATE(1970,1,1)</f>
        <v>43290.208333333328</v>
      </c>
    </row>
    <row r="434" spans="1:20" ht="17" x14ac:dyDescent="0.2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>E434/D434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 s="5">
        <f>E434/H434</f>
        <v>69.989010989010993</v>
      </c>
      <c r="Q434" t="str">
        <f>_xlfn.TEXTBEFORE(O434,"/",1,1,1)</f>
        <v>theater</v>
      </c>
      <c r="R434" t="str">
        <f>_xlfn.TEXTAFTER(O434,"/",1,1,1)</f>
        <v>plays</v>
      </c>
      <c r="S434" s="10">
        <f>(((K434/60)/60)/24)+DATE(1970,1,1)</f>
        <v>41761.208333333336</v>
      </c>
      <c r="T434" s="10">
        <f>(((L434/60)/60)/24)+DATE(1970,1,1)</f>
        <v>41781.208333333336</v>
      </c>
    </row>
    <row r="435" spans="1:20" ht="17" x14ac:dyDescent="0.2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>E435/D435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 s="5">
        <f>E435/H435</f>
        <v>83.023989898989896</v>
      </c>
      <c r="Q435" t="str">
        <f>_xlfn.TEXTBEFORE(O435,"/",1,1,1)</f>
        <v>film &amp; video</v>
      </c>
      <c r="R435" t="str">
        <f>_xlfn.TEXTAFTER(O435,"/",1,1,1)</f>
        <v>documentary</v>
      </c>
      <c r="S435" s="10">
        <f>(((K435/60)/60)/24)+DATE(1970,1,1)</f>
        <v>41603.25</v>
      </c>
      <c r="T435" s="10">
        <f>(((L435/60)/60)/24)+DATE(1970,1,1)</f>
        <v>41619.25</v>
      </c>
    </row>
    <row r="436" spans="1:20" ht="17" x14ac:dyDescent="0.2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>E436/D436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 s="5">
        <f>E436/H436</f>
        <v>90.3</v>
      </c>
      <c r="Q436" t="str">
        <f>_xlfn.TEXTBEFORE(O436,"/",1,1,1)</f>
        <v>theater</v>
      </c>
      <c r="R436" t="str">
        <f>_xlfn.TEXTAFTER(O436,"/",1,1,1)</f>
        <v>plays</v>
      </c>
      <c r="S436" s="10">
        <f>(((K436/60)/60)/24)+DATE(1970,1,1)</f>
        <v>42705.25</v>
      </c>
      <c r="T436" s="10">
        <f>(((L436/60)/60)/24)+DATE(1970,1,1)</f>
        <v>42719.25</v>
      </c>
    </row>
    <row r="437" spans="1:20" ht="17" x14ac:dyDescent="0.2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>E437/D437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 s="5">
        <f>E437/H437</f>
        <v>103.98131932282546</v>
      </c>
      <c r="Q437" t="str">
        <f>_xlfn.TEXTBEFORE(O437,"/",1,1,1)</f>
        <v>theater</v>
      </c>
      <c r="R437" t="str">
        <f>_xlfn.TEXTAFTER(O437,"/",1,1,1)</f>
        <v>plays</v>
      </c>
      <c r="S437" s="10">
        <f>(((K437/60)/60)/24)+DATE(1970,1,1)</f>
        <v>41988.25</v>
      </c>
      <c r="T437" s="10">
        <f>(((L437/60)/60)/24)+DATE(1970,1,1)</f>
        <v>42000.25</v>
      </c>
    </row>
    <row r="438" spans="1:20" ht="17" x14ac:dyDescent="0.2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>E438/D438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 s="5">
        <f>E438/H438</f>
        <v>54.931726907630519</v>
      </c>
      <c r="Q438" t="str">
        <f>_xlfn.TEXTBEFORE(O438,"/",1,1,1)</f>
        <v>music</v>
      </c>
      <c r="R438" t="str">
        <f>_xlfn.TEXTAFTER(O438,"/",1,1,1)</f>
        <v>jazz</v>
      </c>
      <c r="S438" s="10">
        <f>(((K438/60)/60)/24)+DATE(1970,1,1)</f>
        <v>43575.208333333328</v>
      </c>
      <c r="T438" s="10">
        <f>(((L438/60)/60)/24)+DATE(1970,1,1)</f>
        <v>43576.208333333328</v>
      </c>
    </row>
    <row r="439" spans="1:20" ht="17" x14ac:dyDescent="0.2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>E439/D439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 s="5">
        <f>E439/H439</f>
        <v>51.921875</v>
      </c>
      <c r="Q439" t="str">
        <f>_xlfn.TEXTBEFORE(O439,"/",1,1,1)</f>
        <v>film &amp; video</v>
      </c>
      <c r="R439" t="str">
        <f>_xlfn.TEXTAFTER(O439,"/",1,1,1)</f>
        <v>animation</v>
      </c>
      <c r="S439" s="10">
        <f>(((K439/60)/60)/24)+DATE(1970,1,1)</f>
        <v>42260.208333333328</v>
      </c>
      <c r="T439" s="10">
        <f>(((L439/60)/60)/24)+DATE(1970,1,1)</f>
        <v>42263.208333333328</v>
      </c>
    </row>
    <row r="440" spans="1:20" ht="34" x14ac:dyDescent="0.2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>E440/D440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 s="5">
        <f>E440/H440</f>
        <v>60.02834008097166</v>
      </c>
      <c r="Q440" t="str">
        <f>_xlfn.TEXTBEFORE(O440,"/",1,1,1)</f>
        <v>theater</v>
      </c>
      <c r="R440" t="str">
        <f>_xlfn.TEXTAFTER(O440,"/",1,1,1)</f>
        <v>plays</v>
      </c>
      <c r="S440" s="10">
        <f>(((K440/60)/60)/24)+DATE(1970,1,1)</f>
        <v>41337.25</v>
      </c>
      <c r="T440" s="10">
        <f>(((L440/60)/60)/24)+DATE(1970,1,1)</f>
        <v>41367.208333333336</v>
      </c>
    </row>
    <row r="441" spans="1:20" ht="17" x14ac:dyDescent="0.2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>E441/D441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 s="5">
        <f>E441/H441</f>
        <v>44.003488879197555</v>
      </c>
      <c r="Q441" t="str">
        <f>_xlfn.TEXTBEFORE(O441,"/",1,1,1)</f>
        <v>film &amp; video</v>
      </c>
      <c r="R441" t="str">
        <f>_xlfn.TEXTAFTER(O441,"/",1,1,1)</f>
        <v>science fiction</v>
      </c>
      <c r="S441" s="10">
        <f>(((K441/60)/60)/24)+DATE(1970,1,1)</f>
        <v>42680.208333333328</v>
      </c>
      <c r="T441" s="10">
        <f>(((L441/60)/60)/24)+DATE(1970,1,1)</f>
        <v>42687.25</v>
      </c>
    </row>
    <row r="442" spans="1:20" ht="17" x14ac:dyDescent="0.2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>E442/D442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 s="5">
        <f>E442/H442</f>
        <v>53.003513254551258</v>
      </c>
      <c r="Q442" t="str">
        <f>_xlfn.TEXTBEFORE(O442,"/",1,1,1)</f>
        <v>film &amp; video</v>
      </c>
      <c r="R442" t="str">
        <f>_xlfn.TEXTAFTER(O442,"/",1,1,1)</f>
        <v>television</v>
      </c>
      <c r="S442" s="10">
        <f>(((K442/60)/60)/24)+DATE(1970,1,1)</f>
        <v>42916.208333333328</v>
      </c>
      <c r="T442" s="10">
        <f>(((L442/60)/60)/24)+DATE(1970,1,1)</f>
        <v>42926.208333333328</v>
      </c>
    </row>
    <row r="443" spans="1:20" ht="17" x14ac:dyDescent="0.2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>E443/D443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 s="5">
        <f>E443/H443</f>
        <v>54.5</v>
      </c>
      <c r="Q443" t="str">
        <f>_xlfn.TEXTBEFORE(O443,"/",1,1,1)</f>
        <v>technology</v>
      </c>
      <c r="R443" t="str">
        <f>_xlfn.TEXTAFTER(O443,"/",1,1,1)</f>
        <v>wearables</v>
      </c>
      <c r="S443" s="10">
        <f>(((K443/60)/60)/24)+DATE(1970,1,1)</f>
        <v>41025.208333333336</v>
      </c>
      <c r="T443" s="10">
        <f>(((L443/60)/60)/24)+DATE(1970,1,1)</f>
        <v>41053.208333333336</v>
      </c>
    </row>
    <row r="444" spans="1:20" ht="17" x14ac:dyDescent="0.2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>E444/D444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 s="5">
        <f>E444/H444</f>
        <v>75.04195804195804</v>
      </c>
      <c r="Q444" t="str">
        <f>_xlfn.TEXTBEFORE(O444,"/",1,1,1)</f>
        <v>theater</v>
      </c>
      <c r="R444" t="str">
        <f>_xlfn.TEXTAFTER(O444,"/",1,1,1)</f>
        <v>plays</v>
      </c>
      <c r="S444" s="10">
        <f>(((K444/60)/60)/24)+DATE(1970,1,1)</f>
        <v>42980.208333333328</v>
      </c>
      <c r="T444" s="10">
        <f>(((L444/60)/60)/24)+DATE(1970,1,1)</f>
        <v>42996.208333333328</v>
      </c>
    </row>
    <row r="445" spans="1:20" ht="17" x14ac:dyDescent="0.2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>E445/D445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 s="5">
        <f>E445/H445</f>
        <v>35.911111111111111</v>
      </c>
      <c r="Q445" t="str">
        <f>_xlfn.TEXTBEFORE(O445,"/",1,1,1)</f>
        <v>theater</v>
      </c>
      <c r="R445" t="str">
        <f>_xlfn.TEXTAFTER(O445,"/",1,1,1)</f>
        <v>plays</v>
      </c>
      <c r="S445" s="10">
        <f>(((K445/60)/60)/24)+DATE(1970,1,1)</f>
        <v>40451.208333333336</v>
      </c>
      <c r="T445" s="10">
        <f>(((L445/60)/60)/24)+DATE(1970,1,1)</f>
        <v>40470.208333333336</v>
      </c>
    </row>
    <row r="446" spans="1:20" ht="17" x14ac:dyDescent="0.2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>E446/D446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 s="5">
        <f>E446/H446</f>
        <v>36.952702702702702</v>
      </c>
      <c r="Q446" t="str">
        <f>_xlfn.TEXTBEFORE(O446,"/",1,1,1)</f>
        <v>music</v>
      </c>
      <c r="R446" t="str">
        <f>_xlfn.TEXTAFTER(O446,"/",1,1,1)</f>
        <v>indie rock</v>
      </c>
      <c r="S446" s="10">
        <f>(((K446/60)/60)/24)+DATE(1970,1,1)</f>
        <v>40748.208333333336</v>
      </c>
      <c r="T446" s="10">
        <f>(((L446/60)/60)/24)+DATE(1970,1,1)</f>
        <v>40750.208333333336</v>
      </c>
    </row>
    <row r="447" spans="1:20" ht="34" x14ac:dyDescent="0.2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>E447/D447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 s="5">
        <f>E447/H447</f>
        <v>63.170588235294119</v>
      </c>
      <c r="Q447" t="str">
        <f>_xlfn.TEXTBEFORE(O447,"/",1,1,1)</f>
        <v>theater</v>
      </c>
      <c r="R447" t="str">
        <f>_xlfn.TEXTAFTER(O447,"/",1,1,1)</f>
        <v>plays</v>
      </c>
      <c r="S447" s="10">
        <f>(((K447/60)/60)/24)+DATE(1970,1,1)</f>
        <v>40515.25</v>
      </c>
      <c r="T447" s="10">
        <f>(((L447/60)/60)/24)+DATE(1970,1,1)</f>
        <v>40536.25</v>
      </c>
    </row>
    <row r="448" spans="1:20" ht="17" x14ac:dyDescent="0.2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>E448/D448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 s="5">
        <f>E448/H448</f>
        <v>29.99462365591398</v>
      </c>
      <c r="Q448" t="str">
        <f>_xlfn.TEXTBEFORE(O448,"/",1,1,1)</f>
        <v>technology</v>
      </c>
      <c r="R448" t="str">
        <f>_xlfn.TEXTAFTER(O448,"/",1,1,1)</f>
        <v>wearables</v>
      </c>
      <c r="S448" s="10">
        <f>(((K448/60)/60)/24)+DATE(1970,1,1)</f>
        <v>41261.25</v>
      </c>
      <c r="T448" s="10">
        <f>(((L448/60)/60)/24)+DATE(1970,1,1)</f>
        <v>41263.25</v>
      </c>
    </row>
    <row r="449" spans="1:20" ht="34" x14ac:dyDescent="0.2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>E449/D449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 s="5">
        <f>E449/H449</f>
        <v>86</v>
      </c>
      <c r="Q449" t="str">
        <f>_xlfn.TEXTBEFORE(O449,"/",1,1,1)</f>
        <v>film &amp; video</v>
      </c>
      <c r="R449" t="str">
        <f>_xlfn.TEXTAFTER(O449,"/",1,1,1)</f>
        <v>television</v>
      </c>
      <c r="S449" s="10">
        <f>(((K449/60)/60)/24)+DATE(1970,1,1)</f>
        <v>43088.25</v>
      </c>
      <c r="T449" s="10">
        <f>(((L449/60)/60)/24)+DATE(1970,1,1)</f>
        <v>43104.25</v>
      </c>
    </row>
    <row r="450" spans="1:20" ht="17" x14ac:dyDescent="0.2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>E450/D450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 s="5">
        <f>E450/H450</f>
        <v>75.014876033057845</v>
      </c>
      <c r="Q450" t="str">
        <f>_xlfn.TEXTBEFORE(O450,"/",1,1,1)</f>
        <v>games</v>
      </c>
      <c r="R450" t="str">
        <f>_xlfn.TEXTAFTER(O450,"/",1,1,1)</f>
        <v>video games</v>
      </c>
      <c r="S450" s="10">
        <f>(((K450/60)/60)/24)+DATE(1970,1,1)</f>
        <v>41378.208333333336</v>
      </c>
      <c r="T450" s="10">
        <f>(((L450/60)/60)/24)+DATE(1970,1,1)</f>
        <v>41380.208333333336</v>
      </c>
    </row>
    <row r="451" spans="1:20" ht="17" x14ac:dyDescent="0.2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 s="5">
        <f>E451/H451</f>
        <v>101.19767441860465</v>
      </c>
      <c r="Q451" t="str">
        <f>_xlfn.TEXTBEFORE(O451,"/",1,1,1)</f>
        <v>games</v>
      </c>
      <c r="R451" t="str">
        <f>_xlfn.TEXTAFTER(O451,"/",1,1,1)</f>
        <v>video games</v>
      </c>
      <c r="S451" s="10">
        <f>(((K451/60)/60)/24)+DATE(1970,1,1)</f>
        <v>43530.25</v>
      </c>
      <c r="T451" s="10">
        <f>(((L451/60)/60)/24)+DATE(1970,1,1)</f>
        <v>43547.208333333328</v>
      </c>
    </row>
    <row r="452" spans="1:20" ht="17" x14ac:dyDescent="0.2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 s="5">
        <f>E452/H452</f>
        <v>4</v>
      </c>
      <c r="Q452" t="str">
        <f>_xlfn.TEXTBEFORE(O452,"/",1,1,1)</f>
        <v>film &amp; video</v>
      </c>
      <c r="R452" t="str">
        <f>_xlfn.TEXTAFTER(O452,"/",1,1,1)</f>
        <v>animation</v>
      </c>
      <c r="S452" s="10">
        <f>(((K452/60)/60)/24)+DATE(1970,1,1)</f>
        <v>43394.208333333328</v>
      </c>
      <c r="T452" s="10">
        <f>(((L452/60)/60)/24)+DATE(1970,1,1)</f>
        <v>43417.25</v>
      </c>
    </row>
    <row r="453" spans="1:20" ht="17" x14ac:dyDescent="0.2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>E453/D453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 s="5">
        <f>E453/H453</f>
        <v>29.001272669424118</v>
      </c>
      <c r="Q453" t="str">
        <f>_xlfn.TEXTBEFORE(O453,"/",1,1,1)</f>
        <v>music</v>
      </c>
      <c r="R453" t="str">
        <f>_xlfn.TEXTAFTER(O453,"/",1,1,1)</f>
        <v>rock</v>
      </c>
      <c r="S453" s="10">
        <f>(((K453/60)/60)/24)+DATE(1970,1,1)</f>
        <v>42935.208333333328</v>
      </c>
      <c r="T453" s="10">
        <f>(((L453/60)/60)/24)+DATE(1970,1,1)</f>
        <v>42966.208333333328</v>
      </c>
    </row>
    <row r="454" spans="1:20" ht="34" x14ac:dyDescent="0.2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>E454/D454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 s="5">
        <f>E454/H454</f>
        <v>98.225806451612897</v>
      </c>
      <c r="Q454" t="str">
        <f>_xlfn.TEXTBEFORE(O454,"/",1,1,1)</f>
        <v>film &amp; video</v>
      </c>
      <c r="R454" t="str">
        <f>_xlfn.TEXTAFTER(O454,"/",1,1,1)</f>
        <v>drama</v>
      </c>
      <c r="S454" s="10">
        <f>(((K454/60)/60)/24)+DATE(1970,1,1)</f>
        <v>40365.208333333336</v>
      </c>
      <c r="T454" s="10">
        <f>(((L454/60)/60)/24)+DATE(1970,1,1)</f>
        <v>40366.208333333336</v>
      </c>
    </row>
    <row r="455" spans="1:20" ht="34" x14ac:dyDescent="0.2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>E455/D455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 s="5">
        <f>E455/H455</f>
        <v>87.001693480101608</v>
      </c>
      <c r="Q455" t="str">
        <f>_xlfn.TEXTBEFORE(O455,"/",1,1,1)</f>
        <v>film &amp; video</v>
      </c>
      <c r="R455" t="str">
        <f>_xlfn.TEXTAFTER(O455,"/",1,1,1)</f>
        <v>science fiction</v>
      </c>
      <c r="S455" s="10">
        <f>(((K455/60)/60)/24)+DATE(1970,1,1)</f>
        <v>42705.25</v>
      </c>
      <c r="T455" s="10">
        <f>(((L455/60)/60)/24)+DATE(1970,1,1)</f>
        <v>42746.25</v>
      </c>
    </row>
    <row r="456" spans="1:20" ht="17" x14ac:dyDescent="0.2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>E456/D456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 s="5">
        <f>E456/H456</f>
        <v>45.205128205128204</v>
      </c>
      <c r="Q456" t="str">
        <f>_xlfn.TEXTBEFORE(O456,"/",1,1,1)</f>
        <v>film &amp; video</v>
      </c>
      <c r="R456" t="str">
        <f>_xlfn.TEXTAFTER(O456,"/",1,1,1)</f>
        <v>drama</v>
      </c>
      <c r="S456" s="10">
        <f>(((K456/60)/60)/24)+DATE(1970,1,1)</f>
        <v>41568.208333333336</v>
      </c>
      <c r="T456" s="10">
        <f>(((L456/60)/60)/24)+DATE(1970,1,1)</f>
        <v>41604.25</v>
      </c>
    </row>
    <row r="457" spans="1:20" ht="17" x14ac:dyDescent="0.2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>E457/D457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 s="5">
        <f>E457/H457</f>
        <v>37.001341561577675</v>
      </c>
      <c r="Q457" t="str">
        <f>_xlfn.TEXTBEFORE(O457,"/",1,1,1)</f>
        <v>theater</v>
      </c>
      <c r="R457" t="str">
        <f>_xlfn.TEXTAFTER(O457,"/",1,1,1)</f>
        <v>plays</v>
      </c>
      <c r="S457" s="10">
        <f>(((K457/60)/60)/24)+DATE(1970,1,1)</f>
        <v>40809.208333333336</v>
      </c>
      <c r="T457" s="10">
        <f>(((L457/60)/60)/24)+DATE(1970,1,1)</f>
        <v>40832.208333333336</v>
      </c>
    </row>
    <row r="458" spans="1:20" ht="34" x14ac:dyDescent="0.2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>E458/D458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 s="5">
        <f>E458/H458</f>
        <v>94.976947040498445</v>
      </c>
      <c r="Q458" t="str">
        <f>_xlfn.TEXTBEFORE(O458,"/",1,1,1)</f>
        <v>music</v>
      </c>
      <c r="R458" t="str">
        <f>_xlfn.TEXTAFTER(O458,"/",1,1,1)</f>
        <v>indie rock</v>
      </c>
      <c r="S458" s="10">
        <f>(((K458/60)/60)/24)+DATE(1970,1,1)</f>
        <v>43141.25</v>
      </c>
      <c r="T458" s="10">
        <f>(((L458/60)/60)/24)+DATE(1970,1,1)</f>
        <v>43141.25</v>
      </c>
    </row>
    <row r="459" spans="1:20" ht="17" x14ac:dyDescent="0.2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>E459/D459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 s="5">
        <f>E459/H459</f>
        <v>28.956521739130434</v>
      </c>
      <c r="Q459" t="str">
        <f>_xlfn.TEXTBEFORE(O459,"/",1,1,1)</f>
        <v>theater</v>
      </c>
      <c r="R459" t="str">
        <f>_xlfn.TEXTAFTER(O459,"/",1,1,1)</f>
        <v>plays</v>
      </c>
      <c r="S459" s="10">
        <f>(((K459/60)/60)/24)+DATE(1970,1,1)</f>
        <v>42657.208333333328</v>
      </c>
      <c r="T459" s="10">
        <f>(((L459/60)/60)/24)+DATE(1970,1,1)</f>
        <v>42659.208333333328</v>
      </c>
    </row>
    <row r="460" spans="1:20" ht="17" x14ac:dyDescent="0.2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>E460/D460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 s="5">
        <f>E460/H460</f>
        <v>55.993396226415094</v>
      </c>
      <c r="Q460" t="str">
        <f>_xlfn.TEXTBEFORE(O460,"/",1,1,1)</f>
        <v>theater</v>
      </c>
      <c r="R460" t="str">
        <f>_xlfn.TEXTAFTER(O460,"/",1,1,1)</f>
        <v>plays</v>
      </c>
      <c r="S460" s="10">
        <f>(((K460/60)/60)/24)+DATE(1970,1,1)</f>
        <v>40265.208333333336</v>
      </c>
      <c r="T460" s="10">
        <f>(((L460/60)/60)/24)+DATE(1970,1,1)</f>
        <v>40309.208333333336</v>
      </c>
    </row>
    <row r="461" spans="1:20" ht="17" x14ac:dyDescent="0.2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>E461/D461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 s="5">
        <f>E461/H461</f>
        <v>54.038095238095238</v>
      </c>
      <c r="Q461" t="str">
        <f>_xlfn.TEXTBEFORE(O461,"/",1,1,1)</f>
        <v>film &amp; video</v>
      </c>
      <c r="R461" t="str">
        <f>_xlfn.TEXTAFTER(O461,"/",1,1,1)</f>
        <v>documentary</v>
      </c>
      <c r="S461" s="10">
        <f>(((K461/60)/60)/24)+DATE(1970,1,1)</f>
        <v>42001.25</v>
      </c>
      <c r="T461" s="10">
        <f>(((L461/60)/60)/24)+DATE(1970,1,1)</f>
        <v>42026.25</v>
      </c>
    </row>
    <row r="462" spans="1:20" ht="17" x14ac:dyDescent="0.2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>E462/D462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 s="5">
        <f>E462/H462</f>
        <v>82.38</v>
      </c>
      <c r="Q462" t="str">
        <f>_xlfn.TEXTBEFORE(O462,"/",1,1,1)</f>
        <v>theater</v>
      </c>
      <c r="R462" t="str">
        <f>_xlfn.TEXTAFTER(O462,"/",1,1,1)</f>
        <v>plays</v>
      </c>
      <c r="S462" s="10">
        <f>(((K462/60)/60)/24)+DATE(1970,1,1)</f>
        <v>40399.208333333336</v>
      </c>
      <c r="T462" s="10">
        <f>(((L462/60)/60)/24)+DATE(1970,1,1)</f>
        <v>40402.208333333336</v>
      </c>
    </row>
    <row r="463" spans="1:20" ht="17" x14ac:dyDescent="0.2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>E463/D463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 s="5">
        <f>E463/H463</f>
        <v>66.997115384615384</v>
      </c>
      <c r="Q463" t="str">
        <f>_xlfn.TEXTBEFORE(O463,"/",1,1,1)</f>
        <v>film &amp; video</v>
      </c>
      <c r="R463" t="str">
        <f>_xlfn.TEXTAFTER(O463,"/",1,1,1)</f>
        <v>drama</v>
      </c>
      <c r="S463" s="10">
        <f>(((K463/60)/60)/24)+DATE(1970,1,1)</f>
        <v>41757.208333333336</v>
      </c>
      <c r="T463" s="10">
        <f>(((L463/60)/60)/24)+DATE(1970,1,1)</f>
        <v>41777.208333333336</v>
      </c>
    </row>
    <row r="464" spans="1:20" ht="17" x14ac:dyDescent="0.2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>E464/D464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 s="5">
        <f>E464/H464</f>
        <v>107.91401869158878</v>
      </c>
      <c r="Q464" t="str">
        <f>_xlfn.TEXTBEFORE(O464,"/",1,1,1)</f>
        <v>games</v>
      </c>
      <c r="R464" t="str">
        <f>_xlfn.TEXTAFTER(O464,"/",1,1,1)</f>
        <v>mobile games</v>
      </c>
      <c r="S464" s="10">
        <f>(((K464/60)/60)/24)+DATE(1970,1,1)</f>
        <v>41304.25</v>
      </c>
      <c r="T464" s="10">
        <f>(((L464/60)/60)/24)+DATE(1970,1,1)</f>
        <v>41342.25</v>
      </c>
    </row>
    <row r="465" spans="1:20" ht="34" x14ac:dyDescent="0.2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>E465/D465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 s="5">
        <f>E465/H465</f>
        <v>69.009501187648453</v>
      </c>
      <c r="Q465" t="str">
        <f>_xlfn.TEXTBEFORE(O465,"/",1,1,1)</f>
        <v>film &amp; video</v>
      </c>
      <c r="R465" t="str">
        <f>_xlfn.TEXTAFTER(O465,"/",1,1,1)</f>
        <v>animation</v>
      </c>
      <c r="S465" s="10">
        <f>(((K465/60)/60)/24)+DATE(1970,1,1)</f>
        <v>41639.25</v>
      </c>
      <c r="T465" s="10">
        <f>(((L465/60)/60)/24)+DATE(1970,1,1)</f>
        <v>41643.25</v>
      </c>
    </row>
    <row r="466" spans="1:20" ht="17" x14ac:dyDescent="0.2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>E466/D466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 s="5">
        <f>E466/H466</f>
        <v>39.006568144499177</v>
      </c>
      <c r="Q466" t="str">
        <f>_xlfn.TEXTBEFORE(O466,"/",1,1,1)</f>
        <v>theater</v>
      </c>
      <c r="R466" t="str">
        <f>_xlfn.TEXTAFTER(O466,"/",1,1,1)</f>
        <v>plays</v>
      </c>
      <c r="S466" s="10">
        <f>(((K466/60)/60)/24)+DATE(1970,1,1)</f>
        <v>43142.25</v>
      </c>
      <c r="T466" s="10">
        <f>(((L466/60)/60)/24)+DATE(1970,1,1)</f>
        <v>43156.25</v>
      </c>
    </row>
    <row r="467" spans="1:20" ht="17" x14ac:dyDescent="0.2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>E467/D467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 s="5">
        <f>E467/H467</f>
        <v>110.3625</v>
      </c>
      <c r="Q467" t="str">
        <f>_xlfn.TEXTBEFORE(O467,"/",1,1,1)</f>
        <v>publishing</v>
      </c>
      <c r="R467" t="str">
        <f>_xlfn.TEXTAFTER(O467,"/",1,1,1)</f>
        <v>translations</v>
      </c>
      <c r="S467" s="10">
        <f>(((K467/60)/60)/24)+DATE(1970,1,1)</f>
        <v>43127.25</v>
      </c>
      <c r="T467" s="10">
        <f>(((L467/60)/60)/24)+DATE(1970,1,1)</f>
        <v>43136.25</v>
      </c>
    </row>
    <row r="468" spans="1:20" ht="17" x14ac:dyDescent="0.2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>E468/D468</f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 s="5">
        <f>E468/H468</f>
        <v>94.857142857142861</v>
      </c>
      <c r="Q468" t="str">
        <f>_xlfn.TEXTBEFORE(O468,"/",1,1,1)</f>
        <v>technology</v>
      </c>
      <c r="R468" t="str">
        <f>_xlfn.TEXTAFTER(O468,"/",1,1,1)</f>
        <v>wearables</v>
      </c>
      <c r="S468" s="10">
        <f>(((K468/60)/60)/24)+DATE(1970,1,1)</f>
        <v>41409.208333333336</v>
      </c>
      <c r="T468" s="10">
        <f>(((L468/60)/60)/24)+DATE(1970,1,1)</f>
        <v>41432.208333333336</v>
      </c>
    </row>
    <row r="469" spans="1:20" ht="34" x14ac:dyDescent="0.2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>E469/D469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 s="5">
        <f>E469/H469</f>
        <v>57.935251798561154</v>
      </c>
      <c r="Q469" t="str">
        <f>_xlfn.TEXTBEFORE(O469,"/",1,1,1)</f>
        <v>technology</v>
      </c>
      <c r="R469" t="str">
        <f>_xlfn.TEXTAFTER(O469,"/",1,1,1)</f>
        <v>web</v>
      </c>
      <c r="S469" s="10">
        <f>(((K469/60)/60)/24)+DATE(1970,1,1)</f>
        <v>42331.25</v>
      </c>
      <c r="T469" s="10">
        <f>(((L469/60)/60)/24)+DATE(1970,1,1)</f>
        <v>42338.25</v>
      </c>
    </row>
    <row r="470" spans="1:20" ht="17" x14ac:dyDescent="0.2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>E470/D470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 s="5">
        <f>E470/H470</f>
        <v>101.25</v>
      </c>
      <c r="Q470" t="str">
        <f>_xlfn.TEXTBEFORE(O470,"/",1,1,1)</f>
        <v>theater</v>
      </c>
      <c r="R470" t="str">
        <f>_xlfn.TEXTAFTER(O470,"/",1,1,1)</f>
        <v>plays</v>
      </c>
      <c r="S470" s="10">
        <f>(((K470/60)/60)/24)+DATE(1970,1,1)</f>
        <v>43569.208333333328</v>
      </c>
      <c r="T470" s="10">
        <f>(((L470/60)/60)/24)+DATE(1970,1,1)</f>
        <v>43585.208333333328</v>
      </c>
    </row>
    <row r="471" spans="1:20" ht="17" x14ac:dyDescent="0.2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>E471/D471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 s="5">
        <f>E471/H471</f>
        <v>64.95597484276729</v>
      </c>
      <c r="Q471" t="str">
        <f>_xlfn.TEXTBEFORE(O471,"/",1,1,1)</f>
        <v>film &amp; video</v>
      </c>
      <c r="R471" t="str">
        <f>_xlfn.TEXTAFTER(O471,"/",1,1,1)</f>
        <v>drama</v>
      </c>
      <c r="S471" s="10">
        <f>(((K471/60)/60)/24)+DATE(1970,1,1)</f>
        <v>42142.208333333328</v>
      </c>
      <c r="T471" s="10">
        <f>(((L471/60)/60)/24)+DATE(1970,1,1)</f>
        <v>42144.208333333328</v>
      </c>
    </row>
    <row r="472" spans="1:20" ht="17" x14ac:dyDescent="0.2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>E472/D472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 s="5">
        <f>E472/H472</f>
        <v>27.00524934383202</v>
      </c>
      <c r="Q472" t="str">
        <f>_xlfn.TEXTBEFORE(O472,"/",1,1,1)</f>
        <v>technology</v>
      </c>
      <c r="R472" t="str">
        <f>_xlfn.TEXTAFTER(O472,"/",1,1,1)</f>
        <v>wearables</v>
      </c>
      <c r="S472" s="10">
        <f>(((K472/60)/60)/24)+DATE(1970,1,1)</f>
        <v>42716.25</v>
      </c>
      <c r="T472" s="10">
        <f>(((L472/60)/60)/24)+DATE(1970,1,1)</f>
        <v>42723.25</v>
      </c>
    </row>
    <row r="473" spans="1:20" ht="17" x14ac:dyDescent="0.2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>E473/D473</f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 s="5">
        <f>E473/H473</f>
        <v>50.97422680412371</v>
      </c>
      <c r="Q473" t="str">
        <f>_xlfn.TEXTBEFORE(O473,"/",1,1,1)</f>
        <v>food</v>
      </c>
      <c r="R473" t="str">
        <f>_xlfn.TEXTAFTER(O473,"/",1,1,1)</f>
        <v>food trucks</v>
      </c>
      <c r="S473" s="10">
        <f>(((K473/60)/60)/24)+DATE(1970,1,1)</f>
        <v>41031.208333333336</v>
      </c>
      <c r="T473" s="10">
        <f>(((L473/60)/60)/24)+DATE(1970,1,1)</f>
        <v>41031.208333333336</v>
      </c>
    </row>
    <row r="474" spans="1:20" ht="34" x14ac:dyDescent="0.2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>E474/D474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 s="5">
        <f>E474/H474</f>
        <v>104.94260869565217</v>
      </c>
      <c r="Q474" t="str">
        <f>_xlfn.TEXTBEFORE(O474,"/",1,1,1)</f>
        <v>music</v>
      </c>
      <c r="R474" t="str">
        <f>_xlfn.TEXTAFTER(O474,"/",1,1,1)</f>
        <v>rock</v>
      </c>
      <c r="S474" s="10">
        <f>(((K474/60)/60)/24)+DATE(1970,1,1)</f>
        <v>43535.208333333328</v>
      </c>
      <c r="T474" s="10">
        <f>(((L474/60)/60)/24)+DATE(1970,1,1)</f>
        <v>43589.208333333328</v>
      </c>
    </row>
    <row r="475" spans="1:20" ht="17" x14ac:dyDescent="0.2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>E475/D475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 s="5">
        <f>E475/H475</f>
        <v>84.028301886792448</v>
      </c>
      <c r="Q475" t="str">
        <f>_xlfn.TEXTBEFORE(O475,"/",1,1,1)</f>
        <v>music</v>
      </c>
      <c r="R475" t="str">
        <f>_xlfn.TEXTAFTER(O475,"/",1,1,1)</f>
        <v>electric music</v>
      </c>
      <c r="S475" s="10">
        <f>(((K475/60)/60)/24)+DATE(1970,1,1)</f>
        <v>43277.208333333328</v>
      </c>
      <c r="T475" s="10">
        <f>(((L475/60)/60)/24)+DATE(1970,1,1)</f>
        <v>43278.208333333328</v>
      </c>
    </row>
    <row r="476" spans="1:20" ht="17" x14ac:dyDescent="0.2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>E476/D476</f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 s="5">
        <f>E476/H476</f>
        <v>102.85915492957747</v>
      </c>
      <c r="Q476" t="str">
        <f>_xlfn.TEXTBEFORE(O476,"/",1,1,1)</f>
        <v>film &amp; video</v>
      </c>
      <c r="R476" t="str">
        <f>_xlfn.TEXTAFTER(O476,"/",1,1,1)</f>
        <v>television</v>
      </c>
      <c r="S476" s="10">
        <f>(((K476/60)/60)/24)+DATE(1970,1,1)</f>
        <v>41989.25</v>
      </c>
      <c r="T476" s="10">
        <f>(((L476/60)/60)/24)+DATE(1970,1,1)</f>
        <v>41990.25</v>
      </c>
    </row>
    <row r="477" spans="1:20" ht="34" x14ac:dyDescent="0.2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>E477/D477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 s="5">
        <f>E477/H477</f>
        <v>39.962085308056871</v>
      </c>
      <c r="Q477" t="str">
        <f>_xlfn.TEXTBEFORE(O477,"/",1,1,1)</f>
        <v>publishing</v>
      </c>
      <c r="R477" t="str">
        <f>_xlfn.TEXTAFTER(O477,"/",1,1,1)</f>
        <v>translations</v>
      </c>
      <c r="S477" s="10">
        <f>(((K477/60)/60)/24)+DATE(1970,1,1)</f>
        <v>41450.208333333336</v>
      </c>
      <c r="T477" s="10">
        <f>(((L477/60)/60)/24)+DATE(1970,1,1)</f>
        <v>41454.208333333336</v>
      </c>
    </row>
    <row r="478" spans="1:20" ht="34" x14ac:dyDescent="0.2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>E478/D478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 s="5">
        <f>E478/H478</f>
        <v>51.001785714285717</v>
      </c>
      <c r="Q478" t="str">
        <f>_xlfn.TEXTBEFORE(O478,"/",1,1,1)</f>
        <v>publishing</v>
      </c>
      <c r="R478" t="str">
        <f>_xlfn.TEXTAFTER(O478,"/",1,1,1)</f>
        <v>fiction</v>
      </c>
      <c r="S478" s="10">
        <f>(((K478/60)/60)/24)+DATE(1970,1,1)</f>
        <v>43322.208333333328</v>
      </c>
      <c r="T478" s="10">
        <f>(((L478/60)/60)/24)+DATE(1970,1,1)</f>
        <v>43328.208333333328</v>
      </c>
    </row>
    <row r="479" spans="1:20" ht="17" x14ac:dyDescent="0.2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>E479/D479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 s="5">
        <f>E479/H479</f>
        <v>40.823008849557525</v>
      </c>
      <c r="Q479" t="str">
        <f>_xlfn.TEXTBEFORE(O479,"/",1,1,1)</f>
        <v>film &amp; video</v>
      </c>
      <c r="R479" t="str">
        <f>_xlfn.TEXTAFTER(O479,"/",1,1,1)</f>
        <v>science fiction</v>
      </c>
      <c r="S479" s="10">
        <f>(((K479/60)/60)/24)+DATE(1970,1,1)</f>
        <v>40720.208333333336</v>
      </c>
      <c r="T479" s="10">
        <f>(((L479/60)/60)/24)+DATE(1970,1,1)</f>
        <v>40747.208333333336</v>
      </c>
    </row>
    <row r="480" spans="1:20" ht="17" x14ac:dyDescent="0.2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>E480/D480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 s="5">
        <f>E480/H480</f>
        <v>58.999637155297535</v>
      </c>
      <c r="Q480" t="str">
        <f>_xlfn.TEXTBEFORE(O480,"/",1,1,1)</f>
        <v>technology</v>
      </c>
      <c r="R480" t="str">
        <f>_xlfn.TEXTAFTER(O480,"/",1,1,1)</f>
        <v>wearables</v>
      </c>
      <c r="S480" s="10">
        <f>(((K480/60)/60)/24)+DATE(1970,1,1)</f>
        <v>42072.208333333328</v>
      </c>
      <c r="T480" s="10">
        <f>(((L480/60)/60)/24)+DATE(1970,1,1)</f>
        <v>42084.208333333328</v>
      </c>
    </row>
    <row r="481" spans="1:20" ht="17" x14ac:dyDescent="0.2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>E481/D481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 s="5">
        <f>E481/H481</f>
        <v>71.156069364161851</v>
      </c>
      <c r="Q481" t="str">
        <f>_xlfn.TEXTBEFORE(O481,"/",1,1,1)</f>
        <v>food</v>
      </c>
      <c r="R481" t="str">
        <f>_xlfn.TEXTAFTER(O481,"/",1,1,1)</f>
        <v>food trucks</v>
      </c>
      <c r="S481" s="10">
        <f>(((K481/60)/60)/24)+DATE(1970,1,1)</f>
        <v>42945.208333333328</v>
      </c>
      <c r="T481" s="10">
        <f>(((L481/60)/60)/24)+DATE(1970,1,1)</f>
        <v>42947.208333333328</v>
      </c>
    </row>
    <row r="482" spans="1:20" ht="17" x14ac:dyDescent="0.2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>E482/D482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 s="5">
        <f>E482/H482</f>
        <v>99.494252873563212</v>
      </c>
      <c r="Q482" t="str">
        <f>_xlfn.TEXTBEFORE(O482,"/",1,1,1)</f>
        <v>photography</v>
      </c>
      <c r="R482" t="str">
        <f>_xlfn.TEXTAFTER(O482,"/",1,1,1)</f>
        <v>photography books</v>
      </c>
      <c r="S482" s="10">
        <f>(((K482/60)/60)/24)+DATE(1970,1,1)</f>
        <v>40248.25</v>
      </c>
      <c r="T482" s="10">
        <f>(((L482/60)/60)/24)+DATE(1970,1,1)</f>
        <v>40257.208333333336</v>
      </c>
    </row>
    <row r="483" spans="1:20" ht="34" x14ac:dyDescent="0.2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>E483/D483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 s="5">
        <f>E483/H483</f>
        <v>103.98634590377114</v>
      </c>
      <c r="Q483" t="str">
        <f>_xlfn.TEXTBEFORE(O483,"/",1,1,1)</f>
        <v>theater</v>
      </c>
      <c r="R483" t="str">
        <f>_xlfn.TEXTAFTER(O483,"/",1,1,1)</f>
        <v>plays</v>
      </c>
      <c r="S483" s="10">
        <f>(((K483/60)/60)/24)+DATE(1970,1,1)</f>
        <v>41913.208333333336</v>
      </c>
      <c r="T483" s="10">
        <f>(((L483/60)/60)/24)+DATE(1970,1,1)</f>
        <v>41955.25</v>
      </c>
    </row>
    <row r="484" spans="1:20" ht="34" x14ac:dyDescent="0.2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>E484/D484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 s="5">
        <f>E484/H484</f>
        <v>76.555555555555557</v>
      </c>
      <c r="Q484" t="str">
        <f>_xlfn.TEXTBEFORE(O484,"/",1,1,1)</f>
        <v>publishing</v>
      </c>
      <c r="R484" t="str">
        <f>_xlfn.TEXTAFTER(O484,"/",1,1,1)</f>
        <v>fiction</v>
      </c>
      <c r="S484" s="10">
        <f>(((K484/60)/60)/24)+DATE(1970,1,1)</f>
        <v>40963.25</v>
      </c>
      <c r="T484" s="10">
        <f>(((L484/60)/60)/24)+DATE(1970,1,1)</f>
        <v>40974.25</v>
      </c>
    </row>
    <row r="485" spans="1:20" ht="17" x14ac:dyDescent="0.2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>E485/D485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 s="5">
        <f>E485/H485</f>
        <v>87.068592057761734</v>
      </c>
      <c r="Q485" t="str">
        <f>_xlfn.TEXTBEFORE(O485,"/",1,1,1)</f>
        <v>theater</v>
      </c>
      <c r="R485" t="str">
        <f>_xlfn.TEXTAFTER(O485,"/",1,1,1)</f>
        <v>plays</v>
      </c>
      <c r="S485" s="10">
        <f>(((K485/60)/60)/24)+DATE(1970,1,1)</f>
        <v>43811.25</v>
      </c>
      <c r="T485" s="10">
        <f>(((L485/60)/60)/24)+DATE(1970,1,1)</f>
        <v>43818.25</v>
      </c>
    </row>
    <row r="486" spans="1:20" ht="17" x14ac:dyDescent="0.2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>E486/D486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 s="5">
        <f>E486/H486</f>
        <v>48.99554707379135</v>
      </c>
      <c r="Q486" t="str">
        <f>_xlfn.TEXTBEFORE(O486,"/",1,1,1)</f>
        <v>food</v>
      </c>
      <c r="R486" t="str">
        <f>_xlfn.TEXTAFTER(O486,"/",1,1,1)</f>
        <v>food trucks</v>
      </c>
      <c r="S486" s="10">
        <f>(((K486/60)/60)/24)+DATE(1970,1,1)</f>
        <v>41855.208333333336</v>
      </c>
      <c r="T486" s="10">
        <f>(((L486/60)/60)/24)+DATE(1970,1,1)</f>
        <v>41904.208333333336</v>
      </c>
    </row>
    <row r="487" spans="1:20" ht="34" x14ac:dyDescent="0.2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>E487/D487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 s="5">
        <f>E487/H487</f>
        <v>42.969135802469133</v>
      </c>
      <c r="Q487" t="str">
        <f>_xlfn.TEXTBEFORE(O487,"/",1,1,1)</f>
        <v>theater</v>
      </c>
      <c r="R487" t="str">
        <f>_xlfn.TEXTAFTER(O487,"/",1,1,1)</f>
        <v>plays</v>
      </c>
      <c r="S487" s="10">
        <f>(((K487/60)/60)/24)+DATE(1970,1,1)</f>
        <v>43626.208333333328</v>
      </c>
      <c r="T487" s="10">
        <f>(((L487/60)/60)/24)+DATE(1970,1,1)</f>
        <v>43667.208333333328</v>
      </c>
    </row>
    <row r="488" spans="1:20" ht="34" x14ac:dyDescent="0.2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>E488/D488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 s="5">
        <f>E488/H488</f>
        <v>33.428571428571431</v>
      </c>
      <c r="Q488" t="str">
        <f>_xlfn.TEXTBEFORE(O488,"/",1,1,1)</f>
        <v>publishing</v>
      </c>
      <c r="R488" t="str">
        <f>_xlfn.TEXTAFTER(O488,"/",1,1,1)</f>
        <v>translations</v>
      </c>
      <c r="S488" s="10">
        <f>(((K488/60)/60)/24)+DATE(1970,1,1)</f>
        <v>43168.25</v>
      </c>
      <c r="T488" s="10">
        <f>(((L488/60)/60)/24)+DATE(1970,1,1)</f>
        <v>43183.208333333328</v>
      </c>
    </row>
    <row r="489" spans="1:20" ht="17" x14ac:dyDescent="0.2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>E489/D489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 s="5">
        <f>E489/H489</f>
        <v>83.982949701619773</v>
      </c>
      <c r="Q489" t="str">
        <f>_xlfn.TEXTBEFORE(O489,"/",1,1,1)</f>
        <v>theater</v>
      </c>
      <c r="R489" t="str">
        <f>_xlfn.TEXTAFTER(O489,"/",1,1,1)</f>
        <v>plays</v>
      </c>
      <c r="S489" s="10">
        <f>(((K489/60)/60)/24)+DATE(1970,1,1)</f>
        <v>42845.208333333328</v>
      </c>
      <c r="T489" s="10">
        <f>(((L489/60)/60)/24)+DATE(1970,1,1)</f>
        <v>42878.208333333328</v>
      </c>
    </row>
    <row r="490" spans="1:20" ht="17" x14ac:dyDescent="0.2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>E490/D490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 s="5">
        <f>E490/H490</f>
        <v>101.41739130434783</v>
      </c>
      <c r="Q490" t="str">
        <f>_xlfn.TEXTBEFORE(O490,"/",1,1,1)</f>
        <v>theater</v>
      </c>
      <c r="R490" t="str">
        <f>_xlfn.TEXTAFTER(O490,"/",1,1,1)</f>
        <v>plays</v>
      </c>
      <c r="S490" s="10">
        <f>(((K490/60)/60)/24)+DATE(1970,1,1)</f>
        <v>42403.25</v>
      </c>
      <c r="T490" s="10">
        <f>(((L490/60)/60)/24)+DATE(1970,1,1)</f>
        <v>42420.25</v>
      </c>
    </row>
    <row r="491" spans="1:20" ht="17" x14ac:dyDescent="0.2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>E491/D491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 s="5">
        <f>E491/H491</f>
        <v>109.87058823529412</v>
      </c>
      <c r="Q491" t="str">
        <f>_xlfn.TEXTBEFORE(O491,"/",1,1,1)</f>
        <v>technology</v>
      </c>
      <c r="R491" t="str">
        <f>_xlfn.TEXTAFTER(O491,"/",1,1,1)</f>
        <v>wearables</v>
      </c>
      <c r="S491" s="10">
        <f>(((K491/60)/60)/24)+DATE(1970,1,1)</f>
        <v>40406.208333333336</v>
      </c>
      <c r="T491" s="10">
        <f>(((L491/60)/60)/24)+DATE(1970,1,1)</f>
        <v>40411.208333333336</v>
      </c>
    </row>
    <row r="492" spans="1:20" ht="17" x14ac:dyDescent="0.2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>E492/D492</f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 s="5">
        <f>E492/H492</f>
        <v>31.916666666666668</v>
      </c>
      <c r="Q492" t="str">
        <f>_xlfn.TEXTBEFORE(O492,"/",1,1,1)</f>
        <v>journalism</v>
      </c>
      <c r="R492" t="str">
        <f>_xlfn.TEXTAFTER(O492,"/",1,1,1)</f>
        <v>audio</v>
      </c>
      <c r="S492" s="10">
        <f>(((K492/60)/60)/24)+DATE(1970,1,1)</f>
        <v>43786.25</v>
      </c>
      <c r="T492" s="10">
        <f>(((L492/60)/60)/24)+DATE(1970,1,1)</f>
        <v>43793.25</v>
      </c>
    </row>
    <row r="493" spans="1:20" ht="34" x14ac:dyDescent="0.2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>E493/D493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 s="5">
        <f>E493/H493</f>
        <v>70.993450675399103</v>
      </c>
      <c r="Q493" t="str">
        <f>_xlfn.TEXTBEFORE(O493,"/",1,1,1)</f>
        <v>food</v>
      </c>
      <c r="R493" t="str">
        <f>_xlfn.TEXTAFTER(O493,"/",1,1,1)</f>
        <v>food trucks</v>
      </c>
      <c r="S493" s="10">
        <f>(((K493/60)/60)/24)+DATE(1970,1,1)</f>
        <v>41456.208333333336</v>
      </c>
      <c r="T493" s="10">
        <f>(((L493/60)/60)/24)+DATE(1970,1,1)</f>
        <v>41482.208333333336</v>
      </c>
    </row>
    <row r="494" spans="1:20" ht="17" x14ac:dyDescent="0.2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>E494/D494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 s="5">
        <f>E494/H494</f>
        <v>77.026890756302521</v>
      </c>
      <c r="Q494" t="str">
        <f>_xlfn.TEXTBEFORE(O494,"/",1,1,1)</f>
        <v>film &amp; video</v>
      </c>
      <c r="R494" t="str">
        <f>_xlfn.TEXTAFTER(O494,"/",1,1,1)</f>
        <v>shorts</v>
      </c>
      <c r="S494" s="10">
        <f>(((K494/60)/60)/24)+DATE(1970,1,1)</f>
        <v>40336.208333333336</v>
      </c>
      <c r="T494" s="10">
        <f>(((L494/60)/60)/24)+DATE(1970,1,1)</f>
        <v>40371.208333333336</v>
      </c>
    </row>
    <row r="495" spans="1:20" ht="17" x14ac:dyDescent="0.2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>E495/D495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 s="5">
        <f>E495/H495</f>
        <v>101.78125</v>
      </c>
      <c r="Q495" t="str">
        <f>_xlfn.TEXTBEFORE(O495,"/",1,1,1)</f>
        <v>photography</v>
      </c>
      <c r="R495" t="str">
        <f>_xlfn.TEXTAFTER(O495,"/",1,1,1)</f>
        <v>photography books</v>
      </c>
      <c r="S495" s="10">
        <f>(((K495/60)/60)/24)+DATE(1970,1,1)</f>
        <v>43645.208333333328</v>
      </c>
      <c r="T495" s="10">
        <f>(((L495/60)/60)/24)+DATE(1970,1,1)</f>
        <v>43658.208333333328</v>
      </c>
    </row>
    <row r="496" spans="1:20" ht="17" x14ac:dyDescent="0.2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>E496/D496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 s="5">
        <f>E496/H496</f>
        <v>51.059701492537314</v>
      </c>
      <c r="Q496" t="str">
        <f>_xlfn.TEXTBEFORE(O496,"/",1,1,1)</f>
        <v>technology</v>
      </c>
      <c r="R496" t="str">
        <f>_xlfn.TEXTAFTER(O496,"/",1,1,1)</f>
        <v>wearables</v>
      </c>
      <c r="S496" s="10">
        <f>(((K496/60)/60)/24)+DATE(1970,1,1)</f>
        <v>40990.208333333336</v>
      </c>
      <c r="T496" s="10">
        <f>(((L496/60)/60)/24)+DATE(1970,1,1)</f>
        <v>40991.208333333336</v>
      </c>
    </row>
    <row r="497" spans="1:20" ht="17" x14ac:dyDescent="0.2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>E497/D497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 s="5">
        <f>E497/H497</f>
        <v>68.02051282051282</v>
      </c>
      <c r="Q497" t="str">
        <f>_xlfn.TEXTBEFORE(O497,"/",1,1,1)</f>
        <v>theater</v>
      </c>
      <c r="R497" t="str">
        <f>_xlfn.TEXTAFTER(O497,"/",1,1,1)</f>
        <v>plays</v>
      </c>
      <c r="S497" s="10">
        <f>(((K497/60)/60)/24)+DATE(1970,1,1)</f>
        <v>41800.208333333336</v>
      </c>
      <c r="T497" s="10">
        <f>(((L497/60)/60)/24)+DATE(1970,1,1)</f>
        <v>41804.208333333336</v>
      </c>
    </row>
    <row r="498" spans="1:20" ht="17" x14ac:dyDescent="0.2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>E498/D498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 s="5">
        <f>E498/H498</f>
        <v>30.87037037037037</v>
      </c>
      <c r="Q498" t="str">
        <f>_xlfn.TEXTBEFORE(O498,"/",1,1,1)</f>
        <v>film &amp; video</v>
      </c>
      <c r="R498" t="str">
        <f>_xlfn.TEXTAFTER(O498,"/",1,1,1)</f>
        <v>animation</v>
      </c>
      <c r="S498" s="10">
        <f>(((K498/60)/60)/24)+DATE(1970,1,1)</f>
        <v>42876.208333333328</v>
      </c>
      <c r="T498" s="10">
        <f>(((L498/60)/60)/24)+DATE(1970,1,1)</f>
        <v>42893.208333333328</v>
      </c>
    </row>
    <row r="499" spans="1:20" ht="17" x14ac:dyDescent="0.2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>E499/D499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 s="5">
        <f>E499/H499</f>
        <v>27.908333333333335</v>
      </c>
      <c r="Q499" t="str">
        <f>_xlfn.TEXTBEFORE(O499,"/",1,1,1)</f>
        <v>technology</v>
      </c>
      <c r="R499" t="str">
        <f>_xlfn.TEXTAFTER(O499,"/",1,1,1)</f>
        <v>wearables</v>
      </c>
      <c r="S499" s="10">
        <f>(((K499/60)/60)/24)+DATE(1970,1,1)</f>
        <v>42724.25</v>
      </c>
      <c r="T499" s="10">
        <f>(((L499/60)/60)/24)+DATE(1970,1,1)</f>
        <v>42724.25</v>
      </c>
    </row>
    <row r="500" spans="1:20" ht="17" x14ac:dyDescent="0.2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>E500/D500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 s="5">
        <f>E500/H500</f>
        <v>79.994818652849744</v>
      </c>
      <c r="Q500" t="str">
        <f>_xlfn.TEXTBEFORE(O500,"/",1,1,1)</f>
        <v>technology</v>
      </c>
      <c r="R500" t="str">
        <f>_xlfn.TEXTAFTER(O500,"/",1,1,1)</f>
        <v>web</v>
      </c>
      <c r="S500" s="10">
        <f>(((K500/60)/60)/24)+DATE(1970,1,1)</f>
        <v>42005.25</v>
      </c>
      <c r="T500" s="10">
        <f>(((L500/60)/60)/24)+DATE(1970,1,1)</f>
        <v>42007.25</v>
      </c>
    </row>
    <row r="501" spans="1:20" ht="34" x14ac:dyDescent="0.2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>E501/D501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 s="5">
        <f>E501/H501</f>
        <v>38.003378378378379</v>
      </c>
      <c r="Q501" t="str">
        <f>_xlfn.TEXTBEFORE(O501,"/",1,1,1)</f>
        <v>film &amp; video</v>
      </c>
      <c r="R501" t="str">
        <f>_xlfn.TEXTAFTER(O501,"/",1,1,1)</f>
        <v>documentary</v>
      </c>
      <c r="S501" s="10">
        <f>(((K501/60)/60)/24)+DATE(1970,1,1)</f>
        <v>42444.208333333328</v>
      </c>
      <c r="T501" s="10">
        <f>(((L501/60)/60)/24)+DATE(1970,1,1)</f>
        <v>42449.208333333328</v>
      </c>
    </row>
    <row r="502" spans="1:20" ht="17" x14ac:dyDescent="0.2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>E502/D502</f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 s="5" t="e">
        <f>E502/H502</f>
        <v>#DIV/0!</v>
      </c>
      <c r="Q502" t="str">
        <f>_xlfn.TEXTBEFORE(O502,"/",1,1,1)</f>
        <v>theater</v>
      </c>
      <c r="R502" t="str">
        <f>_xlfn.TEXTAFTER(O502,"/",1,1,1)</f>
        <v>plays</v>
      </c>
      <c r="S502" s="10">
        <f>(((K502/60)/60)/24)+DATE(1970,1,1)</f>
        <v>41395.208333333336</v>
      </c>
      <c r="T502" s="10">
        <f>(((L502/60)/60)/24)+DATE(1970,1,1)</f>
        <v>41423.208333333336</v>
      </c>
    </row>
    <row r="503" spans="1:20" ht="17" x14ac:dyDescent="0.2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>E503/D503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 s="5">
        <f>E503/H503</f>
        <v>59.990534521158132</v>
      </c>
      <c r="Q503" t="str">
        <f>_xlfn.TEXTBEFORE(O503,"/",1,1,1)</f>
        <v>film &amp; video</v>
      </c>
      <c r="R503" t="str">
        <f>_xlfn.TEXTAFTER(O503,"/",1,1,1)</f>
        <v>documentary</v>
      </c>
      <c r="S503" s="10">
        <f>(((K503/60)/60)/24)+DATE(1970,1,1)</f>
        <v>41345.208333333336</v>
      </c>
      <c r="T503" s="10">
        <f>(((L503/60)/60)/24)+DATE(1970,1,1)</f>
        <v>41347.208333333336</v>
      </c>
    </row>
    <row r="504" spans="1:20" ht="17" x14ac:dyDescent="0.2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>E504/D504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 s="5">
        <f>E504/H504</f>
        <v>37.037634408602152</v>
      </c>
      <c r="Q504" t="str">
        <f>_xlfn.TEXTBEFORE(O504,"/",1,1,1)</f>
        <v>games</v>
      </c>
      <c r="R504" t="str">
        <f>_xlfn.TEXTAFTER(O504,"/",1,1,1)</f>
        <v>video games</v>
      </c>
      <c r="S504" s="10">
        <f>(((K504/60)/60)/24)+DATE(1970,1,1)</f>
        <v>41117.208333333336</v>
      </c>
      <c r="T504" s="10">
        <f>(((L504/60)/60)/24)+DATE(1970,1,1)</f>
        <v>41146.208333333336</v>
      </c>
    </row>
    <row r="505" spans="1:20" ht="34" x14ac:dyDescent="0.2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>E505/D505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 s="5">
        <f>E505/H505</f>
        <v>99.963043478260872</v>
      </c>
      <c r="Q505" t="str">
        <f>_xlfn.TEXTBEFORE(O505,"/",1,1,1)</f>
        <v>film &amp; video</v>
      </c>
      <c r="R505" t="str">
        <f>_xlfn.TEXTAFTER(O505,"/",1,1,1)</f>
        <v>drama</v>
      </c>
      <c r="S505" s="10">
        <f>(((K505/60)/60)/24)+DATE(1970,1,1)</f>
        <v>42186.208333333328</v>
      </c>
      <c r="T505" s="10">
        <f>(((L505/60)/60)/24)+DATE(1970,1,1)</f>
        <v>42206.208333333328</v>
      </c>
    </row>
    <row r="506" spans="1:20" ht="17" x14ac:dyDescent="0.2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>E506/D506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 s="5">
        <f>E506/H506</f>
        <v>111.6774193548387</v>
      </c>
      <c r="Q506" t="str">
        <f>_xlfn.TEXTBEFORE(O506,"/",1,1,1)</f>
        <v>music</v>
      </c>
      <c r="R506" t="str">
        <f>_xlfn.TEXTAFTER(O506,"/",1,1,1)</f>
        <v>rock</v>
      </c>
      <c r="S506" s="10">
        <f>(((K506/60)/60)/24)+DATE(1970,1,1)</f>
        <v>42142.208333333328</v>
      </c>
      <c r="T506" s="10">
        <f>(((L506/60)/60)/24)+DATE(1970,1,1)</f>
        <v>42143.208333333328</v>
      </c>
    </row>
    <row r="507" spans="1:20" ht="17" x14ac:dyDescent="0.2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>E507/D507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 s="5">
        <f>E507/H507</f>
        <v>36.014409221902014</v>
      </c>
      <c r="Q507" t="str">
        <f>_xlfn.TEXTBEFORE(O507,"/",1,1,1)</f>
        <v>publishing</v>
      </c>
      <c r="R507" t="str">
        <f>_xlfn.TEXTAFTER(O507,"/",1,1,1)</f>
        <v>radio &amp; podcasts</v>
      </c>
      <c r="S507" s="10">
        <f>(((K507/60)/60)/24)+DATE(1970,1,1)</f>
        <v>41341.25</v>
      </c>
      <c r="T507" s="10">
        <f>(((L507/60)/60)/24)+DATE(1970,1,1)</f>
        <v>41383.208333333336</v>
      </c>
    </row>
    <row r="508" spans="1:20" ht="17" x14ac:dyDescent="0.2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>E508/D508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 s="5">
        <f>E508/H508</f>
        <v>66.010284810126578</v>
      </c>
      <c r="Q508" t="str">
        <f>_xlfn.TEXTBEFORE(O508,"/",1,1,1)</f>
        <v>theater</v>
      </c>
      <c r="R508" t="str">
        <f>_xlfn.TEXTAFTER(O508,"/",1,1,1)</f>
        <v>plays</v>
      </c>
      <c r="S508" s="10">
        <f>(((K508/60)/60)/24)+DATE(1970,1,1)</f>
        <v>43062.25</v>
      </c>
      <c r="T508" s="10">
        <f>(((L508/60)/60)/24)+DATE(1970,1,1)</f>
        <v>43079.25</v>
      </c>
    </row>
    <row r="509" spans="1:20" ht="34" x14ac:dyDescent="0.2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>E509/D509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 s="5">
        <f>E509/H509</f>
        <v>44.05263157894737</v>
      </c>
      <c r="Q509" t="str">
        <f>_xlfn.TEXTBEFORE(O509,"/",1,1,1)</f>
        <v>technology</v>
      </c>
      <c r="R509" t="str">
        <f>_xlfn.TEXTAFTER(O509,"/",1,1,1)</f>
        <v>web</v>
      </c>
      <c r="S509" s="10">
        <f>(((K509/60)/60)/24)+DATE(1970,1,1)</f>
        <v>41373.208333333336</v>
      </c>
      <c r="T509" s="10">
        <f>(((L509/60)/60)/24)+DATE(1970,1,1)</f>
        <v>41422.208333333336</v>
      </c>
    </row>
    <row r="510" spans="1:20" ht="17" x14ac:dyDescent="0.2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>E510/D510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 s="5">
        <f>E510/H510</f>
        <v>52.999726551818434</v>
      </c>
      <c r="Q510" t="str">
        <f>_xlfn.TEXTBEFORE(O510,"/",1,1,1)</f>
        <v>theater</v>
      </c>
      <c r="R510" t="str">
        <f>_xlfn.TEXTAFTER(O510,"/",1,1,1)</f>
        <v>plays</v>
      </c>
      <c r="S510" s="10">
        <f>(((K510/60)/60)/24)+DATE(1970,1,1)</f>
        <v>43310.208333333328</v>
      </c>
      <c r="T510" s="10">
        <f>(((L510/60)/60)/24)+DATE(1970,1,1)</f>
        <v>43331.208333333328</v>
      </c>
    </row>
    <row r="511" spans="1:20" ht="17" x14ac:dyDescent="0.2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>E511/D511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 s="5">
        <f>E511/H511</f>
        <v>95</v>
      </c>
      <c r="Q511" t="str">
        <f>_xlfn.TEXTBEFORE(O511,"/",1,1,1)</f>
        <v>theater</v>
      </c>
      <c r="R511" t="str">
        <f>_xlfn.TEXTAFTER(O511,"/",1,1,1)</f>
        <v>plays</v>
      </c>
      <c r="S511" s="10">
        <f>(((K511/60)/60)/24)+DATE(1970,1,1)</f>
        <v>41034.208333333336</v>
      </c>
      <c r="T511" s="10">
        <f>(((L511/60)/60)/24)+DATE(1970,1,1)</f>
        <v>41044.208333333336</v>
      </c>
    </row>
    <row r="512" spans="1:20" ht="17" x14ac:dyDescent="0.2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>E512/D512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 s="5">
        <f>E512/H512</f>
        <v>70.908396946564892</v>
      </c>
      <c r="Q512" t="str">
        <f>_xlfn.TEXTBEFORE(O512,"/",1,1,1)</f>
        <v>film &amp; video</v>
      </c>
      <c r="R512" t="str">
        <f>_xlfn.TEXTAFTER(O512,"/",1,1,1)</f>
        <v>drama</v>
      </c>
      <c r="S512" s="10">
        <f>(((K512/60)/60)/24)+DATE(1970,1,1)</f>
        <v>43251.208333333328</v>
      </c>
      <c r="T512" s="10">
        <f>(((L512/60)/60)/24)+DATE(1970,1,1)</f>
        <v>43275.208333333328</v>
      </c>
    </row>
    <row r="513" spans="1:20" ht="17" x14ac:dyDescent="0.2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>E513/D513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 s="5">
        <f>E513/H513</f>
        <v>98.060773480662988</v>
      </c>
      <c r="Q513" t="str">
        <f>_xlfn.TEXTBEFORE(O513,"/",1,1,1)</f>
        <v>theater</v>
      </c>
      <c r="R513" t="str">
        <f>_xlfn.TEXTAFTER(O513,"/",1,1,1)</f>
        <v>plays</v>
      </c>
      <c r="S513" s="10">
        <f>(((K513/60)/60)/24)+DATE(1970,1,1)</f>
        <v>43671.208333333328</v>
      </c>
      <c r="T513" s="10">
        <f>(((L513/60)/60)/24)+DATE(1970,1,1)</f>
        <v>43681.208333333328</v>
      </c>
    </row>
    <row r="514" spans="1:20" ht="17" x14ac:dyDescent="0.2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>E514/D514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 s="5">
        <f>E514/H514</f>
        <v>53.046025104602514</v>
      </c>
      <c r="Q514" t="str">
        <f>_xlfn.TEXTBEFORE(O514,"/",1,1,1)</f>
        <v>games</v>
      </c>
      <c r="R514" t="str">
        <f>_xlfn.TEXTAFTER(O514,"/",1,1,1)</f>
        <v>video games</v>
      </c>
      <c r="S514" s="10">
        <f>(((K514/60)/60)/24)+DATE(1970,1,1)</f>
        <v>41825.208333333336</v>
      </c>
      <c r="T514" s="10">
        <f>(((L514/60)/60)/24)+DATE(1970,1,1)</f>
        <v>41826.208333333336</v>
      </c>
    </row>
    <row r="515" spans="1:20" ht="17" x14ac:dyDescent="0.2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 s="5">
        <f>E515/H515</f>
        <v>93.142857142857139</v>
      </c>
      <c r="Q515" t="str">
        <f>_xlfn.TEXTBEFORE(O515,"/",1,1,1)</f>
        <v>film &amp; video</v>
      </c>
      <c r="R515" t="str">
        <f>_xlfn.TEXTAFTER(O515,"/",1,1,1)</f>
        <v>television</v>
      </c>
      <c r="S515" s="10">
        <f>(((K515/60)/60)/24)+DATE(1970,1,1)</f>
        <v>40430.208333333336</v>
      </c>
      <c r="T515" s="10">
        <f>(((L515/60)/60)/24)+DATE(1970,1,1)</f>
        <v>40432.208333333336</v>
      </c>
    </row>
    <row r="516" spans="1:20" ht="17" x14ac:dyDescent="0.2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 s="5">
        <f>E516/H516</f>
        <v>58.945075757575758</v>
      </c>
      <c r="Q516" t="str">
        <f>_xlfn.TEXTBEFORE(O516,"/",1,1,1)</f>
        <v>music</v>
      </c>
      <c r="R516" t="str">
        <f>_xlfn.TEXTAFTER(O516,"/",1,1,1)</f>
        <v>rock</v>
      </c>
      <c r="S516" s="10">
        <f>(((K516/60)/60)/24)+DATE(1970,1,1)</f>
        <v>41614.25</v>
      </c>
      <c r="T516" s="10">
        <f>(((L516/60)/60)/24)+DATE(1970,1,1)</f>
        <v>41619.25</v>
      </c>
    </row>
    <row r="517" spans="1:20" ht="17" x14ac:dyDescent="0.2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>E517/D517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 s="5">
        <f>E517/H517</f>
        <v>36.067669172932334</v>
      </c>
      <c r="Q517" t="str">
        <f>_xlfn.TEXTBEFORE(O517,"/",1,1,1)</f>
        <v>theater</v>
      </c>
      <c r="R517" t="str">
        <f>_xlfn.TEXTAFTER(O517,"/",1,1,1)</f>
        <v>plays</v>
      </c>
      <c r="S517" s="10">
        <f>(((K517/60)/60)/24)+DATE(1970,1,1)</f>
        <v>40900.25</v>
      </c>
      <c r="T517" s="10">
        <f>(((L517/60)/60)/24)+DATE(1970,1,1)</f>
        <v>40902.25</v>
      </c>
    </row>
    <row r="518" spans="1:20" ht="17" x14ac:dyDescent="0.2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>E518/D518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 s="5">
        <f>E518/H518</f>
        <v>63.030732860520096</v>
      </c>
      <c r="Q518" t="str">
        <f>_xlfn.TEXTBEFORE(O518,"/",1,1,1)</f>
        <v>publishing</v>
      </c>
      <c r="R518" t="str">
        <f>_xlfn.TEXTAFTER(O518,"/",1,1,1)</f>
        <v>nonfiction</v>
      </c>
      <c r="S518" s="10">
        <f>(((K518/60)/60)/24)+DATE(1970,1,1)</f>
        <v>40396.208333333336</v>
      </c>
      <c r="T518" s="10">
        <f>(((L518/60)/60)/24)+DATE(1970,1,1)</f>
        <v>40434.208333333336</v>
      </c>
    </row>
    <row r="519" spans="1:20" ht="17" x14ac:dyDescent="0.2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>E519/D519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 s="5">
        <f>E519/H519</f>
        <v>84.717948717948715</v>
      </c>
      <c r="Q519" t="str">
        <f>_xlfn.TEXTBEFORE(O519,"/",1,1,1)</f>
        <v>food</v>
      </c>
      <c r="R519" t="str">
        <f>_xlfn.TEXTAFTER(O519,"/",1,1,1)</f>
        <v>food trucks</v>
      </c>
      <c r="S519" s="10">
        <f>(((K519/60)/60)/24)+DATE(1970,1,1)</f>
        <v>42860.208333333328</v>
      </c>
      <c r="T519" s="10">
        <f>(((L519/60)/60)/24)+DATE(1970,1,1)</f>
        <v>42865.208333333328</v>
      </c>
    </row>
    <row r="520" spans="1:20" ht="34" x14ac:dyDescent="0.2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>E520/D520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 s="5">
        <f>E520/H520</f>
        <v>62.2</v>
      </c>
      <c r="Q520" t="str">
        <f>_xlfn.TEXTBEFORE(O520,"/",1,1,1)</f>
        <v>film &amp; video</v>
      </c>
      <c r="R520" t="str">
        <f>_xlfn.TEXTAFTER(O520,"/",1,1,1)</f>
        <v>animation</v>
      </c>
      <c r="S520" s="10">
        <f>(((K520/60)/60)/24)+DATE(1970,1,1)</f>
        <v>43154.25</v>
      </c>
      <c r="T520" s="10">
        <f>(((L520/60)/60)/24)+DATE(1970,1,1)</f>
        <v>43156.25</v>
      </c>
    </row>
    <row r="521" spans="1:20" ht="17" x14ac:dyDescent="0.2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>E521/D521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 s="5">
        <f>E521/H521</f>
        <v>101.97518330513255</v>
      </c>
      <c r="Q521" t="str">
        <f>_xlfn.TEXTBEFORE(O521,"/",1,1,1)</f>
        <v>music</v>
      </c>
      <c r="R521" t="str">
        <f>_xlfn.TEXTAFTER(O521,"/",1,1,1)</f>
        <v>rock</v>
      </c>
      <c r="S521" s="10">
        <f>(((K521/60)/60)/24)+DATE(1970,1,1)</f>
        <v>42012.25</v>
      </c>
      <c r="T521" s="10">
        <f>(((L521/60)/60)/24)+DATE(1970,1,1)</f>
        <v>42026.25</v>
      </c>
    </row>
    <row r="522" spans="1:20" ht="17" x14ac:dyDescent="0.2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>E522/D522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 s="5">
        <f>E522/H522</f>
        <v>106.4375</v>
      </c>
      <c r="Q522" t="str">
        <f>_xlfn.TEXTBEFORE(O522,"/",1,1,1)</f>
        <v>theater</v>
      </c>
      <c r="R522" t="str">
        <f>_xlfn.TEXTAFTER(O522,"/",1,1,1)</f>
        <v>plays</v>
      </c>
      <c r="S522" s="10">
        <f>(((K522/60)/60)/24)+DATE(1970,1,1)</f>
        <v>43574.208333333328</v>
      </c>
      <c r="T522" s="10">
        <f>(((L522/60)/60)/24)+DATE(1970,1,1)</f>
        <v>43577.208333333328</v>
      </c>
    </row>
    <row r="523" spans="1:20" ht="17" x14ac:dyDescent="0.2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>E523/D523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 s="5">
        <f>E523/H523</f>
        <v>29.975609756097562</v>
      </c>
      <c r="Q523" t="str">
        <f>_xlfn.TEXTBEFORE(O523,"/",1,1,1)</f>
        <v>film &amp; video</v>
      </c>
      <c r="R523" t="str">
        <f>_xlfn.TEXTAFTER(O523,"/",1,1,1)</f>
        <v>drama</v>
      </c>
      <c r="S523" s="10">
        <f>(((K523/60)/60)/24)+DATE(1970,1,1)</f>
        <v>42605.208333333328</v>
      </c>
      <c r="T523" s="10">
        <f>(((L523/60)/60)/24)+DATE(1970,1,1)</f>
        <v>42611.208333333328</v>
      </c>
    </row>
    <row r="524" spans="1:20" ht="34" x14ac:dyDescent="0.2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>E524/D524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 s="5">
        <f>E524/H524</f>
        <v>85.806282722513089</v>
      </c>
      <c r="Q524" t="str">
        <f>_xlfn.TEXTBEFORE(O524,"/",1,1,1)</f>
        <v>film &amp; video</v>
      </c>
      <c r="R524" t="str">
        <f>_xlfn.TEXTAFTER(O524,"/",1,1,1)</f>
        <v>shorts</v>
      </c>
      <c r="S524" s="10">
        <f>(((K524/60)/60)/24)+DATE(1970,1,1)</f>
        <v>41093.208333333336</v>
      </c>
      <c r="T524" s="10">
        <f>(((L524/60)/60)/24)+DATE(1970,1,1)</f>
        <v>41105.208333333336</v>
      </c>
    </row>
    <row r="525" spans="1:20" ht="17" x14ac:dyDescent="0.2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>E525/D525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 s="5">
        <f>E525/H525</f>
        <v>70.82022471910112</v>
      </c>
      <c r="Q525" t="str">
        <f>_xlfn.TEXTBEFORE(O525,"/",1,1,1)</f>
        <v>film &amp; video</v>
      </c>
      <c r="R525" t="str">
        <f>_xlfn.TEXTAFTER(O525,"/",1,1,1)</f>
        <v>shorts</v>
      </c>
      <c r="S525" s="10">
        <f>(((K525/60)/60)/24)+DATE(1970,1,1)</f>
        <v>40241.25</v>
      </c>
      <c r="T525" s="10">
        <f>(((L525/60)/60)/24)+DATE(1970,1,1)</f>
        <v>40246.25</v>
      </c>
    </row>
    <row r="526" spans="1:20" ht="17" x14ac:dyDescent="0.2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>E526/D526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 s="5">
        <f>E526/H526</f>
        <v>40.998484082870135</v>
      </c>
      <c r="Q526" t="str">
        <f>_xlfn.TEXTBEFORE(O526,"/",1,1,1)</f>
        <v>theater</v>
      </c>
      <c r="R526" t="str">
        <f>_xlfn.TEXTAFTER(O526,"/",1,1,1)</f>
        <v>plays</v>
      </c>
      <c r="S526" s="10">
        <f>(((K526/60)/60)/24)+DATE(1970,1,1)</f>
        <v>40294.208333333336</v>
      </c>
      <c r="T526" s="10">
        <f>(((L526/60)/60)/24)+DATE(1970,1,1)</f>
        <v>40307.208333333336</v>
      </c>
    </row>
    <row r="527" spans="1:20" ht="34" x14ac:dyDescent="0.2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>E527/D527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 s="5">
        <f>E527/H527</f>
        <v>28.063492063492063</v>
      </c>
      <c r="Q527" t="str">
        <f>_xlfn.TEXTBEFORE(O527,"/",1,1,1)</f>
        <v>technology</v>
      </c>
      <c r="R527" t="str">
        <f>_xlfn.TEXTAFTER(O527,"/",1,1,1)</f>
        <v>wearables</v>
      </c>
      <c r="S527" s="10">
        <f>(((K527/60)/60)/24)+DATE(1970,1,1)</f>
        <v>40505.25</v>
      </c>
      <c r="T527" s="10">
        <f>(((L527/60)/60)/24)+DATE(1970,1,1)</f>
        <v>40509.25</v>
      </c>
    </row>
    <row r="528" spans="1:20" ht="34" x14ac:dyDescent="0.2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>E528/D528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 s="5">
        <f>E528/H528</f>
        <v>88.054421768707485</v>
      </c>
      <c r="Q528" t="str">
        <f>_xlfn.TEXTBEFORE(O528,"/",1,1,1)</f>
        <v>theater</v>
      </c>
      <c r="R528" t="str">
        <f>_xlfn.TEXTAFTER(O528,"/",1,1,1)</f>
        <v>plays</v>
      </c>
      <c r="S528" s="10">
        <f>(((K528/60)/60)/24)+DATE(1970,1,1)</f>
        <v>42364.25</v>
      </c>
      <c r="T528" s="10">
        <f>(((L528/60)/60)/24)+DATE(1970,1,1)</f>
        <v>42401.25</v>
      </c>
    </row>
    <row r="529" spans="1:20" ht="17" x14ac:dyDescent="0.2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>E529/D529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 s="5">
        <f>E529/H529</f>
        <v>31</v>
      </c>
      <c r="Q529" t="str">
        <f>_xlfn.TEXTBEFORE(O529,"/",1,1,1)</f>
        <v>film &amp; video</v>
      </c>
      <c r="R529" t="str">
        <f>_xlfn.TEXTAFTER(O529,"/",1,1,1)</f>
        <v>animation</v>
      </c>
      <c r="S529" s="10">
        <f>(((K529/60)/60)/24)+DATE(1970,1,1)</f>
        <v>42405.25</v>
      </c>
      <c r="T529" s="10">
        <f>(((L529/60)/60)/24)+DATE(1970,1,1)</f>
        <v>42441.25</v>
      </c>
    </row>
    <row r="530" spans="1:20" ht="17" x14ac:dyDescent="0.2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>E530/D530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 s="5">
        <f>E530/H530</f>
        <v>90.337500000000006</v>
      </c>
      <c r="Q530" t="str">
        <f>_xlfn.TEXTBEFORE(O530,"/",1,1,1)</f>
        <v>music</v>
      </c>
      <c r="R530" t="str">
        <f>_xlfn.TEXTAFTER(O530,"/",1,1,1)</f>
        <v>indie rock</v>
      </c>
      <c r="S530" s="10">
        <f>(((K530/60)/60)/24)+DATE(1970,1,1)</f>
        <v>41601.25</v>
      </c>
      <c r="T530" s="10">
        <f>(((L530/60)/60)/24)+DATE(1970,1,1)</f>
        <v>41646.25</v>
      </c>
    </row>
    <row r="531" spans="1:20" ht="17" x14ac:dyDescent="0.2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>E531/D531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 s="5">
        <f>E531/H531</f>
        <v>63.777777777777779</v>
      </c>
      <c r="Q531" t="str">
        <f>_xlfn.TEXTBEFORE(O531,"/",1,1,1)</f>
        <v>games</v>
      </c>
      <c r="R531" t="str">
        <f>_xlfn.TEXTAFTER(O531,"/",1,1,1)</f>
        <v>video games</v>
      </c>
      <c r="S531" s="10">
        <f>(((K531/60)/60)/24)+DATE(1970,1,1)</f>
        <v>41769.208333333336</v>
      </c>
      <c r="T531" s="10">
        <f>(((L531/60)/60)/24)+DATE(1970,1,1)</f>
        <v>41797.208333333336</v>
      </c>
    </row>
    <row r="532" spans="1:20" ht="34" x14ac:dyDescent="0.2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>E532/D532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 s="5">
        <f>E532/H532</f>
        <v>53.995515695067262</v>
      </c>
      <c r="Q532" t="str">
        <f>_xlfn.TEXTBEFORE(O532,"/",1,1,1)</f>
        <v>publishing</v>
      </c>
      <c r="R532" t="str">
        <f>_xlfn.TEXTAFTER(O532,"/",1,1,1)</f>
        <v>fiction</v>
      </c>
      <c r="S532" s="10">
        <f>(((K532/60)/60)/24)+DATE(1970,1,1)</f>
        <v>40421.208333333336</v>
      </c>
      <c r="T532" s="10">
        <f>(((L532/60)/60)/24)+DATE(1970,1,1)</f>
        <v>40435.208333333336</v>
      </c>
    </row>
    <row r="533" spans="1:20" ht="34" x14ac:dyDescent="0.2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>E533/D533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 s="5">
        <f>E533/H533</f>
        <v>48.993956043956047</v>
      </c>
      <c r="Q533" t="str">
        <f>_xlfn.TEXTBEFORE(O533,"/",1,1,1)</f>
        <v>games</v>
      </c>
      <c r="R533" t="str">
        <f>_xlfn.TEXTAFTER(O533,"/",1,1,1)</f>
        <v>video games</v>
      </c>
      <c r="S533" s="10">
        <f>(((K533/60)/60)/24)+DATE(1970,1,1)</f>
        <v>41589.25</v>
      </c>
      <c r="T533" s="10">
        <f>(((L533/60)/60)/24)+DATE(1970,1,1)</f>
        <v>41645.25</v>
      </c>
    </row>
    <row r="534" spans="1:20" ht="17" x14ac:dyDescent="0.2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>E534/D534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 s="5">
        <f>E534/H534</f>
        <v>63.857142857142854</v>
      </c>
      <c r="Q534" t="str">
        <f>_xlfn.TEXTBEFORE(O534,"/",1,1,1)</f>
        <v>theater</v>
      </c>
      <c r="R534" t="str">
        <f>_xlfn.TEXTAFTER(O534,"/",1,1,1)</f>
        <v>plays</v>
      </c>
      <c r="S534" s="10">
        <f>(((K534/60)/60)/24)+DATE(1970,1,1)</f>
        <v>43125.25</v>
      </c>
      <c r="T534" s="10">
        <f>(((L534/60)/60)/24)+DATE(1970,1,1)</f>
        <v>43126.25</v>
      </c>
    </row>
    <row r="535" spans="1:20" ht="17" x14ac:dyDescent="0.2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>E535/D535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 s="5">
        <f>E535/H535</f>
        <v>82.996393146979258</v>
      </c>
      <c r="Q535" t="str">
        <f>_xlfn.TEXTBEFORE(O535,"/",1,1,1)</f>
        <v>music</v>
      </c>
      <c r="R535" t="str">
        <f>_xlfn.TEXTAFTER(O535,"/",1,1,1)</f>
        <v>indie rock</v>
      </c>
      <c r="S535" s="10">
        <f>(((K535/60)/60)/24)+DATE(1970,1,1)</f>
        <v>41479.208333333336</v>
      </c>
      <c r="T535" s="10">
        <f>(((L535/60)/60)/24)+DATE(1970,1,1)</f>
        <v>41515.208333333336</v>
      </c>
    </row>
    <row r="536" spans="1:20" ht="17" x14ac:dyDescent="0.2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>E536/D536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 s="5">
        <f>E536/H536</f>
        <v>55.08230452674897</v>
      </c>
      <c r="Q536" t="str">
        <f>_xlfn.TEXTBEFORE(O536,"/",1,1,1)</f>
        <v>film &amp; video</v>
      </c>
      <c r="R536" t="str">
        <f>_xlfn.TEXTAFTER(O536,"/",1,1,1)</f>
        <v>drama</v>
      </c>
      <c r="S536" s="10">
        <f>(((K536/60)/60)/24)+DATE(1970,1,1)</f>
        <v>43329.208333333328</v>
      </c>
      <c r="T536" s="10">
        <f>(((L536/60)/60)/24)+DATE(1970,1,1)</f>
        <v>43330.208333333328</v>
      </c>
    </row>
    <row r="537" spans="1:20" ht="17" x14ac:dyDescent="0.2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>E537/D537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 s="5">
        <f>E537/H537</f>
        <v>62.044554455445542</v>
      </c>
      <c r="Q537" t="str">
        <f>_xlfn.TEXTBEFORE(O537,"/",1,1,1)</f>
        <v>theater</v>
      </c>
      <c r="R537" t="str">
        <f>_xlfn.TEXTAFTER(O537,"/",1,1,1)</f>
        <v>plays</v>
      </c>
      <c r="S537" s="10">
        <f>(((K537/60)/60)/24)+DATE(1970,1,1)</f>
        <v>43259.208333333328</v>
      </c>
      <c r="T537" s="10">
        <f>(((L537/60)/60)/24)+DATE(1970,1,1)</f>
        <v>43261.208333333328</v>
      </c>
    </row>
    <row r="538" spans="1:20" ht="17" x14ac:dyDescent="0.2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>E538/D538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 s="5">
        <f>E538/H538</f>
        <v>104.97857142857143</v>
      </c>
      <c r="Q538" t="str">
        <f>_xlfn.TEXTBEFORE(O538,"/",1,1,1)</f>
        <v>publishing</v>
      </c>
      <c r="R538" t="str">
        <f>_xlfn.TEXTAFTER(O538,"/",1,1,1)</f>
        <v>fiction</v>
      </c>
      <c r="S538" s="10">
        <f>(((K538/60)/60)/24)+DATE(1970,1,1)</f>
        <v>40414.208333333336</v>
      </c>
      <c r="T538" s="10">
        <f>(((L538/60)/60)/24)+DATE(1970,1,1)</f>
        <v>40440.208333333336</v>
      </c>
    </row>
    <row r="539" spans="1:20" ht="17" x14ac:dyDescent="0.2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>E539/D539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 s="5">
        <f>E539/H539</f>
        <v>94.044676806083643</v>
      </c>
      <c r="Q539" t="str">
        <f>_xlfn.TEXTBEFORE(O539,"/",1,1,1)</f>
        <v>film &amp; video</v>
      </c>
      <c r="R539" t="str">
        <f>_xlfn.TEXTAFTER(O539,"/",1,1,1)</f>
        <v>documentary</v>
      </c>
      <c r="S539" s="10">
        <f>(((K539/60)/60)/24)+DATE(1970,1,1)</f>
        <v>43342.208333333328</v>
      </c>
      <c r="T539" s="10">
        <f>(((L539/60)/60)/24)+DATE(1970,1,1)</f>
        <v>43365.208333333328</v>
      </c>
    </row>
    <row r="540" spans="1:20" ht="17" x14ac:dyDescent="0.2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>E540/D540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 s="5">
        <f>E540/H540</f>
        <v>44.007716049382715</v>
      </c>
      <c r="Q540" t="str">
        <f>_xlfn.TEXTBEFORE(O540,"/",1,1,1)</f>
        <v>games</v>
      </c>
      <c r="R540" t="str">
        <f>_xlfn.TEXTAFTER(O540,"/",1,1,1)</f>
        <v>mobile games</v>
      </c>
      <c r="S540" s="10">
        <f>(((K540/60)/60)/24)+DATE(1970,1,1)</f>
        <v>41539.208333333336</v>
      </c>
      <c r="T540" s="10">
        <f>(((L540/60)/60)/24)+DATE(1970,1,1)</f>
        <v>41555.208333333336</v>
      </c>
    </row>
    <row r="541" spans="1:20" ht="17" x14ac:dyDescent="0.2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>E541/D541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 s="5">
        <f>E541/H541</f>
        <v>92.467532467532465</v>
      </c>
      <c r="Q541" t="str">
        <f>_xlfn.TEXTBEFORE(O541,"/",1,1,1)</f>
        <v>food</v>
      </c>
      <c r="R541" t="str">
        <f>_xlfn.TEXTAFTER(O541,"/",1,1,1)</f>
        <v>food trucks</v>
      </c>
      <c r="S541" s="10">
        <f>(((K541/60)/60)/24)+DATE(1970,1,1)</f>
        <v>43647.208333333328</v>
      </c>
      <c r="T541" s="10">
        <f>(((L541/60)/60)/24)+DATE(1970,1,1)</f>
        <v>43653.208333333328</v>
      </c>
    </row>
    <row r="542" spans="1:20" ht="17" x14ac:dyDescent="0.2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>E542/D542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 s="5">
        <f>E542/H542</f>
        <v>57.072874493927124</v>
      </c>
      <c r="Q542" t="str">
        <f>_xlfn.TEXTBEFORE(O542,"/",1,1,1)</f>
        <v>photography</v>
      </c>
      <c r="R542" t="str">
        <f>_xlfn.TEXTAFTER(O542,"/",1,1,1)</f>
        <v>photography books</v>
      </c>
      <c r="S542" s="10">
        <f>(((K542/60)/60)/24)+DATE(1970,1,1)</f>
        <v>43225.208333333328</v>
      </c>
      <c r="T542" s="10">
        <f>(((L542/60)/60)/24)+DATE(1970,1,1)</f>
        <v>43247.208333333328</v>
      </c>
    </row>
    <row r="543" spans="1:20" ht="17" x14ac:dyDescent="0.2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>E543/D543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 s="5">
        <f>E543/H543</f>
        <v>109.07848101265823</v>
      </c>
      <c r="Q543" t="str">
        <f>_xlfn.TEXTBEFORE(O543,"/",1,1,1)</f>
        <v>games</v>
      </c>
      <c r="R543" t="str">
        <f>_xlfn.TEXTAFTER(O543,"/",1,1,1)</f>
        <v>mobile games</v>
      </c>
      <c r="S543" s="10">
        <f>(((K543/60)/60)/24)+DATE(1970,1,1)</f>
        <v>42165.208333333328</v>
      </c>
      <c r="T543" s="10">
        <f>(((L543/60)/60)/24)+DATE(1970,1,1)</f>
        <v>42191.208333333328</v>
      </c>
    </row>
    <row r="544" spans="1:20" ht="17" x14ac:dyDescent="0.2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>E544/D544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 s="5">
        <f>E544/H544</f>
        <v>39.387755102040813</v>
      </c>
      <c r="Q544" t="str">
        <f>_xlfn.TEXTBEFORE(O544,"/",1,1,1)</f>
        <v>music</v>
      </c>
      <c r="R544" t="str">
        <f>_xlfn.TEXTAFTER(O544,"/",1,1,1)</f>
        <v>indie rock</v>
      </c>
      <c r="S544" s="10">
        <f>(((K544/60)/60)/24)+DATE(1970,1,1)</f>
        <v>42391.25</v>
      </c>
      <c r="T544" s="10">
        <f>(((L544/60)/60)/24)+DATE(1970,1,1)</f>
        <v>42421.25</v>
      </c>
    </row>
    <row r="545" spans="1:20" ht="17" x14ac:dyDescent="0.2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>E545/D545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 s="5">
        <f>E545/H545</f>
        <v>77.022222222222226</v>
      </c>
      <c r="Q545" t="str">
        <f>_xlfn.TEXTBEFORE(O545,"/",1,1,1)</f>
        <v>games</v>
      </c>
      <c r="R545" t="str">
        <f>_xlfn.TEXTAFTER(O545,"/",1,1,1)</f>
        <v>video games</v>
      </c>
      <c r="S545" s="10">
        <f>(((K545/60)/60)/24)+DATE(1970,1,1)</f>
        <v>41528.208333333336</v>
      </c>
      <c r="T545" s="10">
        <f>(((L545/60)/60)/24)+DATE(1970,1,1)</f>
        <v>41543.208333333336</v>
      </c>
    </row>
    <row r="546" spans="1:20" ht="34" x14ac:dyDescent="0.2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>E546/D546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 s="5">
        <f>E546/H546</f>
        <v>92.166666666666671</v>
      </c>
      <c r="Q546" t="str">
        <f>_xlfn.TEXTBEFORE(O546,"/",1,1,1)</f>
        <v>music</v>
      </c>
      <c r="R546" t="str">
        <f>_xlfn.TEXTAFTER(O546,"/",1,1,1)</f>
        <v>rock</v>
      </c>
      <c r="S546" s="10">
        <f>(((K546/60)/60)/24)+DATE(1970,1,1)</f>
        <v>42377.25</v>
      </c>
      <c r="T546" s="10">
        <f>(((L546/60)/60)/24)+DATE(1970,1,1)</f>
        <v>42390.25</v>
      </c>
    </row>
    <row r="547" spans="1:20" ht="17" x14ac:dyDescent="0.2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>E547/D547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 s="5">
        <f>E547/H547</f>
        <v>61.007063197026021</v>
      </c>
      <c r="Q547" t="str">
        <f>_xlfn.TEXTBEFORE(O547,"/",1,1,1)</f>
        <v>theater</v>
      </c>
      <c r="R547" t="str">
        <f>_xlfn.TEXTAFTER(O547,"/",1,1,1)</f>
        <v>plays</v>
      </c>
      <c r="S547" s="10">
        <f>(((K547/60)/60)/24)+DATE(1970,1,1)</f>
        <v>43824.25</v>
      </c>
      <c r="T547" s="10">
        <f>(((L547/60)/60)/24)+DATE(1970,1,1)</f>
        <v>43844.25</v>
      </c>
    </row>
    <row r="548" spans="1:20" ht="17" x14ac:dyDescent="0.2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>E548/D548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 s="5">
        <f>E548/H548</f>
        <v>78.068181818181813</v>
      </c>
      <c r="Q548" t="str">
        <f>_xlfn.TEXTBEFORE(O548,"/",1,1,1)</f>
        <v>theater</v>
      </c>
      <c r="R548" t="str">
        <f>_xlfn.TEXTAFTER(O548,"/",1,1,1)</f>
        <v>plays</v>
      </c>
      <c r="S548" s="10">
        <f>(((K548/60)/60)/24)+DATE(1970,1,1)</f>
        <v>43360.208333333328</v>
      </c>
      <c r="T548" s="10">
        <f>(((L548/60)/60)/24)+DATE(1970,1,1)</f>
        <v>43363.208333333328</v>
      </c>
    </row>
    <row r="549" spans="1:20" ht="17" x14ac:dyDescent="0.2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>E549/D549</f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 s="5">
        <f>E549/H549</f>
        <v>80.75</v>
      </c>
      <c r="Q549" t="str">
        <f>_xlfn.TEXTBEFORE(O549,"/",1,1,1)</f>
        <v>film &amp; video</v>
      </c>
      <c r="R549" t="str">
        <f>_xlfn.TEXTAFTER(O549,"/",1,1,1)</f>
        <v>drama</v>
      </c>
      <c r="S549" s="10">
        <f>(((K549/60)/60)/24)+DATE(1970,1,1)</f>
        <v>42029.25</v>
      </c>
      <c r="T549" s="10">
        <f>(((L549/60)/60)/24)+DATE(1970,1,1)</f>
        <v>42041.25</v>
      </c>
    </row>
    <row r="550" spans="1:20" ht="17" x14ac:dyDescent="0.2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>E550/D550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 s="5">
        <f>E550/H550</f>
        <v>59.991289782244557</v>
      </c>
      <c r="Q550" t="str">
        <f>_xlfn.TEXTBEFORE(O550,"/",1,1,1)</f>
        <v>theater</v>
      </c>
      <c r="R550" t="str">
        <f>_xlfn.TEXTAFTER(O550,"/",1,1,1)</f>
        <v>plays</v>
      </c>
      <c r="S550" s="10">
        <f>(((K550/60)/60)/24)+DATE(1970,1,1)</f>
        <v>42461.208333333328</v>
      </c>
      <c r="T550" s="10">
        <f>(((L550/60)/60)/24)+DATE(1970,1,1)</f>
        <v>42474.208333333328</v>
      </c>
    </row>
    <row r="551" spans="1:20" ht="34" x14ac:dyDescent="0.2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>E551/D551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 s="5">
        <f>E551/H551</f>
        <v>110.03018372703411</v>
      </c>
      <c r="Q551" t="str">
        <f>_xlfn.TEXTBEFORE(O551,"/",1,1,1)</f>
        <v>technology</v>
      </c>
      <c r="R551" t="str">
        <f>_xlfn.TEXTAFTER(O551,"/",1,1,1)</f>
        <v>wearables</v>
      </c>
      <c r="S551" s="10">
        <f>(((K551/60)/60)/24)+DATE(1970,1,1)</f>
        <v>41422.208333333336</v>
      </c>
      <c r="T551" s="10">
        <f>(((L551/60)/60)/24)+DATE(1970,1,1)</f>
        <v>41431.208333333336</v>
      </c>
    </row>
    <row r="552" spans="1:20" ht="34" x14ac:dyDescent="0.2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>E552/D552</f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 s="5">
        <f>E552/H552</f>
        <v>4</v>
      </c>
      <c r="Q552" t="str">
        <f>_xlfn.TEXTBEFORE(O552,"/",1,1,1)</f>
        <v>music</v>
      </c>
      <c r="R552" t="str">
        <f>_xlfn.TEXTAFTER(O552,"/",1,1,1)</f>
        <v>indie rock</v>
      </c>
      <c r="S552" s="10">
        <f>(((K552/60)/60)/24)+DATE(1970,1,1)</f>
        <v>40968.25</v>
      </c>
      <c r="T552" s="10">
        <f>(((L552/60)/60)/24)+DATE(1970,1,1)</f>
        <v>40989.208333333336</v>
      </c>
    </row>
    <row r="553" spans="1:20" ht="17" x14ac:dyDescent="0.2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>E553/D553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 s="5">
        <f>E553/H553</f>
        <v>37.99856063332134</v>
      </c>
      <c r="Q553" t="str">
        <f>_xlfn.TEXTBEFORE(O553,"/",1,1,1)</f>
        <v>technology</v>
      </c>
      <c r="R553" t="str">
        <f>_xlfn.TEXTAFTER(O553,"/",1,1,1)</f>
        <v>web</v>
      </c>
      <c r="S553" s="10">
        <f>(((K553/60)/60)/24)+DATE(1970,1,1)</f>
        <v>41993.25</v>
      </c>
      <c r="T553" s="10">
        <f>(((L553/60)/60)/24)+DATE(1970,1,1)</f>
        <v>42033.25</v>
      </c>
    </row>
    <row r="554" spans="1:20" ht="17" x14ac:dyDescent="0.2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>E554/D554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 s="5">
        <f>E554/H554</f>
        <v>96.369565217391298</v>
      </c>
      <c r="Q554" t="str">
        <f>_xlfn.TEXTBEFORE(O554,"/",1,1,1)</f>
        <v>theater</v>
      </c>
      <c r="R554" t="str">
        <f>_xlfn.TEXTAFTER(O554,"/",1,1,1)</f>
        <v>plays</v>
      </c>
      <c r="S554" s="10">
        <f>(((K554/60)/60)/24)+DATE(1970,1,1)</f>
        <v>42700.25</v>
      </c>
      <c r="T554" s="10">
        <f>(((L554/60)/60)/24)+DATE(1970,1,1)</f>
        <v>42702.25</v>
      </c>
    </row>
    <row r="555" spans="1:20" ht="34" x14ac:dyDescent="0.2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>E555/D555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 s="5">
        <f>E555/H555</f>
        <v>72.978599221789878</v>
      </c>
      <c r="Q555" t="str">
        <f>_xlfn.TEXTBEFORE(O555,"/",1,1,1)</f>
        <v>music</v>
      </c>
      <c r="R555" t="str">
        <f>_xlfn.TEXTAFTER(O555,"/",1,1,1)</f>
        <v>rock</v>
      </c>
      <c r="S555" s="10">
        <f>(((K555/60)/60)/24)+DATE(1970,1,1)</f>
        <v>40545.25</v>
      </c>
      <c r="T555" s="10">
        <f>(((L555/60)/60)/24)+DATE(1970,1,1)</f>
        <v>40546.25</v>
      </c>
    </row>
    <row r="556" spans="1:20" ht="34" x14ac:dyDescent="0.2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>E556/D556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 s="5">
        <f>E556/H556</f>
        <v>26.007220216606498</v>
      </c>
      <c r="Q556" t="str">
        <f>_xlfn.TEXTBEFORE(O556,"/",1,1,1)</f>
        <v>music</v>
      </c>
      <c r="R556" t="str">
        <f>_xlfn.TEXTAFTER(O556,"/",1,1,1)</f>
        <v>indie rock</v>
      </c>
      <c r="S556" s="10">
        <f>(((K556/60)/60)/24)+DATE(1970,1,1)</f>
        <v>42723.25</v>
      </c>
      <c r="T556" s="10">
        <f>(((L556/60)/60)/24)+DATE(1970,1,1)</f>
        <v>42729.25</v>
      </c>
    </row>
    <row r="557" spans="1:20" ht="17" x14ac:dyDescent="0.2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>E557/D557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 s="5">
        <f>E557/H557</f>
        <v>104.36296296296297</v>
      </c>
      <c r="Q557" t="str">
        <f>_xlfn.TEXTBEFORE(O557,"/",1,1,1)</f>
        <v>music</v>
      </c>
      <c r="R557" t="str">
        <f>_xlfn.TEXTAFTER(O557,"/",1,1,1)</f>
        <v>rock</v>
      </c>
      <c r="S557" s="10">
        <f>(((K557/60)/60)/24)+DATE(1970,1,1)</f>
        <v>41731.208333333336</v>
      </c>
      <c r="T557" s="10">
        <f>(((L557/60)/60)/24)+DATE(1970,1,1)</f>
        <v>41762.208333333336</v>
      </c>
    </row>
    <row r="558" spans="1:20" ht="17" x14ac:dyDescent="0.2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>E558/D558</f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 s="5">
        <f>E558/H558</f>
        <v>102.18852459016394</v>
      </c>
      <c r="Q558" t="str">
        <f>_xlfn.TEXTBEFORE(O558,"/",1,1,1)</f>
        <v>publishing</v>
      </c>
      <c r="R558" t="str">
        <f>_xlfn.TEXTAFTER(O558,"/",1,1,1)</f>
        <v>translations</v>
      </c>
      <c r="S558" s="10">
        <f>(((K558/60)/60)/24)+DATE(1970,1,1)</f>
        <v>40792.208333333336</v>
      </c>
      <c r="T558" s="10">
        <f>(((L558/60)/60)/24)+DATE(1970,1,1)</f>
        <v>40799.208333333336</v>
      </c>
    </row>
    <row r="559" spans="1:20" ht="17" x14ac:dyDescent="0.2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>E559/D559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 s="5">
        <f>E559/H559</f>
        <v>54.117647058823529</v>
      </c>
      <c r="Q559" t="str">
        <f>_xlfn.TEXTBEFORE(O559,"/",1,1,1)</f>
        <v>film &amp; video</v>
      </c>
      <c r="R559" t="str">
        <f>_xlfn.TEXTAFTER(O559,"/",1,1,1)</f>
        <v>science fiction</v>
      </c>
      <c r="S559" s="10">
        <f>(((K559/60)/60)/24)+DATE(1970,1,1)</f>
        <v>42279.208333333328</v>
      </c>
      <c r="T559" s="10">
        <f>(((L559/60)/60)/24)+DATE(1970,1,1)</f>
        <v>42282.208333333328</v>
      </c>
    </row>
    <row r="560" spans="1:20" ht="17" x14ac:dyDescent="0.2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>E560/D560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 s="5">
        <f>E560/H560</f>
        <v>63.222222222222221</v>
      </c>
      <c r="Q560" t="str">
        <f>_xlfn.TEXTBEFORE(O560,"/",1,1,1)</f>
        <v>theater</v>
      </c>
      <c r="R560" t="str">
        <f>_xlfn.TEXTAFTER(O560,"/",1,1,1)</f>
        <v>plays</v>
      </c>
      <c r="S560" s="10">
        <f>(((K560/60)/60)/24)+DATE(1970,1,1)</f>
        <v>42424.25</v>
      </c>
      <c r="T560" s="10">
        <f>(((L560/60)/60)/24)+DATE(1970,1,1)</f>
        <v>42467.208333333328</v>
      </c>
    </row>
    <row r="561" spans="1:20" ht="17" x14ac:dyDescent="0.2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>E561/D561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 s="5">
        <f>E561/H561</f>
        <v>104.03228962818004</v>
      </c>
      <c r="Q561" t="str">
        <f>_xlfn.TEXTBEFORE(O561,"/",1,1,1)</f>
        <v>theater</v>
      </c>
      <c r="R561" t="str">
        <f>_xlfn.TEXTAFTER(O561,"/",1,1,1)</f>
        <v>plays</v>
      </c>
      <c r="S561" s="10">
        <f>(((K561/60)/60)/24)+DATE(1970,1,1)</f>
        <v>42584.208333333328</v>
      </c>
      <c r="T561" s="10">
        <f>(((L561/60)/60)/24)+DATE(1970,1,1)</f>
        <v>42591.208333333328</v>
      </c>
    </row>
    <row r="562" spans="1:20" ht="17" x14ac:dyDescent="0.2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>E562/D562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 s="5">
        <f>E562/H562</f>
        <v>49.994334277620396</v>
      </c>
      <c r="Q562" t="str">
        <f>_xlfn.TEXTBEFORE(O562,"/",1,1,1)</f>
        <v>film &amp; video</v>
      </c>
      <c r="R562" t="str">
        <f>_xlfn.TEXTAFTER(O562,"/",1,1,1)</f>
        <v>animation</v>
      </c>
      <c r="S562" s="10">
        <f>(((K562/60)/60)/24)+DATE(1970,1,1)</f>
        <v>40865.25</v>
      </c>
      <c r="T562" s="10">
        <f>(((L562/60)/60)/24)+DATE(1970,1,1)</f>
        <v>40905.25</v>
      </c>
    </row>
    <row r="563" spans="1:20" ht="17" x14ac:dyDescent="0.2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>E563/D563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 s="5">
        <f>E563/H563</f>
        <v>56.015151515151516</v>
      </c>
      <c r="Q563" t="str">
        <f>_xlfn.TEXTBEFORE(O563,"/",1,1,1)</f>
        <v>theater</v>
      </c>
      <c r="R563" t="str">
        <f>_xlfn.TEXTAFTER(O563,"/",1,1,1)</f>
        <v>plays</v>
      </c>
      <c r="S563" s="10">
        <f>(((K563/60)/60)/24)+DATE(1970,1,1)</f>
        <v>40833.208333333336</v>
      </c>
      <c r="T563" s="10">
        <f>(((L563/60)/60)/24)+DATE(1970,1,1)</f>
        <v>40835.208333333336</v>
      </c>
    </row>
    <row r="564" spans="1:20" ht="34" x14ac:dyDescent="0.2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>E564/D564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 s="5">
        <f>E564/H564</f>
        <v>48.807692307692307</v>
      </c>
      <c r="Q564" t="str">
        <f>_xlfn.TEXTBEFORE(O564,"/",1,1,1)</f>
        <v>music</v>
      </c>
      <c r="R564" t="str">
        <f>_xlfn.TEXTAFTER(O564,"/",1,1,1)</f>
        <v>rock</v>
      </c>
      <c r="S564" s="10">
        <f>(((K564/60)/60)/24)+DATE(1970,1,1)</f>
        <v>43536.208333333328</v>
      </c>
      <c r="T564" s="10">
        <f>(((L564/60)/60)/24)+DATE(1970,1,1)</f>
        <v>43538.208333333328</v>
      </c>
    </row>
    <row r="565" spans="1:20" ht="17" x14ac:dyDescent="0.2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>E565/D565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 s="5">
        <f>E565/H565</f>
        <v>60.082352941176474</v>
      </c>
      <c r="Q565" t="str">
        <f>_xlfn.TEXTBEFORE(O565,"/",1,1,1)</f>
        <v>film &amp; video</v>
      </c>
      <c r="R565" t="str">
        <f>_xlfn.TEXTAFTER(O565,"/",1,1,1)</f>
        <v>documentary</v>
      </c>
      <c r="S565" s="10">
        <f>(((K565/60)/60)/24)+DATE(1970,1,1)</f>
        <v>43417.25</v>
      </c>
      <c r="T565" s="10">
        <f>(((L565/60)/60)/24)+DATE(1970,1,1)</f>
        <v>43437.25</v>
      </c>
    </row>
    <row r="566" spans="1:20" ht="17" x14ac:dyDescent="0.2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>E566/D566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 s="5">
        <f>E566/H566</f>
        <v>78.990502793296088</v>
      </c>
      <c r="Q566" t="str">
        <f>_xlfn.TEXTBEFORE(O566,"/",1,1,1)</f>
        <v>theater</v>
      </c>
      <c r="R566" t="str">
        <f>_xlfn.TEXTAFTER(O566,"/",1,1,1)</f>
        <v>plays</v>
      </c>
      <c r="S566" s="10">
        <f>(((K566/60)/60)/24)+DATE(1970,1,1)</f>
        <v>42078.208333333328</v>
      </c>
      <c r="T566" s="10">
        <f>(((L566/60)/60)/24)+DATE(1970,1,1)</f>
        <v>42086.208333333328</v>
      </c>
    </row>
    <row r="567" spans="1:20" ht="17" x14ac:dyDescent="0.2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>E567/D567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 s="5">
        <f>E567/H567</f>
        <v>53.99499443826474</v>
      </c>
      <c r="Q567" t="str">
        <f>_xlfn.TEXTBEFORE(O567,"/",1,1,1)</f>
        <v>theater</v>
      </c>
      <c r="R567" t="str">
        <f>_xlfn.TEXTAFTER(O567,"/",1,1,1)</f>
        <v>plays</v>
      </c>
      <c r="S567" s="10">
        <f>(((K567/60)/60)/24)+DATE(1970,1,1)</f>
        <v>40862.25</v>
      </c>
      <c r="T567" s="10">
        <f>(((L567/60)/60)/24)+DATE(1970,1,1)</f>
        <v>40882.25</v>
      </c>
    </row>
    <row r="568" spans="1:20" ht="17" x14ac:dyDescent="0.2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>E568/D568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 s="5">
        <f>E568/H568</f>
        <v>111.45945945945945</v>
      </c>
      <c r="Q568" t="str">
        <f>_xlfn.TEXTBEFORE(O568,"/",1,1,1)</f>
        <v>music</v>
      </c>
      <c r="R568" t="str">
        <f>_xlfn.TEXTAFTER(O568,"/",1,1,1)</f>
        <v>electric music</v>
      </c>
      <c r="S568" s="10">
        <f>(((K568/60)/60)/24)+DATE(1970,1,1)</f>
        <v>42424.25</v>
      </c>
      <c r="T568" s="10">
        <f>(((L568/60)/60)/24)+DATE(1970,1,1)</f>
        <v>42447.208333333328</v>
      </c>
    </row>
    <row r="569" spans="1:20" ht="34" x14ac:dyDescent="0.2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>E569/D569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 s="5">
        <f>E569/H569</f>
        <v>60.922131147540981</v>
      </c>
      <c r="Q569" t="str">
        <f>_xlfn.TEXTBEFORE(O569,"/",1,1,1)</f>
        <v>music</v>
      </c>
      <c r="R569" t="str">
        <f>_xlfn.TEXTAFTER(O569,"/",1,1,1)</f>
        <v>rock</v>
      </c>
      <c r="S569" s="10">
        <f>(((K569/60)/60)/24)+DATE(1970,1,1)</f>
        <v>41830.208333333336</v>
      </c>
      <c r="T569" s="10">
        <f>(((L569/60)/60)/24)+DATE(1970,1,1)</f>
        <v>41832.208333333336</v>
      </c>
    </row>
    <row r="570" spans="1:20" ht="17" x14ac:dyDescent="0.2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>E570/D570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 s="5">
        <f>E570/H570</f>
        <v>26.0015444015444</v>
      </c>
      <c r="Q570" t="str">
        <f>_xlfn.TEXTBEFORE(O570,"/",1,1,1)</f>
        <v>theater</v>
      </c>
      <c r="R570" t="str">
        <f>_xlfn.TEXTAFTER(O570,"/",1,1,1)</f>
        <v>plays</v>
      </c>
      <c r="S570" s="10">
        <f>(((K570/60)/60)/24)+DATE(1970,1,1)</f>
        <v>40374.208333333336</v>
      </c>
      <c r="T570" s="10">
        <f>(((L570/60)/60)/24)+DATE(1970,1,1)</f>
        <v>40419.208333333336</v>
      </c>
    </row>
    <row r="571" spans="1:20" ht="17" x14ac:dyDescent="0.2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>E571/D571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 s="5">
        <f>E571/H571</f>
        <v>80.993208828522924</v>
      </c>
      <c r="Q571" t="str">
        <f>_xlfn.TEXTBEFORE(O571,"/",1,1,1)</f>
        <v>film &amp; video</v>
      </c>
      <c r="R571" t="str">
        <f>_xlfn.TEXTAFTER(O571,"/",1,1,1)</f>
        <v>animation</v>
      </c>
      <c r="S571" s="10">
        <f>(((K571/60)/60)/24)+DATE(1970,1,1)</f>
        <v>40554.25</v>
      </c>
      <c r="T571" s="10">
        <f>(((L571/60)/60)/24)+DATE(1970,1,1)</f>
        <v>40566.25</v>
      </c>
    </row>
    <row r="572" spans="1:20" ht="17" x14ac:dyDescent="0.2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>E572/D572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 s="5">
        <f>E572/H572</f>
        <v>34.995963302752294</v>
      </c>
      <c r="Q572" t="str">
        <f>_xlfn.TEXTBEFORE(O572,"/",1,1,1)</f>
        <v>music</v>
      </c>
      <c r="R572" t="str">
        <f>_xlfn.TEXTAFTER(O572,"/",1,1,1)</f>
        <v>rock</v>
      </c>
      <c r="S572" s="10">
        <f>(((K572/60)/60)/24)+DATE(1970,1,1)</f>
        <v>41993.25</v>
      </c>
      <c r="T572" s="10">
        <f>(((L572/60)/60)/24)+DATE(1970,1,1)</f>
        <v>41999.25</v>
      </c>
    </row>
    <row r="573" spans="1:20" ht="17" x14ac:dyDescent="0.2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>E573/D573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 s="5">
        <f>E573/H573</f>
        <v>94.142857142857139</v>
      </c>
      <c r="Q573" t="str">
        <f>_xlfn.TEXTBEFORE(O573,"/",1,1,1)</f>
        <v>film &amp; video</v>
      </c>
      <c r="R573" t="str">
        <f>_xlfn.TEXTAFTER(O573,"/",1,1,1)</f>
        <v>shorts</v>
      </c>
      <c r="S573" s="10">
        <f>(((K573/60)/60)/24)+DATE(1970,1,1)</f>
        <v>42174.208333333328</v>
      </c>
      <c r="T573" s="10">
        <f>(((L573/60)/60)/24)+DATE(1970,1,1)</f>
        <v>42221.208333333328</v>
      </c>
    </row>
    <row r="574" spans="1:20" ht="17" x14ac:dyDescent="0.2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>E574/D574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 s="5">
        <f>E574/H574</f>
        <v>52.085106382978722</v>
      </c>
      <c r="Q574" t="str">
        <f>_xlfn.TEXTBEFORE(O574,"/",1,1,1)</f>
        <v>music</v>
      </c>
      <c r="R574" t="str">
        <f>_xlfn.TEXTAFTER(O574,"/",1,1,1)</f>
        <v>rock</v>
      </c>
      <c r="S574" s="10">
        <f>(((K574/60)/60)/24)+DATE(1970,1,1)</f>
        <v>42275.208333333328</v>
      </c>
      <c r="T574" s="10">
        <f>(((L574/60)/60)/24)+DATE(1970,1,1)</f>
        <v>42291.208333333328</v>
      </c>
    </row>
    <row r="575" spans="1:20" ht="17" x14ac:dyDescent="0.2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>E575/D575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 s="5">
        <f>E575/H575</f>
        <v>24.986666666666668</v>
      </c>
      <c r="Q575" t="str">
        <f>_xlfn.TEXTBEFORE(O575,"/",1,1,1)</f>
        <v>journalism</v>
      </c>
      <c r="R575" t="str">
        <f>_xlfn.TEXTAFTER(O575,"/",1,1,1)</f>
        <v>audio</v>
      </c>
      <c r="S575" s="10">
        <f>(((K575/60)/60)/24)+DATE(1970,1,1)</f>
        <v>41761.208333333336</v>
      </c>
      <c r="T575" s="10">
        <f>(((L575/60)/60)/24)+DATE(1970,1,1)</f>
        <v>41763.208333333336</v>
      </c>
    </row>
    <row r="576" spans="1:20" ht="17" x14ac:dyDescent="0.2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>E576/D576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 s="5">
        <f>E576/H576</f>
        <v>69.215277777777771</v>
      </c>
      <c r="Q576" t="str">
        <f>_xlfn.TEXTBEFORE(O576,"/",1,1,1)</f>
        <v>food</v>
      </c>
      <c r="R576" t="str">
        <f>_xlfn.TEXTAFTER(O576,"/",1,1,1)</f>
        <v>food trucks</v>
      </c>
      <c r="S576" s="10">
        <f>(((K576/60)/60)/24)+DATE(1970,1,1)</f>
        <v>43806.25</v>
      </c>
      <c r="T576" s="10">
        <f>(((L576/60)/60)/24)+DATE(1970,1,1)</f>
        <v>43816.25</v>
      </c>
    </row>
    <row r="577" spans="1:20" ht="17" x14ac:dyDescent="0.2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>E577/D577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 s="5">
        <f>E577/H577</f>
        <v>93.944444444444443</v>
      </c>
      <c r="Q577" t="str">
        <f>_xlfn.TEXTBEFORE(O577,"/",1,1,1)</f>
        <v>theater</v>
      </c>
      <c r="R577" t="str">
        <f>_xlfn.TEXTAFTER(O577,"/",1,1,1)</f>
        <v>plays</v>
      </c>
      <c r="S577" s="10">
        <f>(((K577/60)/60)/24)+DATE(1970,1,1)</f>
        <v>41779.208333333336</v>
      </c>
      <c r="T577" s="10">
        <f>(((L577/60)/60)/24)+DATE(1970,1,1)</f>
        <v>41782.208333333336</v>
      </c>
    </row>
    <row r="578" spans="1:20" ht="34" x14ac:dyDescent="0.2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>E578/D578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 s="5">
        <f>E578/H578</f>
        <v>98.40625</v>
      </c>
      <c r="Q578" t="str">
        <f>_xlfn.TEXTBEFORE(O578,"/",1,1,1)</f>
        <v>theater</v>
      </c>
      <c r="R578" t="str">
        <f>_xlfn.TEXTAFTER(O578,"/",1,1,1)</f>
        <v>plays</v>
      </c>
      <c r="S578" s="10">
        <f>(((K578/60)/60)/24)+DATE(1970,1,1)</f>
        <v>43040.208333333328</v>
      </c>
      <c r="T578" s="10">
        <f>(((L578/60)/60)/24)+DATE(1970,1,1)</f>
        <v>43057.25</v>
      </c>
    </row>
    <row r="579" spans="1:20" ht="17" x14ac:dyDescent="0.2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 s="5">
        <f>E579/H579</f>
        <v>41.783783783783782</v>
      </c>
      <c r="Q579" t="str">
        <f>_xlfn.TEXTBEFORE(O579,"/",1,1,1)</f>
        <v>music</v>
      </c>
      <c r="R579" t="str">
        <f>_xlfn.TEXTAFTER(O579,"/",1,1,1)</f>
        <v>jazz</v>
      </c>
      <c r="S579" s="10">
        <f>(((K579/60)/60)/24)+DATE(1970,1,1)</f>
        <v>40613.25</v>
      </c>
      <c r="T579" s="10">
        <f>(((L579/60)/60)/24)+DATE(1970,1,1)</f>
        <v>40639.208333333336</v>
      </c>
    </row>
    <row r="580" spans="1:20" ht="17" x14ac:dyDescent="0.2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 s="5">
        <f>E580/H580</f>
        <v>65.991836734693877</v>
      </c>
      <c r="Q580" t="str">
        <f>_xlfn.TEXTBEFORE(O580,"/",1,1,1)</f>
        <v>film &amp; video</v>
      </c>
      <c r="R580" t="str">
        <f>_xlfn.TEXTAFTER(O580,"/",1,1,1)</f>
        <v>science fiction</v>
      </c>
      <c r="S580" s="10">
        <f>(((K580/60)/60)/24)+DATE(1970,1,1)</f>
        <v>40878.25</v>
      </c>
      <c r="T580" s="10">
        <f>(((L580/60)/60)/24)+DATE(1970,1,1)</f>
        <v>40881.25</v>
      </c>
    </row>
    <row r="581" spans="1:20" ht="17" x14ac:dyDescent="0.2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>E581/D581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 s="5">
        <f>E581/H581</f>
        <v>72.05747126436782</v>
      </c>
      <c r="Q581" t="str">
        <f>_xlfn.TEXTBEFORE(O581,"/",1,1,1)</f>
        <v>music</v>
      </c>
      <c r="R581" t="str">
        <f>_xlfn.TEXTAFTER(O581,"/",1,1,1)</f>
        <v>jazz</v>
      </c>
      <c r="S581" s="10">
        <f>(((K581/60)/60)/24)+DATE(1970,1,1)</f>
        <v>40762.208333333336</v>
      </c>
      <c r="T581" s="10">
        <f>(((L581/60)/60)/24)+DATE(1970,1,1)</f>
        <v>40774.208333333336</v>
      </c>
    </row>
    <row r="582" spans="1:20" ht="17" x14ac:dyDescent="0.2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>E582/D582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 s="5">
        <f>E582/H582</f>
        <v>48.003209242618745</v>
      </c>
      <c r="Q582" t="str">
        <f>_xlfn.TEXTBEFORE(O582,"/",1,1,1)</f>
        <v>theater</v>
      </c>
      <c r="R582" t="str">
        <f>_xlfn.TEXTAFTER(O582,"/",1,1,1)</f>
        <v>plays</v>
      </c>
      <c r="S582" s="10">
        <f>(((K582/60)/60)/24)+DATE(1970,1,1)</f>
        <v>41696.25</v>
      </c>
      <c r="T582" s="10">
        <f>(((L582/60)/60)/24)+DATE(1970,1,1)</f>
        <v>41704.25</v>
      </c>
    </row>
    <row r="583" spans="1:20" ht="17" x14ac:dyDescent="0.2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>E583/D583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 s="5">
        <f>E583/H583</f>
        <v>54.098591549295776</v>
      </c>
      <c r="Q583" t="str">
        <f>_xlfn.TEXTBEFORE(O583,"/",1,1,1)</f>
        <v>technology</v>
      </c>
      <c r="R583" t="str">
        <f>_xlfn.TEXTAFTER(O583,"/",1,1,1)</f>
        <v>web</v>
      </c>
      <c r="S583" s="10">
        <f>(((K583/60)/60)/24)+DATE(1970,1,1)</f>
        <v>40662.208333333336</v>
      </c>
      <c r="T583" s="10">
        <f>(((L583/60)/60)/24)+DATE(1970,1,1)</f>
        <v>40677.208333333336</v>
      </c>
    </row>
    <row r="584" spans="1:20" ht="17" x14ac:dyDescent="0.2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>E584/D584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 s="5">
        <f>E584/H584</f>
        <v>107.88095238095238</v>
      </c>
      <c r="Q584" t="str">
        <f>_xlfn.TEXTBEFORE(O584,"/",1,1,1)</f>
        <v>games</v>
      </c>
      <c r="R584" t="str">
        <f>_xlfn.TEXTAFTER(O584,"/",1,1,1)</f>
        <v>video games</v>
      </c>
      <c r="S584" s="10">
        <f>(((K584/60)/60)/24)+DATE(1970,1,1)</f>
        <v>42165.208333333328</v>
      </c>
      <c r="T584" s="10">
        <f>(((L584/60)/60)/24)+DATE(1970,1,1)</f>
        <v>42170.208333333328</v>
      </c>
    </row>
    <row r="585" spans="1:20" ht="34" x14ac:dyDescent="0.2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>E585/D585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 s="5">
        <f>E585/H585</f>
        <v>67.034103410341032</v>
      </c>
      <c r="Q585" t="str">
        <f>_xlfn.TEXTBEFORE(O585,"/",1,1,1)</f>
        <v>film &amp; video</v>
      </c>
      <c r="R585" t="str">
        <f>_xlfn.TEXTAFTER(O585,"/",1,1,1)</f>
        <v>documentary</v>
      </c>
      <c r="S585" s="10">
        <f>(((K585/60)/60)/24)+DATE(1970,1,1)</f>
        <v>40959.25</v>
      </c>
      <c r="T585" s="10">
        <f>(((L585/60)/60)/24)+DATE(1970,1,1)</f>
        <v>40976.25</v>
      </c>
    </row>
    <row r="586" spans="1:20" ht="34" x14ac:dyDescent="0.2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>E586/D586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 s="5">
        <f>E586/H586</f>
        <v>64.01425914445133</v>
      </c>
      <c r="Q586" t="str">
        <f>_xlfn.TEXTBEFORE(O586,"/",1,1,1)</f>
        <v>technology</v>
      </c>
      <c r="R586" t="str">
        <f>_xlfn.TEXTAFTER(O586,"/",1,1,1)</f>
        <v>web</v>
      </c>
      <c r="S586" s="10">
        <f>(((K586/60)/60)/24)+DATE(1970,1,1)</f>
        <v>41024.208333333336</v>
      </c>
      <c r="T586" s="10">
        <f>(((L586/60)/60)/24)+DATE(1970,1,1)</f>
        <v>41038.208333333336</v>
      </c>
    </row>
    <row r="587" spans="1:20" ht="17" x14ac:dyDescent="0.2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>E587/D587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 s="5">
        <f>E587/H587</f>
        <v>96.066176470588232</v>
      </c>
      <c r="Q587" t="str">
        <f>_xlfn.TEXTBEFORE(O587,"/",1,1,1)</f>
        <v>publishing</v>
      </c>
      <c r="R587" t="str">
        <f>_xlfn.TEXTAFTER(O587,"/",1,1,1)</f>
        <v>translations</v>
      </c>
      <c r="S587" s="10">
        <f>(((K587/60)/60)/24)+DATE(1970,1,1)</f>
        <v>40255.208333333336</v>
      </c>
      <c r="T587" s="10">
        <f>(((L587/60)/60)/24)+DATE(1970,1,1)</f>
        <v>40265.208333333336</v>
      </c>
    </row>
    <row r="588" spans="1:20" ht="17" x14ac:dyDescent="0.2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>E588/D588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 s="5">
        <f>E588/H588</f>
        <v>51.184615384615384</v>
      </c>
      <c r="Q588" t="str">
        <f>_xlfn.TEXTBEFORE(O588,"/",1,1,1)</f>
        <v>music</v>
      </c>
      <c r="R588" t="str">
        <f>_xlfn.TEXTAFTER(O588,"/",1,1,1)</f>
        <v>rock</v>
      </c>
      <c r="S588" s="10">
        <f>(((K588/60)/60)/24)+DATE(1970,1,1)</f>
        <v>40499.25</v>
      </c>
      <c r="T588" s="10">
        <f>(((L588/60)/60)/24)+DATE(1970,1,1)</f>
        <v>40518.25</v>
      </c>
    </row>
    <row r="589" spans="1:20" ht="17" x14ac:dyDescent="0.2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>E589/D589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 s="5">
        <f>E589/H589</f>
        <v>43.92307692307692</v>
      </c>
      <c r="Q589" t="str">
        <f>_xlfn.TEXTBEFORE(O589,"/",1,1,1)</f>
        <v>food</v>
      </c>
      <c r="R589" t="str">
        <f>_xlfn.TEXTAFTER(O589,"/",1,1,1)</f>
        <v>food trucks</v>
      </c>
      <c r="S589" s="10">
        <f>(((K589/60)/60)/24)+DATE(1970,1,1)</f>
        <v>43484.25</v>
      </c>
      <c r="T589" s="10">
        <f>(((L589/60)/60)/24)+DATE(1970,1,1)</f>
        <v>43536.208333333328</v>
      </c>
    </row>
    <row r="590" spans="1:20" ht="17" x14ac:dyDescent="0.2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>E590/D590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 s="5">
        <f>E590/H590</f>
        <v>91.021198830409361</v>
      </c>
      <c r="Q590" t="str">
        <f>_xlfn.TEXTBEFORE(O590,"/",1,1,1)</f>
        <v>theater</v>
      </c>
      <c r="R590" t="str">
        <f>_xlfn.TEXTAFTER(O590,"/",1,1,1)</f>
        <v>plays</v>
      </c>
      <c r="S590" s="10">
        <f>(((K590/60)/60)/24)+DATE(1970,1,1)</f>
        <v>40262.208333333336</v>
      </c>
      <c r="T590" s="10">
        <f>(((L590/60)/60)/24)+DATE(1970,1,1)</f>
        <v>40293.208333333336</v>
      </c>
    </row>
    <row r="591" spans="1:20" ht="17" x14ac:dyDescent="0.2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>E591/D591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 s="5">
        <f>E591/H591</f>
        <v>50.127450980392155</v>
      </c>
      <c r="Q591" t="str">
        <f>_xlfn.TEXTBEFORE(O591,"/",1,1,1)</f>
        <v>film &amp; video</v>
      </c>
      <c r="R591" t="str">
        <f>_xlfn.TEXTAFTER(O591,"/",1,1,1)</f>
        <v>documentary</v>
      </c>
      <c r="S591" s="10">
        <f>(((K591/60)/60)/24)+DATE(1970,1,1)</f>
        <v>42190.208333333328</v>
      </c>
      <c r="T591" s="10">
        <f>(((L591/60)/60)/24)+DATE(1970,1,1)</f>
        <v>42197.208333333328</v>
      </c>
    </row>
    <row r="592" spans="1:20" ht="34" x14ac:dyDescent="0.2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>E592/D592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 s="5">
        <f>E592/H592</f>
        <v>67.720930232558146</v>
      </c>
      <c r="Q592" t="str">
        <f>_xlfn.TEXTBEFORE(O592,"/",1,1,1)</f>
        <v>publishing</v>
      </c>
      <c r="R592" t="str">
        <f>_xlfn.TEXTAFTER(O592,"/",1,1,1)</f>
        <v>radio &amp; podcasts</v>
      </c>
      <c r="S592" s="10">
        <f>(((K592/60)/60)/24)+DATE(1970,1,1)</f>
        <v>41994.25</v>
      </c>
      <c r="T592" s="10">
        <f>(((L592/60)/60)/24)+DATE(1970,1,1)</f>
        <v>42005.25</v>
      </c>
    </row>
    <row r="593" spans="1:20" ht="17" x14ac:dyDescent="0.2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>E593/D593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 s="5">
        <f>E593/H593</f>
        <v>61.03921568627451</v>
      </c>
      <c r="Q593" t="str">
        <f>_xlfn.TEXTBEFORE(O593,"/",1,1,1)</f>
        <v>games</v>
      </c>
      <c r="R593" t="str">
        <f>_xlfn.TEXTAFTER(O593,"/",1,1,1)</f>
        <v>video games</v>
      </c>
      <c r="S593" s="10">
        <f>(((K593/60)/60)/24)+DATE(1970,1,1)</f>
        <v>40373.208333333336</v>
      </c>
      <c r="T593" s="10">
        <f>(((L593/60)/60)/24)+DATE(1970,1,1)</f>
        <v>40383.208333333336</v>
      </c>
    </row>
    <row r="594" spans="1:20" ht="34" x14ac:dyDescent="0.2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>E594/D594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 s="5">
        <f>E594/H594</f>
        <v>80.011857707509876</v>
      </c>
      <c r="Q594" t="str">
        <f>_xlfn.TEXTBEFORE(O594,"/",1,1,1)</f>
        <v>theater</v>
      </c>
      <c r="R594" t="str">
        <f>_xlfn.TEXTAFTER(O594,"/",1,1,1)</f>
        <v>plays</v>
      </c>
      <c r="S594" s="10">
        <f>(((K594/60)/60)/24)+DATE(1970,1,1)</f>
        <v>41789.208333333336</v>
      </c>
      <c r="T594" s="10">
        <f>(((L594/60)/60)/24)+DATE(1970,1,1)</f>
        <v>41798.208333333336</v>
      </c>
    </row>
    <row r="595" spans="1:20" ht="17" x14ac:dyDescent="0.2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>E595/D595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 s="5">
        <f>E595/H595</f>
        <v>47.001497753369947</v>
      </c>
      <c r="Q595" t="str">
        <f>_xlfn.TEXTBEFORE(O595,"/",1,1,1)</f>
        <v>film &amp; video</v>
      </c>
      <c r="R595" t="str">
        <f>_xlfn.TEXTAFTER(O595,"/",1,1,1)</f>
        <v>animation</v>
      </c>
      <c r="S595" s="10">
        <f>(((K595/60)/60)/24)+DATE(1970,1,1)</f>
        <v>41724.208333333336</v>
      </c>
      <c r="T595" s="10">
        <f>(((L595/60)/60)/24)+DATE(1970,1,1)</f>
        <v>41737.208333333336</v>
      </c>
    </row>
    <row r="596" spans="1:20" ht="34" x14ac:dyDescent="0.2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>E596/D596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 s="5">
        <f>E596/H596</f>
        <v>71.127388535031841</v>
      </c>
      <c r="Q596" t="str">
        <f>_xlfn.TEXTBEFORE(O596,"/",1,1,1)</f>
        <v>theater</v>
      </c>
      <c r="R596" t="str">
        <f>_xlfn.TEXTAFTER(O596,"/",1,1,1)</f>
        <v>plays</v>
      </c>
      <c r="S596" s="10">
        <f>(((K596/60)/60)/24)+DATE(1970,1,1)</f>
        <v>42548.208333333328</v>
      </c>
      <c r="T596" s="10">
        <f>(((L596/60)/60)/24)+DATE(1970,1,1)</f>
        <v>42551.208333333328</v>
      </c>
    </row>
    <row r="597" spans="1:20" ht="34" x14ac:dyDescent="0.2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>E597/D597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 s="5">
        <f>E597/H597</f>
        <v>89.99079189686924</v>
      </c>
      <c r="Q597" t="str">
        <f>_xlfn.TEXTBEFORE(O597,"/",1,1,1)</f>
        <v>theater</v>
      </c>
      <c r="R597" t="str">
        <f>_xlfn.TEXTAFTER(O597,"/",1,1,1)</f>
        <v>plays</v>
      </c>
      <c r="S597" s="10">
        <f>(((K597/60)/60)/24)+DATE(1970,1,1)</f>
        <v>40253.208333333336</v>
      </c>
      <c r="T597" s="10">
        <f>(((L597/60)/60)/24)+DATE(1970,1,1)</f>
        <v>40274.208333333336</v>
      </c>
    </row>
    <row r="598" spans="1:20" ht="17" x14ac:dyDescent="0.2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>E598/D598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 s="5">
        <f>E598/H598</f>
        <v>43.032786885245905</v>
      </c>
      <c r="Q598" t="str">
        <f>_xlfn.TEXTBEFORE(O598,"/",1,1,1)</f>
        <v>film &amp; video</v>
      </c>
      <c r="R598" t="str">
        <f>_xlfn.TEXTAFTER(O598,"/",1,1,1)</f>
        <v>drama</v>
      </c>
      <c r="S598" s="10">
        <f>(((K598/60)/60)/24)+DATE(1970,1,1)</f>
        <v>42434.25</v>
      </c>
      <c r="T598" s="10">
        <f>(((L598/60)/60)/24)+DATE(1970,1,1)</f>
        <v>42441.25</v>
      </c>
    </row>
    <row r="599" spans="1:20" ht="17" x14ac:dyDescent="0.2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>E599/D599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 s="5">
        <f>E599/H599</f>
        <v>67.997714808043881</v>
      </c>
      <c r="Q599" t="str">
        <f>_xlfn.TEXTBEFORE(O599,"/",1,1,1)</f>
        <v>theater</v>
      </c>
      <c r="R599" t="str">
        <f>_xlfn.TEXTAFTER(O599,"/",1,1,1)</f>
        <v>plays</v>
      </c>
      <c r="S599" s="10">
        <f>(((K599/60)/60)/24)+DATE(1970,1,1)</f>
        <v>43786.25</v>
      </c>
      <c r="T599" s="10">
        <f>(((L599/60)/60)/24)+DATE(1970,1,1)</f>
        <v>43804.25</v>
      </c>
    </row>
    <row r="600" spans="1:20" ht="17" x14ac:dyDescent="0.2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>E600/D600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 s="5">
        <f>E600/H600</f>
        <v>73.004566210045667</v>
      </c>
      <c r="Q600" t="str">
        <f>_xlfn.TEXTBEFORE(O600,"/",1,1,1)</f>
        <v>music</v>
      </c>
      <c r="R600" t="str">
        <f>_xlfn.TEXTAFTER(O600,"/",1,1,1)</f>
        <v>rock</v>
      </c>
      <c r="S600" s="10">
        <f>(((K600/60)/60)/24)+DATE(1970,1,1)</f>
        <v>40344.208333333336</v>
      </c>
      <c r="T600" s="10">
        <f>(((L600/60)/60)/24)+DATE(1970,1,1)</f>
        <v>40373.208333333336</v>
      </c>
    </row>
    <row r="601" spans="1:20" ht="34" x14ac:dyDescent="0.2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>E601/D601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 s="5">
        <f>E601/H601</f>
        <v>62.341463414634148</v>
      </c>
      <c r="Q601" t="str">
        <f>_xlfn.TEXTBEFORE(O601,"/",1,1,1)</f>
        <v>film &amp; video</v>
      </c>
      <c r="R601" t="str">
        <f>_xlfn.TEXTAFTER(O601,"/",1,1,1)</f>
        <v>documentary</v>
      </c>
      <c r="S601" s="10">
        <f>(((K601/60)/60)/24)+DATE(1970,1,1)</f>
        <v>42047.25</v>
      </c>
      <c r="T601" s="10">
        <f>(((L601/60)/60)/24)+DATE(1970,1,1)</f>
        <v>42055.25</v>
      </c>
    </row>
    <row r="602" spans="1:20" ht="17" x14ac:dyDescent="0.2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>E602/D602</f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 s="5">
        <f>E602/H602</f>
        <v>5</v>
      </c>
      <c r="Q602" t="str">
        <f>_xlfn.TEXTBEFORE(O602,"/",1,1,1)</f>
        <v>food</v>
      </c>
      <c r="R602" t="str">
        <f>_xlfn.TEXTAFTER(O602,"/",1,1,1)</f>
        <v>food trucks</v>
      </c>
      <c r="S602" s="10">
        <f>(((K602/60)/60)/24)+DATE(1970,1,1)</f>
        <v>41485.208333333336</v>
      </c>
      <c r="T602" s="10">
        <f>(((L602/60)/60)/24)+DATE(1970,1,1)</f>
        <v>41497.208333333336</v>
      </c>
    </row>
    <row r="603" spans="1:20" ht="17" x14ac:dyDescent="0.2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>E603/D603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 s="5">
        <f>E603/H603</f>
        <v>67.103092783505161</v>
      </c>
      <c r="Q603" t="str">
        <f>_xlfn.TEXTBEFORE(O603,"/",1,1,1)</f>
        <v>technology</v>
      </c>
      <c r="R603" t="str">
        <f>_xlfn.TEXTAFTER(O603,"/",1,1,1)</f>
        <v>wearables</v>
      </c>
      <c r="S603" s="10">
        <f>(((K603/60)/60)/24)+DATE(1970,1,1)</f>
        <v>41789.208333333336</v>
      </c>
      <c r="T603" s="10">
        <f>(((L603/60)/60)/24)+DATE(1970,1,1)</f>
        <v>41806.208333333336</v>
      </c>
    </row>
    <row r="604" spans="1:20" ht="34" x14ac:dyDescent="0.2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>E604/D604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 s="5">
        <f>E604/H604</f>
        <v>79.978947368421046</v>
      </c>
      <c r="Q604" t="str">
        <f>_xlfn.TEXTBEFORE(O604,"/",1,1,1)</f>
        <v>theater</v>
      </c>
      <c r="R604" t="str">
        <f>_xlfn.TEXTAFTER(O604,"/",1,1,1)</f>
        <v>plays</v>
      </c>
      <c r="S604" s="10">
        <f>(((K604/60)/60)/24)+DATE(1970,1,1)</f>
        <v>42160.208333333328</v>
      </c>
      <c r="T604" s="10">
        <f>(((L604/60)/60)/24)+DATE(1970,1,1)</f>
        <v>42171.208333333328</v>
      </c>
    </row>
    <row r="605" spans="1:20" ht="17" x14ac:dyDescent="0.2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>E605/D605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 s="5">
        <f>E605/H605</f>
        <v>62.176470588235297</v>
      </c>
      <c r="Q605" t="str">
        <f>_xlfn.TEXTBEFORE(O605,"/",1,1,1)</f>
        <v>theater</v>
      </c>
      <c r="R605" t="str">
        <f>_xlfn.TEXTAFTER(O605,"/",1,1,1)</f>
        <v>plays</v>
      </c>
      <c r="S605" s="10">
        <f>(((K605/60)/60)/24)+DATE(1970,1,1)</f>
        <v>43573.208333333328</v>
      </c>
      <c r="T605" s="10">
        <f>(((L605/60)/60)/24)+DATE(1970,1,1)</f>
        <v>43600.208333333328</v>
      </c>
    </row>
    <row r="606" spans="1:20" ht="17" x14ac:dyDescent="0.2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>E606/D606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 s="5">
        <f>E606/H606</f>
        <v>53.005950297514879</v>
      </c>
      <c r="Q606" t="str">
        <f>_xlfn.TEXTBEFORE(O606,"/",1,1,1)</f>
        <v>theater</v>
      </c>
      <c r="R606" t="str">
        <f>_xlfn.TEXTAFTER(O606,"/",1,1,1)</f>
        <v>plays</v>
      </c>
      <c r="S606" s="10">
        <f>(((K606/60)/60)/24)+DATE(1970,1,1)</f>
        <v>40565.25</v>
      </c>
      <c r="T606" s="10">
        <f>(((L606/60)/60)/24)+DATE(1970,1,1)</f>
        <v>40586.25</v>
      </c>
    </row>
    <row r="607" spans="1:20" ht="17" x14ac:dyDescent="0.2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>E607/D607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 s="5">
        <f>E607/H607</f>
        <v>57.738317757009348</v>
      </c>
      <c r="Q607" t="str">
        <f>_xlfn.TEXTBEFORE(O607,"/",1,1,1)</f>
        <v>publishing</v>
      </c>
      <c r="R607" t="str">
        <f>_xlfn.TEXTAFTER(O607,"/",1,1,1)</f>
        <v>nonfiction</v>
      </c>
      <c r="S607" s="10">
        <f>(((K607/60)/60)/24)+DATE(1970,1,1)</f>
        <v>42280.208333333328</v>
      </c>
      <c r="T607" s="10">
        <f>(((L607/60)/60)/24)+DATE(1970,1,1)</f>
        <v>42321.25</v>
      </c>
    </row>
    <row r="608" spans="1:20" ht="17" x14ac:dyDescent="0.2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>E608/D608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 s="5">
        <f>E608/H608</f>
        <v>40.03125</v>
      </c>
      <c r="Q608" t="str">
        <f>_xlfn.TEXTBEFORE(O608,"/",1,1,1)</f>
        <v>music</v>
      </c>
      <c r="R608" t="str">
        <f>_xlfn.TEXTAFTER(O608,"/",1,1,1)</f>
        <v>rock</v>
      </c>
      <c r="S608" s="10">
        <f>(((K608/60)/60)/24)+DATE(1970,1,1)</f>
        <v>42436.25</v>
      </c>
      <c r="T608" s="10">
        <f>(((L608/60)/60)/24)+DATE(1970,1,1)</f>
        <v>42447.208333333328</v>
      </c>
    </row>
    <row r="609" spans="1:20" ht="17" x14ac:dyDescent="0.2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>E609/D609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 s="5">
        <f>E609/H609</f>
        <v>81.016591928251117</v>
      </c>
      <c r="Q609" t="str">
        <f>_xlfn.TEXTBEFORE(O609,"/",1,1,1)</f>
        <v>food</v>
      </c>
      <c r="R609" t="str">
        <f>_xlfn.TEXTAFTER(O609,"/",1,1,1)</f>
        <v>food trucks</v>
      </c>
      <c r="S609" s="10">
        <f>(((K609/60)/60)/24)+DATE(1970,1,1)</f>
        <v>41721.208333333336</v>
      </c>
      <c r="T609" s="10">
        <f>(((L609/60)/60)/24)+DATE(1970,1,1)</f>
        <v>41723.208333333336</v>
      </c>
    </row>
    <row r="610" spans="1:20" ht="17" x14ac:dyDescent="0.2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>E610/D610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 s="5">
        <f>E610/H610</f>
        <v>35.047468354430379</v>
      </c>
      <c r="Q610" t="str">
        <f>_xlfn.TEXTBEFORE(O610,"/",1,1,1)</f>
        <v>music</v>
      </c>
      <c r="R610" t="str">
        <f>_xlfn.TEXTAFTER(O610,"/",1,1,1)</f>
        <v>jazz</v>
      </c>
      <c r="S610" s="10">
        <f>(((K610/60)/60)/24)+DATE(1970,1,1)</f>
        <v>43530.25</v>
      </c>
      <c r="T610" s="10">
        <f>(((L610/60)/60)/24)+DATE(1970,1,1)</f>
        <v>43534.25</v>
      </c>
    </row>
    <row r="611" spans="1:20" ht="17" x14ac:dyDescent="0.2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>E611/D611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 s="5">
        <f>E611/H611</f>
        <v>102.92307692307692</v>
      </c>
      <c r="Q611" t="str">
        <f>_xlfn.TEXTBEFORE(O611,"/",1,1,1)</f>
        <v>film &amp; video</v>
      </c>
      <c r="R611" t="str">
        <f>_xlfn.TEXTAFTER(O611,"/",1,1,1)</f>
        <v>science fiction</v>
      </c>
      <c r="S611" s="10">
        <f>(((K611/60)/60)/24)+DATE(1970,1,1)</f>
        <v>43481.25</v>
      </c>
      <c r="T611" s="10">
        <f>(((L611/60)/60)/24)+DATE(1970,1,1)</f>
        <v>43498.25</v>
      </c>
    </row>
    <row r="612" spans="1:20" ht="34" x14ac:dyDescent="0.2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>E612/D612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 s="5">
        <f>E612/H612</f>
        <v>27.998126756166094</v>
      </c>
      <c r="Q612" t="str">
        <f>_xlfn.TEXTBEFORE(O612,"/",1,1,1)</f>
        <v>theater</v>
      </c>
      <c r="R612" t="str">
        <f>_xlfn.TEXTAFTER(O612,"/",1,1,1)</f>
        <v>plays</v>
      </c>
      <c r="S612" s="10">
        <f>(((K612/60)/60)/24)+DATE(1970,1,1)</f>
        <v>41259.25</v>
      </c>
      <c r="T612" s="10">
        <f>(((L612/60)/60)/24)+DATE(1970,1,1)</f>
        <v>41273.25</v>
      </c>
    </row>
    <row r="613" spans="1:20" ht="17" x14ac:dyDescent="0.2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>E613/D613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 s="5">
        <f>E613/H613</f>
        <v>75.733333333333334</v>
      </c>
      <c r="Q613" t="str">
        <f>_xlfn.TEXTBEFORE(O613,"/",1,1,1)</f>
        <v>theater</v>
      </c>
      <c r="R613" t="str">
        <f>_xlfn.TEXTAFTER(O613,"/",1,1,1)</f>
        <v>plays</v>
      </c>
      <c r="S613" s="10">
        <f>(((K613/60)/60)/24)+DATE(1970,1,1)</f>
        <v>41480.208333333336</v>
      </c>
      <c r="T613" s="10">
        <f>(((L613/60)/60)/24)+DATE(1970,1,1)</f>
        <v>41492.208333333336</v>
      </c>
    </row>
    <row r="614" spans="1:20" ht="17" x14ac:dyDescent="0.2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>E614/D614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 s="5">
        <f>E614/H614</f>
        <v>45.026041666666664</v>
      </c>
      <c r="Q614" t="str">
        <f>_xlfn.TEXTBEFORE(O614,"/",1,1,1)</f>
        <v>music</v>
      </c>
      <c r="R614" t="str">
        <f>_xlfn.TEXTAFTER(O614,"/",1,1,1)</f>
        <v>electric music</v>
      </c>
      <c r="S614" s="10">
        <f>(((K614/60)/60)/24)+DATE(1970,1,1)</f>
        <v>40474.208333333336</v>
      </c>
      <c r="T614" s="10">
        <f>(((L614/60)/60)/24)+DATE(1970,1,1)</f>
        <v>40497.25</v>
      </c>
    </row>
    <row r="615" spans="1:20" ht="34" x14ac:dyDescent="0.2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>E615/D615</f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 s="5">
        <f>E615/H615</f>
        <v>73.615384615384613</v>
      </c>
      <c r="Q615" t="str">
        <f>_xlfn.TEXTBEFORE(O615,"/",1,1,1)</f>
        <v>theater</v>
      </c>
      <c r="R615" t="str">
        <f>_xlfn.TEXTAFTER(O615,"/",1,1,1)</f>
        <v>plays</v>
      </c>
      <c r="S615" s="10">
        <f>(((K615/60)/60)/24)+DATE(1970,1,1)</f>
        <v>42973.208333333328</v>
      </c>
      <c r="T615" s="10">
        <f>(((L615/60)/60)/24)+DATE(1970,1,1)</f>
        <v>42982.208333333328</v>
      </c>
    </row>
    <row r="616" spans="1:20" ht="34" x14ac:dyDescent="0.2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>E616/D616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 s="5">
        <f>E616/H616</f>
        <v>56.991701244813278</v>
      </c>
      <c r="Q616" t="str">
        <f>_xlfn.TEXTBEFORE(O616,"/",1,1,1)</f>
        <v>theater</v>
      </c>
      <c r="R616" t="str">
        <f>_xlfn.TEXTAFTER(O616,"/",1,1,1)</f>
        <v>plays</v>
      </c>
      <c r="S616" s="10">
        <f>(((K616/60)/60)/24)+DATE(1970,1,1)</f>
        <v>42746.25</v>
      </c>
      <c r="T616" s="10">
        <f>(((L616/60)/60)/24)+DATE(1970,1,1)</f>
        <v>42764.25</v>
      </c>
    </row>
    <row r="617" spans="1:20" ht="17" x14ac:dyDescent="0.2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>E617/D617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 s="5">
        <f>E617/H617</f>
        <v>85.223529411764702</v>
      </c>
      <c r="Q617" t="str">
        <f>_xlfn.TEXTBEFORE(O617,"/",1,1,1)</f>
        <v>theater</v>
      </c>
      <c r="R617" t="str">
        <f>_xlfn.TEXTAFTER(O617,"/",1,1,1)</f>
        <v>plays</v>
      </c>
      <c r="S617" s="10">
        <f>(((K617/60)/60)/24)+DATE(1970,1,1)</f>
        <v>42489.208333333328</v>
      </c>
      <c r="T617" s="10">
        <f>(((L617/60)/60)/24)+DATE(1970,1,1)</f>
        <v>42499.208333333328</v>
      </c>
    </row>
    <row r="618" spans="1:20" ht="17" x14ac:dyDescent="0.2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>E618/D618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 s="5">
        <f>E618/H618</f>
        <v>50.962184873949582</v>
      </c>
      <c r="Q618" t="str">
        <f>_xlfn.TEXTBEFORE(O618,"/",1,1,1)</f>
        <v>music</v>
      </c>
      <c r="R618" t="str">
        <f>_xlfn.TEXTAFTER(O618,"/",1,1,1)</f>
        <v>indie rock</v>
      </c>
      <c r="S618" s="10">
        <f>(((K618/60)/60)/24)+DATE(1970,1,1)</f>
        <v>41537.208333333336</v>
      </c>
      <c r="T618" s="10">
        <f>(((L618/60)/60)/24)+DATE(1970,1,1)</f>
        <v>41538.208333333336</v>
      </c>
    </row>
    <row r="619" spans="1:20" ht="17" x14ac:dyDescent="0.2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>E619/D619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 s="5">
        <f>E619/H619</f>
        <v>63.563636363636363</v>
      </c>
      <c r="Q619" t="str">
        <f>_xlfn.TEXTBEFORE(O619,"/",1,1,1)</f>
        <v>theater</v>
      </c>
      <c r="R619" t="str">
        <f>_xlfn.TEXTAFTER(O619,"/",1,1,1)</f>
        <v>plays</v>
      </c>
      <c r="S619" s="10">
        <f>(((K619/60)/60)/24)+DATE(1970,1,1)</f>
        <v>41794.208333333336</v>
      </c>
      <c r="T619" s="10">
        <f>(((L619/60)/60)/24)+DATE(1970,1,1)</f>
        <v>41804.208333333336</v>
      </c>
    </row>
    <row r="620" spans="1:20" ht="17" x14ac:dyDescent="0.2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>E620/D620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 s="5">
        <f>E620/H620</f>
        <v>80.999165275459092</v>
      </c>
      <c r="Q620" t="str">
        <f>_xlfn.TEXTBEFORE(O620,"/",1,1,1)</f>
        <v>publishing</v>
      </c>
      <c r="R620" t="str">
        <f>_xlfn.TEXTAFTER(O620,"/",1,1,1)</f>
        <v>nonfiction</v>
      </c>
      <c r="S620" s="10">
        <f>(((K620/60)/60)/24)+DATE(1970,1,1)</f>
        <v>41396.208333333336</v>
      </c>
      <c r="T620" s="10">
        <f>(((L620/60)/60)/24)+DATE(1970,1,1)</f>
        <v>41417.208333333336</v>
      </c>
    </row>
    <row r="621" spans="1:20" ht="17" x14ac:dyDescent="0.2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>E621/D621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 s="5">
        <f>E621/H621</f>
        <v>86.044753086419746</v>
      </c>
      <c r="Q621" t="str">
        <f>_xlfn.TEXTBEFORE(O621,"/",1,1,1)</f>
        <v>theater</v>
      </c>
      <c r="R621" t="str">
        <f>_xlfn.TEXTAFTER(O621,"/",1,1,1)</f>
        <v>plays</v>
      </c>
      <c r="S621" s="10">
        <f>(((K621/60)/60)/24)+DATE(1970,1,1)</f>
        <v>40669.208333333336</v>
      </c>
      <c r="T621" s="10">
        <f>(((L621/60)/60)/24)+DATE(1970,1,1)</f>
        <v>40670.208333333336</v>
      </c>
    </row>
    <row r="622" spans="1:20" ht="17" x14ac:dyDescent="0.2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>E622/D622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 s="5">
        <f>E622/H622</f>
        <v>90.0390625</v>
      </c>
      <c r="Q622" t="str">
        <f>_xlfn.TEXTBEFORE(O622,"/",1,1,1)</f>
        <v>photography</v>
      </c>
      <c r="R622" t="str">
        <f>_xlfn.TEXTAFTER(O622,"/",1,1,1)</f>
        <v>photography books</v>
      </c>
      <c r="S622" s="10">
        <f>(((K622/60)/60)/24)+DATE(1970,1,1)</f>
        <v>42559.208333333328</v>
      </c>
      <c r="T622" s="10">
        <f>(((L622/60)/60)/24)+DATE(1970,1,1)</f>
        <v>42563.208333333328</v>
      </c>
    </row>
    <row r="623" spans="1:20" ht="17" x14ac:dyDescent="0.2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>E623/D623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 s="5">
        <f>E623/H623</f>
        <v>74.006063432835816</v>
      </c>
      <c r="Q623" t="str">
        <f>_xlfn.TEXTBEFORE(O623,"/",1,1,1)</f>
        <v>theater</v>
      </c>
      <c r="R623" t="str">
        <f>_xlfn.TEXTAFTER(O623,"/",1,1,1)</f>
        <v>plays</v>
      </c>
      <c r="S623" s="10">
        <f>(((K623/60)/60)/24)+DATE(1970,1,1)</f>
        <v>42626.208333333328</v>
      </c>
      <c r="T623" s="10">
        <f>(((L623/60)/60)/24)+DATE(1970,1,1)</f>
        <v>42631.208333333328</v>
      </c>
    </row>
    <row r="624" spans="1:20" ht="17" x14ac:dyDescent="0.2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>E624/D624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 s="5">
        <f>E624/H624</f>
        <v>92.4375</v>
      </c>
      <c r="Q624" t="str">
        <f>_xlfn.TEXTBEFORE(O624,"/",1,1,1)</f>
        <v>music</v>
      </c>
      <c r="R624" t="str">
        <f>_xlfn.TEXTAFTER(O624,"/",1,1,1)</f>
        <v>indie rock</v>
      </c>
      <c r="S624" s="10">
        <f>(((K624/60)/60)/24)+DATE(1970,1,1)</f>
        <v>43205.208333333328</v>
      </c>
      <c r="T624" s="10">
        <f>(((L624/60)/60)/24)+DATE(1970,1,1)</f>
        <v>43231.208333333328</v>
      </c>
    </row>
    <row r="625" spans="1:20" ht="17" x14ac:dyDescent="0.2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>E625/D625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 s="5">
        <f>E625/H625</f>
        <v>55.999257333828446</v>
      </c>
      <c r="Q625" t="str">
        <f>_xlfn.TEXTBEFORE(O625,"/",1,1,1)</f>
        <v>theater</v>
      </c>
      <c r="R625" t="str">
        <f>_xlfn.TEXTAFTER(O625,"/",1,1,1)</f>
        <v>plays</v>
      </c>
      <c r="S625" s="10">
        <f>(((K625/60)/60)/24)+DATE(1970,1,1)</f>
        <v>42201.208333333328</v>
      </c>
      <c r="T625" s="10">
        <f>(((L625/60)/60)/24)+DATE(1970,1,1)</f>
        <v>42206.208333333328</v>
      </c>
    </row>
    <row r="626" spans="1:20" ht="17" x14ac:dyDescent="0.2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>E626/D626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 s="5">
        <f>E626/H626</f>
        <v>32.983796296296298</v>
      </c>
      <c r="Q626" t="str">
        <f>_xlfn.TEXTBEFORE(O626,"/",1,1,1)</f>
        <v>photography</v>
      </c>
      <c r="R626" t="str">
        <f>_xlfn.TEXTAFTER(O626,"/",1,1,1)</f>
        <v>photography books</v>
      </c>
      <c r="S626" s="10">
        <f>(((K626/60)/60)/24)+DATE(1970,1,1)</f>
        <v>42029.25</v>
      </c>
      <c r="T626" s="10">
        <f>(((L626/60)/60)/24)+DATE(1970,1,1)</f>
        <v>42035.25</v>
      </c>
    </row>
    <row r="627" spans="1:20" ht="34" x14ac:dyDescent="0.2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>E627/D627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 s="5">
        <f>E627/H627</f>
        <v>93.596774193548384</v>
      </c>
      <c r="Q627" t="str">
        <f>_xlfn.TEXTBEFORE(O627,"/",1,1,1)</f>
        <v>theater</v>
      </c>
      <c r="R627" t="str">
        <f>_xlfn.TEXTAFTER(O627,"/",1,1,1)</f>
        <v>plays</v>
      </c>
      <c r="S627" s="10">
        <f>(((K627/60)/60)/24)+DATE(1970,1,1)</f>
        <v>43857.25</v>
      </c>
      <c r="T627" s="10">
        <f>(((L627/60)/60)/24)+DATE(1970,1,1)</f>
        <v>43871.25</v>
      </c>
    </row>
    <row r="628" spans="1:20" ht="34" x14ac:dyDescent="0.2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>E628/D628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 s="5">
        <f>E628/H628</f>
        <v>69.867724867724874</v>
      </c>
      <c r="Q628" t="str">
        <f>_xlfn.TEXTBEFORE(O628,"/",1,1,1)</f>
        <v>theater</v>
      </c>
      <c r="R628" t="str">
        <f>_xlfn.TEXTAFTER(O628,"/",1,1,1)</f>
        <v>plays</v>
      </c>
      <c r="S628" s="10">
        <f>(((K628/60)/60)/24)+DATE(1970,1,1)</f>
        <v>40449.208333333336</v>
      </c>
      <c r="T628" s="10">
        <f>(((L628/60)/60)/24)+DATE(1970,1,1)</f>
        <v>40458.208333333336</v>
      </c>
    </row>
    <row r="629" spans="1:20" ht="17" x14ac:dyDescent="0.2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>E629/D629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 s="5">
        <f>E629/H629</f>
        <v>72.129870129870127</v>
      </c>
      <c r="Q629" t="str">
        <f>_xlfn.TEXTBEFORE(O629,"/",1,1,1)</f>
        <v>food</v>
      </c>
      <c r="R629" t="str">
        <f>_xlfn.TEXTAFTER(O629,"/",1,1,1)</f>
        <v>food trucks</v>
      </c>
      <c r="S629" s="10">
        <f>(((K629/60)/60)/24)+DATE(1970,1,1)</f>
        <v>40345.208333333336</v>
      </c>
      <c r="T629" s="10">
        <f>(((L629/60)/60)/24)+DATE(1970,1,1)</f>
        <v>40369.208333333336</v>
      </c>
    </row>
    <row r="630" spans="1:20" ht="17" x14ac:dyDescent="0.2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>E630/D630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 s="5">
        <f>E630/H630</f>
        <v>30.041666666666668</v>
      </c>
      <c r="Q630" t="str">
        <f>_xlfn.TEXTBEFORE(O630,"/",1,1,1)</f>
        <v>music</v>
      </c>
      <c r="R630" t="str">
        <f>_xlfn.TEXTAFTER(O630,"/",1,1,1)</f>
        <v>indie rock</v>
      </c>
      <c r="S630" s="10">
        <f>(((K630/60)/60)/24)+DATE(1970,1,1)</f>
        <v>40455.208333333336</v>
      </c>
      <c r="T630" s="10">
        <f>(((L630/60)/60)/24)+DATE(1970,1,1)</f>
        <v>40458.208333333336</v>
      </c>
    </row>
    <row r="631" spans="1:20" ht="17" x14ac:dyDescent="0.2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>E631/D631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 s="5">
        <f>E631/H631</f>
        <v>73.968000000000004</v>
      </c>
      <c r="Q631" t="str">
        <f>_xlfn.TEXTBEFORE(O631,"/",1,1,1)</f>
        <v>theater</v>
      </c>
      <c r="R631" t="str">
        <f>_xlfn.TEXTAFTER(O631,"/",1,1,1)</f>
        <v>plays</v>
      </c>
      <c r="S631" s="10">
        <f>(((K631/60)/60)/24)+DATE(1970,1,1)</f>
        <v>42557.208333333328</v>
      </c>
      <c r="T631" s="10">
        <f>(((L631/60)/60)/24)+DATE(1970,1,1)</f>
        <v>42559.208333333328</v>
      </c>
    </row>
    <row r="632" spans="1:20" ht="17" x14ac:dyDescent="0.2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>E632/D632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 s="5">
        <f>E632/H632</f>
        <v>68.65517241379311</v>
      </c>
      <c r="Q632" t="str">
        <f>_xlfn.TEXTBEFORE(O632,"/",1,1,1)</f>
        <v>theater</v>
      </c>
      <c r="R632" t="str">
        <f>_xlfn.TEXTAFTER(O632,"/",1,1,1)</f>
        <v>plays</v>
      </c>
      <c r="S632" s="10">
        <f>(((K632/60)/60)/24)+DATE(1970,1,1)</f>
        <v>43586.208333333328</v>
      </c>
      <c r="T632" s="10">
        <f>(((L632/60)/60)/24)+DATE(1970,1,1)</f>
        <v>43597.208333333328</v>
      </c>
    </row>
    <row r="633" spans="1:20" ht="17" x14ac:dyDescent="0.2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>E633/D633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 s="5">
        <f>E633/H633</f>
        <v>59.992164544564154</v>
      </c>
      <c r="Q633" t="str">
        <f>_xlfn.TEXTBEFORE(O633,"/",1,1,1)</f>
        <v>theater</v>
      </c>
      <c r="R633" t="str">
        <f>_xlfn.TEXTAFTER(O633,"/",1,1,1)</f>
        <v>plays</v>
      </c>
      <c r="S633" s="10">
        <f>(((K633/60)/60)/24)+DATE(1970,1,1)</f>
        <v>43550.208333333328</v>
      </c>
      <c r="T633" s="10">
        <f>(((L633/60)/60)/24)+DATE(1970,1,1)</f>
        <v>43554.208333333328</v>
      </c>
    </row>
    <row r="634" spans="1:20" ht="17" x14ac:dyDescent="0.2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>E634/D634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 s="5">
        <f>E634/H634</f>
        <v>111.15827338129496</v>
      </c>
      <c r="Q634" t="str">
        <f>_xlfn.TEXTBEFORE(O634,"/",1,1,1)</f>
        <v>theater</v>
      </c>
      <c r="R634" t="str">
        <f>_xlfn.TEXTAFTER(O634,"/",1,1,1)</f>
        <v>plays</v>
      </c>
      <c r="S634" s="10">
        <f>(((K634/60)/60)/24)+DATE(1970,1,1)</f>
        <v>41945.208333333336</v>
      </c>
      <c r="T634" s="10">
        <f>(((L634/60)/60)/24)+DATE(1970,1,1)</f>
        <v>41963.25</v>
      </c>
    </row>
    <row r="635" spans="1:20" ht="34" x14ac:dyDescent="0.2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>E635/D635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 s="5">
        <f>E635/H635</f>
        <v>53.038095238095238</v>
      </c>
      <c r="Q635" t="str">
        <f>_xlfn.TEXTBEFORE(O635,"/",1,1,1)</f>
        <v>film &amp; video</v>
      </c>
      <c r="R635" t="str">
        <f>_xlfn.TEXTAFTER(O635,"/",1,1,1)</f>
        <v>animation</v>
      </c>
      <c r="S635" s="10">
        <f>(((K635/60)/60)/24)+DATE(1970,1,1)</f>
        <v>42315.25</v>
      </c>
      <c r="T635" s="10">
        <f>(((L635/60)/60)/24)+DATE(1970,1,1)</f>
        <v>42319.25</v>
      </c>
    </row>
    <row r="636" spans="1:20" ht="17" x14ac:dyDescent="0.2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>E636/D636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 s="5">
        <f>E636/H636</f>
        <v>55.985524728588658</v>
      </c>
      <c r="Q636" t="str">
        <f>_xlfn.TEXTBEFORE(O636,"/",1,1,1)</f>
        <v>film &amp; video</v>
      </c>
      <c r="R636" t="str">
        <f>_xlfn.TEXTAFTER(O636,"/",1,1,1)</f>
        <v>television</v>
      </c>
      <c r="S636" s="10">
        <f>(((K636/60)/60)/24)+DATE(1970,1,1)</f>
        <v>42819.208333333328</v>
      </c>
      <c r="T636" s="10">
        <f>(((L636/60)/60)/24)+DATE(1970,1,1)</f>
        <v>42833.208333333328</v>
      </c>
    </row>
    <row r="637" spans="1:20" ht="17" x14ac:dyDescent="0.2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>E637/D637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 s="5">
        <f>E637/H637</f>
        <v>69.986760812003524</v>
      </c>
      <c r="Q637" t="str">
        <f>_xlfn.TEXTBEFORE(O637,"/",1,1,1)</f>
        <v>film &amp; video</v>
      </c>
      <c r="R637" t="str">
        <f>_xlfn.TEXTAFTER(O637,"/",1,1,1)</f>
        <v>television</v>
      </c>
      <c r="S637" s="10">
        <f>(((K637/60)/60)/24)+DATE(1970,1,1)</f>
        <v>41314.25</v>
      </c>
      <c r="T637" s="10">
        <f>(((L637/60)/60)/24)+DATE(1970,1,1)</f>
        <v>41346.208333333336</v>
      </c>
    </row>
    <row r="638" spans="1:20" ht="17" x14ac:dyDescent="0.2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>E638/D638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 s="5">
        <f>E638/H638</f>
        <v>48.998079877112133</v>
      </c>
      <c r="Q638" t="str">
        <f>_xlfn.TEXTBEFORE(O638,"/",1,1,1)</f>
        <v>film &amp; video</v>
      </c>
      <c r="R638" t="str">
        <f>_xlfn.TEXTAFTER(O638,"/",1,1,1)</f>
        <v>animation</v>
      </c>
      <c r="S638" s="10">
        <f>(((K638/60)/60)/24)+DATE(1970,1,1)</f>
        <v>40926.25</v>
      </c>
      <c r="T638" s="10">
        <f>(((L638/60)/60)/24)+DATE(1970,1,1)</f>
        <v>40971.25</v>
      </c>
    </row>
    <row r="639" spans="1:20" ht="17" x14ac:dyDescent="0.2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>E639/D639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 s="5">
        <f>E639/H639</f>
        <v>103.84615384615384</v>
      </c>
      <c r="Q639" t="str">
        <f>_xlfn.TEXTBEFORE(O639,"/",1,1,1)</f>
        <v>theater</v>
      </c>
      <c r="R639" t="str">
        <f>_xlfn.TEXTAFTER(O639,"/",1,1,1)</f>
        <v>plays</v>
      </c>
      <c r="S639" s="10">
        <f>(((K639/60)/60)/24)+DATE(1970,1,1)</f>
        <v>42688.25</v>
      </c>
      <c r="T639" s="10">
        <f>(((L639/60)/60)/24)+DATE(1970,1,1)</f>
        <v>42696.25</v>
      </c>
    </row>
    <row r="640" spans="1:20" ht="17" x14ac:dyDescent="0.2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>E640/D640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 s="5">
        <f>E640/H640</f>
        <v>99.127659574468083</v>
      </c>
      <c r="Q640" t="str">
        <f>_xlfn.TEXTBEFORE(O640,"/",1,1,1)</f>
        <v>theater</v>
      </c>
      <c r="R640" t="str">
        <f>_xlfn.TEXTAFTER(O640,"/",1,1,1)</f>
        <v>plays</v>
      </c>
      <c r="S640" s="10">
        <f>(((K640/60)/60)/24)+DATE(1970,1,1)</f>
        <v>40386.208333333336</v>
      </c>
      <c r="T640" s="10">
        <f>(((L640/60)/60)/24)+DATE(1970,1,1)</f>
        <v>40398.208333333336</v>
      </c>
    </row>
    <row r="641" spans="1:20" ht="17" x14ac:dyDescent="0.2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>E641/D641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 s="5">
        <f>E641/H641</f>
        <v>107.37777777777778</v>
      </c>
      <c r="Q641" t="str">
        <f>_xlfn.TEXTBEFORE(O641,"/",1,1,1)</f>
        <v>film &amp; video</v>
      </c>
      <c r="R641" t="str">
        <f>_xlfn.TEXTAFTER(O641,"/",1,1,1)</f>
        <v>drama</v>
      </c>
      <c r="S641" s="10">
        <f>(((K641/60)/60)/24)+DATE(1970,1,1)</f>
        <v>43309.208333333328</v>
      </c>
      <c r="T641" s="10">
        <f>(((L641/60)/60)/24)+DATE(1970,1,1)</f>
        <v>43309.208333333328</v>
      </c>
    </row>
    <row r="642" spans="1:20" ht="17" x14ac:dyDescent="0.2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>E642/D642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 s="5">
        <f>E642/H642</f>
        <v>76.922178988326849</v>
      </c>
      <c r="Q642" t="str">
        <f>_xlfn.TEXTBEFORE(O642,"/",1,1,1)</f>
        <v>theater</v>
      </c>
      <c r="R642" t="str">
        <f>_xlfn.TEXTAFTER(O642,"/",1,1,1)</f>
        <v>plays</v>
      </c>
      <c r="S642" s="10">
        <f>(((K642/60)/60)/24)+DATE(1970,1,1)</f>
        <v>42387.25</v>
      </c>
      <c r="T642" s="10">
        <f>(((L642/60)/60)/24)+DATE(1970,1,1)</f>
        <v>42390.25</v>
      </c>
    </row>
    <row r="643" spans="1:20" ht="34" x14ac:dyDescent="0.2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 s="5">
        <f>E643/H643</f>
        <v>58.128865979381445</v>
      </c>
      <c r="Q643" t="str">
        <f>_xlfn.TEXTBEFORE(O643,"/",1,1,1)</f>
        <v>theater</v>
      </c>
      <c r="R643" t="str">
        <f>_xlfn.TEXTAFTER(O643,"/",1,1,1)</f>
        <v>plays</v>
      </c>
      <c r="S643" s="10">
        <f>(((K643/60)/60)/24)+DATE(1970,1,1)</f>
        <v>42786.25</v>
      </c>
      <c r="T643" s="10">
        <f>(((L643/60)/60)/24)+DATE(1970,1,1)</f>
        <v>42814.208333333328</v>
      </c>
    </row>
    <row r="644" spans="1:20" ht="17" x14ac:dyDescent="0.2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 s="5">
        <f>E644/H644</f>
        <v>103.73643410852713</v>
      </c>
      <c r="Q644" t="str">
        <f>_xlfn.TEXTBEFORE(O644,"/",1,1,1)</f>
        <v>technology</v>
      </c>
      <c r="R644" t="str">
        <f>_xlfn.TEXTAFTER(O644,"/",1,1,1)</f>
        <v>wearables</v>
      </c>
      <c r="S644" s="10">
        <f>(((K644/60)/60)/24)+DATE(1970,1,1)</f>
        <v>43451.25</v>
      </c>
      <c r="T644" s="10">
        <f>(((L644/60)/60)/24)+DATE(1970,1,1)</f>
        <v>43460.25</v>
      </c>
    </row>
    <row r="645" spans="1:20" ht="17" x14ac:dyDescent="0.2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>E645/D645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 s="5">
        <f>E645/H645</f>
        <v>87.962666666666664</v>
      </c>
      <c r="Q645" t="str">
        <f>_xlfn.TEXTBEFORE(O645,"/",1,1,1)</f>
        <v>theater</v>
      </c>
      <c r="R645" t="str">
        <f>_xlfn.TEXTAFTER(O645,"/",1,1,1)</f>
        <v>plays</v>
      </c>
      <c r="S645" s="10">
        <f>(((K645/60)/60)/24)+DATE(1970,1,1)</f>
        <v>42795.25</v>
      </c>
      <c r="T645" s="10">
        <f>(((L645/60)/60)/24)+DATE(1970,1,1)</f>
        <v>42813.208333333328</v>
      </c>
    </row>
    <row r="646" spans="1:20" ht="17" x14ac:dyDescent="0.2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>E646/D646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 s="5">
        <f>E646/H646</f>
        <v>28</v>
      </c>
      <c r="Q646" t="str">
        <f>_xlfn.TEXTBEFORE(O646,"/",1,1,1)</f>
        <v>theater</v>
      </c>
      <c r="R646" t="str">
        <f>_xlfn.TEXTAFTER(O646,"/",1,1,1)</f>
        <v>plays</v>
      </c>
      <c r="S646" s="10">
        <f>(((K646/60)/60)/24)+DATE(1970,1,1)</f>
        <v>43452.25</v>
      </c>
      <c r="T646" s="10">
        <f>(((L646/60)/60)/24)+DATE(1970,1,1)</f>
        <v>43468.25</v>
      </c>
    </row>
    <row r="647" spans="1:20" ht="17" x14ac:dyDescent="0.2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>E647/D647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 s="5">
        <f>E647/H647</f>
        <v>37.999361294443261</v>
      </c>
      <c r="Q647" t="str">
        <f>_xlfn.TEXTBEFORE(O647,"/",1,1,1)</f>
        <v>music</v>
      </c>
      <c r="R647" t="str">
        <f>_xlfn.TEXTAFTER(O647,"/",1,1,1)</f>
        <v>rock</v>
      </c>
      <c r="S647" s="10">
        <f>(((K647/60)/60)/24)+DATE(1970,1,1)</f>
        <v>43369.208333333328</v>
      </c>
      <c r="T647" s="10">
        <f>(((L647/60)/60)/24)+DATE(1970,1,1)</f>
        <v>43390.208333333328</v>
      </c>
    </row>
    <row r="648" spans="1:20" ht="17" x14ac:dyDescent="0.2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>E648/D648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 s="5">
        <f>E648/H648</f>
        <v>29.999313893653515</v>
      </c>
      <c r="Q648" t="str">
        <f>_xlfn.TEXTBEFORE(O648,"/",1,1,1)</f>
        <v>games</v>
      </c>
      <c r="R648" t="str">
        <f>_xlfn.TEXTAFTER(O648,"/",1,1,1)</f>
        <v>video games</v>
      </c>
      <c r="S648" s="10">
        <f>(((K648/60)/60)/24)+DATE(1970,1,1)</f>
        <v>41346.208333333336</v>
      </c>
      <c r="T648" s="10">
        <f>(((L648/60)/60)/24)+DATE(1970,1,1)</f>
        <v>41357.208333333336</v>
      </c>
    </row>
    <row r="649" spans="1:20" ht="17" x14ac:dyDescent="0.2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>E649/D649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 s="5">
        <f>E649/H649</f>
        <v>103.5</v>
      </c>
      <c r="Q649" t="str">
        <f>_xlfn.TEXTBEFORE(O649,"/",1,1,1)</f>
        <v>publishing</v>
      </c>
      <c r="R649" t="str">
        <f>_xlfn.TEXTAFTER(O649,"/",1,1,1)</f>
        <v>translations</v>
      </c>
      <c r="S649" s="10">
        <f>(((K649/60)/60)/24)+DATE(1970,1,1)</f>
        <v>43199.208333333328</v>
      </c>
      <c r="T649" s="10">
        <f>(((L649/60)/60)/24)+DATE(1970,1,1)</f>
        <v>43223.208333333328</v>
      </c>
    </row>
    <row r="650" spans="1:20" ht="17" x14ac:dyDescent="0.2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>E650/D650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 s="5">
        <f>E650/H650</f>
        <v>85.994467496542185</v>
      </c>
      <c r="Q650" t="str">
        <f>_xlfn.TEXTBEFORE(O650,"/",1,1,1)</f>
        <v>food</v>
      </c>
      <c r="R650" t="str">
        <f>_xlfn.TEXTAFTER(O650,"/",1,1,1)</f>
        <v>food trucks</v>
      </c>
      <c r="S650" s="10">
        <f>(((K650/60)/60)/24)+DATE(1970,1,1)</f>
        <v>42922.208333333328</v>
      </c>
      <c r="T650" s="10">
        <f>(((L650/60)/60)/24)+DATE(1970,1,1)</f>
        <v>42940.208333333328</v>
      </c>
    </row>
    <row r="651" spans="1:20" ht="17" x14ac:dyDescent="0.2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>E651/D651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 s="5">
        <f>E651/H651</f>
        <v>98.011627906976742</v>
      </c>
      <c r="Q651" t="str">
        <f>_xlfn.TEXTBEFORE(O651,"/",1,1,1)</f>
        <v>theater</v>
      </c>
      <c r="R651" t="str">
        <f>_xlfn.TEXTAFTER(O651,"/",1,1,1)</f>
        <v>plays</v>
      </c>
      <c r="S651" s="10">
        <f>(((K651/60)/60)/24)+DATE(1970,1,1)</f>
        <v>40471.208333333336</v>
      </c>
      <c r="T651" s="10">
        <f>(((L651/60)/60)/24)+DATE(1970,1,1)</f>
        <v>40482.208333333336</v>
      </c>
    </row>
    <row r="652" spans="1:20" ht="17" x14ac:dyDescent="0.2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>E652/D652</f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 s="5">
        <f>E652/H652</f>
        <v>2</v>
      </c>
      <c r="Q652" t="str">
        <f>_xlfn.TEXTBEFORE(O652,"/",1,1,1)</f>
        <v>music</v>
      </c>
      <c r="R652" t="str">
        <f>_xlfn.TEXTAFTER(O652,"/",1,1,1)</f>
        <v>jazz</v>
      </c>
      <c r="S652" s="10">
        <f>(((K652/60)/60)/24)+DATE(1970,1,1)</f>
        <v>41828.208333333336</v>
      </c>
      <c r="T652" s="10">
        <f>(((L652/60)/60)/24)+DATE(1970,1,1)</f>
        <v>41855.208333333336</v>
      </c>
    </row>
    <row r="653" spans="1:20" ht="17" x14ac:dyDescent="0.2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>E653/D653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 s="5">
        <f>E653/H653</f>
        <v>44.994570837642193</v>
      </c>
      <c r="Q653" t="str">
        <f>_xlfn.TEXTBEFORE(O653,"/",1,1,1)</f>
        <v>film &amp; video</v>
      </c>
      <c r="R653" t="str">
        <f>_xlfn.TEXTAFTER(O653,"/",1,1,1)</f>
        <v>shorts</v>
      </c>
      <c r="S653" s="10">
        <f>(((K653/60)/60)/24)+DATE(1970,1,1)</f>
        <v>41692.25</v>
      </c>
      <c r="T653" s="10">
        <f>(((L653/60)/60)/24)+DATE(1970,1,1)</f>
        <v>41707.25</v>
      </c>
    </row>
    <row r="654" spans="1:20" ht="17" x14ac:dyDescent="0.2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>E654/D654</f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 s="5">
        <f>E654/H654</f>
        <v>31.012224938875306</v>
      </c>
      <c r="Q654" t="str">
        <f>_xlfn.TEXTBEFORE(O654,"/",1,1,1)</f>
        <v>technology</v>
      </c>
      <c r="R654" t="str">
        <f>_xlfn.TEXTAFTER(O654,"/",1,1,1)</f>
        <v>web</v>
      </c>
      <c r="S654" s="10">
        <f>(((K654/60)/60)/24)+DATE(1970,1,1)</f>
        <v>42587.208333333328</v>
      </c>
      <c r="T654" s="10">
        <f>(((L654/60)/60)/24)+DATE(1970,1,1)</f>
        <v>42630.208333333328</v>
      </c>
    </row>
    <row r="655" spans="1:20" ht="17" x14ac:dyDescent="0.2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>E655/D655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 s="5">
        <f>E655/H655</f>
        <v>59.970085470085472</v>
      </c>
      <c r="Q655" t="str">
        <f>_xlfn.TEXTBEFORE(O655,"/",1,1,1)</f>
        <v>technology</v>
      </c>
      <c r="R655" t="str">
        <f>_xlfn.TEXTAFTER(O655,"/",1,1,1)</f>
        <v>web</v>
      </c>
      <c r="S655" s="10">
        <f>(((K655/60)/60)/24)+DATE(1970,1,1)</f>
        <v>42468.208333333328</v>
      </c>
      <c r="T655" s="10">
        <f>(((L655/60)/60)/24)+DATE(1970,1,1)</f>
        <v>42470.208333333328</v>
      </c>
    </row>
    <row r="656" spans="1:20" ht="17" x14ac:dyDescent="0.2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>E656/D656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 s="5">
        <f>E656/H656</f>
        <v>58.9973474801061</v>
      </c>
      <c r="Q656" t="str">
        <f>_xlfn.TEXTBEFORE(O656,"/",1,1,1)</f>
        <v>music</v>
      </c>
      <c r="R656" t="str">
        <f>_xlfn.TEXTAFTER(O656,"/",1,1,1)</f>
        <v>metal</v>
      </c>
      <c r="S656" s="10">
        <f>(((K656/60)/60)/24)+DATE(1970,1,1)</f>
        <v>42240.208333333328</v>
      </c>
      <c r="T656" s="10">
        <f>(((L656/60)/60)/24)+DATE(1970,1,1)</f>
        <v>42245.208333333328</v>
      </c>
    </row>
    <row r="657" spans="1:20" ht="17" x14ac:dyDescent="0.2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>E657/D657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 s="5">
        <f>E657/H657</f>
        <v>50.045454545454547</v>
      </c>
      <c r="Q657" t="str">
        <f>_xlfn.TEXTBEFORE(O657,"/",1,1,1)</f>
        <v>photography</v>
      </c>
      <c r="R657" t="str">
        <f>_xlfn.TEXTAFTER(O657,"/",1,1,1)</f>
        <v>photography books</v>
      </c>
      <c r="S657" s="10">
        <f>(((K657/60)/60)/24)+DATE(1970,1,1)</f>
        <v>42796.25</v>
      </c>
      <c r="T657" s="10">
        <f>(((L657/60)/60)/24)+DATE(1970,1,1)</f>
        <v>42809.208333333328</v>
      </c>
    </row>
    <row r="658" spans="1:20" ht="34" x14ac:dyDescent="0.2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>E658/D658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 s="5">
        <f>E658/H658</f>
        <v>98.966269841269835</v>
      </c>
      <c r="Q658" t="str">
        <f>_xlfn.TEXTBEFORE(O658,"/",1,1,1)</f>
        <v>food</v>
      </c>
      <c r="R658" t="str">
        <f>_xlfn.TEXTAFTER(O658,"/",1,1,1)</f>
        <v>food trucks</v>
      </c>
      <c r="S658" s="10">
        <f>(((K658/60)/60)/24)+DATE(1970,1,1)</f>
        <v>43097.25</v>
      </c>
      <c r="T658" s="10">
        <f>(((L658/60)/60)/24)+DATE(1970,1,1)</f>
        <v>43102.25</v>
      </c>
    </row>
    <row r="659" spans="1:20" ht="17" x14ac:dyDescent="0.2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>E659/D659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 s="5">
        <f>E659/H659</f>
        <v>58.857142857142854</v>
      </c>
      <c r="Q659" t="str">
        <f>_xlfn.TEXTBEFORE(O659,"/",1,1,1)</f>
        <v>film &amp; video</v>
      </c>
      <c r="R659" t="str">
        <f>_xlfn.TEXTAFTER(O659,"/",1,1,1)</f>
        <v>science fiction</v>
      </c>
      <c r="S659" s="10">
        <f>(((K659/60)/60)/24)+DATE(1970,1,1)</f>
        <v>43096.25</v>
      </c>
      <c r="T659" s="10">
        <f>(((L659/60)/60)/24)+DATE(1970,1,1)</f>
        <v>43112.25</v>
      </c>
    </row>
    <row r="660" spans="1:20" ht="17" x14ac:dyDescent="0.2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>E660/D660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 s="5">
        <f>E660/H660</f>
        <v>81.010256410256417</v>
      </c>
      <c r="Q660" t="str">
        <f>_xlfn.TEXTBEFORE(O660,"/",1,1,1)</f>
        <v>music</v>
      </c>
      <c r="R660" t="str">
        <f>_xlfn.TEXTAFTER(O660,"/",1,1,1)</f>
        <v>rock</v>
      </c>
      <c r="S660" s="10">
        <f>(((K660/60)/60)/24)+DATE(1970,1,1)</f>
        <v>42246.208333333328</v>
      </c>
      <c r="T660" s="10">
        <f>(((L660/60)/60)/24)+DATE(1970,1,1)</f>
        <v>42269.208333333328</v>
      </c>
    </row>
    <row r="661" spans="1:20" ht="17" x14ac:dyDescent="0.2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>E661/D661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 s="5">
        <f>E661/H661</f>
        <v>76.013333333333335</v>
      </c>
      <c r="Q661" t="str">
        <f>_xlfn.TEXTBEFORE(O661,"/",1,1,1)</f>
        <v>film &amp; video</v>
      </c>
      <c r="R661" t="str">
        <f>_xlfn.TEXTAFTER(O661,"/",1,1,1)</f>
        <v>documentary</v>
      </c>
      <c r="S661" s="10">
        <f>(((K661/60)/60)/24)+DATE(1970,1,1)</f>
        <v>40570.25</v>
      </c>
      <c r="T661" s="10">
        <f>(((L661/60)/60)/24)+DATE(1970,1,1)</f>
        <v>40571.25</v>
      </c>
    </row>
    <row r="662" spans="1:20" ht="17" x14ac:dyDescent="0.2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>E662/D662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 s="5">
        <f>E662/H662</f>
        <v>96.597402597402592</v>
      </c>
      <c r="Q662" t="str">
        <f>_xlfn.TEXTBEFORE(O662,"/",1,1,1)</f>
        <v>theater</v>
      </c>
      <c r="R662" t="str">
        <f>_xlfn.TEXTAFTER(O662,"/",1,1,1)</f>
        <v>plays</v>
      </c>
      <c r="S662" s="10">
        <f>(((K662/60)/60)/24)+DATE(1970,1,1)</f>
        <v>42237.208333333328</v>
      </c>
      <c r="T662" s="10">
        <f>(((L662/60)/60)/24)+DATE(1970,1,1)</f>
        <v>42246.208333333328</v>
      </c>
    </row>
    <row r="663" spans="1:20" ht="17" x14ac:dyDescent="0.2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>E663/D663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 s="5">
        <f>E663/H663</f>
        <v>76.957446808510639</v>
      </c>
      <c r="Q663" t="str">
        <f>_xlfn.TEXTBEFORE(O663,"/",1,1,1)</f>
        <v>music</v>
      </c>
      <c r="R663" t="str">
        <f>_xlfn.TEXTAFTER(O663,"/",1,1,1)</f>
        <v>jazz</v>
      </c>
      <c r="S663" s="10">
        <f>(((K663/60)/60)/24)+DATE(1970,1,1)</f>
        <v>40996.208333333336</v>
      </c>
      <c r="T663" s="10">
        <f>(((L663/60)/60)/24)+DATE(1970,1,1)</f>
        <v>41026.208333333336</v>
      </c>
    </row>
    <row r="664" spans="1:20" ht="17" x14ac:dyDescent="0.2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>E664/D664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 s="5">
        <f>E664/H664</f>
        <v>67.984732824427482</v>
      </c>
      <c r="Q664" t="str">
        <f>_xlfn.TEXTBEFORE(O664,"/",1,1,1)</f>
        <v>theater</v>
      </c>
      <c r="R664" t="str">
        <f>_xlfn.TEXTAFTER(O664,"/",1,1,1)</f>
        <v>plays</v>
      </c>
      <c r="S664" s="10">
        <f>(((K664/60)/60)/24)+DATE(1970,1,1)</f>
        <v>43443.25</v>
      </c>
      <c r="T664" s="10">
        <f>(((L664/60)/60)/24)+DATE(1970,1,1)</f>
        <v>43447.25</v>
      </c>
    </row>
    <row r="665" spans="1:20" ht="17" x14ac:dyDescent="0.2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>E665/D665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 s="5">
        <f>E665/H665</f>
        <v>88.781609195402297</v>
      </c>
      <c r="Q665" t="str">
        <f>_xlfn.TEXTBEFORE(O665,"/",1,1,1)</f>
        <v>theater</v>
      </c>
      <c r="R665" t="str">
        <f>_xlfn.TEXTAFTER(O665,"/",1,1,1)</f>
        <v>plays</v>
      </c>
      <c r="S665" s="10">
        <f>(((K665/60)/60)/24)+DATE(1970,1,1)</f>
        <v>40458.208333333336</v>
      </c>
      <c r="T665" s="10">
        <f>(((L665/60)/60)/24)+DATE(1970,1,1)</f>
        <v>40481.208333333336</v>
      </c>
    </row>
    <row r="666" spans="1:20" ht="17" x14ac:dyDescent="0.2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>E666/D666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 s="5">
        <f>E666/H666</f>
        <v>24.99623706491063</v>
      </c>
      <c r="Q666" t="str">
        <f>_xlfn.TEXTBEFORE(O666,"/",1,1,1)</f>
        <v>music</v>
      </c>
      <c r="R666" t="str">
        <f>_xlfn.TEXTAFTER(O666,"/",1,1,1)</f>
        <v>jazz</v>
      </c>
      <c r="S666" s="10">
        <f>(((K666/60)/60)/24)+DATE(1970,1,1)</f>
        <v>40959.25</v>
      </c>
      <c r="T666" s="10">
        <f>(((L666/60)/60)/24)+DATE(1970,1,1)</f>
        <v>40969.25</v>
      </c>
    </row>
    <row r="667" spans="1:20" ht="17" x14ac:dyDescent="0.2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>E667/D667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 s="5">
        <f>E667/H667</f>
        <v>44.922794117647058</v>
      </c>
      <c r="Q667" t="str">
        <f>_xlfn.TEXTBEFORE(O667,"/",1,1,1)</f>
        <v>film &amp; video</v>
      </c>
      <c r="R667" t="str">
        <f>_xlfn.TEXTAFTER(O667,"/",1,1,1)</f>
        <v>documentary</v>
      </c>
      <c r="S667" s="10">
        <f>(((K667/60)/60)/24)+DATE(1970,1,1)</f>
        <v>40733.208333333336</v>
      </c>
      <c r="T667" s="10">
        <f>(((L667/60)/60)/24)+DATE(1970,1,1)</f>
        <v>40747.208333333336</v>
      </c>
    </row>
    <row r="668" spans="1:20" ht="17" x14ac:dyDescent="0.2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>E668/D668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 s="5">
        <f>E668/H668</f>
        <v>79.400000000000006</v>
      </c>
      <c r="Q668" t="str">
        <f>_xlfn.TEXTBEFORE(O668,"/",1,1,1)</f>
        <v>theater</v>
      </c>
      <c r="R668" t="str">
        <f>_xlfn.TEXTAFTER(O668,"/",1,1,1)</f>
        <v>plays</v>
      </c>
      <c r="S668" s="10">
        <f>(((K668/60)/60)/24)+DATE(1970,1,1)</f>
        <v>41516.208333333336</v>
      </c>
      <c r="T668" s="10">
        <f>(((L668/60)/60)/24)+DATE(1970,1,1)</f>
        <v>41522.208333333336</v>
      </c>
    </row>
    <row r="669" spans="1:20" ht="34" x14ac:dyDescent="0.2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>E669/D669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 s="5">
        <f>E669/H669</f>
        <v>29.009546539379475</v>
      </c>
      <c r="Q669" t="str">
        <f>_xlfn.TEXTBEFORE(O669,"/",1,1,1)</f>
        <v>journalism</v>
      </c>
      <c r="R669" t="str">
        <f>_xlfn.TEXTAFTER(O669,"/",1,1,1)</f>
        <v>audio</v>
      </c>
      <c r="S669" s="10">
        <f>(((K669/60)/60)/24)+DATE(1970,1,1)</f>
        <v>41892.208333333336</v>
      </c>
      <c r="T669" s="10">
        <f>(((L669/60)/60)/24)+DATE(1970,1,1)</f>
        <v>41901.208333333336</v>
      </c>
    </row>
    <row r="670" spans="1:20" ht="34" x14ac:dyDescent="0.2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>E670/D670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 s="5">
        <f>E670/H670</f>
        <v>73.59210526315789</v>
      </c>
      <c r="Q670" t="str">
        <f>_xlfn.TEXTBEFORE(O670,"/",1,1,1)</f>
        <v>theater</v>
      </c>
      <c r="R670" t="str">
        <f>_xlfn.TEXTAFTER(O670,"/",1,1,1)</f>
        <v>plays</v>
      </c>
      <c r="S670" s="10">
        <f>(((K670/60)/60)/24)+DATE(1970,1,1)</f>
        <v>41122.208333333336</v>
      </c>
      <c r="T670" s="10">
        <f>(((L670/60)/60)/24)+DATE(1970,1,1)</f>
        <v>41134.208333333336</v>
      </c>
    </row>
    <row r="671" spans="1:20" ht="17" x14ac:dyDescent="0.2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>E671/D671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 s="5">
        <f>E671/H671</f>
        <v>107.97038864898211</v>
      </c>
      <c r="Q671" t="str">
        <f>_xlfn.TEXTBEFORE(O671,"/",1,1,1)</f>
        <v>theater</v>
      </c>
      <c r="R671" t="str">
        <f>_xlfn.TEXTAFTER(O671,"/",1,1,1)</f>
        <v>plays</v>
      </c>
      <c r="S671" s="10">
        <f>(((K671/60)/60)/24)+DATE(1970,1,1)</f>
        <v>42912.208333333328</v>
      </c>
      <c r="T671" s="10">
        <f>(((L671/60)/60)/24)+DATE(1970,1,1)</f>
        <v>42921.208333333328</v>
      </c>
    </row>
    <row r="672" spans="1:20" ht="34" x14ac:dyDescent="0.2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>E672/D672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 s="5">
        <f>E672/H672</f>
        <v>68.987284287011803</v>
      </c>
      <c r="Q672" t="str">
        <f>_xlfn.TEXTBEFORE(O672,"/",1,1,1)</f>
        <v>music</v>
      </c>
      <c r="R672" t="str">
        <f>_xlfn.TEXTAFTER(O672,"/",1,1,1)</f>
        <v>indie rock</v>
      </c>
      <c r="S672" s="10">
        <f>(((K672/60)/60)/24)+DATE(1970,1,1)</f>
        <v>42425.25</v>
      </c>
      <c r="T672" s="10">
        <f>(((L672/60)/60)/24)+DATE(1970,1,1)</f>
        <v>42437.25</v>
      </c>
    </row>
    <row r="673" spans="1:20" ht="34" x14ac:dyDescent="0.2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>E673/D673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 s="5">
        <f>E673/H673</f>
        <v>111.02236719478098</v>
      </c>
      <c r="Q673" t="str">
        <f>_xlfn.TEXTBEFORE(O673,"/",1,1,1)</f>
        <v>theater</v>
      </c>
      <c r="R673" t="str">
        <f>_xlfn.TEXTAFTER(O673,"/",1,1,1)</f>
        <v>plays</v>
      </c>
      <c r="S673" s="10">
        <f>(((K673/60)/60)/24)+DATE(1970,1,1)</f>
        <v>40390.208333333336</v>
      </c>
      <c r="T673" s="10">
        <f>(((L673/60)/60)/24)+DATE(1970,1,1)</f>
        <v>40394.208333333336</v>
      </c>
    </row>
    <row r="674" spans="1:20" ht="17" x14ac:dyDescent="0.2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>E674/D674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 s="5">
        <f>E674/H674</f>
        <v>24.997515808491418</v>
      </c>
      <c r="Q674" t="str">
        <f>_xlfn.TEXTBEFORE(O674,"/",1,1,1)</f>
        <v>theater</v>
      </c>
      <c r="R674" t="str">
        <f>_xlfn.TEXTAFTER(O674,"/",1,1,1)</f>
        <v>plays</v>
      </c>
      <c r="S674" s="10">
        <f>(((K674/60)/60)/24)+DATE(1970,1,1)</f>
        <v>43180.208333333328</v>
      </c>
      <c r="T674" s="10">
        <f>(((L674/60)/60)/24)+DATE(1970,1,1)</f>
        <v>43190.208333333328</v>
      </c>
    </row>
    <row r="675" spans="1:20" ht="17" x14ac:dyDescent="0.2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>E675/D675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 s="5">
        <f>E675/H675</f>
        <v>42.155172413793103</v>
      </c>
      <c r="Q675" t="str">
        <f>_xlfn.TEXTBEFORE(O675,"/",1,1,1)</f>
        <v>music</v>
      </c>
      <c r="R675" t="str">
        <f>_xlfn.TEXTAFTER(O675,"/",1,1,1)</f>
        <v>indie rock</v>
      </c>
      <c r="S675" s="10">
        <f>(((K675/60)/60)/24)+DATE(1970,1,1)</f>
        <v>42475.208333333328</v>
      </c>
      <c r="T675" s="10">
        <f>(((L675/60)/60)/24)+DATE(1970,1,1)</f>
        <v>42496.208333333328</v>
      </c>
    </row>
    <row r="676" spans="1:20" ht="17" x14ac:dyDescent="0.2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>E676/D676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 s="5">
        <f>E676/H676</f>
        <v>47.003284072249592</v>
      </c>
      <c r="Q676" t="str">
        <f>_xlfn.TEXTBEFORE(O676,"/",1,1,1)</f>
        <v>photography</v>
      </c>
      <c r="R676" t="str">
        <f>_xlfn.TEXTAFTER(O676,"/",1,1,1)</f>
        <v>photography books</v>
      </c>
      <c r="S676" s="10">
        <f>(((K676/60)/60)/24)+DATE(1970,1,1)</f>
        <v>40774.208333333336</v>
      </c>
      <c r="T676" s="10">
        <f>(((L676/60)/60)/24)+DATE(1970,1,1)</f>
        <v>40821.208333333336</v>
      </c>
    </row>
    <row r="677" spans="1:20" ht="17" x14ac:dyDescent="0.2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>E677/D677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 s="5">
        <f>E677/H677</f>
        <v>36.0392749244713</v>
      </c>
      <c r="Q677" t="str">
        <f>_xlfn.TEXTBEFORE(O677,"/",1,1,1)</f>
        <v>journalism</v>
      </c>
      <c r="R677" t="str">
        <f>_xlfn.TEXTAFTER(O677,"/",1,1,1)</f>
        <v>audio</v>
      </c>
      <c r="S677" s="10">
        <f>(((K677/60)/60)/24)+DATE(1970,1,1)</f>
        <v>43719.208333333328</v>
      </c>
      <c r="T677" s="10">
        <f>(((L677/60)/60)/24)+DATE(1970,1,1)</f>
        <v>43726.208333333328</v>
      </c>
    </row>
    <row r="678" spans="1:20" ht="17" x14ac:dyDescent="0.2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>E678/D678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 s="5">
        <f>E678/H678</f>
        <v>101.03760683760684</v>
      </c>
      <c r="Q678" t="str">
        <f>_xlfn.TEXTBEFORE(O678,"/",1,1,1)</f>
        <v>photography</v>
      </c>
      <c r="R678" t="str">
        <f>_xlfn.TEXTAFTER(O678,"/",1,1,1)</f>
        <v>photography books</v>
      </c>
      <c r="S678" s="10">
        <f>(((K678/60)/60)/24)+DATE(1970,1,1)</f>
        <v>41178.208333333336</v>
      </c>
      <c r="T678" s="10">
        <f>(((L678/60)/60)/24)+DATE(1970,1,1)</f>
        <v>41187.208333333336</v>
      </c>
    </row>
    <row r="679" spans="1:20" ht="17" x14ac:dyDescent="0.2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>E679/D679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 s="5">
        <f>E679/H679</f>
        <v>39.927927927927925</v>
      </c>
      <c r="Q679" t="str">
        <f>_xlfn.TEXTBEFORE(O679,"/",1,1,1)</f>
        <v>publishing</v>
      </c>
      <c r="R679" t="str">
        <f>_xlfn.TEXTAFTER(O679,"/",1,1,1)</f>
        <v>fiction</v>
      </c>
      <c r="S679" s="10">
        <f>(((K679/60)/60)/24)+DATE(1970,1,1)</f>
        <v>42561.208333333328</v>
      </c>
      <c r="T679" s="10">
        <f>(((L679/60)/60)/24)+DATE(1970,1,1)</f>
        <v>42611.208333333328</v>
      </c>
    </row>
    <row r="680" spans="1:20" ht="17" x14ac:dyDescent="0.2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>E680/D680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 s="5">
        <f>E680/H680</f>
        <v>83.158139534883716</v>
      </c>
      <c r="Q680" t="str">
        <f>_xlfn.TEXTBEFORE(O680,"/",1,1,1)</f>
        <v>film &amp; video</v>
      </c>
      <c r="R680" t="str">
        <f>_xlfn.TEXTAFTER(O680,"/",1,1,1)</f>
        <v>drama</v>
      </c>
      <c r="S680" s="10">
        <f>(((K680/60)/60)/24)+DATE(1970,1,1)</f>
        <v>43484.25</v>
      </c>
      <c r="T680" s="10">
        <f>(((L680/60)/60)/24)+DATE(1970,1,1)</f>
        <v>43486.25</v>
      </c>
    </row>
    <row r="681" spans="1:20" ht="17" x14ac:dyDescent="0.2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>E681/D681</f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 s="5">
        <f>E681/H681</f>
        <v>39.97520661157025</v>
      </c>
      <c r="Q681" t="str">
        <f>_xlfn.TEXTBEFORE(O681,"/",1,1,1)</f>
        <v>food</v>
      </c>
      <c r="R681" t="str">
        <f>_xlfn.TEXTAFTER(O681,"/",1,1,1)</f>
        <v>food trucks</v>
      </c>
      <c r="S681" s="10">
        <f>(((K681/60)/60)/24)+DATE(1970,1,1)</f>
        <v>43756.208333333328</v>
      </c>
      <c r="T681" s="10">
        <f>(((L681/60)/60)/24)+DATE(1970,1,1)</f>
        <v>43761.208333333328</v>
      </c>
    </row>
    <row r="682" spans="1:20" ht="34" x14ac:dyDescent="0.2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>E682/D682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 s="5">
        <f>E682/H682</f>
        <v>47.993908629441627</v>
      </c>
      <c r="Q682" t="str">
        <f>_xlfn.TEXTBEFORE(O682,"/",1,1,1)</f>
        <v>games</v>
      </c>
      <c r="R682" t="str">
        <f>_xlfn.TEXTAFTER(O682,"/",1,1,1)</f>
        <v>mobile games</v>
      </c>
      <c r="S682" s="10">
        <f>(((K682/60)/60)/24)+DATE(1970,1,1)</f>
        <v>43813.25</v>
      </c>
      <c r="T682" s="10">
        <f>(((L682/60)/60)/24)+DATE(1970,1,1)</f>
        <v>43815.25</v>
      </c>
    </row>
    <row r="683" spans="1:20" ht="34" x14ac:dyDescent="0.2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>E683/D683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 s="5">
        <f>E683/H683</f>
        <v>95.978877489438744</v>
      </c>
      <c r="Q683" t="str">
        <f>_xlfn.TEXTBEFORE(O683,"/",1,1,1)</f>
        <v>theater</v>
      </c>
      <c r="R683" t="str">
        <f>_xlfn.TEXTAFTER(O683,"/",1,1,1)</f>
        <v>plays</v>
      </c>
      <c r="S683" s="10">
        <f>(((K683/60)/60)/24)+DATE(1970,1,1)</f>
        <v>40898.25</v>
      </c>
      <c r="T683" s="10">
        <f>(((L683/60)/60)/24)+DATE(1970,1,1)</f>
        <v>40904.25</v>
      </c>
    </row>
    <row r="684" spans="1:20" ht="17" x14ac:dyDescent="0.2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>E684/D684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 s="5">
        <f>E684/H684</f>
        <v>78.728155339805824</v>
      </c>
      <c r="Q684" t="str">
        <f>_xlfn.TEXTBEFORE(O684,"/",1,1,1)</f>
        <v>theater</v>
      </c>
      <c r="R684" t="str">
        <f>_xlfn.TEXTAFTER(O684,"/",1,1,1)</f>
        <v>plays</v>
      </c>
      <c r="S684" s="10">
        <f>(((K684/60)/60)/24)+DATE(1970,1,1)</f>
        <v>41619.25</v>
      </c>
      <c r="T684" s="10">
        <f>(((L684/60)/60)/24)+DATE(1970,1,1)</f>
        <v>41628.25</v>
      </c>
    </row>
    <row r="685" spans="1:20" ht="17" x14ac:dyDescent="0.2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>E685/D685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 s="5">
        <f>E685/H685</f>
        <v>56.081632653061227</v>
      </c>
      <c r="Q685" t="str">
        <f>_xlfn.TEXTBEFORE(O685,"/",1,1,1)</f>
        <v>theater</v>
      </c>
      <c r="R685" t="str">
        <f>_xlfn.TEXTAFTER(O685,"/",1,1,1)</f>
        <v>plays</v>
      </c>
      <c r="S685" s="10">
        <f>(((K685/60)/60)/24)+DATE(1970,1,1)</f>
        <v>43359.208333333328</v>
      </c>
      <c r="T685" s="10">
        <f>(((L685/60)/60)/24)+DATE(1970,1,1)</f>
        <v>43361.208333333328</v>
      </c>
    </row>
    <row r="686" spans="1:20" ht="17" x14ac:dyDescent="0.2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>E686/D686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 s="5">
        <f>E686/H686</f>
        <v>69.090909090909093</v>
      </c>
      <c r="Q686" t="str">
        <f>_xlfn.TEXTBEFORE(O686,"/",1,1,1)</f>
        <v>publishing</v>
      </c>
      <c r="R686" t="str">
        <f>_xlfn.TEXTAFTER(O686,"/",1,1,1)</f>
        <v>nonfiction</v>
      </c>
      <c r="S686" s="10">
        <f>(((K686/60)/60)/24)+DATE(1970,1,1)</f>
        <v>40358.208333333336</v>
      </c>
      <c r="T686" s="10">
        <f>(((L686/60)/60)/24)+DATE(1970,1,1)</f>
        <v>40378.208333333336</v>
      </c>
    </row>
    <row r="687" spans="1:20" ht="17" x14ac:dyDescent="0.2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>E687/D687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 s="5">
        <f>E687/H687</f>
        <v>102.05291576673866</v>
      </c>
      <c r="Q687" t="str">
        <f>_xlfn.TEXTBEFORE(O687,"/",1,1,1)</f>
        <v>theater</v>
      </c>
      <c r="R687" t="str">
        <f>_xlfn.TEXTAFTER(O687,"/",1,1,1)</f>
        <v>plays</v>
      </c>
      <c r="S687" s="10">
        <f>(((K687/60)/60)/24)+DATE(1970,1,1)</f>
        <v>42239.208333333328</v>
      </c>
      <c r="T687" s="10">
        <f>(((L687/60)/60)/24)+DATE(1970,1,1)</f>
        <v>42263.208333333328</v>
      </c>
    </row>
    <row r="688" spans="1:20" ht="17" x14ac:dyDescent="0.2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>E688/D688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 s="5">
        <f>E688/H688</f>
        <v>107.32089552238806</v>
      </c>
      <c r="Q688" t="str">
        <f>_xlfn.TEXTBEFORE(O688,"/",1,1,1)</f>
        <v>technology</v>
      </c>
      <c r="R688" t="str">
        <f>_xlfn.TEXTAFTER(O688,"/",1,1,1)</f>
        <v>wearables</v>
      </c>
      <c r="S688" s="10">
        <f>(((K688/60)/60)/24)+DATE(1970,1,1)</f>
        <v>43186.208333333328</v>
      </c>
      <c r="T688" s="10">
        <f>(((L688/60)/60)/24)+DATE(1970,1,1)</f>
        <v>43197.208333333328</v>
      </c>
    </row>
    <row r="689" spans="1:20" ht="17" x14ac:dyDescent="0.2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>E689/D689</f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 s="5">
        <f>E689/H689</f>
        <v>51.970260223048328</v>
      </c>
      <c r="Q689" t="str">
        <f>_xlfn.TEXTBEFORE(O689,"/",1,1,1)</f>
        <v>theater</v>
      </c>
      <c r="R689" t="str">
        <f>_xlfn.TEXTAFTER(O689,"/",1,1,1)</f>
        <v>plays</v>
      </c>
      <c r="S689" s="10">
        <f>(((K689/60)/60)/24)+DATE(1970,1,1)</f>
        <v>42806.25</v>
      </c>
      <c r="T689" s="10">
        <f>(((L689/60)/60)/24)+DATE(1970,1,1)</f>
        <v>42809.208333333328</v>
      </c>
    </row>
    <row r="690" spans="1:20" ht="17" x14ac:dyDescent="0.2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>E690/D690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 s="5">
        <f>E690/H690</f>
        <v>71.137142857142862</v>
      </c>
      <c r="Q690" t="str">
        <f>_xlfn.TEXTBEFORE(O690,"/",1,1,1)</f>
        <v>film &amp; video</v>
      </c>
      <c r="R690" t="str">
        <f>_xlfn.TEXTAFTER(O690,"/",1,1,1)</f>
        <v>television</v>
      </c>
      <c r="S690" s="10">
        <f>(((K690/60)/60)/24)+DATE(1970,1,1)</f>
        <v>43475.25</v>
      </c>
      <c r="T690" s="10">
        <f>(((L690/60)/60)/24)+DATE(1970,1,1)</f>
        <v>43491.25</v>
      </c>
    </row>
    <row r="691" spans="1:20" ht="17" x14ac:dyDescent="0.2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>E691/D691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 s="5">
        <f>E691/H691</f>
        <v>106.49275362318841</v>
      </c>
      <c r="Q691" t="str">
        <f>_xlfn.TEXTBEFORE(O691,"/",1,1,1)</f>
        <v>technology</v>
      </c>
      <c r="R691" t="str">
        <f>_xlfn.TEXTAFTER(O691,"/",1,1,1)</f>
        <v>web</v>
      </c>
      <c r="S691" s="10">
        <f>(((K691/60)/60)/24)+DATE(1970,1,1)</f>
        <v>41576.208333333336</v>
      </c>
      <c r="T691" s="10">
        <f>(((L691/60)/60)/24)+DATE(1970,1,1)</f>
        <v>41588.25</v>
      </c>
    </row>
    <row r="692" spans="1:20" ht="17" x14ac:dyDescent="0.2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>E692/D692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 s="5">
        <f>E692/H692</f>
        <v>42.93684210526316</v>
      </c>
      <c r="Q692" t="str">
        <f>_xlfn.TEXTBEFORE(O692,"/",1,1,1)</f>
        <v>film &amp; video</v>
      </c>
      <c r="R692" t="str">
        <f>_xlfn.TEXTAFTER(O692,"/",1,1,1)</f>
        <v>documentary</v>
      </c>
      <c r="S692" s="10">
        <f>(((K692/60)/60)/24)+DATE(1970,1,1)</f>
        <v>40874.25</v>
      </c>
      <c r="T692" s="10">
        <f>(((L692/60)/60)/24)+DATE(1970,1,1)</f>
        <v>40880.25</v>
      </c>
    </row>
    <row r="693" spans="1:20" ht="17" x14ac:dyDescent="0.2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>E693/D693</f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 s="5">
        <f>E693/H693</f>
        <v>30.037974683544302</v>
      </c>
      <c r="Q693" t="str">
        <f>_xlfn.TEXTBEFORE(O693,"/",1,1,1)</f>
        <v>film &amp; video</v>
      </c>
      <c r="R693" t="str">
        <f>_xlfn.TEXTAFTER(O693,"/",1,1,1)</f>
        <v>documentary</v>
      </c>
      <c r="S693" s="10">
        <f>(((K693/60)/60)/24)+DATE(1970,1,1)</f>
        <v>41185.208333333336</v>
      </c>
      <c r="T693" s="10">
        <f>(((L693/60)/60)/24)+DATE(1970,1,1)</f>
        <v>41202.208333333336</v>
      </c>
    </row>
    <row r="694" spans="1:20" ht="17" x14ac:dyDescent="0.2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>E694/D694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 s="5">
        <f>E694/H694</f>
        <v>70.623376623376629</v>
      </c>
      <c r="Q694" t="str">
        <f>_xlfn.TEXTBEFORE(O694,"/",1,1,1)</f>
        <v>music</v>
      </c>
      <c r="R694" t="str">
        <f>_xlfn.TEXTAFTER(O694,"/",1,1,1)</f>
        <v>rock</v>
      </c>
      <c r="S694" s="10">
        <f>(((K694/60)/60)/24)+DATE(1970,1,1)</f>
        <v>43655.208333333328</v>
      </c>
      <c r="T694" s="10">
        <f>(((L694/60)/60)/24)+DATE(1970,1,1)</f>
        <v>43673.208333333328</v>
      </c>
    </row>
    <row r="695" spans="1:20" ht="34" x14ac:dyDescent="0.2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>E695/D695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 s="5">
        <f>E695/H695</f>
        <v>66.016018306636155</v>
      </c>
      <c r="Q695" t="str">
        <f>_xlfn.TEXTBEFORE(O695,"/",1,1,1)</f>
        <v>theater</v>
      </c>
      <c r="R695" t="str">
        <f>_xlfn.TEXTAFTER(O695,"/",1,1,1)</f>
        <v>plays</v>
      </c>
      <c r="S695" s="10">
        <f>(((K695/60)/60)/24)+DATE(1970,1,1)</f>
        <v>43025.208333333328</v>
      </c>
      <c r="T695" s="10">
        <f>(((L695/60)/60)/24)+DATE(1970,1,1)</f>
        <v>43042.208333333328</v>
      </c>
    </row>
    <row r="696" spans="1:20" ht="17" x14ac:dyDescent="0.2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>E696/D696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 s="5">
        <f>E696/H696</f>
        <v>96.911392405063296</v>
      </c>
      <c r="Q696" t="str">
        <f>_xlfn.TEXTBEFORE(O696,"/",1,1,1)</f>
        <v>theater</v>
      </c>
      <c r="R696" t="str">
        <f>_xlfn.TEXTAFTER(O696,"/",1,1,1)</f>
        <v>plays</v>
      </c>
      <c r="S696" s="10">
        <f>(((K696/60)/60)/24)+DATE(1970,1,1)</f>
        <v>43066.25</v>
      </c>
      <c r="T696" s="10">
        <f>(((L696/60)/60)/24)+DATE(1970,1,1)</f>
        <v>43103.25</v>
      </c>
    </row>
    <row r="697" spans="1:20" ht="17" x14ac:dyDescent="0.2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>E697/D697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 s="5">
        <f>E697/H697</f>
        <v>62.867346938775512</v>
      </c>
      <c r="Q697" t="str">
        <f>_xlfn.TEXTBEFORE(O697,"/",1,1,1)</f>
        <v>music</v>
      </c>
      <c r="R697" t="str">
        <f>_xlfn.TEXTAFTER(O697,"/",1,1,1)</f>
        <v>rock</v>
      </c>
      <c r="S697" s="10">
        <f>(((K697/60)/60)/24)+DATE(1970,1,1)</f>
        <v>42322.25</v>
      </c>
      <c r="T697" s="10">
        <f>(((L697/60)/60)/24)+DATE(1970,1,1)</f>
        <v>42338.25</v>
      </c>
    </row>
    <row r="698" spans="1:20" ht="17" x14ac:dyDescent="0.2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>E698/D698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 s="5">
        <f>E698/H698</f>
        <v>108.98537682789652</v>
      </c>
      <c r="Q698" t="str">
        <f>_xlfn.TEXTBEFORE(O698,"/",1,1,1)</f>
        <v>theater</v>
      </c>
      <c r="R698" t="str">
        <f>_xlfn.TEXTAFTER(O698,"/",1,1,1)</f>
        <v>plays</v>
      </c>
      <c r="S698" s="10">
        <f>(((K698/60)/60)/24)+DATE(1970,1,1)</f>
        <v>42114.208333333328</v>
      </c>
      <c r="T698" s="10">
        <f>(((L698/60)/60)/24)+DATE(1970,1,1)</f>
        <v>42115.208333333328</v>
      </c>
    </row>
    <row r="699" spans="1:20" ht="34" x14ac:dyDescent="0.2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>E699/D699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 s="5">
        <f>E699/H699</f>
        <v>26.999314599040439</v>
      </c>
      <c r="Q699" t="str">
        <f>_xlfn.TEXTBEFORE(O699,"/",1,1,1)</f>
        <v>music</v>
      </c>
      <c r="R699" t="str">
        <f>_xlfn.TEXTAFTER(O699,"/",1,1,1)</f>
        <v>electric music</v>
      </c>
      <c r="S699" s="10">
        <f>(((K699/60)/60)/24)+DATE(1970,1,1)</f>
        <v>43190.208333333328</v>
      </c>
      <c r="T699" s="10">
        <f>(((L699/60)/60)/24)+DATE(1970,1,1)</f>
        <v>43192.208333333328</v>
      </c>
    </row>
    <row r="700" spans="1:20" ht="17" x14ac:dyDescent="0.2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>E700/D700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 s="5">
        <f>E700/H700</f>
        <v>65.004147943311438</v>
      </c>
      <c r="Q700" t="str">
        <f>_xlfn.TEXTBEFORE(O700,"/",1,1,1)</f>
        <v>technology</v>
      </c>
      <c r="R700" t="str">
        <f>_xlfn.TEXTAFTER(O700,"/",1,1,1)</f>
        <v>wearables</v>
      </c>
      <c r="S700" s="10">
        <f>(((K700/60)/60)/24)+DATE(1970,1,1)</f>
        <v>40871.25</v>
      </c>
      <c r="T700" s="10">
        <f>(((L700/60)/60)/24)+DATE(1970,1,1)</f>
        <v>40885.25</v>
      </c>
    </row>
    <row r="701" spans="1:20" ht="17" x14ac:dyDescent="0.2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>E701/D701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 s="5">
        <f>E701/H701</f>
        <v>111.51785714285714</v>
      </c>
      <c r="Q701" t="str">
        <f>_xlfn.TEXTBEFORE(O701,"/",1,1,1)</f>
        <v>film &amp; video</v>
      </c>
      <c r="R701" t="str">
        <f>_xlfn.TEXTAFTER(O701,"/",1,1,1)</f>
        <v>drama</v>
      </c>
      <c r="S701" s="10">
        <f>(((K701/60)/60)/24)+DATE(1970,1,1)</f>
        <v>43641.208333333328</v>
      </c>
      <c r="T701" s="10">
        <f>(((L701/60)/60)/24)+DATE(1970,1,1)</f>
        <v>43642.208333333328</v>
      </c>
    </row>
    <row r="702" spans="1:20" ht="34" x14ac:dyDescent="0.2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>E702/D702</f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 s="5">
        <f>E702/H702</f>
        <v>3</v>
      </c>
      <c r="Q702" t="str">
        <f>_xlfn.TEXTBEFORE(O702,"/",1,1,1)</f>
        <v>technology</v>
      </c>
      <c r="R702" t="str">
        <f>_xlfn.TEXTAFTER(O702,"/",1,1,1)</f>
        <v>wearables</v>
      </c>
      <c r="S702" s="10">
        <f>(((K702/60)/60)/24)+DATE(1970,1,1)</f>
        <v>40203.25</v>
      </c>
      <c r="T702" s="10">
        <f>(((L702/60)/60)/24)+DATE(1970,1,1)</f>
        <v>40218.25</v>
      </c>
    </row>
    <row r="703" spans="1:20" ht="34" x14ac:dyDescent="0.2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>E703/D703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 s="5">
        <f>E703/H703</f>
        <v>110.99268292682927</v>
      </c>
      <c r="Q703" t="str">
        <f>_xlfn.TEXTBEFORE(O703,"/",1,1,1)</f>
        <v>theater</v>
      </c>
      <c r="R703" t="str">
        <f>_xlfn.TEXTAFTER(O703,"/",1,1,1)</f>
        <v>plays</v>
      </c>
      <c r="S703" s="10">
        <f>(((K703/60)/60)/24)+DATE(1970,1,1)</f>
        <v>40629.208333333336</v>
      </c>
      <c r="T703" s="10">
        <f>(((L703/60)/60)/24)+DATE(1970,1,1)</f>
        <v>40636.208333333336</v>
      </c>
    </row>
    <row r="704" spans="1:20" ht="34" x14ac:dyDescent="0.2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>E704/D704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 s="5">
        <f>E704/H704</f>
        <v>56.746987951807228</v>
      </c>
      <c r="Q704" t="str">
        <f>_xlfn.TEXTBEFORE(O704,"/",1,1,1)</f>
        <v>technology</v>
      </c>
      <c r="R704" t="str">
        <f>_xlfn.TEXTAFTER(O704,"/",1,1,1)</f>
        <v>wearables</v>
      </c>
      <c r="S704" s="10">
        <f>(((K704/60)/60)/24)+DATE(1970,1,1)</f>
        <v>41477.208333333336</v>
      </c>
      <c r="T704" s="10">
        <f>(((L704/60)/60)/24)+DATE(1970,1,1)</f>
        <v>41482.208333333336</v>
      </c>
    </row>
    <row r="705" spans="1:20" ht="17" x14ac:dyDescent="0.2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>E705/D705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 s="5">
        <f>E705/H705</f>
        <v>97.020608439646708</v>
      </c>
      <c r="Q705" t="str">
        <f>_xlfn.TEXTBEFORE(O705,"/",1,1,1)</f>
        <v>publishing</v>
      </c>
      <c r="R705" t="str">
        <f>_xlfn.TEXTAFTER(O705,"/",1,1,1)</f>
        <v>translations</v>
      </c>
      <c r="S705" s="10">
        <f>(((K705/60)/60)/24)+DATE(1970,1,1)</f>
        <v>41020.208333333336</v>
      </c>
      <c r="T705" s="10">
        <f>(((L705/60)/60)/24)+DATE(1970,1,1)</f>
        <v>41037.208333333336</v>
      </c>
    </row>
    <row r="706" spans="1:20" ht="34" x14ac:dyDescent="0.2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>E706/D706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 s="5">
        <f>E706/H706</f>
        <v>92.08620689655173</v>
      </c>
      <c r="Q706" t="str">
        <f>_xlfn.TEXTBEFORE(O706,"/",1,1,1)</f>
        <v>film &amp; video</v>
      </c>
      <c r="R706" t="str">
        <f>_xlfn.TEXTAFTER(O706,"/",1,1,1)</f>
        <v>animation</v>
      </c>
      <c r="S706" s="10">
        <f>(((K706/60)/60)/24)+DATE(1970,1,1)</f>
        <v>42555.208333333328</v>
      </c>
      <c r="T706" s="10">
        <f>(((L706/60)/60)/24)+DATE(1970,1,1)</f>
        <v>42570.208333333328</v>
      </c>
    </row>
    <row r="707" spans="1:20" ht="17" x14ac:dyDescent="0.2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 s="5">
        <f>E707/H707</f>
        <v>82.986666666666665</v>
      </c>
      <c r="Q707" t="str">
        <f>_xlfn.TEXTBEFORE(O707,"/",1,1,1)</f>
        <v>publishing</v>
      </c>
      <c r="R707" t="str">
        <f>_xlfn.TEXTAFTER(O707,"/",1,1,1)</f>
        <v>nonfiction</v>
      </c>
      <c r="S707" s="10">
        <f>(((K707/60)/60)/24)+DATE(1970,1,1)</f>
        <v>41619.25</v>
      </c>
      <c r="T707" s="10">
        <f>(((L707/60)/60)/24)+DATE(1970,1,1)</f>
        <v>41623.25</v>
      </c>
    </row>
    <row r="708" spans="1:20" ht="34" x14ac:dyDescent="0.2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 s="5">
        <f>E708/H708</f>
        <v>103.03791821561339</v>
      </c>
      <c r="Q708" t="str">
        <f>_xlfn.TEXTBEFORE(O708,"/",1,1,1)</f>
        <v>technology</v>
      </c>
      <c r="R708" t="str">
        <f>_xlfn.TEXTAFTER(O708,"/",1,1,1)</f>
        <v>web</v>
      </c>
      <c r="S708" s="10">
        <f>(((K708/60)/60)/24)+DATE(1970,1,1)</f>
        <v>43471.25</v>
      </c>
      <c r="T708" s="10">
        <f>(((L708/60)/60)/24)+DATE(1970,1,1)</f>
        <v>43479.25</v>
      </c>
    </row>
    <row r="709" spans="1:20" ht="34" x14ac:dyDescent="0.2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>E709/D709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 s="5">
        <f>E709/H709</f>
        <v>68.922619047619051</v>
      </c>
      <c r="Q709" t="str">
        <f>_xlfn.TEXTBEFORE(O709,"/",1,1,1)</f>
        <v>film &amp; video</v>
      </c>
      <c r="R709" t="str">
        <f>_xlfn.TEXTAFTER(O709,"/",1,1,1)</f>
        <v>drama</v>
      </c>
      <c r="S709" s="10">
        <f>(((K709/60)/60)/24)+DATE(1970,1,1)</f>
        <v>43442.25</v>
      </c>
      <c r="T709" s="10">
        <f>(((L709/60)/60)/24)+DATE(1970,1,1)</f>
        <v>43478.25</v>
      </c>
    </row>
    <row r="710" spans="1:20" ht="17" x14ac:dyDescent="0.2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>E710/D710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 s="5">
        <f>E710/H710</f>
        <v>87.737226277372258</v>
      </c>
      <c r="Q710" t="str">
        <f>_xlfn.TEXTBEFORE(O710,"/",1,1,1)</f>
        <v>theater</v>
      </c>
      <c r="R710" t="str">
        <f>_xlfn.TEXTAFTER(O710,"/",1,1,1)</f>
        <v>plays</v>
      </c>
      <c r="S710" s="10">
        <f>(((K710/60)/60)/24)+DATE(1970,1,1)</f>
        <v>42877.208333333328</v>
      </c>
      <c r="T710" s="10">
        <f>(((L710/60)/60)/24)+DATE(1970,1,1)</f>
        <v>42887.208333333328</v>
      </c>
    </row>
    <row r="711" spans="1:20" ht="17" x14ac:dyDescent="0.2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>E711/D711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 s="5">
        <f>E711/H711</f>
        <v>75.021505376344081</v>
      </c>
      <c r="Q711" t="str">
        <f>_xlfn.TEXTBEFORE(O711,"/",1,1,1)</f>
        <v>theater</v>
      </c>
      <c r="R711" t="str">
        <f>_xlfn.TEXTAFTER(O711,"/",1,1,1)</f>
        <v>plays</v>
      </c>
      <c r="S711" s="10">
        <f>(((K711/60)/60)/24)+DATE(1970,1,1)</f>
        <v>41018.208333333336</v>
      </c>
      <c r="T711" s="10">
        <f>(((L711/60)/60)/24)+DATE(1970,1,1)</f>
        <v>41025.208333333336</v>
      </c>
    </row>
    <row r="712" spans="1:20" ht="34" x14ac:dyDescent="0.2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>E712/D712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 s="5">
        <f>E712/H712</f>
        <v>50.863999999999997</v>
      </c>
      <c r="Q712" t="str">
        <f>_xlfn.TEXTBEFORE(O712,"/",1,1,1)</f>
        <v>theater</v>
      </c>
      <c r="R712" t="str">
        <f>_xlfn.TEXTAFTER(O712,"/",1,1,1)</f>
        <v>plays</v>
      </c>
      <c r="S712" s="10">
        <f>(((K712/60)/60)/24)+DATE(1970,1,1)</f>
        <v>43295.208333333328</v>
      </c>
      <c r="T712" s="10">
        <f>(((L712/60)/60)/24)+DATE(1970,1,1)</f>
        <v>43302.208333333328</v>
      </c>
    </row>
    <row r="713" spans="1:20" ht="34" x14ac:dyDescent="0.2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>E713/D713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 s="5">
        <f>E713/H713</f>
        <v>90</v>
      </c>
      <c r="Q713" t="str">
        <f>_xlfn.TEXTBEFORE(O713,"/",1,1,1)</f>
        <v>theater</v>
      </c>
      <c r="R713" t="str">
        <f>_xlfn.TEXTAFTER(O713,"/",1,1,1)</f>
        <v>plays</v>
      </c>
      <c r="S713" s="10">
        <f>(((K713/60)/60)/24)+DATE(1970,1,1)</f>
        <v>42393.25</v>
      </c>
      <c r="T713" s="10">
        <f>(((L713/60)/60)/24)+DATE(1970,1,1)</f>
        <v>42395.25</v>
      </c>
    </row>
    <row r="714" spans="1:20" ht="34" x14ac:dyDescent="0.2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>E714/D714</f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 s="5">
        <f>E714/H714</f>
        <v>72.896039603960389</v>
      </c>
      <c r="Q714" t="str">
        <f>_xlfn.TEXTBEFORE(O714,"/",1,1,1)</f>
        <v>theater</v>
      </c>
      <c r="R714" t="str">
        <f>_xlfn.TEXTAFTER(O714,"/",1,1,1)</f>
        <v>plays</v>
      </c>
      <c r="S714" s="10">
        <f>(((K714/60)/60)/24)+DATE(1970,1,1)</f>
        <v>42559.208333333328</v>
      </c>
      <c r="T714" s="10">
        <f>(((L714/60)/60)/24)+DATE(1970,1,1)</f>
        <v>42600.208333333328</v>
      </c>
    </row>
    <row r="715" spans="1:20" ht="17" x14ac:dyDescent="0.2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>E715/D715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 s="5">
        <f>E715/H715</f>
        <v>108.48543689320388</v>
      </c>
      <c r="Q715" t="str">
        <f>_xlfn.TEXTBEFORE(O715,"/",1,1,1)</f>
        <v>publishing</v>
      </c>
      <c r="R715" t="str">
        <f>_xlfn.TEXTAFTER(O715,"/",1,1,1)</f>
        <v>radio &amp; podcasts</v>
      </c>
      <c r="S715" s="10">
        <f>(((K715/60)/60)/24)+DATE(1970,1,1)</f>
        <v>42604.208333333328</v>
      </c>
      <c r="T715" s="10">
        <f>(((L715/60)/60)/24)+DATE(1970,1,1)</f>
        <v>42616.208333333328</v>
      </c>
    </row>
    <row r="716" spans="1:20" ht="17" x14ac:dyDescent="0.2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>E716/D716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 s="5">
        <f>E716/H716</f>
        <v>101.98095238095237</v>
      </c>
      <c r="Q716" t="str">
        <f>_xlfn.TEXTBEFORE(O716,"/",1,1,1)</f>
        <v>music</v>
      </c>
      <c r="R716" t="str">
        <f>_xlfn.TEXTAFTER(O716,"/",1,1,1)</f>
        <v>rock</v>
      </c>
      <c r="S716" s="10">
        <f>(((K716/60)/60)/24)+DATE(1970,1,1)</f>
        <v>41870.208333333336</v>
      </c>
      <c r="T716" s="10">
        <f>(((L716/60)/60)/24)+DATE(1970,1,1)</f>
        <v>41871.208333333336</v>
      </c>
    </row>
    <row r="717" spans="1:20" ht="17" x14ac:dyDescent="0.2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>E717/D717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 s="5">
        <f>E717/H717</f>
        <v>44.009146341463413</v>
      </c>
      <c r="Q717" t="str">
        <f>_xlfn.TEXTBEFORE(O717,"/",1,1,1)</f>
        <v>games</v>
      </c>
      <c r="R717" t="str">
        <f>_xlfn.TEXTAFTER(O717,"/",1,1,1)</f>
        <v>mobile games</v>
      </c>
      <c r="S717" s="10">
        <f>(((K717/60)/60)/24)+DATE(1970,1,1)</f>
        <v>40397.208333333336</v>
      </c>
      <c r="T717" s="10">
        <f>(((L717/60)/60)/24)+DATE(1970,1,1)</f>
        <v>40402.208333333336</v>
      </c>
    </row>
    <row r="718" spans="1:20" ht="17" x14ac:dyDescent="0.2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>E718/D718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 s="5">
        <f>E718/H718</f>
        <v>65.942675159235662</v>
      </c>
      <c r="Q718" t="str">
        <f>_xlfn.TEXTBEFORE(O718,"/",1,1,1)</f>
        <v>theater</v>
      </c>
      <c r="R718" t="str">
        <f>_xlfn.TEXTAFTER(O718,"/",1,1,1)</f>
        <v>plays</v>
      </c>
      <c r="S718" s="10">
        <f>(((K718/60)/60)/24)+DATE(1970,1,1)</f>
        <v>41465.208333333336</v>
      </c>
      <c r="T718" s="10">
        <f>(((L718/60)/60)/24)+DATE(1970,1,1)</f>
        <v>41493.208333333336</v>
      </c>
    </row>
    <row r="719" spans="1:20" ht="34" x14ac:dyDescent="0.2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>E719/D719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 s="5">
        <f>E719/H719</f>
        <v>24.987387387387386</v>
      </c>
      <c r="Q719" t="str">
        <f>_xlfn.TEXTBEFORE(O719,"/",1,1,1)</f>
        <v>film &amp; video</v>
      </c>
      <c r="R719" t="str">
        <f>_xlfn.TEXTAFTER(O719,"/",1,1,1)</f>
        <v>documentary</v>
      </c>
      <c r="S719" s="10">
        <f>(((K719/60)/60)/24)+DATE(1970,1,1)</f>
        <v>40777.208333333336</v>
      </c>
      <c r="T719" s="10">
        <f>(((L719/60)/60)/24)+DATE(1970,1,1)</f>
        <v>40798.208333333336</v>
      </c>
    </row>
    <row r="720" spans="1:20" ht="17" x14ac:dyDescent="0.2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>E720/D720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 s="5">
        <f>E720/H720</f>
        <v>28.003367003367003</v>
      </c>
      <c r="Q720" t="str">
        <f>_xlfn.TEXTBEFORE(O720,"/",1,1,1)</f>
        <v>technology</v>
      </c>
      <c r="R720" t="str">
        <f>_xlfn.TEXTAFTER(O720,"/",1,1,1)</f>
        <v>wearables</v>
      </c>
      <c r="S720" s="10">
        <f>(((K720/60)/60)/24)+DATE(1970,1,1)</f>
        <v>41442.208333333336</v>
      </c>
      <c r="T720" s="10">
        <f>(((L720/60)/60)/24)+DATE(1970,1,1)</f>
        <v>41468.208333333336</v>
      </c>
    </row>
    <row r="721" spans="1:20" ht="17" x14ac:dyDescent="0.2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>E721/D721</f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 s="5">
        <f>E721/H721</f>
        <v>85.829268292682926</v>
      </c>
      <c r="Q721" t="str">
        <f>_xlfn.TEXTBEFORE(O721,"/",1,1,1)</f>
        <v>publishing</v>
      </c>
      <c r="R721" t="str">
        <f>_xlfn.TEXTAFTER(O721,"/",1,1,1)</f>
        <v>fiction</v>
      </c>
      <c r="S721" s="10">
        <f>(((K721/60)/60)/24)+DATE(1970,1,1)</f>
        <v>41058.208333333336</v>
      </c>
      <c r="T721" s="10">
        <f>(((L721/60)/60)/24)+DATE(1970,1,1)</f>
        <v>41069.208333333336</v>
      </c>
    </row>
    <row r="722" spans="1:20" ht="34" x14ac:dyDescent="0.2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>E722/D722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 s="5">
        <f>E722/H722</f>
        <v>84.921052631578945</v>
      </c>
      <c r="Q722" t="str">
        <f>_xlfn.TEXTBEFORE(O722,"/",1,1,1)</f>
        <v>theater</v>
      </c>
      <c r="R722" t="str">
        <f>_xlfn.TEXTAFTER(O722,"/",1,1,1)</f>
        <v>plays</v>
      </c>
      <c r="S722" s="10">
        <f>(((K722/60)/60)/24)+DATE(1970,1,1)</f>
        <v>43152.25</v>
      </c>
      <c r="T722" s="10">
        <f>(((L722/60)/60)/24)+DATE(1970,1,1)</f>
        <v>43166.25</v>
      </c>
    </row>
    <row r="723" spans="1:20" ht="17" x14ac:dyDescent="0.2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>E723/D723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 s="5">
        <f>E723/H723</f>
        <v>90.483333333333334</v>
      </c>
      <c r="Q723" t="str">
        <f>_xlfn.TEXTBEFORE(O723,"/",1,1,1)</f>
        <v>music</v>
      </c>
      <c r="R723" t="str">
        <f>_xlfn.TEXTAFTER(O723,"/",1,1,1)</f>
        <v>rock</v>
      </c>
      <c r="S723" s="10">
        <f>(((K723/60)/60)/24)+DATE(1970,1,1)</f>
        <v>43194.208333333328</v>
      </c>
      <c r="T723" s="10">
        <f>(((L723/60)/60)/24)+DATE(1970,1,1)</f>
        <v>43200.208333333328</v>
      </c>
    </row>
    <row r="724" spans="1:20" ht="17" x14ac:dyDescent="0.2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>E724/D724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 s="5">
        <f>E724/H724</f>
        <v>25.00197628458498</v>
      </c>
      <c r="Q724" t="str">
        <f>_xlfn.TEXTBEFORE(O724,"/",1,1,1)</f>
        <v>film &amp; video</v>
      </c>
      <c r="R724" t="str">
        <f>_xlfn.TEXTAFTER(O724,"/",1,1,1)</f>
        <v>documentary</v>
      </c>
      <c r="S724" s="10">
        <f>(((K724/60)/60)/24)+DATE(1970,1,1)</f>
        <v>43045.25</v>
      </c>
      <c r="T724" s="10">
        <f>(((L724/60)/60)/24)+DATE(1970,1,1)</f>
        <v>43072.25</v>
      </c>
    </row>
    <row r="725" spans="1:20" ht="17" x14ac:dyDescent="0.2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>E725/D725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 s="5">
        <f>E725/H725</f>
        <v>92.013888888888886</v>
      </c>
      <c r="Q725" t="str">
        <f>_xlfn.TEXTBEFORE(O725,"/",1,1,1)</f>
        <v>theater</v>
      </c>
      <c r="R725" t="str">
        <f>_xlfn.TEXTAFTER(O725,"/",1,1,1)</f>
        <v>plays</v>
      </c>
      <c r="S725" s="10">
        <f>(((K725/60)/60)/24)+DATE(1970,1,1)</f>
        <v>42431.25</v>
      </c>
      <c r="T725" s="10">
        <f>(((L725/60)/60)/24)+DATE(1970,1,1)</f>
        <v>42452.208333333328</v>
      </c>
    </row>
    <row r="726" spans="1:20" ht="34" x14ac:dyDescent="0.2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>E726/D726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 s="5">
        <f>E726/H726</f>
        <v>93.066115702479337</v>
      </c>
      <c r="Q726" t="str">
        <f>_xlfn.TEXTBEFORE(O726,"/",1,1,1)</f>
        <v>theater</v>
      </c>
      <c r="R726" t="str">
        <f>_xlfn.TEXTAFTER(O726,"/",1,1,1)</f>
        <v>plays</v>
      </c>
      <c r="S726" s="10">
        <f>(((K726/60)/60)/24)+DATE(1970,1,1)</f>
        <v>41934.208333333336</v>
      </c>
      <c r="T726" s="10">
        <f>(((L726/60)/60)/24)+DATE(1970,1,1)</f>
        <v>41936.208333333336</v>
      </c>
    </row>
    <row r="727" spans="1:20" ht="17" x14ac:dyDescent="0.2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>E727/D727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 s="5">
        <f>E727/H727</f>
        <v>61.008145363408524</v>
      </c>
      <c r="Q727" t="str">
        <f>_xlfn.TEXTBEFORE(O727,"/",1,1,1)</f>
        <v>games</v>
      </c>
      <c r="R727" t="str">
        <f>_xlfn.TEXTAFTER(O727,"/",1,1,1)</f>
        <v>mobile games</v>
      </c>
      <c r="S727" s="10">
        <f>(((K727/60)/60)/24)+DATE(1970,1,1)</f>
        <v>41958.25</v>
      </c>
      <c r="T727" s="10">
        <f>(((L727/60)/60)/24)+DATE(1970,1,1)</f>
        <v>41960.25</v>
      </c>
    </row>
    <row r="728" spans="1:20" ht="17" x14ac:dyDescent="0.2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>E728/D728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 s="5">
        <f>E728/H728</f>
        <v>92.036259541984734</v>
      </c>
      <c r="Q728" t="str">
        <f>_xlfn.TEXTBEFORE(O728,"/",1,1,1)</f>
        <v>theater</v>
      </c>
      <c r="R728" t="str">
        <f>_xlfn.TEXTAFTER(O728,"/",1,1,1)</f>
        <v>plays</v>
      </c>
      <c r="S728" s="10">
        <f>(((K728/60)/60)/24)+DATE(1970,1,1)</f>
        <v>40476.208333333336</v>
      </c>
      <c r="T728" s="10">
        <f>(((L728/60)/60)/24)+DATE(1970,1,1)</f>
        <v>40482.208333333336</v>
      </c>
    </row>
    <row r="729" spans="1:20" ht="17" x14ac:dyDescent="0.2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>E729/D729</f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 s="5">
        <f>E729/H729</f>
        <v>81.132596685082873</v>
      </c>
      <c r="Q729" t="str">
        <f>_xlfn.TEXTBEFORE(O729,"/",1,1,1)</f>
        <v>technology</v>
      </c>
      <c r="R729" t="str">
        <f>_xlfn.TEXTAFTER(O729,"/",1,1,1)</f>
        <v>web</v>
      </c>
      <c r="S729" s="10">
        <f>(((K729/60)/60)/24)+DATE(1970,1,1)</f>
        <v>43485.25</v>
      </c>
      <c r="T729" s="10">
        <f>(((L729/60)/60)/24)+DATE(1970,1,1)</f>
        <v>43543.208333333328</v>
      </c>
    </row>
    <row r="730" spans="1:20" ht="34" x14ac:dyDescent="0.2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>E730/D730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 s="5">
        <f>E730/H730</f>
        <v>73.5</v>
      </c>
      <c r="Q730" t="str">
        <f>_xlfn.TEXTBEFORE(O730,"/",1,1,1)</f>
        <v>theater</v>
      </c>
      <c r="R730" t="str">
        <f>_xlfn.TEXTAFTER(O730,"/",1,1,1)</f>
        <v>plays</v>
      </c>
      <c r="S730" s="10">
        <f>(((K730/60)/60)/24)+DATE(1970,1,1)</f>
        <v>42515.208333333328</v>
      </c>
      <c r="T730" s="10">
        <f>(((L730/60)/60)/24)+DATE(1970,1,1)</f>
        <v>42526.208333333328</v>
      </c>
    </row>
    <row r="731" spans="1:20" ht="34" x14ac:dyDescent="0.2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>E731/D731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 s="5">
        <f>E731/H731</f>
        <v>85.221311475409834</v>
      </c>
      <c r="Q731" t="str">
        <f>_xlfn.TEXTBEFORE(O731,"/",1,1,1)</f>
        <v>film &amp; video</v>
      </c>
      <c r="R731" t="str">
        <f>_xlfn.TEXTAFTER(O731,"/",1,1,1)</f>
        <v>drama</v>
      </c>
      <c r="S731" s="10">
        <f>(((K731/60)/60)/24)+DATE(1970,1,1)</f>
        <v>41309.25</v>
      </c>
      <c r="T731" s="10">
        <f>(((L731/60)/60)/24)+DATE(1970,1,1)</f>
        <v>41311.25</v>
      </c>
    </row>
    <row r="732" spans="1:20" ht="17" x14ac:dyDescent="0.2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>E732/D732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 s="5">
        <f>E732/H732</f>
        <v>110.96825396825396</v>
      </c>
      <c r="Q732" t="str">
        <f>_xlfn.TEXTBEFORE(O732,"/",1,1,1)</f>
        <v>technology</v>
      </c>
      <c r="R732" t="str">
        <f>_xlfn.TEXTAFTER(O732,"/",1,1,1)</f>
        <v>wearables</v>
      </c>
      <c r="S732" s="10">
        <f>(((K732/60)/60)/24)+DATE(1970,1,1)</f>
        <v>42147.208333333328</v>
      </c>
      <c r="T732" s="10">
        <f>(((L732/60)/60)/24)+DATE(1970,1,1)</f>
        <v>42153.208333333328</v>
      </c>
    </row>
    <row r="733" spans="1:20" ht="17" x14ac:dyDescent="0.2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>E733/D733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 s="5">
        <f>E733/H733</f>
        <v>32.968036529680369</v>
      </c>
      <c r="Q733" t="str">
        <f>_xlfn.TEXTBEFORE(O733,"/",1,1,1)</f>
        <v>technology</v>
      </c>
      <c r="R733" t="str">
        <f>_xlfn.TEXTAFTER(O733,"/",1,1,1)</f>
        <v>web</v>
      </c>
      <c r="S733" s="10">
        <f>(((K733/60)/60)/24)+DATE(1970,1,1)</f>
        <v>42939.208333333328</v>
      </c>
      <c r="T733" s="10">
        <f>(((L733/60)/60)/24)+DATE(1970,1,1)</f>
        <v>42940.208333333328</v>
      </c>
    </row>
    <row r="734" spans="1:20" ht="17" x14ac:dyDescent="0.2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>E734/D734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 s="5">
        <f>E734/H734</f>
        <v>96.005352363960753</v>
      </c>
      <c r="Q734" t="str">
        <f>_xlfn.TEXTBEFORE(O734,"/",1,1,1)</f>
        <v>music</v>
      </c>
      <c r="R734" t="str">
        <f>_xlfn.TEXTAFTER(O734,"/",1,1,1)</f>
        <v>rock</v>
      </c>
      <c r="S734" s="10">
        <f>(((K734/60)/60)/24)+DATE(1970,1,1)</f>
        <v>42816.208333333328</v>
      </c>
      <c r="T734" s="10">
        <f>(((L734/60)/60)/24)+DATE(1970,1,1)</f>
        <v>42839.208333333328</v>
      </c>
    </row>
    <row r="735" spans="1:20" ht="17" x14ac:dyDescent="0.2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>E735/D735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 s="5">
        <f>E735/H735</f>
        <v>84.96632653061225</v>
      </c>
      <c r="Q735" t="str">
        <f>_xlfn.TEXTBEFORE(O735,"/",1,1,1)</f>
        <v>music</v>
      </c>
      <c r="R735" t="str">
        <f>_xlfn.TEXTAFTER(O735,"/",1,1,1)</f>
        <v>metal</v>
      </c>
      <c r="S735" s="10">
        <f>(((K735/60)/60)/24)+DATE(1970,1,1)</f>
        <v>41844.208333333336</v>
      </c>
      <c r="T735" s="10">
        <f>(((L735/60)/60)/24)+DATE(1970,1,1)</f>
        <v>41857.208333333336</v>
      </c>
    </row>
    <row r="736" spans="1:20" ht="17" x14ac:dyDescent="0.2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>E736/D736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 s="5">
        <f>E736/H736</f>
        <v>25.007462686567163</v>
      </c>
      <c r="Q736" t="str">
        <f>_xlfn.TEXTBEFORE(O736,"/",1,1,1)</f>
        <v>theater</v>
      </c>
      <c r="R736" t="str">
        <f>_xlfn.TEXTAFTER(O736,"/",1,1,1)</f>
        <v>plays</v>
      </c>
      <c r="S736" s="10">
        <f>(((K736/60)/60)/24)+DATE(1970,1,1)</f>
        <v>42763.25</v>
      </c>
      <c r="T736" s="10">
        <f>(((L736/60)/60)/24)+DATE(1970,1,1)</f>
        <v>42775.25</v>
      </c>
    </row>
    <row r="737" spans="1:20" ht="34" x14ac:dyDescent="0.2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>E737/D737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 s="5">
        <f>E737/H737</f>
        <v>65.998995479658461</v>
      </c>
      <c r="Q737" t="str">
        <f>_xlfn.TEXTBEFORE(O737,"/",1,1,1)</f>
        <v>photography</v>
      </c>
      <c r="R737" t="str">
        <f>_xlfn.TEXTAFTER(O737,"/",1,1,1)</f>
        <v>photography books</v>
      </c>
      <c r="S737" s="10">
        <f>(((K737/60)/60)/24)+DATE(1970,1,1)</f>
        <v>42459.208333333328</v>
      </c>
      <c r="T737" s="10">
        <f>(((L737/60)/60)/24)+DATE(1970,1,1)</f>
        <v>42466.208333333328</v>
      </c>
    </row>
    <row r="738" spans="1:20" ht="17" x14ac:dyDescent="0.2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>E738/D738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 s="5">
        <f>E738/H738</f>
        <v>87.34482758620689</v>
      </c>
      <c r="Q738" t="str">
        <f>_xlfn.TEXTBEFORE(O738,"/",1,1,1)</f>
        <v>publishing</v>
      </c>
      <c r="R738" t="str">
        <f>_xlfn.TEXTAFTER(O738,"/",1,1,1)</f>
        <v>nonfiction</v>
      </c>
      <c r="S738" s="10">
        <f>(((K738/60)/60)/24)+DATE(1970,1,1)</f>
        <v>42055.25</v>
      </c>
      <c r="T738" s="10">
        <f>(((L738/60)/60)/24)+DATE(1970,1,1)</f>
        <v>42059.25</v>
      </c>
    </row>
    <row r="739" spans="1:20" ht="34" x14ac:dyDescent="0.2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>E739/D739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 s="5">
        <f>E739/H739</f>
        <v>27.933333333333334</v>
      </c>
      <c r="Q739" t="str">
        <f>_xlfn.TEXTBEFORE(O739,"/",1,1,1)</f>
        <v>music</v>
      </c>
      <c r="R739" t="str">
        <f>_xlfn.TEXTAFTER(O739,"/",1,1,1)</f>
        <v>indie rock</v>
      </c>
      <c r="S739" s="10">
        <f>(((K739/60)/60)/24)+DATE(1970,1,1)</f>
        <v>42685.25</v>
      </c>
      <c r="T739" s="10">
        <f>(((L739/60)/60)/24)+DATE(1970,1,1)</f>
        <v>42697.25</v>
      </c>
    </row>
    <row r="740" spans="1:20" ht="34" x14ac:dyDescent="0.2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>E740/D740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 s="5">
        <f>E740/H740</f>
        <v>103.8</v>
      </c>
      <c r="Q740" t="str">
        <f>_xlfn.TEXTBEFORE(O740,"/",1,1,1)</f>
        <v>theater</v>
      </c>
      <c r="R740" t="str">
        <f>_xlfn.TEXTAFTER(O740,"/",1,1,1)</f>
        <v>plays</v>
      </c>
      <c r="S740" s="10">
        <f>(((K740/60)/60)/24)+DATE(1970,1,1)</f>
        <v>41959.25</v>
      </c>
      <c r="T740" s="10">
        <f>(((L740/60)/60)/24)+DATE(1970,1,1)</f>
        <v>41981.25</v>
      </c>
    </row>
    <row r="741" spans="1:20" ht="17" x14ac:dyDescent="0.2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>E741/D741</f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 s="5">
        <f>E741/H741</f>
        <v>31.937172774869111</v>
      </c>
      <c r="Q741" t="str">
        <f>_xlfn.TEXTBEFORE(O741,"/",1,1,1)</f>
        <v>music</v>
      </c>
      <c r="R741" t="str">
        <f>_xlfn.TEXTAFTER(O741,"/",1,1,1)</f>
        <v>indie rock</v>
      </c>
      <c r="S741" s="10">
        <f>(((K741/60)/60)/24)+DATE(1970,1,1)</f>
        <v>41089.208333333336</v>
      </c>
      <c r="T741" s="10">
        <f>(((L741/60)/60)/24)+DATE(1970,1,1)</f>
        <v>41090.208333333336</v>
      </c>
    </row>
    <row r="742" spans="1:20" ht="34" x14ac:dyDescent="0.2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>E742/D742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 s="5">
        <f>E742/H742</f>
        <v>99.5</v>
      </c>
      <c r="Q742" t="str">
        <f>_xlfn.TEXTBEFORE(O742,"/",1,1,1)</f>
        <v>theater</v>
      </c>
      <c r="R742" t="str">
        <f>_xlfn.TEXTAFTER(O742,"/",1,1,1)</f>
        <v>plays</v>
      </c>
      <c r="S742" s="10">
        <f>(((K742/60)/60)/24)+DATE(1970,1,1)</f>
        <v>42769.25</v>
      </c>
      <c r="T742" s="10">
        <f>(((L742/60)/60)/24)+DATE(1970,1,1)</f>
        <v>42772.25</v>
      </c>
    </row>
    <row r="743" spans="1:20" ht="17" x14ac:dyDescent="0.2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>E743/D743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 s="5">
        <f>E743/H743</f>
        <v>108.84615384615384</v>
      </c>
      <c r="Q743" t="str">
        <f>_xlfn.TEXTBEFORE(O743,"/",1,1,1)</f>
        <v>theater</v>
      </c>
      <c r="R743" t="str">
        <f>_xlfn.TEXTAFTER(O743,"/",1,1,1)</f>
        <v>plays</v>
      </c>
      <c r="S743" s="10">
        <f>(((K743/60)/60)/24)+DATE(1970,1,1)</f>
        <v>40321.208333333336</v>
      </c>
      <c r="T743" s="10">
        <f>(((L743/60)/60)/24)+DATE(1970,1,1)</f>
        <v>40322.208333333336</v>
      </c>
    </row>
    <row r="744" spans="1:20" ht="17" x14ac:dyDescent="0.2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>E744/D744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 s="5">
        <f>E744/H744</f>
        <v>110.76229508196721</v>
      </c>
      <c r="Q744" t="str">
        <f>_xlfn.TEXTBEFORE(O744,"/",1,1,1)</f>
        <v>music</v>
      </c>
      <c r="R744" t="str">
        <f>_xlfn.TEXTAFTER(O744,"/",1,1,1)</f>
        <v>electric music</v>
      </c>
      <c r="S744" s="10">
        <f>(((K744/60)/60)/24)+DATE(1970,1,1)</f>
        <v>40197.25</v>
      </c>
      <c r="T744" s="10">
        <f>(((L744/60)/60)/24)+DATE(1970,1,1)</f>
        <v>40239.25</v>
      </c>
    </row>
    <row r="745" spans="1:20" ht="34" x14ac:dyDescent="0.2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>E745/D745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 s="5">
        <f>E745/H745</f>
        <v>29.647058823529413</v>
      </c>
      <c r="Q745" t="str">
        <f>_xlfn.TEXTBEFORE(O745,"/",1,1,1)</f>
        <v>theater</v>
      </c>
      <c r="R745" t="str">
        <f>_xlfn.TEXTAFTER(O745,"/",1,1,1)</f>
        <v>plays</v>
      </c>
      <c r="S745" s="10">
        <f>(((K745/60)/60)/24)+DATE(1970,1,1)</f>
        <v>42298.208333333328</v>
      </c>
      <c r="T745" s="10">
        <f>(((L745/60)/60)/24)+DATE(1970,1,1)</f>
        <v>42304.208333333328</v>
      </c>
    </row>
    <row r="746" spans="1:20" ht="17" x14ac:dyDescent="0.2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>E746/D746</f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 s="5">
        <f>E746/H746</f>
        <v>101.71428571428571</v>
      </c>
      <c r="Q746" t="str">
        <f>_xlfn.TEXTBEFORE(O746,"/",1,1,1)</f>
        <v>theater</v>
      </c>
      <c r="R746" t="str">
        <f>_xlfn.TEXTAFTER(O746,"/",1,1,1)</f>
        <v>plays</v>
      </c>
      <c r="S746" s="10">
        <f>(((K746/60)/60)/24)+DATE(1970,1,1)</f>
        <v>43322.208333333328</v>
      </c>
      <c r="T746" s="10">
        <f>(((L746/60)/60)/24)+DATE(1970,1,1)</f>
        <v>43324.208333333328</v>
      </c>
    </row>
    <row r="747" spans="1:20" ht="34" x14ac:dyDescent="0.2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>E747/D747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 s="5">
        <f>E747/H747</f>
        <v>61.5</v>
      </c>
      <c r="Q747" t="str">
        <f>_xlfn.TEXTBEFORE(O747,"/",1,1,1)</f>
        <v>technology</v>
      </c>
      <c r="R747" t="str">
        <f>_xlfn.TEXTAFTER(O747,"/",1,1,1)</f>
        <v>wearables</v>
      </c>
      <c r="S747" s="10">
        <f>(((K747/60)/60)/24)+DATE(1970,1,1)</f>
        <v>40328.208333333336</v>
      </c>
      <c r="T747" s="10">
        <f>(((L747/60)/60)/24)+DATE(1970,1,1)</f>
        <v>40355.208333333336</v>
      </c>
    </row>
    <row r="748" spans="1:20" ht="17" x14ac:dyDescent="0.2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>E748/D748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 s="5">
        <f>E748/H748</f>
        <v>35</v>
      </c>
      <c r="Q748" t="str">
        <f>_xlfn.TEXTBEFORE(O748,"/",1,1,1)</f>
        <v>technology</v>
      </c>
      <c r="R748" t="str">
        <f>_xlfn.TEXTAFTER(O748,"/",1,1,1)</f>
        <v>web</v>
      </c>
      <c r="S748" s="10">
        <f>(((K748/60)/60)/24)+DATE(1970,1,1)</f>
        <v>40825.208333333336</v>
      </c>
      <c r="T748" s="10">
        <f>(((L748/60)/60)/24)+DATE(1970,1,1)</f>
        <v>40830.208333333336</v>
      </c>
    </row>
    <row r="749" spans="1:20" ht="17" x14ac:dyDescent="0.2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>E749/D749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 s="5">
        <f>E749/H749</f>
        <v>40.049999999999997</v>
      </c>
      <c r="Q749" t="str">
        <f>_xlfn.TEXTBEFORE(O749,"/",1,1,1)</f>
        <v>theater</v>
      </c>
      <c r="R749" t="str">
        <f>_xlfn.TEXTAFTER(O749,"/",1,1,1)</f>
        <v>plays</v>
      </c>
      <c r="S749" s="10">
        <f>(((K749/60)/60)/24)+DATE(1970,1,1)</f>
        <v>40423.208333333336</v>
      </c>
      <c r="T749" s="10">
        <f>(((L749/60)/60)/24)+DATE(1970,1,1)</f>
        <v>40434.208333333336</v>
      </c>
    </row>
    <row r="750" spans="1:20" ht="17" x14ac:dyDescent="0.2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>E750/D750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 s="5">
        <f>E750/H750</f>
        <v>110.97231270358306</v>
      </c>
      <c r="Q750" t="str">
        <f>_xlfn.TEXTBEFORE(O750,"/",1,1,1)</f>
        <v>film &amp; video</v>
      </c>
      <c r="R750" t="str">
        <f>_xlfn.TEXTAFTER(O750,"/",1,1,1)</f>
        <v>animation</v>
      </c>
      <c r="S750" s="10">
        <f>(((K750/60)/60)/24)+DATE(1970,1,1)</f>
        <v>40238.25</v>
      </c>
      <c r="T750" s="10">
        <f>(((L750/60)/60)/24)+DATE(1970,1,1)</f>
        <v>40263.208333333336</v>
      </c>
    </row>
    <row r="751" spans="1:20" ht="17" x14ac:dyDescent="0.2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>E751/D751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 s="5">
        <f>E751/H751</f>
        <v>36.959016393442624</v>
      </c>
      <c r="Q751" t="str">
        <f>_xlfn.TEXTBEFORE(O751,"/",1,1,1)</f>
        <v>technology</v>
      </c>
      <c r="R751" t="str">
        <f>_xlfn.TEXTAFTER(O751,"/",1,1,1)</f>
        <v>wearables</v>
      </c>
      <c r="S751" s="10">
        <f>(((K751/60)/60)/24)+DATE(1970,1,1)</f>
        <v>41920.208333333336</v>
      </c>
      <c r="T751" s="10">
        <f>(((L751/60)/60)/24)+DATE(1970,1,1)</f>
        <v>41932.208333333336</v>
      </c>
    </row>
    <row r="752" spans="1:20" ht="17" x14ac:dyDescent="0.2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>E752/D752</f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 s="5">
        <f>E752/H752</f>
        <v>1</v>
      </c>
      <c r="Q752" t="str">
        <f>_xlfn.TEXTBEFORE(O752,"/",1,1,1)</f>
        <v>music</v>
      </c>
      <c r="R752" t="str">
        <f>_xlfn.TEXTAFTER(O752,"/",1,1,1)</f>
        <v>electric music</v>
      </c>
      <c r="S752" s="10">
        <f>(((K752/60)/60)/24)+DATE(1970,1,1)</f>
        <v>40360.208333333336</v>
      </c>
      <c r="T752" s="10">
        <f>(((L752/60)/60)/24)+DATE(1970,1,1)</f>
        <v>40385.208333333336</v>
      </c>
    </row>
    <row r="753" spans="1:20" ht="17" x14ac:dyDescent="0.2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>E753/D753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 s="5">
        <f>E753/H753</f>
        <v>30.974074074074075</v>
      </c>
      <c r="Q753" t="str">
        <f>_xlfn.TEXTBEFORE(O753,"/",1,1,1)</f>
        <v>publishing</v>
      </c>
      <c r="R753" t="str">
        <f>_xlfn.TEXTAFTER(O753,"/",1,1,1)</f>
        <v>nonfiction</v>
      </c>
      <c r="S753" s="10">
        <f>(((K753/60)/60)/24)+DATE(1970,1,1)</f>
        <v>42446.208333333328</v>
      </c>
      <c r="T753" s="10">
        <f>(((L753/60)/60)/24)+DATE(1970,1,1)</f>
        <v>42461.208333333328</v>
      </c>
    </row>
    <row r="754" spans="1:20" ht="17" x14ac:dyDescent="0.2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>E754/D754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 s="5">
        <f>E754/H754</f>
        <v>47.035087719298247</v>
      </c>
      <c r="Q754" t="str">
        <f>_xlfn.TEXTBEFORE(O754,"/",1,1,1)</f>
        <v>theater</v>
      </c>
      <c r="R754" t="str">
        <f>_xlfn.TEXTAFTER(O754,"/",1,1,1)</f>
        <v>plays</v>
      </c>
      <c r="S754" s="10">
        <f>(((K754/60)/60)/24)+DATE(1970,1,1)</f>
        <v>40395.208333333336</v>
      </c>
      <c r="T754" s="10">
        <f>(((L754/60)/60)/24)+DATE(1970,1,1)</f>
        <v>40413.208333333336</v>
      </c>
    </row>
    <row r="755" spans="1:20" ht="17" x14ac:dyDescent="0.2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>E755/D755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 s="5">
        <f>E755/H755</f>
        <v>88.065693430656935</v>
      </c>
      <c r="Q755" t="str">
        <f>_xlfn.TEXTBEFORE(O755,"/",1,1,1)</f>
        <v>photography</v>
      </c>
      <c r="R755" t="str">
        <f>_xlfn.TEXTAFTER(O755,"/",1,1,1)</f>
        <v>photography books</v>
      </c>
      <c r="S755" s="10">
        <f>(((K755/60)/60)/24)+DATE(1970,1,1)</f>
        <v>40321.208333333336</v>
      </c>
      <c r="T755" s="10">
        <f>(((L755/60)/60)/24)+DATE(1970,1,1)</f>
        <v>40336.208333333336</v>
      </c>
    </row>
    <row r="756" spans="1:20" ht="17" x14ac:dyDescent="0.2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>E756/D756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 s="5">
        <f>E756/H756</f>
        <v>37.005616224648989</v>
      </c>
      <c r="Q756" t="str">
        <f>_xlfn.TEXTBEFORE(O756,"/",1,1,1)</f>
        <v>theater</v>
      </c>
      <c r="R756" t="str">
        <f>_xlfn.TEXTAFTER(O756,"/",1,1,1)</f>
        <v>plays</v>
      </c>
      <c r="S756" s="10">
        <f>(((K756/60)/60)/24)+DATE(1970,1,1)</f>
        <v>41210.208333333336</v>
      </c>
      <c r="T756" s="10">
        <f>(((L756/60)/60)/24)+DATE(1970,1,1)</f>
        <v>41263.25</v>
      </c>
    </row>
    <row r="757" spans="1:20" ht="17" x14ac:dyDescent="0.2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>E757/D757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 s="5">
        <f>E757/H757</f>
        <v>26.027777777777779</v>
      </c>
      <c r="Q757" t="str">
        <f>_xlfn.TEXTBEFORE(O757,"/",1,1,1)</f>
        <v>theater</v>
      </c>
      <c r="R757" t="str">
        <f>_xlfn.TEXTAFTER(O757,"/",1,1,1)</f>
        <v>plays</v>
      </c>
      <c r="S757" s="10">
        <f>(((K757/60)/60)/24)+DATE(1970,1,1)</f>
        <v>43096.25</v>
      </c>
      <c r="T757" s="10">
        <f>(((L757/60)/60)/24)+DATE(1970,1,1)</f>
        <v>43108.25</v>
      </c>
    </row>
    <row r="758" spans="1:20" ht="34" x14ac:dyDescent="0.2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>E758/D758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 s="5">
        <f>E758/H758</f>
        <v>67.817567567567565</v>
      </c>
      <c r="Q758" t="str">
        <f>_xlfn.TEXTBEFORE(O758,"/",1,1,1)</f>
        <v>theater</v>
      </c>
      <c r="R758" t="str">
        <f>_xlfn.TEXTAFTER(O758,"/",1,1,1)</f>
        <v>plays</v>
      </c>
      <c r="S758" s="10">
        <f>(((K758/60)/60)/24)+DATE(1970,1,1)</f>
        <v>42024.25</v>
      </c>
      <c r="T758" s="10">
        <f>(((L758/60)/60)/24)+DATE(1970,1,1)</f>
        <v>42030.25</v>
      </c>
    </row>
    <row r="759" spans="1:20" ht="17" x14ac:dyDescent="0.2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>E759/D759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 s="5">
        <f>E759/H759</f>
        <v>49.964912280701753</v>
      </c>
      <c r="Q759" t="str">
        <f>_xlfn.TEXTBEFORE(O759,"/",1,1,1)</f>
        <v>film &amp; video</v>
      </c>
      <c r="R759" t="str">
        <f>_xlfn.TEXTAFTER(O759,"/",1,1,1)</f>
        <v>drama</v>
      </c>
      <c r="S759" s="10">
        <f>(((K759/60)/60)/24)+DATE(1970,1,1)</f>
        <v>40675.208333333336</v>
      </c>
      <c r="T759" s="10">
        <f>(((L759/60)/60)/24)+DATE(1970,1,1)</f>
        <v>40679.208333333336</v>
      </c>
    </row>
    <row r="760" spans="1:20" ht="17" x14ac:dyDescent="0.2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>E760/D760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 s="5">
        <f>E760/H760</f>
        <v>110.01646903820817</v>
      </c>
      <c r="Q760" t="str">
        <f>_xlfn.TEXTBEFORE(O760,"/",1,1,1)</f>
        <v>music</v>
      </c>
      <c r="R760" t="str">
        <f>_xlfn.TEXTAFTER(O760,"/",1,1,1)</f>
        <v>rock</v>
      </c>
      <c r="S760" s="10">
        <f>(((K760/60)/60)/24)+DATE(1970,1,1)</f>
        <v>41936.208333333336</v>
      </c>
      <c r="T760" s="10">
        <f>(((L760/60)/60)/24)+DATE(1970,1,1)</f>
        <v>41945.208333333336</v>
      </c>
    </row>
    <row r="761" spans="1:20" ht="34" x14ac:dyDescent="0.2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>E761/D761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 s="5">
        <f>E761/H761</f>
        <v>89.964678178963894</v>
      </c>
      <c r="Q761" t="str">
        <f>_xlfn.TEXTBEFORE(O761,"/",1,1,1)</f>
        <v>music</v>
      </c>
      <c r="R761" t="str">
        <f>_xlfn.TEXTAFTER(O761,"/",1,1,1)</f>
        <v>electric music</v>
      </c>
      <c r="S761" s="10">
        <f>(((K761/60)/60)/24)+DATE(1970,1,1)</f>
        <v>43136.25</v>
      </c>
      <c r="T761" s="10">
        <f>(((L761/60)/60)/24)+DATE(1970,1,1)</f>
        <v>43166.25</v>
      </c>
    </row>
    <row r="762" spans="1:20" ht="17" x14ac:dyDescent="0.2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>E762/D762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 s="5">
        <f>E762/H762</f>
        <v>79.009523809523813</v>
      </c>
      <c r="Q762" t="str">
        <f>_xlfn.TEXTBEFORE(O762,"/",1,1,1)</f>
        <v>games</v>
      </c>
      <c r="R762" t="str">
        <f>_xlfn.TEXTAFTER(O762,"/",1,1,1)</f>
        <v>video games</v>
      </c>
      <c r="S762" s="10">
        <f>(((K762/60)/60)/24)+DATE(1970,1,1)</f>
        <v>43678.208333333328</v>
      </c>
      <c r="T762" s="10">
        <f>(((L762/60)/60)/24)+DATE(1970,1,1)</f>
        <v>43707.208333333328</v>
      </c>
    </row>
    <row r="763" spans="1:20" ht="17" x14ac:dyDescent="0.2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>E763/D763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 s="5">
        <f>E763/H763</f>
        <v>86.867469879518069</v>
      </c>
      <c r="Q763" t="str">
        <f>_xlfn.TEXTBEFORE(O763,"/",1,1,1)</f>
        <v>music</v>
      </c>
      <c r="R763" t="str">
        <f>_xlfn.TEXTAFTER(O763,"/",1,1,1)</f>
        <v>rock</v>
      </c>
      <c r="S763" s="10">
        <f>(((K763/60)/60)/24)+DATE(1970,1,1)</f>
        <v>42938.208333333328</v>
      </c>
      <c r="T763" s="10">
        <f>(((L763/60)/60)/24)+DATE(1970,1,1)</f>
        <v>42943.208333333328</v>
      </c>
    </row>
    <row r="764" spans="1:20" ht="17" x14ac:dyDescent="0.2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>E764/D764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 s="5">
        <f>E764/H764</f>
        <v>62.04</v>
      </c>
      <c r="Q764" t="str">
        <f>_xlfn.TEXTBEFORE(O764,"/",1,1,1)</f>
        <v>music</v>
      </c>
      <c r="R764" t="str">
        <f>_xlfn.TEXTAFTER(O764,"/",1,1,1)</f>
        <v>jazz</v>
      </c>
      <c r="S764" s="10">
        <f>(((K764/60)/60)/24)+DATE(1970,1,1)</f>
        <v>41241.25</v>
      </c>
      <c r="T764" s="10">
        <f>(((L764/60)/60)/24)+DATE(1970,1,1)</f>
        <v>41252.25</v>
      </c>
    </row>
    <row r="765" spans="1:20" ht="17" x14ac:dyDescent="0.2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>E765/D765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 s="5">
        <f>E765/H765</f>
        <v>26.970212765957445</v>
      </c>
      <c r="Q765" t="str">
        <f>_xlfn.TEXTBEFORE(O765,"/",1,1,1)</f>
        <v>theater</v>
      </c>
      <c r="R765" t="str">
        <f>_xlfn.TEXTAFTER(O765,"/",1,1,1)</f>
        <v>plays</v>
      </c>
      <c r="S765" s="10">
        <f>(((K765/60)/60)/24)+DATE(1970,1,1)</f>
        <v>41037.208333333336</v>
      </c>
      <c r="T765" s="10">
        <f>(((L765/60)/60)/24)+DATE(1970,1,1)</f>
        <v>41072.208333333336</v>
      </c>
    </row>
    <row r="766" spans="1:20" ht="34" x14ac:dyDescent="0.2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>E766/D766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 s="5">
        <f>E766/H766</f>
        <v>54.121621621621621</v>
      </c>
      <c r="Q766" t="str">
        <f>_xlfn.TEXTBEFORE(O766,"/",1,1,1)</f>
        <v>music</v>
      </c>
      <c r="R766" t="str">
        <f>_xlfn.TEXTAFTER(O766,"/",1,1,1)</f>
        <v>rock</v>
      </c>
      <c r="S766" s="10">
        <f>(((K766/60)/60)/24)+DATE(1970,1,1)</f>
        <v>40676.208333333336</v>
      </c>
      <c r="T766" s="10">
        <f>(((L766/60)/60)/24)+DATE(1970,1,1)</f>
        <v>40684.208333333336</v>
      </c>
    </row>
    <row r="767" spans="1:20" ht="17" x14ac:dyDescent="0.2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>E767/D767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 s="5">
        <f>E767/H767</f>
        <v>41.035353535353536</v>
      </c>
      <c r="Q767" t="str">
        <f>_xlfn.TEXTBEFORE(O767,"/",1,1,1)</f>
        <v>music</v>
      </c>
      <c r="R767" t="str">
        <f>_xlfn.TEXTAFTER(O767,"/",1,1,1)</f>
        <v>indie rock</v>
      </c>
      <c r="S767" s="10">
        <f>(((K767/60)/60)/24)+DATE(1970,1,1)</f>
        <v>42840.208333333328</v>
      </c>
      <c r="T767" s="10">
        <f>(((L767/60)/60)/24)+DATE(1970,1,1)</f>
        <v>42865.208333333328</v>
      </c>
    </row>
    <row r="768" spans="1:20" ht="34" x14ac:dyDescent="0.2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>E768/D768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 s="5">
        <f>E768/H768</f>
        <v>55.052419354838712</v>
      </c>
      <c r="Q768" t="str">
        <f>_xlfn.TEXTBEFORE(O768,"/",1,1,1)</f>
        <v>film &amp; video</v>
      </c>
      <c r="R768" t="str">
        <f>_xlfn.TEXTAFTER(O768,"/",1,1,1)</f>
        <v>science fiction</v>
      </c>
      <c r="S768" s="10">
        <f>(((K768/60)/60)/24)+DATE(1970,1,1)</f>
        <v>43362.208333333328</v>
      </c>
      <c r="T768" s="10">
        <f>(((L768/60)/60)/24)+DATE(1970,1,1)</f>
        <v>43363.208333333328</v>
      </c>
    </row>
    <row r="769" spans="1:20" ht="17" x14ac:dyDescent="0.2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>E769/D769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 s="5">
        <f>E769/H769</f>
        <v>107.93762183235867</v>
      </c>
      <c r="Q769" t="str">
        <f>_xlfn.TEXTBEFORE(O769,"/",1,1,1)</f>
        <v>publishing</v>
      </c>
      <c r="R769" t="str">
        <f>_xlfn.TEXTAFTER(O769,"/",1,1,1)</f>
        <v>translations</v>
      </c>
      <c r="S769" s="10">
        <f>(((K769/60)/60)/24)+DATE(1970,1,1)</f>
        <v>42283.208333333328</v>
      </c>
      <c r="T769" s="10">
        <f>(((L769/60)/60)/24)+DATE(1970,1,1)</f>
        <v>42328.25</v>
      </c>
    </row>
    <row r="770" spans="1:20" ht="17" x14ac:dyDescent="0.2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>E770/D770</f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 s="5">
        <f>E770/H770</f>
        <v>73.92</v>
      </c>
      <c r="Q770" t="str">
        <f>_xlfn.TEXTBEFORE(O770,"/",1,1,1)</f>
        <v>theater</v>
      </c>
      <c r="R770" t="str">
        <f>_xlfn.TEXTAFTER(O770,"/",1,1,1)</f>
        <v>plays</v>
      </c>
      <c r="S770" s="10">
        <f>(((K770/60)/60)/24)+DATE(1970,1,1)</f>
        <v>41619.25</v>
      </c>
      <c r="T770" s="10">
        <f>(((L770/60)/60)/24)+DATE(1970,1,1)</f>
        <v>41634.25</v>
      </c>
    </row>
    <row r="771" spans="1:20" ht="17" x14ac:dyDescent="0.2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 s="5">
        <f>E771/H771</f>
        <v>31.995894428152493</v>
      </c>
      <c r="Q771" t="str">
        <f>_xlfn.TEXTBEFORE(O771,"/",1,1,1)</f>
        <v>games</v>
      </c>
      <c r="R771" t="str">
        <f>_xlfn.TEXTAFTER(O771,"/",1,1,1)</f>
        <v>video games</v>
      </c>
      <c r="S771" s="10">
        <f>(((K771/60)/60)/24)+DATE(1970,1,1)</f>
        <v>41501.208333333336</v>
      </c>
      <c r="T771" s="10">
        <f>(((L771/60)/60)/24)+DATE(1970,1,1)</f>
        <v>41527.208333333336</v>
      </c>
    </row>
    <row r="772" spans="1:20" ht="17" x14ac:dyDescent="0.2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 s="5">
        <f>E772/H772</f>
        <v>53.898148148148145</v>
      </c>
      <c r="Q772" t="str">
        <f>_xlfn.TEXTBEFORE(O772,"/",1,1,1)</f>
        <v>theater</v>
      </c>
      <c r="R772" t="str">
        <f>_xlfn.TEXTAFTER(O772,"/",1,1,1)</f>
        <v>plays</v>
      </c>
      <c r="S772" s="10">
        <f>(((K772/60)/60)/24)+DATE(1970,1,1)</f>
        <v>41743.208333333336</v>
      </c>
      <c r="T772" s="10">
        <f>(((L772/60)/60)/24)+DATE(1970,1,1)</f>
        <v>41750.208333333336</v>
      </c>
    </row>
    <row r="773" spans="1:20" ht="17" x14ac:dyDescent="0.2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>E773/D773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 s="5">
        <f>E773/H773</f>
        <v>106.5</v>
      </c>
      <c r="Q773" t="str">
        <f>_xlfn.TEXTBEFORE(O773,"/",1,1,1)</f>
        <v>theater</v>
      </c>
      <c r="R773" t="str">
        <f>_xlfn.TEXTAFTER(O773,"/",1,1,1)</f>
        <v>plays</v>
      </c>
      <c r="S773" s="10">
        <f>(((K773/60)/60)/24)+DATE(1970,1,1)</f>
        <v>43491.25</v>
      </c>
      <c r="T773" s="10">
        <f>(((L773/60)/60)/24)+DATE(1970,1,1)</f>
        <v>43518.25</v>
      </c>
    </row>
    <row r="774" spans="1:20" ht="17" x14ac:dyDescent="0.2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>E774/D774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 s="5">
        <f>E774/H774</f>
        <v>32.999805409612762</v>
      </c>
      <c r="Q774" t="str">
        <f>_xlfn.TEXTBEFORE(O774,"/",1,1,1)</f>
        <v>music</v>
      </c>
      <c r="R774" t="str">
        <f>_xlfn.TEXTAFTER(O774,"/",1,1,1)</f>
        <v>indie rock</v>
      </c>
      <c r="S774" s="10">
        <f>(((K774/60)/60)/24)+DATE(1970,1,1)</f>
        <v>43505.25</v>
      </c>
      <c r="T774" s="10">
        <f>(((L774/60)/60)/24)+DATE(1970,1,1)</f>
        <v>43509.25</v>
      </c>
    </row>
    <row r="775" spans="1:20" ht="17" x14ac:dyDescent="0.2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>E775/D775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 s="5">
        <f>E775/H775</f>
        <v>43.00254993625159</v>
      </c>
      <c r="Q775" t="str">
        <f>_xlfn.TEXTBEFORE(O775,"/",1,1,1)</f>
        <v>theater</v>
      </c>
      <c r="R775" t="str">
        <f>_xlfn.TEXTAFTER(O775,"/",1,1,1)</f>
        <v>plays</v>
      </c>
      <c r="S775" s="10">
        <f>(((K775/60)/60)/24)+DATE(1970,1,1)</f>
        <v>42838.208333333328</v>
      </c>
      <c r="T775" s="10">
        <f>(((L775/60)/60)/24)+DATE(1970,1,1)</f>
        <v>42848.208333333328</v>
      </c>
    </row>
    <row r="776" spans="1:20" ht="17" x14ac:dyDescent="0.2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>E776/D776</f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 s="5">
        <f>E776/H776</f>
        <v>86.858974358974365</v>
      </c>
      <c r="Q776" t="str">
        <f>_xlfn.TEXTBEFORE(O776,"/",1,1,1)</f>
        <v>technology</v>
      </c>
      <c r="R776" t="str">
        <f>_xlfn.TEXTAFTER(O776,"/",1,1,1)</f>
        <v>web</v>
      </c>
      <c r="S776" s="10">
        <f>(((K776/60)/60)/24)+DATE(1970,1,1)</f>
        <v>42513.208333333328</v>
      </c>
      <c r="T776" s="10">
        <f>(((L776/60)/60)/24)+DATE(1970,1,1)</f>
        <v>42554.208333333328</v>
      </c>
    </row>
    <row r="777" spans="1:20" ht="34" x14ac:dyDescent="0.2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>E777/D777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 s="5">
        <f>E777/H777</f>
        <v>96.8</v>
      </c>
      <c r="Q777" t="str">
        <f>_xlfn.TEXTBEFORE(O777,"/",1,1,1)</f>
        <v>music</v>
      </c>
      <c r="R777" t="str">
        <f>_xlfn.TEXTAFTER(O777,"/",1,1,1)</f>
        <v>rock</v>
      </c>
      <c r="S777" s="10">
        <f>(((K777/60)/60)/24)+DATE(1970,1,1)</f>
        <v>41949.25</v>
      </c>
      <c r="T777" s="10">
        <f>(((L777/60)/60)/24)+DATE(1970,1,1)</f>
        <v>41959.25</v>
      </c>
    </row>
    <row r="778" spans="1:20" ht="17" x14ac:dyDescent="0.2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>E778/D778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 s="5">
        <f>E778/H778</f>
        <v>32.995456610631528</v>
      </c>
      <c r="Q778" t="str">
        <f>_xlfn.TEXTBEFORE(O778,"/",1,1,1)</f>
        <v>theater</v>
      </c>
      <c r="R778" t="str">
        <f>_xlfn.TEXTAFTER(O778,"/",1,1,1)</f>
        <v>plays</v>
      </c>
      <c r="S778" s="10">
        <f>(((K778/60)/60)/24)+DATE(1970,1,1)</f>
        <v>43650.208333333328</v>
      </c>
      <c r="T778" s="10">
        <f>(((L778/60)/60)/24)+DATE(1970,1,1)</f>
        <v>43668.208333333328</v>
      </c>
    </row>
    <row r="779" spans="1:20" ht="17" x14ac:dyDescent="0.2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>E779/D779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 s="5">
        <f>E779/H779</f>
        <v>68.028106508875737</v>
      </c>
      <c r="Q779" t="str">
        <f>_xlfn.TEXTBEFORE(O779,"/",1,1,1)</f>
        <v>theater</v>
      </c>
      <c r="R779" t="str">
        <f>_xlfn.TEXTAFTER(O779,"/",1,1,1)</f>
        <v>plays</v>
      </c>
      <c r="S779" s="10">
        <f>(((K779/60)/60)/24)+DATE(1970,1,1)</f>
        <v>40809.208333333336</v>
      </c>
      <c r="T779" s="10">
        <f>(((L779/60)/60)/24)+DATE(1970,1,1)</f>
        <v>40838.208333333336</v>
      </c>
    </row>
    <row r="780" spans="1:20" ht="17" x14ac:dyDescent="0.2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>E780/D780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 s="5">
        <f>E780/H780</f>
        <v>58.867816091954026</v>
      </c>
      <c r="Q780" t="str">
        <f>_xlfn.TEXTBEFORE(O780,"/",1,1,1)</f>
        <v>film &amp; video</v>
      </c>
      <c r="R780" t="str">
        <f>_xlfn.TEXTAFTER(O780,"/",1,1,1)</f>
        <v>animation</v>
      </c>
      <c r="S780" s="10">
        <f>(((K780/60)/60)/24)+DATE(1970,1,1)</f>
        <v>40768.208333333336</v>
      </c>
      <c r="T780" s="10">
        <f>(((L780/60)/60)/24)+DATE(1970,1,1)</f>
        <v>40773.208333333336</v>
      </c>
    </row>
    <row r="781" spans="1:20" ht="17" x14ac:dyDescent="0.2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>E781/D781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 s="5">
        <f>E781/H781</f>
        <v>105.04572803850782</v>
      </c>
      <c r="Q781" t="str">
        <f>_xlfn.TEXTBEFORE(O781,"/",1,1,1)</f>
        <v>theater</v>
      </c>
      <c r="R781" t="str">
        <f>_xlfn.TEXTAFTER(O781,"/",1,1,1)</f>
        <v>plays</v>
      </c>
      <c r="S781" s="10">
        <f>(((K781/60)/60)/24)+DATE(1970,1,1)</f>
        <v>42230.208333333328</v>
      </c>
      <c r="T781" s="10">
        <f>(((L781/60)/60)/24)+DATE(1970,1,1)</f>
        <v>42239.208333333328</v>
      </c>
    </row>
    <row r="782" spans="1:20" ht="34" x14ac:dyDescent="0.2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>E782/D782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 s="5">
        <f>E782/H782</f>
        <v>33.054878048780488</v>
      </c>
      <c r="Q782" t="str">
        <f>_xlfn.TEXTBEFORE(O782,"/",1,1,1)</f>
        <v>film &amp; video</v>
      </c>
      <c r="R782" t="str">
        <f>_xlfn.TEXTAFTER(O782,"/",1,1,1)</f>
        <v>drama</v>
      </c>
      <c r="S782" s="10">
        <f>(((K782/60)/60)/24)+DATE(1970,1,1)</f>
        <v>42573.208333333328</v>
      </c>
      <c r="T782" s="10">
        <f>(((L782/60)/60)/24)+DATE(1970,1,1)</f>
        <v>42592.208333333328</v>
      </c>
    </row>
    <row r="783" spans="1:20" ht="17" x14ac:dyDescent="0.2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>E783/D783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 s="5">
        <f>E783/H783</f>
        <v>78.821428571428569</v>
      </c>
      <c r="Q783" t="str">
        <f>_xlfn.TEXTBEFORE(O783,"/",1,1,1)</f>
        <v>theater</v>
      </c>
      <c r="R783" t="str">
        <f>_xlfn.TEXTAFTER(O783,"/",1,1,1)</f>
        <v>plays</v>
      </c>
      <c r="S783" s="10">
        <f>(((K783/60)/60)/24)+DATE(1970,1,1)</f>
        <v>40482.208333333336</v>
      </c>
      <c r="T783" s="10">
        <f>(((L783/60)/60)/24)+DATE(1970,1,1)</f>
        <v>40533.25</v>
      </c>
    </row>
    <row r="784" spans="1:20" ht="17" x14ac:dyDescent="0.2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>E784/D784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 s="5">
        <f>E784/H784</f>
        <v>68.204968944099377</v>
      </c>
      <c r="Q784" t="str">
        <f>_xlfn.TEXTBEFORE(O784,"/",1,1,1)</f>
        <v>film &amp; video</v>
      </c>
      <c r="R784" t="str">
        <f>_xlfn.TEXTAFTER(O784,"/",1,1,1)</f>
        <v>animation</v>
      </c>
      <c r="S784" s="10">
        <f>(((K784/60)/60)/24)+DATE(1970,1,1)</f>
        <v>40603.25</v>
      </c>
      <c r="T784" s="10">
        <f>(((L784/60)/60)/24)+DATE(1970,1,1)</f>
        <v>40631.208333333336</v>
      </c>
    </row>
    <row r="785" spans="1:20" ht="17" x14ac:dyDescent="0.2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>E785/D785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 s="5">
        <f>E785/H785</f>
        <v>75.731884057971016</v>
      </c>
      <c r="Q785" t="str">
        <f>_xlfn.TEXTBEFORE(O785,"/",1,1,1)</f>
        <v>music</v>
      </c>
      <c r="R785" t="str">
        <f>_xlfn.TEXTAFTER(O785,"/",1,1,1)</f>
        <v>rock</v>
      </c>
      <c r="S785" s="10">
        <f>(((K785/60)/60)/24)+DATE(1970,1,1)</f>
        <v>41625.25</v>
      </c>
      <c r="T785" s="10">
        <f>(((L785/60)/60)/24)+DATE(1970,1,1)</f>
        <v>41632.25</v>
      </c>
    </row>
    <row r="786" spans="1:20" ht="17" x14ac:dyDescent="0.2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>E786/D786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 s="5">
        <f>E786/H786</f>
        <v>30.996070133010882</v>
      </c>
      <c r="Q786" t="str">
        <f>_xlfn.TEXTBEFORE(O786,"/",1,1,1)</f>
        <v>technology</v>
      </c>
      <c r="R786" t="str">
        <f>_xlfn.TEXTAFTER(O786,"/",1,1,1)</f>
        <v>web</v>
      </c>
      <c r="S786" s="10">
        <f>(((K786/60)/60)/24)+DATE(1970,1,1)</f>
        <v>42435.25</v>
      </c>
      <c r="T786" s="10">
        <f>(((L786/60)/60)/24)+DATE(1970,1,1)</f>
        <v>42446.208333333328</v>
      </c>
    </row>
    <row r="787" spans="1:20" ht="34" x14ac:dyDescent="0.2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>E787/D787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 s="5">
        <f>E787/H787</f>
        <v>101.88188976377953</v>
      </c>
      <c r="Q787" t="str">
        <f>_xlfn.TEXTBEFORE(O787,"/",1,1,1)</f>
        <v>film &amp; video</v>
      </c>
      <c r="R787" t="str">
        <f>_xlfn.TEXTAFTER(O787,"/",1,1,1)</f>
        <v>animation</v>
      </c>
      <c r="S787" s="10">
        <f>(((K787/60)/60)/24)+DATE(1970,1,1)</f>
        <v>43582.208333333328</v>
      </c>
      <c r="T787" s="10">
        <f>(((L787/60)/60)/24)+DATE(1970,1,1)</f>
        <v>43616.208333333328</v>
      </c>
    </row>
    <row r="788" spans="1:20" ht="17" x14ac:dyDescent="0.2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>E788/D788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 s="5">
        <f>E788/H788</f>
        <v>52.879227053140099</v>
      </c>
      <c r="Q788" t="str">
        <f>_xlfn.TEXTBEFORE(O788,"/",1,1,1)</f>
        <v>music</v>
      </c>
      <c r="R788" t="str">
        <f>_xlfn.TEXTAFTER(O788,"/",1,1,1)</f>
        <v>jazz</v>
      </c>
      <c r="S788" s="10">
        <f>(((K788/60)/60)/24)+DATE(1970,1,1)</f>
        <v>43186.208333333328</v>
      </c>
      <c r="T788" s="10">
        <f>(((L788/60)/60)/24)+DATE(1970,1,1)</f>
        <v>43193.208333333328</v>
      </c>
    </row>
    <row r="789" spans="1:20" ht="17" x14ac:dyDescent="0.2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>E789/D789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 s="5">
        <f>E789/H789</f>
        <v>71.005820721769496</v>
      </c>
      <c r="Q789" t="str">
        <f>_xlfn.TEXTBEFORE(O789,"/",1,1,1)</f>
        <v>music</v>
      </c>
      <c r="R789" t="str">
        <f>_xlfn.TEXTAFTER(O789,"/",1,1,1)</f>
        <v>rock</v>
      </c>
      <c r="S789" s="10">
        <f>(((K789/60)/60)/24)+DATE(1970,1,1)</f>
        <v>40684.208333333336</v>
      </c>
      <c r="T789" s="10">
        <f>(((L789/60)/60)/24)+DATE(1970,1,1)</f>
        <v>40693.208333333336</v>
      </c>
    </row>
    <row r="790" spans="1:20" ht="17" x14ac:dyDescent="0.2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>E790/D790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 s="5">
        <f>E790/H790</f>
        <v>102.38709677419355</v>
      </c>
      <c r="Q790" t="str">
        <f>_xlfn.TEXTBEFORE(O790,"/",1,1,1)</f>
        <v>film &amp; video</v>
      </c>
      <c r="R790" t="str">
        <f>_xlfn.TEXTAFTER(O790,"/",1,1,1)</f>
        <v>animation</v>
      </c>
      <c r="S790" s="10">
        <f>(((K790/60)/60)/24)+DATE(1970,1,1)</f>
        <v>41202.208333333336</v>
      </c>
      <c r="T790" s="10">
        <f>(((L790/60)/60)/24)+DATE(1970,1,1)</f>
        <v>41223.25</v>
      </c>
    </row>
    <row r="791" spans="1:20" ht="17" x14ac:dyDescent="0.2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>E791/D791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 s="5">
        <f>E791/H791</f>
        <v>74.466666666666669</v>
      </c>
      <c r="Q791" t="str">
        <f>_xlfn.TEXTBEFORE(O791,"/",1,1,1)</f>
        <v>theater</v>
      </c>
      <c r="R791" t="str">
        <f>_xlfn.TEXTAFTER(O791,"/",1,1,1)</f>
        <v>plays</v>
      </c>
      <c r="S791" s="10">
        <f>(((K791/60)/60)/24)+DATE(1970,1,1)</f>
        <v>41786.208333333336</v>
      </c>
      <c r="T791" s="10">
        <f>(((L791/60)/60)/24)+DATE(1970,1,1)</f>
        <v>41823.208333333336</v>
      </c>
    </row>
    <row r="792" spans="1:20" ht="17" x14ac:dyDescent="0.2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>E792/D792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 s="5">
        <f>E792/H792</f>
        <v>51.009883198562441</v>
      </c>
      <c r="Q792" t="str">
        <f>_xlfn.TEXTBEFORE(O792,"/",1,1,1)</f>
        <v>theater</v>
      </c>
      <c r="R792" t="str">
        <f>_xlfn.TEXTAFTER(O792,"/",1,1,1)</f>
        <v>plays</v>
      </c>
      <c r="S792" s="10">
        <f>(((K792/60)/60)/24)+DATE(1970,1,1)</f>
        <v>40223.25</v>
      </c>
      <c r="T792" s="10">
        <f>(((L792/60)/60)/24)+DATE(1970,1,1)</f>
        <v>40229.25</v>
      </c>
    </row>
    <row r="793" spans="1:20" ht="17" x14ac:dyDescent="0.2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>E793/D793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 s="5">
        <f>E793/H793</f>
        <v>90</v>
      </c>
      <c r="Q793" t="str">
        <f>_xlfn.TEXTBEFORE(O793,"/",1,1,1)</f>
        <v>food</v>
      </c>
      <c r="R793" t="str">
        <f>_xlfn.TEXTAFTER(O793,"/",1,1,1)</f>
        <v>food trucks</v>
      </c>
      <c r="S793" s="10">
        <f>(((K793/60)/60)/24)+DATE(1970,1,1)</f>
        <v>42715.25</v>
      </c>
      <c r="T793" s="10">
        <f>(((L793/60)/60)/24)+DATE(1970,1,1)</f>
        <v>42731.25</v>
      </c>
    </row>
    <row r="794" spans="1:20" ht="17" x14ac:dyDescent="0.2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>E794/D794</f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 s="5">
        <f>E794/H794</f>
        <v>97.142857142857139</v>
      </c>
      <c r="Q794" t="str">
        <f>_xlfn.TEXTBEFORE(O794,"/",1,1,1)</f>
        <v>theater</v>
      </c>
      <c r="R794" t="str">
        <f>_xlfn.TEXTAFTER(O794,"/",1,1,1)</f>
        <v>plays</v>
      </c>
      <c r="S794" s="10">
        <f>(((K794/60)/60)/24)+DATE(1970,1,1)</f>
        <v>41451.208333333336</v>
      </c>
      <c r="T794" s="10">
        <f>(((L794/60)/60)/24)+DATE(1970,1,1)</f>
        <v>41479.208333333336</v>
      </c>
    </row>
    <row r="795" spans="1:20" ht="17" x14ac:dyDescent="0.2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>E795/D795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 s="5">
        <f>E795/H795</f>
        <v>72.071823204419886</v>
      </c>
      <c r="Q795" t="str">
        <f>_xlfn.TEXTBEFORE(O795,"/",1,1,1)</f>
        <v>publishing</v>
      </c>
      <c r="R795" t="str">
        <f>_xlfn.TEXTAFTER(O795,"/",1,1,1)</f>
        <v>nonfiction</v>
      </c>
      <c r="S795" s="10">
        <f>(((K795/60)/60)/24)+DATE(1970,1,1)</f>
        <v>41450.208333333336</v>
      </c>
      <c r="T795" s="10">
        <f>(((L795/60)/60)/24)+DATE(1970,1,1)</f>
        <v>41454.208333333336</v>
      </c>
    </row>
    <row r="796" spans="1:20" ht="17" x14ac:dyDescent="0.2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>E796/D796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 s="5">
        <f>E796/H796</f>
        <v>75.236363636363635</v>
      </c>
      <c r="Q796" t="str">
        <f>_xlfn.TEXTBEFORE(O796,"/",1,1,1)</f>
        <v>music</v>
      </c>
      <c r="R796" t="str">
        <f>_xlfn.TEXTAFTER(O796,"/",1,1,1)</f>
        <v>rock</v>
      </c>
      <c r="S796" s="10">
        <f>(((K796/60)/60)/24)+DATE(1970,1,1)</f>
        <v>43091.25</v>
      </c>
      <c r="T796" s="10">
        <f>(((L796/60)/60)/24)+DATE(1970,1,1)</f>
        <v>43103.25</v>
      </c>
    </row>
    <row r="797" spans="1:20" ht="34" x14ac:dyDescent="0.2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>E797/D797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 s="5">
        <f>E797/H797</f>
        <v>32.967741935483872</v>
      </c>
      <c r="Q797" t="str">
        <f>_xlfn.TEXTBEFORE(O797,"/",1,1,1)</f>
        <v>film &amp; video</v>
      </c>
      <c r="R797" t="str">
        <f>_xlfn.TEXTAFTER(O797,"/",1,1,1)</f>
        <v>drama</v>
      </c>
      <c r="S797" s="10">
        <f>(((K797/60)/60)/24)+DATE(1970,1,1)</f>
        <v>42675.208333333328</v>
      </c>
      <c r="T797" s="10">
        <f>(((L797/60)/60)/24)+DATE(1970,1,1)</f>
        <v>42678.208333333328</v>
      </c>
    </row>
    <row r="798" spans="1:20" ht="17" x14ac:dyDescent="0.2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>E798/D798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 s="5">
        <f>E798/H798</f>
        <v>54.807692307692307</v>
      </c>
      <c r="Q798" t="str">
        <f>_xlfn.TEXTBEFORE(O798,"/",1,1,1)</f>
        <v>games</v>
      </c>
      <c r="R798" t="str">
        <f>_xlfn.TEXTAFTER(O798,"/",1,1,1)</f>
        <v>mobile games</v>
      </c>
      <c r="S798" s="10">
        <f>(((K798/60)/60)/24)+DATE(1970,1,1)</f>
        <v>41859.208333333336</v>
      </c>
      <c r="T798" s="10">
        <f>(((L798/60)/60)/24)+DATE(1970,1,1)</f>
        <v>41866.208333333336</v>
      </c>
    </row>
    <row r="799" spans="1:20" ht="17" x14ac:dyDescent="0.2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>E799/D799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 s="5">
        <f>E799/H799</f>
        <v>45.037837837837834</v>
      </c>
      <c r="Q799" t="str">
        <f>_xlfn.TEXTBEFORE(O799,"/",1,1,1)</f>
        <v>technology</v>
      </c>
      <c r="R799" t="str">
        <f>_xlfn.TEXTAFTER(O799,"/",1,1,1)</f>
        <v>web</v>
      </c>
      <c r="S799" s="10">
        <f>(((K799/60)/60)/24)+DATE(1970,1,1)</f>
        <v>43464.25</v>
      </c>
      <c r="T799" s="10">
        <f>(((L799/60)/60)/24)+DATE(1970,1,1)</f>
        <v>43487.25</v>
      </c>
    </row>
    <row r="800" spans="1:20" ht="17" x14ac:dyDescent="0.2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>E800/D800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 s="5">
        <f>E800/H800</f>
        <v>52.958677685950413</v>
      </c>
      <c r="Q800" t="str">
        <f>_xlfn.TEXTBEFORE(O800,"/",1,1,1)</f>
        <v>theater</v>
      </c>
      <c r="R800" t="str">
        <f>_xlfn.TEXTAFTER(O800,"/",1,1,1)</f>
        <v>plays</v>
      </c>
      <c r="S800" s="10">
        <f>(((K800/60)/60)/24)+DATE(1970,1,1)</f>
        <v>41060.208333333336</v>
      </c>
      <c r="T800" s="10">
        <f>(((L800/60)/60)/24)+DATE(1970,1,1)</f>
        <v>41088.208333333336</v>
      </c>
    </row>
    <row r="801" spans="1:20" ht="17" x14ac:dyDescent="0.2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>E801/D801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 s="5">
        <f>E801/H801</f>
        <v>60.017959183673469</v>
      </c>
      <c r="Q801" t="str">
        <f>_xlfn.TEXTBEFORE(O801,"/",1,1,1)</f>
        <v>theater</v>
      </c>
      <c r="R801" t="str">
        <f>_xlfn.TEXTAFTER(O801,"/",1,1,1)</f>
        <v>plays</v>
      </c>
      <c r="S801" s="10">
        <f>(((K801/60)/60)/24)+DATE(1970,1,1)</f>
        <v>42399.25</v>
      </c>
      <c r="T801" s="10">
        <f>(((L801/60)/60)/24)+DATE(1970,1,1)</f>
        <v>42403.25</v>
      </c>
    </row>
    <row r="802" spans="1:20" ht="17" x14ac:dyDescent="0.2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>E802/D802</f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 s="5">
        <f>E802/H802</f>
        <v>1</v>
      </c>
      <c r="Q802" t="str">
        <f>_xlfn.TEXTBEFORE(O802,"/",1,1,1)</f>
        <v>music</v>
      </c>
      <c r="R802" t="str">
        <f>_xlfn.TEXTAFTER(O802,"/",1,1,1)</f>
        <v>rock</v>
      </c>
      <c r="S802" s="10">
        <f>(((K802/60)/60)/24)+DATE(1970,1,1)</f>
        <v>42167.208333333328</v>
      </c>
      <c r="T802" s="10">
        <f>(((L802/60)/60)/24)+DATE(1970,1,1)</f>
        <v>42171.208333333328</v>
      </c>
    </row>
    <row r="803" spans="1:20" ht="17" x14ac:dyDescent="0.2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>E803/D803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 s="5">
        <f>E803/H803</f>
        <v>44.028301886792455</v>
      </c>
      <c r="Q803" t="str">
        <f>_xlfn.TEXTBEFORE(O803,"/",1,1,1)</f>
        <v>photography</v>
      </c>
      <c r="R803" t="str">
        <f>_xlfn.TEXTAFTER(O803,"/",1,1,1)</f>
        <v>photography books</v>
      </c>
      <c r="S803" s="10">
        <f>(((K803/60)/60)/24)+DATE(1970,1,1)</f>
        <v>43830.25</v>
      </c>
      <c r="T803" s="10">
        <f>(((L803/60)/60)/24)+DATE(1970,1,1)</f>
        <v>43852.25</v>
      </c>
    </row>
    <row r="804" spans="1:20" ht="34" x14ac:dyDescent="0.2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>E804/D804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 s="5">
        <f>E804/H804</f>
        <v>86.028169014084511</v>
      </c>
      <c r="Q804" t="str">
        <f>_xlfn.TEXTBEFORE(O804,"/",1,1,1)</f>
        <v>photography</v>
      </c>
      <c r="R804" t="str">
        <f>_xlfn.TEXTAFTER(O804,"/",1,1,1)</f>
        <v>photography books</v>
      </c>
      <c r="S804" s="10">
        <f>(((K804/60)/60)/24)+DATE(1970,1,1)</f>
        <v>43650.208333333328</v>
      </c>
      <c r="T804" s="10">
        <f>(((L804/60)/60)/24)+DATE(1970,1,1)</f>
        <v>43652.208333333328</v>
      </c>
    </row>
    <row r="805" spans="1:20" ht="34" x14ac:dyDescent="0.2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>E805/D805</f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 s="5">
        <f>E805/H805</f>
        <v>28.012875536480685</v>
      </c>
      <c r="Q805" t="str">
        <f>_xlfn.TEXTBEFORE(O805,"/",1,1,1)</f>
        <v>theater</v>
      </c>
      <c r="R805" t="str">
        <f>_xlfn.TEXTAFTER(O805,"/",1,1,1)</f>
        <v>plays</v>
      </c>
      <c r="S805" s="10">
        <f>(((K805/60)/60)/24)+DATE(1970,1,1)</f>
        <v>43492.25</v>
      </c>
      <c r="T805" s="10">
        <f>(((L805/60)/60)/24)+DATE(1970,1,1)</f>
        <v>43526.25</v>
      </c>
    </row>
    <row r="806" spans="1:20" ht="17" x14ac:dyDescent="0.2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>E806/D806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 s="5">
        <f>E806/H806</f>
        <v>32.050458715596328</v>
      </c>
      <c r="Q806" t="str">
        <f>_xlfn.TEXTBEFORE(O806,"/",1,1,1)</f>
        <v>music</v>
      </c>
      <c r="R806" t="str">
        <f>_xlfn.TEXTAFTER(O806,"/",1,1,1)</f>
        <v>rock</v>
      </c>
      <c r="S806" s="10">
        <f>(((K806/60)/60)/24)+DATE(1970,1,1)</f>
        <v>43102.25</v>
      </c>
      <c r="T806" s="10">
        <f>(((L806/60)/60)/24)+DATE(1970,1,1)</f>
        <v>43122.25</v>
      </c>
    </row>
    <row r="807" spans="1:20" ht="34" x14ac:dyDescent="0.2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>E807/D807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 s="5">
        <f>E807/H807</f>
        <v>73.611940298507463</v>
      </c>
      <c r="Q807" t="str">
        <f>_xlfn.TEXTBEFORE(O807,"/",1,1,1)</f>
        <v>film &amp; video</v>
      </c>
      <c r="R807" t="str">
        <f>_xlfn.TEXTAFTER(O807,"/",1,1,1)</f>
        <v>documentary</v>
      </c>
      <c r="S807" s="10">
        <f>(((K807/60)/60)/24)+DATE(1970,1,1)</f>
        <v>41958.25</v>
      </c>
      <c r="T807" s="10">
        <f>(((L807/60)/60)/24)+DATE(1970,1,1)</f>
        <v>42009.25</v>
      </c>
    </row>
    <row r="808" spans="1:20" ht="17" x14ac:dyDescent="0.2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>E808/D808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 s="5">
        <f>E808/H808</f>
        <v>108.71052631578948</v>
      </c>
      <c r="Q808" t="str">
        <f>_xlfn.TEXTBEFORE(O808,"/",1,1,1)</f>
        <v>film &amp; video</v>
      </c>
      <c r="R808" t="str">
        <f>_xlfn.TEXTAFTER(O808,"/",1,1,1)</f>
        <v>drama</v>
      </c>
      <c r="S808" s="10">
        <f>(((K808/60)/60)/24)+DATE(1970,1,1)</f>
        <v>40973.25</v>
      </c>
      <c r="T808" s="10">
        <f>(((L808/60)/60)/24)+DATE(1970,1,1)</f>
        <v>40997.208333333336</v>
      </c>
    </row>
    <row r="809" spans="1:20" ht="17" x14ac:dyDescent="0.2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>E809/D809</f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 s="5">
        <f>E809/H809</f>
        <v>42.97674418604651</v>
      </c>
      <c r="Q809" t="str">
        <f>_xlfn.TEXTBEFORE(O809,"/",1,1,1)</f>
        <v>theater</v>
      </c>
      <c r="R809" t="str">
        <f>_xlfn.TEXTAFTER(O809,"/",1,1,1)</f>
        <v>plays</v>
      </c>
      <c r="S809" s="10">
        <f>(((K809/60)/60)/24)+DATE(1970,1,1)</f>
        <v>43753.208333333328</v>
      </c>
      <c r="T809" s="10">
        <f>(((L809/60)/60)/24)+DATE(1970,1,1)</f>
        <v>43797.25</v>
      </c>
    </row>
    <row r="810" spans="1:20" ht="17" x14ac:dyDescent="0.2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>E810/D810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 s="5">
        <f>E810/H810</f>
        <v>83.315789473684205</v>
      </c>
      <c r="Q810" t="str">
        <f>_xlfn.TEXTBEFORE(O810,"/",1,1,1)</f>
        <v>food</v>
      </c>
      <c r="R810" t="str">
        <f>_xlfn.TEXTAFTER(O810,"/",1,1,1)</f>
        <v>food trucks</v>
      </c>
      <c r="S810" s="10">
        <f>(((K810/60)/60)/24)+DATE(1970,1,1)</f>
        <v>42507.208333333328</v>
      </c>
      <c r="T810" s="10">
        <f>(((L810/60)/60)/24)+DATE(1970,1,1)</f>
        <v>42524.208333333328</v>
      </c>
    </row>
    <row r="811" spans="1:20" ht="17" x14ac:dyDescent="0.2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>E811/D811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 s="5">
        <f>E811/H811</f>
        <v>42</v>
      </c>
      <c r="Q811" t="str">
        <f>_xlfn.TEXTBEFORE(O811,"/",1,1,1)</f>
        <v>film &amp; video</v>
      </c>
      <c r="R811" t="str">
        <f>_xlfn.TEXTAFTER(O811,"/",1,1,1)</f>
        <v>documentary</v>
      </c>
      <c r="S811" s="10">
        <f>(((K811/60)/60)/24)+DATE(1970,1,1)</f>
        <v>41135.208333333336</v>
      </c>
      <c r="T811" s="10">
        <f>(((L811/60)/60)/24)+DATE(1970,1,1)</f>
        <v>41136.208333333336</v>
      </c>
    </row>
    <row r="812" spans="1:20" ht="34" x14ac:dyDescent="0.2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>E812/D812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 s="5">
        <f>E812/H812</f>
        <v>55.927601809954751</v>
      </c>
      <c r="Q812" t="str">
        <f>_xlfn.TEXTBEFORE(O812,"/",1,1,1)</f>
        <v>theater</v>
      </c>
      <c r="R812" t="str">
        <f>_xlfn.TEXTAFTER(O812,"/",1,1,1)</f>
        <v>plays</v>
      </c>
      <c r="S812" s="10">
        <f>(((K812/60)/60)/24)+DATE(1970,1,1)</f>
        <v>43067.25</v>
      </c>
      <c r="T812" s="10">
        <f>(((L812/60)/60)/24)+DATE(1970,1,1)</f>
        <v>43077.25</v>
      </c>
    </row>
    <row r="813" spans="1:20" ht="17" x14ac:dyDescent="0.2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>E813/D813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 s="5">
        <f>E813/H813</f>
        <v>105.03681885125184</v>
      </c>
      <c r="Q813" t="str">
        <f>_xlfn.TEXTBEFORE(O813,"/",1,1,1)</f>
        <v>games</v>
      </c>
      <c r="R813" t="str">
        <f>_xlfn.TEXTAFTER(O813,"/",1,1,1)</f>
        <v>video games</v>
      </c>
      <c r="S813" s="10">
        <f>(((K813/60)/60)/24)+DATE(1970,1,1)</f>
        <v>42378.25</v>
      </c>
      <c r="T813" s="10">
        <f>(((L813/60)/60)/24)+DATE(1970,1,1)</f>
        <v>42380.25</v>
      </c>
    </row>
    <row r="814" spans="1:20" ht="17" x14ac:dyDescent="0.2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>E814/D814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 s="5">
        <f>E814/H814</f>
        <v>48</v>
      </c>
      <c r="Q814" t="str">
        <f>_xlfn.TEXTBEFORE(O814,"/",1,1,1)</f>
        <v>publishing</v>
      </c>
      <c r="R814" t="str">
        <f>_xlfn.TEXTAFTER(O814,"/",1,1,1)</f>
        <v>nonfiction</v>
      </c>
      <c r="S814" s="10">
        <f>(((K814/60)/60)/24)+DATE(1970,1,1)</f>
        <v>43206.208333333328</v>
      </c>
      <c r="T814" s="10">
        <f>(((L814/60)/60)/24)+DATE(1970,1,1)</f>
        <v>43211.208333333328</v>
      </c>
    </row>
    <row r="815" spans="1:20" ht="17" x14ac:dyDescent="0.2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>E815/D815</f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 s="5">
        <f>E815/H815</f>
        <v>112.66176470588235</v>
      </c>
      <c r="Q815" t="str">
        <f>_xlfn.TEXTBEFORE(O815,"/",1,1,1)</f>
        <v>games</v>
      </c>
      <c r="R815" t="str">
        <f>_xlfn.TEXTAFTER(O815,"/",1,1,1)</f>
        <v>video games</v>
      </c>
      <c r="S815" s="10">
        <f>(((K815/60)/60)/24)+DATE(1970,1,1)</f>
        <v>41148.208333333336</v>
      </c>
      <c r="T815" s="10">
        <f>(((L815/60)/60)/24)+DATE(1970,1,1)</f>
        <v>41158.208333333336</v>
      </c>
    </row>
    <row r="816" spans="1:20" ht="17" x14ac:dyDescent="0.2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>E816/D816</f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 s="5">
        <f>E816/H816</f>
        <v>81.944444444444443</v>
      </c>
      <c r="Q816" t="str">
        <f>_xlfn.TEXTBEFORE(O816,"/",1,1,1)</f>
        <v>music</v>
      </c>
      <c r="R816" t="str">
        <f>_xlfn.TEXTAFTER(O816,"/",1,1,1)</f>
        <v>rock</v>
      </c>
      <c r="S816" s="10">
        <f>(((K816/60)/60)/24)+DATE(1970,1,1)</f>
        <v>42517.208333333328</v>
      </c>
      <c r="T816" s="10">
        <f>(((L816/60)/60)/24)+DATE(1970,1,1)</f>
        <v>42519.208333333328</v>
      </c>
    </row>
    <row r="817" spans="1:20" ht="34" x14ac:dyDescent="0.2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>E817/D817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 s="5">
        <f>E817/H817</f>
        <v>64.049180327868854</v>
      </c>
      <c r="Q817" t="str">
        <f>_xlfn.TEXTBEFORE(O817,"/",1,1,1)</f>
        <v>music</v>
      </c>
      <c r="R817" t="str">
        <f>_xlfn.TEXTAFTER(O817,"/",1,1,1)</f>
        <v>rock</v>
      </c>
      <c r="S817" s="10">
        <f>(((K817/60)/60)/24)+DATE(1970,1,1)</f>
        <v>43068.25</v>
      </c>
      <c r="T817" s="10">
        <f>(((L817/60)/60)/24)+DATE(1970,1,1)</f>
        <v>43094.25</v>
      </c>
    </row>
    <row r="818" spans="1:20" ht="34" x14ac:dyDescent="0.2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>E818/D818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 s="5">
        <f>E818/H818</f>
        <v>106.39097744360902</v>
      </c>
      <c r="Q818" t="str">
        <f>_xlfn.TEXTBEFORE(O818,"/",1,1,1)</f>
        <v>theater</v>
      </c>
      <c r="R818" t="str">
        <f>_xlfn.TEXTAFTER(O818,"/",1,1,1)</f>
        <v>plays</v>
      </c>
      <c r="S818" s="10">
        <f>(((K818/60)/60)/24)+DATE(1970,1,1)</f>
        <v>41680.25</v>
      </c>
      <c r="T818" s="10">
        <f>(((L818/60)/60)/24)+DATE(1970,1,1)</f>
        <v>41682.25</v>
      </c>
    </row>
    <row r="819" spans="1:20" ht="17" x14ac:dyDescent="0.2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>E819/D819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 s="5">
        <f>E819/H819</f>
        <v>76.011249497790274</v>
      </c>
      <c r="Q819" t="str">
        <f>_xlfn.TEXTBEFORE(O819,"/",1,1,1)</f>
        <v>publishing</v>
      </c>
      <c r="R819" t="str">
        <f>_xlfn.TEXTAFTER(O819,"/",1,1,1)</f>
        <v>nonfiction</v>
      </c>
      <c r="S819" s="10">
        <f>(((K819/60)/60)/24)+DATE(1970,1,1)</f>
        <v>43589.208333333328</v>
      </c>
      <c r="T819" s="10">
        <f>(((L819/60)/60)/24)+DATE(1970,1,1)</f>
        <v>43617.208333333328</v>
      </c>
    </row>
    <row r="820" spans="1:20" ht="17" x14ac:dyDescent="0.2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>E820/D820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 s="5">
        <f>E820/H820</f>
        <v>111.07246376811594</v>
      </c>
      <c r="Q820" t="str">
        <f>_xlfn.TEXTBEFORE(O820,"/",1,1,1)</f>
        <v>theater</v>
      </c>
      <c r="R820" t="str">
        <f>_xlfn.TEXTAFTER(O820,"/",1,1,1)</f>
        <v>plays</v>
      </c>
      <c r="S820" s="10">
        <f>(((K820/60)/60)/24)+DATE(1970,1,1)</f>
        <v>43486.25</v>
      </c>
      <c r="T820" s="10">
        <f>(((L820/60)/60)/24)+DATE(1970,1,1)</f>
        <v>43499.25</v>
      </c>
    </row>
    <row r="821" spans="1:20" ht="34" x14ac:dyDescent="0.2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>E821/D821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 s="5">
        <f>E821/H821</f>
        <v>95.936170212765958</v>
      </c>
      <c r="Q821" t="str">
        <f>_xlfn.TEXTBEFORE(O821,"/",1,1,1)</f>
        <v>games</v>
      </c>
      <c r="R821" t="str">
        <f>_xlfn.TEXTAFTER(O821,"/",1,1,1)</f>
        <v>video games</v>
      </c>
      <c r="S821" s="10">
        <f>(((K821/60)/60)/24)+DATE(1970,1,1)</f>
        <v>41237.25</v>
      </c>
      <c r="T821" s="10">
        <f>(((L821/60)/60)/24)+DATE(1970,1,1)</f>
        <v>41252.25</v>
      </c>
    </row>
    <row r="822" spans="1:20" ht="17" x14ac:dyDescent="0.2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>E822/D822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 s="5">
        <f>E822/H822</f>
        <v>43.043010752688176</v>
      </c>
      <c r="Q822" t="str">
        <f>_xlfn.TEXTBEFORE(O822,"/",1,1,1)</f>
        <v>music</v>
      </c>
      <c r="R822" t="str">
        <f>_xlfn.TEXTAFTER(O822,"/",1,1,1)</f>
        <v>rock</v>
      </c>
      <c r="S822" s="10">
        <f>(((K822/60)/60)/24)+DATE(1970,1,1)</f>
        <v>43310.208333333328</v>
      </c>
      <c r="T822" s="10">
        <f>(((L822/60)/60)/24)+DATE(1970,1,1)</f>
        <v>43323.208333333328</v>
      </c>
    </row>
    <row r="823" spans="1:20" ht="17" x14ac:dyDescent="0.2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>E823/D823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 s="5">
        <f>E823/H823</f>
        <v>67.966666666666669</v>
      </c>
      <c r="Q823" t="str">
        <f>_xlfn.TEXTBEFORE(O823,"/",1,1,1)</f>
        <v>film &amp; video</v>
      </c>
      <c r="R823" t="str">
        <f>_xlfn.TEXTAFTER(O823,"/",1,1,1)</f>
        <v>documentary</v>
      </c>
      <c r="S823" s="10">
        <f>(((K823/60)/60)/24)+DATE(1970,1,1)</f>
        <v>42794.25</v>
      </c>
      <c r="T823" s="10">
        <f>(((L823/60)/60)/24)+DATE(1970,1,1)</f>
        <v>42807.208333333328</v>
      </c>
    </row>
    <row r="824" spans="1:20" ht="17" x14ac:dyDescent="0.2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>E824/D824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 s="5">
        <f>E824/H824</f>
        <v>89.991428571428571</v>
      </c>
      <c r="Q824" t="str">
        <f>_xlfn.TEXTBEFORE(O824,"/",1,1,1)</f>
        <v>music</v>
      </c>
      <c r="R824" t="str">
        <f>_xlfn.TEXTAFTER(O824,"/",1,1,1)</f>
        <v>rock</v>
      </c>
      <c r="S824" s="10">
        <f>(((K824/60)/60)/24)+DATE(1970,1,1)</f>
        <v>41698.25</v>
      </c>
      <c r="T824" s="10">
        <f>(((L824/60)/60)/24)+DATE(1970,1,1)</f>
        <v>41715.208333333336</v>
      </c>
    </row>
    <row r="825" spans="1:20" ht="34" x14ac:dyDescent="0.2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>E825/D825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 s="5">
        <f>E825/H825</f>
        <v>58.095238095238095</v>
      </c>
      <c r="Q825" t="str">
        <f>_xlfn.TEXTBEFORE(O825,"/",1,1,1)</f>
        <v>music</v>
      </c>
      <c r="R825" t="str">
        <f>_xlfn.TEXTAFTER(O825,"/",1,1,1)</f>
        <v>rock</v>
      </c>
      <c r="S825" s="10">
        <f>(((K825/60)/60)/24)+DATE(1970,1,1)</f>
        <v>41892.208333333336</v>
      </c>
      <c r="T825" s="10">
        <f>(((L825/60)/60)/24)+DATE(1970,1,1)</f>
        <v>41917.208333333336</v>
      </c>
    </row>
    <row r="826" spans="1:20" ht="17" x14ac:dyDescent="0.2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>E826/D826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 s="5">
        <f>E826/H826</f>
        <v>83.996875000000003</v>
      </c>
      <c r="Q826" t="str">
        <f>_xlfn.TEXTBEFORE(O826,"/",1,1,1)</f>
        <v>publishing</v>
      </c>
      <c r="R826" t="str">
        <f>_xlfn.TEXTAFTER(O826,"/",1,1,1)</f>
        <v>nonfiction</v>
      </c>
      <c r="S826" s="10">
        <f>(((K826/60)/60)/24)+DATE(1970,1,1)</f>
        <v>40348.208333333336</v>
      </c>
      <c r="T826" s="10">
        <f>(((L826/60)/60)/24)+DATE(1970,1,1)</f>
        <v>40380.208333333336</v>
      </c>
    </row>
    <row r="827" spans="1:20" ht="17" x14ac:dyDescent="0.2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>E827/D827</f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 s="5">
        <f>E827/H827</f>
        <v>88.853503184713375</v>
      </c>
      <c r="Q827" t="str">
        <f>_xlfn.TEXTBEFORE(O827,"/",1,1,1)</f>
        <v>film &amp; video</v>
      </c>
      <c r="R827" t="str">
        <f>_xlfn.TEXTAFTER(O827,"/",1,1,1)</f>
        <v>shorts</v>
      </c>
      <c r="S827" s="10">
        <f>(((K827/60)/60)/24)+DATE(1970,1,1)</f>
        <v>42941.208333333328</v>
      </c>
      <c r="T827" s="10">
        <f>(((L827/60)/60)/24)+DATE(1970,1,1)</f>
        <v>42953.208333333328</v>
      </c>
    </row>
    <row r="828" spans="1:20" ht="34" x14ac:dyDescent="0.2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>E828/D828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 s="5">
        <f>E828/H828</f>
        <v>65.963917525773198</v>
      </c>
      <c r="Q828" t="str">
        <f>_xlfn.TEXTBEFORE(O828,"/",1,1,1)</f>
        <v>theater</v>
      </c>
      <c r="R828" t="str">
        <f>_xlfn.TEXTAFTER(O828,"/",1,1,1)</f>
        <v>plays</v>
      </c>
      <c r="S828" s="10">
        <f>(((K828/60)/60)/24)+DATE(1970,1,1)</f>
        <v>40525.25</v>
      </c>
      <c r="T828" s="10">
        <f>(((L828/60)/60)/24)+DATE(1970,1,1)</f>
        <v>40553.25</v>
      </c>
    </row>
    <row r="829" spans="1:20" ht="34" x14ac:dyDescent="0.2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>E829/D829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 s="5">
        <f>E829/H829</f>
        <v>74.804878048780495</v>
      </c>
      <c r="Q829" t="str">
        <f>_xlfn.TEXTBEFORE(O829,"/",1,1,1)</f>
        <v>film &amp; video</v>
      </c>
      <c r="R829" t="str">
        <f>_xlfn.TEXTAFTER(O829,"/",1,1,1)</f>
        <v>drama</v>
      </c>
      <c r="S829" s="10">
        <f>(((K829/60)/60)/24)+DATE(1970,1,1)</f>
        <v>40666.208333333336</v>
      </c>
      <c r="T829" s="10">
        <f>(((L829/60)/60)/24)+DATE(1970,1,1)</f>
        <v>40678.208333333336</v>
      </c>
    </row>
    <row r="830" spans="1:20" ht="34" x14ac:dyDescent="0.2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>E830/D830</f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 s="5">
        <f>E830/H830</f>
        <v>69.98571428571428</v>
      </c>
      <c r="Q830" t="str">
        <f>_xlfn.TEXTBEFORE(O830,"/",1,1,1)</f>
        <v>theater</v>
      </c>
      <c r="R830" t="str">
        <f>_xlfn.TEXTAFTER(O830,"/",1,1,1)</f>
        <v>plays</v>
      </c>
      <c r="S830" s="10">
        <f>(((K830/60)/60)/24)+DATE(1970,1,1)</f>
        <v>43340.208333333328</v>
      </c>
      <c r="T830" s="10">
        <f>(((L830/60)/60)/24)+DATE(1970,1,1)</f>
        <v>43365.208333333328</v>
      </c>
    </row>
    <row r="831" spans="1:20" ht="17" x14ac:dyDescent="0.2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>E831/D831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 s="5">
        <f>E831/H831</f>
        <v>32.006493506493506</v>
      </c>
      <c r="Q831" t="str">
        <f>_xlfn.TEXTBEFORE(O831,"/",1,1,1)</f>
        <v>theater</v>
      </c>
      <c r="R831" t="str">
        <f>_xlfn.TEXTAFTER(O831,"/",1,1,1)</f>
        <v>plays</v>
      </c>
      <c r="S831" s="10">
        <f>(((K831/60)/60)/24)+DATE(1970,1,1)</f>
        <v>42164.208333333328</v>
      </c>
      <c r="T831" s="10">
        <f>(((L831/60)/60)/24)+DATE(1970,1,1)</f>
        <v>42179.208333333328</v>
      </c>
    </row>
    <row r="832" spans="1:20" ht="34" x14ac:dyDescent="0.2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>E832/D832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 s="5">
        <f>E832/H832</f>
        <v>64.727272727272734</v>
      </c>
      <c r="Q832" t="str">
        <f>_xlfn.TEXTBEFORE(O832,"/",1,1,1)</f>
        <v>theater</v>
      </c>
      <c r="R832" t="str">
        <f>_xlfn.TEXTAFTER(O832,"/",1,1,1)</f>
        <v>plays</v>
      </c>
      <c r="S832" s="10">
        <f>(((K832/60)/60)/24)+DATE(1970,1,1)</f>
        <v>43103.25</v>
      </c>
      <c r="T832" s="10">
        <f>(((L832/60)/60)/24)+DATE(1970,1,1)</f>
        <v>43162.25</v>
      </c>
    </row>
    <row r="833" spans="1:20" ht="34" x14ac:dyDescent="0.2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>E833/D833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 s="5">
        <f>E833/H833</f>
        <v>24.998110087408456</v>
      </c>
      <c r="Q833" t="str">
        <f>_xlfn.TEXTBEFORE(O833,"/",1,1,1)</f>
        <v>photography</v>
      </c>
      <c r="R833" t="str">
        <f>_xlfn.TEXTAFTER(O833,"/",1,1,1)</f>
        <v>photography books</v>
      </c>
      <c r="S833" s="10">
        <f>(((K833/60)/60)/24)+DATE(1970,1,1)</f>
        <v>40994.208333333336</v>
      </c>
      <c r="T833" s="10">
        <f>(((L833/60)/60)/24)+DATE(1970,1,1)</f>
        <v>41028.208333333336</v>
      </c>
    </row>
    <row r="834" spans="1:20" ht="17" x14ac:dyDescent="0.2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>E834/D834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 s="5">
        <f>E834/H834</f>
        <v>104.97764070932922</v>
      </c>
      <c r="Q834" t="str">
        <f>_xlfn.TEXTBEFORE(O834,"/",1,1,1)</f>
        <v>publishing</v>
      </c>
      <c r="R834" t="str">
        <f>_xlfn.TEXTAFTER(O834,"/",1,1,1)</f>
        <v>translations</v>
      </c>
      <c r="S834" s="10">
        <f>(((K834/60)/60)/24)+DATE(1970,1,1)</f>
        <v>42299.208333333328</v>
      </c>
      <c r="T834" s="10">
        <f>(((L834/60)/60)/24)+DATE(1970,1,1)</f>
        <v>42333.25</v>
      </c>
    </row>
    <row r="835" spans="1:20" ht="17" x14ac:dyDescent="0.2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 s="5">
        <f>E835/H835</f>
        <v>64.987878787878785</v>
      </c>
      <c r="Q835" t="str">
        <f>_xlfn.TEXTBEFORE(O835,"/",1,1,1)</f>
        <v>publishing</v>
      </c>
      <c r="R835" t="str">
        <f>_xlfn.TEXTAFTER(O835,"/",1,1,1)</f>
        <v>translations</v>
      </c>
      <c r="S835" s="10">
        <f>(((K835/60)/60)/24)+DATE(1970,1,1)</f>
        <v>40588.25</v>
      </c>
      <c r="T835" s="10">
        <f>(((L835/60)/60)/24)+DATE(1970,1,1)</f>
        <v>40599.25</v>
      </c>
    </row>
    <row r="836" spans="1:20" ht="17" x14ac:dyDescent="0.2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 s="5">
        <f>E836/H836</f>
        <v>94.352941176470594</v>
      </c>
      <c r="Q836" t="str">
        <f>_xlfn.TEXTBEFORE(O836,"/",1,1,1)</f>
        <v>theater</v>
      </c>
      <c r="R836" t="str">
        <f>_xlfn.TEXTAFTER(O836,"/",1,1,1)</f>
        <v>plays</v>
      </c>
      <c r="S836" s="10">
        <f>(((K836/60)/60)/24)+DATE(1970,1,1)</f>
        <v>41448.208333333336</v>
      </c>
      <c r="T836" s="10">
        <f>(((L836/60)/60)/24)+DATE(1970,1,1)</f>
        <v>41454.208333333336</v>
      </c>
    </row>
    <row r="837" spans="1:20" ht="17" x14ac:dyDescent="0.2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>E837/D837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 s="5">
        <f>E837/H837</f>
        <v>44.001706484641637</v>
      </c>
      <c r="Q837" t="str">
        <f>_xlfn.TEXTBEFORE(O837,"/",1,1,1)</f>
        <v>technology</v>
      </c>
      <c r="R837" t="str">
        <f>_xlfn.TEXTAFTER(O837,"/",1,1,1)</f>
        <v>web</v>
      </c>
      <c r="S837" s="10">
        <f>(((K837/60)/60)/24)+DATE(1970,1,1)</f>
        <v>42063.25</v>
      </c>
      <c r="T837" s="10">
        <f>(((L837/60)/60)/24)+DATE(1970,1,1)</f>
        <v>42069.25</v>
      </c>
    </row>
    <row r="838" spans="1:20" ht="17" x14ac:dyDescent="0.2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>E838/D838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 s="5">
        <f>E838/H838</f>
        <v>64.744680851063833</v>
      </c>
      <c r="Q838" t="str">
        <f>_xlfn.TEXTBEFORE(O838,"/",1,1,1)</f>
        <v>music</v>
      </c>
      <c r="R838" t="str">
        <f>_xlfn.TEXTAFTER(O838,"/",1,1,1)</f>
        <v>indie rock</v>
      </c>
      <c r="S838" s="10">
        <f>(((K838/60)/60)/24)+DATE(1970,1,1)</f>
        <v>40214.25</v>
      </c>
      <c r="T838" s="10">
        <f>(((L838/60)/60)/24)+DATE(1970,1,1)</f>
        <v>40225.25</v>
      </c>
    </row>
    <row r="839" spans="1:20" ht="17" x14ac:dyDescent="0.2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>E839/D839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 s="5">
        <f>E839/H839</f>
        <v>84.00667779632721</v>
      </c>
      <c r="Q839" t="str">
        <f>_xlfn.TEXTBEFORE(O839,"/",1,1,1)</f>
        <v>music</v>
      </c>
      <c r="R839" t="str">
        <f>_xlfn.TEXTAFTER(O839,"/",1,1,1)</f>
        <v>jazz</v>
      </c>
      <c r="S839" s="10">
        <f>(((K839/60)/60)/24)+DATE(1970,1,1)</f>
        <v>40629.208333333336</v>
      </c>
      <c r="T839" s="10">
        <f>(((L839/60)/60)/24)+DATE(1970,1,1)</f>
        <v>40683.208333333336</v>
      </c>
    </row>
    <row r="840" spans="1:20" ht="17" x14ac:dyDescent="0.2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>E840/D840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 s="5">
        <f>E840/H840</f>
        <v>34.061302681992338</v>
      </c>
      <c r="Q840" t="str">
        <f>_xlfn.TEXTBEFORE(O840,"/",1,1,1)</f>
        <v>theater</v>
      </c>
      <c r="R840" t="str">
        <f>_xlfn.TEXTAFTER(O840,"/",1,1,1)</f>
        <v>plays</v>
      </c>
      <c r="S840" s="10">
        <f>(((K840/60)/60)/24)+DATE(1970,1,1)</f>
        <v>43370.208333333328</v>
      </c>
      <c r="T840" s="10">
        <f>(((L840/60)/60)/24)+DATE(1970,1,1)</f>
        <v>43379.208333333328</v>
      </c>
    </row>
    <row r="841" spans="1:20" ht="17" x14ac:dyDescent="0.2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>E841/D841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 s="5">
        <f>E841/H841</f>
        <v>93.273885350318466</v>
      </c>
      <c r="Q841" t="str">
        <f>_xlfn.TEXTBEFORE(O841,"/",1,1,1)</f>
        <v>film &amp; video</v>
      </c>
      <c r="R841" t="str">
        <f>_xlfn.TEXTAFTER(O841,"/",1,1,1)</f>
        <v>documentary</v>
      </c>
      <c r="S841" s="10">
        <f>(((K841/60)/60)/24)+DATE(1970,1,1)</f>
        <v>41715.208333333336</v>
      </c>
      <c r="T841" s="10">
        <f>(((L841/60)/60)/24)+DATE(1970,1,1)</f>
        <v>41760.208333333336</v>
      </c>
    </row>
    <row r="842" spans="1:20" ht="17" x14ac:dyDescent="0.2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>E842/D842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 s="5">
        <f>E842/H842</f>
        <v>32.998301726577978</v>
      </c>
      <c r="Q842" t="str">
        <f>_xlfn.TEXTBEFORE(O842,"/",1,1,1)</f>
        <v>theater</v>
      </c>
      <c r="R842" t="str">
        <f>_xlfn.TEXTAFTER(O842,"/",1,1,1)</f>
        <v>plays</v>
      </c>
      <c r="S842" s="10">
        <f>(((K842/60)/60)/24)+DATE(1970,1,1)</f>
        <v>41836.208333333336</v>
      </c>
      <c r="T842" s="10">
        <f>(((L842/60)/60)/24)+DATE(1970,1,1)</f>
        <v>41838.208333333336</v>
      </c>
    </row>
    <row r="843" spans="1:20" ht="17" x14ac:dyDescent="0.2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>E843/D843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 s="5">
        <f>E843/H843</f>
        <v>83.812903225806451</v>
      </c>
      <c r="Q843" t="str">
        <f>_xlfn.TEXTBEFORE(O843,"/",1,1,1)</f>
        <v>technology</v>
      </c>
      <c r="R843" t="str">
        <f>_xlfn.TEXTAFTER(O843,"/",1,1,1)</f>
        <v>web</v>
      </c>
      <c r="S843" s="10">
        <f>(((K843/60)/60)/24)+DATE(1970,1,1)</f>
        <v>42419.25</v>
      </c>
      <c r="T843" s="10">
        <f>(((L843/60)/60)/24)+DATE(1970,1,1)</f>
        <v>42435.25</v>
      </c>
    </row>
    <row r="844" spans="1:20" ht="34" x14ac:dyDescent="0.2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>E844/D844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 s="5">
        <f>E844/H844</f>
        <v>63.992424242424242</v>
      </c>
      <c r="Q844" t="str">
        <f>_xlfn.TEXTBEFORE(O844,"/",1,1,1)</f>
        <v>technology</v>
      </c>
      <c r="R844" t="str">
        <f>_xlfn.TEXTAFTER(O844,"/",1,1,1)</f>
        <v>wearables</v>
      </c>
      <c r="S844" s="10">
        <f>(((K844/60)/60)/24)+DATE(1970,1,1)</f>
        <v>43266.208333333328</v>
      </c>
      <c r="T844" s="10">
        <f>(((L844/60)/60)/24)+DATE(1970,1,1)</f>
        <v>43269.208333333328</v>
      </c>
    </row>
    <row r="845" spans="1:20" ht="34" x14ac:dyDescent="0.2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>E845/D845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 s="5">
        <f>E845/H845</f>
        <v>81.909090909090907</v>
      </c>
      <c r="Q845" t="str">
        <f>_xlfn.TEXTBEFORE(O845,"/",1,1,1)</f>
        <v>photography</v>
      </c>
      <c r="R845" t="str">
        <f>_xlfn.TEXTAFTER(O845,"/",1,1,1)</f>
        <v>photography books</v>
      </c>
      <c r="S845" s="10">
        <f>(((K845/60)/60)/24)+DATE(1970,1,1)</f>
        <v>43338.208333333328</v>
      </c>
      <c r="T845" s="10">
        <f>(((L845/60)/60)/24)+DATE(1970,1,1)</f>
        <v>43344.208333333328</v>
      </c>
    </row>
    <row r="846" spans="1:20" ht="17" x14ac:dyDescent="0.2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>E846/D846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 s="5">
        <f>E846/H846</f>
        <v>93.053191489361708</v>
      </c>
      <c r="Q846" t="str">
        <f>_xlfn.TEXTBEFORE(O846,"/",1,1,1)</f>
        <v>film &amp; video</v>
      </c>
      <c r="R846" t="str">
        <f>_xlfn.TEXTAFTER(O846,"/",1,1,1)</f>
        <v>documentary</v>
      </c>
      <c r="S846" s="10">
        <f>(((K846/60)/60)/24)+DATE(1970,1,1)</f>
        <v>40930.25</v>
      </c>
      <c r="T846" s="10">
        <f>(((L846/60)/60)/24)+DATE(1970,1,1)</f>
        <v>40933.25</v>
      </c>
    </row>
    <row r="847" spans="1:20" ht="17" x14ac:dyDescent="0.2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>E847/D847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 s="5">
        <f>E847/H847</f>
        <v>101.98449039881831</v>
      </c>
      <c r="Q847" t="str">
        <f>_xlfn.TEXTBEFORE(O847,"/",1,1,1)</f>
        <v>technology</v>
      </c>
      <c r="R847" t="str">
        <f>_xlfn.TEXTAFTER(O847,"/",1,1,1)</f>
        <v>web</v>
      </c>
      <c r="S847" s="10">
        <f>(((K847/60)/60)/24)+DATE(1970,1,1)</f>
        <v>43235.208333333328</v>
      </c>
      <c r="T847" s="10">
        <f>(((L847/60)/60)/24)+DATE(1970,1,1)</f>
        <v>43272.208333333328</v>
      </c>
    </row>
    <row r="848" spans="1:20" ht="17" x14ac:dyDescent="0.2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>E848/D848</f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 s="5">
        <f>E848/H848</f>
        <v>105.9375</v>
      </c>
      <c r="Q848" t="str">
        <f>_xlfn.TEXTBEFORE(O848,"/",1,1,1)</f>
        <v>technology</v>
      </c>
      <c r="R848" t="str">
        <f>_xlfn.TEXTAFTER(O848,"/",1,1,1)</f>
        <v>web</v>
      </c>
      <c r="S848" s="10">
        <f>(((K848/60)/60)/24)+DATE(1970,1,1)</f>
        <v>43302.208333333328</v>
      </c>
      <c r="T848" s="10">
        <f>(((L848/60)/60)/24)+DATE(1970,1,1)</f>
        <v>43338.208333333328</v>
      </c>
    </row>
    <row r="849" spans="1:20" ht="17" x14ac:dyDescent="0.2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>E849/D849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 s="5">
        <f>E849/H849</f>
        <v>101.58181818181818</v>
      </c>
      <c r="Q849" t="str">
        <f>_xlfn.TEXTBEFORE(O849,"/",1,1,1)</f>
        <v>food</v>
      </c>
      <c r="R849" t="str">
        <f>_xlfn.TEXTAFTER(O849,"/",1,1,1)</f>
        <v>food trucks</v>
      </c>
      <c r="S849" s="10">
        <f>(((K849/60)/60)/24)+DATE(1970,1,1)</f>
        <v>43107.25</v>
      </c>
      <c r="T849" s="10">
        <f>(((L849/60)/60)/24)+DATE(1970,1,1)</f>
        <v>43110.25</v>
      </c>
    </row>
    <row r="850" spans="1:20" ht="17" x14ac:dyDescent="0.2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>E850/D850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 s="5">
        <f>E850/H850</f>
        <v>62.970930232558139</v>
      </c>
      <c r="Q850" t="str">
        <f>_xlfn.TEXTBEFORE(O850,"/",1,1,1)</f>
        <v>film &amp; video</v>
      </c>
      <c r="R850" t="str">
        <f>_xlfn.TEXTAFTER(O850,"/",1,1,1)</f>
        <v>drama</v>
      </c>
      <c r="S850" s="10">
        <f>(((K850/60)/60)/24)+DATE(1970,1,1)</f>
        <v>40341.208333333336</v>
      </c>
      <c r="T850" s="10">
        <f>(((L850/60)/60)/24)+DATE(1970,1,1)</f>
        <v>40350.208333333336</v>
      </c>
    </row>
    <row r="851" spans="1:20" ht="17" x14ac:dyDescent="0.2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>E851/D851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 s="5">
        <f>E851/H851</f>
        <v>29.045602605863191</v>
      </c>
      <c r="Q851" t="str">
        <f>_xlfn.TEXTBEFORE(O851,"/",1,1,1)</f>
        <v>music</v>
      </c>
      <c r="R851" t="str">
        <f>_xlfn.TEXTAFTER(O851,"/",1,1,1)</f>
        <v>indie rock</v>
      </c>
      <c r="S851" s="10">
        <f>(((K851/60)/60)/24)+DATE(1970,1,1)</f>
        <v>40948.25</v>
      </c>
      <c r="T851" s="10">
        <f>(((L851/60)/60)/24)+DATE(1970,1,1)</f>
        <v>40951.25</v>
      </c>
    </row>
    <row r="852" spans="1:20" ht="34" x14ac:dyDescent="0.2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>E852/D852</f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 s="5">
        <f>E852/H852</f>
        <v>1</v>
      </c>
      <c r="Q852" t="str">
        <f>_xlfn.TEXTBEFORE(O852,"/",1,1,1)</f>
        <v>music</v>
      </c>
      <c r="R852" t="str">
        <f>_xlfn.TEXTAFTER(O852,"/",1,1,1)</f>
        <v>rock</v>
      </c>
      <c r="S852" s="10">
        <f>(((K852/60)/60)/24)+DATE(1970,1,1)</f>
        <v>40866.25</v>
      </c>
      <c r="T852" s="10">
        <f>(((L852/60)/60)/24)+DATE(1970,1,1)</f>
        <v>40881.25</v>
      </c>
    </row>
    <row r="853" spans="1:20" ht="34" x14ac:dyDescent="0.2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>E853/D853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 s="5">
        <f>E853/H853</f>
        <v>77.924999999999997</v>
      </c>
      <c r="Q853" t="str">
        <f>_xlfn.TEXTBEFORE(O853,"/",1,1,1)</f>
        <v>music</v>
      </c>
      <c r="R853" t="str">
        <f>_xlfn.TEXTAFTER(O853,"/",1,1,1)</f>
        <v>electric music</v>
      </c>
      <c r="S853" s="10">
        <f>(((K853/60)/60)/24)+DATE(1970,1,1)</f>
        <v>41031.208333333336</v>
      </c>
      <c r="T853" s="10">
        <f>(((L853/60)/60)/24)+DATE(1970,1,1)</f>
        <v>41064.208333333336</v>
      </c>
    </row>
    <row r="854" spans="1:20" ht="34" x14ac:dyDescent="0.2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>E854/D854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 s="5">
        <f>E854/H854</f>
        <v>80.806451612903231</v>
      </c>
      <c r="Q854" t="str">
        <f>_xlfn.TEXTBEFORE(O854,"/",1,1,1)</f>
        <v>games</v>
      </c>
      <c r="R854" t="str">
        <f>_xlfn.TEXTAFTER(O854,"/",1,1,1)</f>
        <v>video games</v>
      </c>
      <c r="S854" s="10">
        <f>(((K854/60)/60)/24)+DATE(1970,1,1)</f>
        <v>40740.208333333336</v>
      </c>
      <c r="T854" s="10">
        <f>(((L854/60)/60)/24)+DATE(1970,1,1)</f>
        <v>40750.208333333336</v>
      </c>
    </row>
    <row r="855" spans="1:20" ht="17" x14ac:dyDescent="0.2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>E855/D855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 s="5">
        <f>E855/H855</f>
        <v>76.006816632583508</v>
      </c>
      <c r="Q855" t="str">
        <f>_xlfn.TEXTBEFORE(O855,"/",1,1,1)</f>
        <v>music</v>
      </c>
      <c r="R855" t="str">
        <f>_xlfn.TEXTAFTER(O855,"/",1,1,1)</f>
        <v>indie rock</v>
      </c>
      <c r="S855" s="10">
        <f>(((K855/60)/60)/24)+DATE(1970,1,1)</f>
        <v>40714.208333333336</v>
      </c>
      <c r="T855" s="10">
        <f>(((L855/60)/60)/24)+DATE(1970,1,1)</f>
        <v>40719.208333333336</v>
      </c>
    </row>
    <row r="856" spans="1:20" ht="34" x14ac:dyDescent="0.2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>E856/D856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 s="5">
        <f>E856/H856</f>
        <v>72.993613824192337</v>
      </c>
      <c r="Q856" t="str">
        <f>_xlfn.TEXTBEFORE(O856,"/",1,1,1)</f>
        <v>publishing</v>
      </c>
      <c r="R856" t="str">
        <f>_xlfn.TEXTAFTER(O856,"/",1,1,1)</f>
        <v>fiction</v>
      </c>
      <c r="S856" s="10">
        <f>(((K856/60)/60)/24)+DATE(1970,1,1)</f>
        <v>43787.25</v>
      </c>
      <c r="T856" s="10">
        <f>(((L856/60)/60)/24)+DATE(1970,1,1)</f>
        <v>43814.25</v>
      </c>
    </row>
    <row r="857" spans="1:20" ht="17" x14ac:dyDescent="0.2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>E857/D857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 s="5">
        <f>E857/H857</f>
        <v>53</v>
      </c>
      <c r="Q857" t="str">
        <f>_xlfn.TEXTBEFORE(O857,"/",1,1,1)</f>
        <v>theater</v>
      </c>
      <c r="R857" t="str">
        <f>_xlfn.TEXTAFTER(O857,"/",1,1,1)</f>
        <v>plays</v>
      </c>
      <c r="S857" s="10">
        <f>(((K857/60)/60)/24)+DATE(1970,1,1)</f>
        <v>40712.208333333336</v>
      </c>
      <c r="T857" s="10">
        <f>(((L857/60)/60)/24)+DATE(1970,1,1)</f>
        <v>40743.208333333336</v>
      </c>
    </row>
    <row r="858" spans="1:20" ht="17" x14ac:dyDescent="0.2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>E858/D858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 s="5">
        <f>E858/H858</f>
        <v>54.164556962025316</v>
      </c>
      <c r="Q858" t="str">
        <f>_xlfn.TEXTBEFORE(O858,"/",1,1,1)</f>
        <v>food</v>
      </c>
      <c r="R858" t="str">
        <f>_xlfn.TEXTAFTER(O858,"/",1,1,1)</f>
        <v>food trucks</v>
      </c>
      <c r="S858" s="10">
        <f>(((K858/60)/60)/24)+DATE(1970,1,1)</f>
        <v>41023.208333333336</v>
      </c>
      <c r="T858" s="10">
        <f>(((L858/60)/60)/24)+DATE(1970,1,1)</f>
        <v>41040.208333333336</v>
      </c>
    </row>
    <row r="859" spans="1:20" ht="34" x14ac:dyDescent="0.2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>E859/D859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 s="5">
        <f>E859/H859</f>
        <v>32.946666666666665</v>
      </c>
      <c r="Q859" t="str">
        <f>_xlfn.TEXTBEFORE(O859,"/",1,1,1)</f>
        <v>film &amp; video</v>
      </c>
      <c r="R859" t="str">
        <f>_xlfn.TEXTAFTER(O859,"/",1,1,1)</f>
        <v>shorts</v>
      </c>
      <c r="S859" s="10">
        <f>(((K859/60)/60)/24)+DATE(1970,1,1)</f>
        <v>40944.25</v>
      </c>
      <c r="T859" s="10">
        <f>(((L859/60)/60)/24)+DATE(1970,1,1)</f>
        <v>40967.25</v>
      </c>
    </row>
    <row r="860" spans="1:20" ht="34" x14ac:dyDescent="0.2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>E860/D860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 s="5">
        <f>E860/H860</f>
        <v>79.371428571428567</v>
      </c>
      <c r="Q860" t="str">
        <f>_xlfn.TEXTBEFORE(O860,"/",1,1,1)</f>
        <v>food</v>
      </c>
      <c r="R860" t="str">
        <f>_xlfn.TEXTAFTER(O860,"/",1,1,1)</f>
        <v>food trucks</v>
      </c>
      <c r="S860" s="10">
        <f>(((K860/60)/60)/24)+DATE(1970,1,1)</f>
        <v>43211.208333333328</v>
      </c>
      <c r="T860" s="10">
        <f>(((L860/60)/60)/24)+DATE(1970,1,1)</f>
        <v>43218.208333333328</v>
      </c>
    </row>
    <row r="861" spans="1:20" ht="34" x14ac:dyDescent="0.2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>E861/D861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 s="5">
        <f>E861/H861</f>
        <v>41.174603174603178</v>
      </c>
      <c r="Q861" t="str">
        <f>_xlfn.TEXTBEFORE(O861,"/",1,1,1)</f>
        <v>theater</v>
      </c>
      <c r="R861" t="str">
        <f>_xlfn.TEXTAFTER(O861,"/",1,1,1)</f>
        <v>plays</v>
      </c>
      <c r="S861" s="10">
        <f>(((K861/60)/60)/24)+DATE(1970,1,1)</f>
        <v>41334.25</v>
      </c>
      <c r="T861" s="10">
        <f>(((L861/60)/60)/24)+DATE(1970,1,1)</f>
        <v>41352.208333333336</v>
      </c>
    </row>
    <row r="862" spans="1:20" ht="34" x14ac:dyDescent="0.2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>E862/D862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 s="5">
        <f>E862/H862</f>
        <v>77.430769230769229</v>
      </c>
      <c r="Q862" t="str">
        <f>_xlfn.TEXTBEFORE(O862,"/",1,1,1)</f>
        <v>technology</v>
      </c>
      <c r="R862" t="str">
        <f>_xlfn.TEXTAFTER(O862,"/",1,1,1)</f>
        <v>wearables</v>
      </c>
      <c r="S862" s="10">
        <f>(((K862/60)/60)/24)+DATE(1970,1,1)</f>
        <v>43515.25</v>
      </c>
      <c r="T862" s="10">
        <f>(((L862/60)/60)/24)+DATE(1970,1,1)</f>
        <v>43525.25</v>
      </c>
    </row>
    <row r="863" spans="1:20" ht="17" x14ac:dyDescent="0.2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>E863/D863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 s="5">
        <f>E863/H863</f>
        <v>57.159509202453989</v>
      </c>
      <c r="Q863" t="str">
        <f>_xlfn.TEXTBEFORE(O863,"/",1,1,1)</f>
        <v>theater</v>
      </c>
      <c r="R863" t="str">
        <f>_xlfn.TEXTAFTER(O863,"/",1,1,1)</f>
        <v>plays</v>
      </c>
      <c r="S863" s="10">
        <f>(((K863/60)/60)/24)+DATE(1970,1,1)</f>
        <v>40258.208333333336</v>
      </c>
      <c r="T863" s="10">
        <f>(((L863/60)/60)/24)+DATE(1970,1,1)</f>
        <v>40266.208333333336</v>
      </c>
    </row>
    <row r="864" spans="1:20" ht="17" x14ac:dyDescent="0.2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>E864/D864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 s="5">
        <f>E864/H864</f>
        <v>77.17647058823529</v>
      </c>
      <c r="Q864" t="str">
        <f>_xlfn.TEXTBEFORE(O864,"/",1,1,1)</f>
        <v>theater</v>
      </c>
      <c r="R864" t="str">
        <f>_xlfn.TEXTAFTER(O864,"/",1,1,1)</f>
        <v>plays</v>
      </c>
      <c r="S864" s="10">
        <f>(((K864/60)/60)/24)+DATE(1970,1,1)</f>
        <v>40756.208333333336</v>
      </c>
      <c r="T864" s="10">
        <f>(((L864/60)/60)/24)+DATE(1970,1,1)</f>
        <v>40760.208333333336</v>
      </c>
    </row>
    <row r="865" spans="1:20" ht="17" x14ac:dyDescent="0.2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>E865/D865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 s="5">
        <f>E865/H865</f>
        <v>24.953917050691246</v>
      </c>
      <c r="Q865" t="str">
        <f>_xlfn.TEXTBEFORE(O865,"/",1,1,1)</f>
        <v>film &amp; video</v>
      </c>
      <c r="R865" t="str">
        <f>_xlfn.TEXTAFTER(O865,"/",1,1,1)</f>
        <v>television</v>
      </c>
      <c r="S865" s="10">
        <f>(((K865/60)/60)/24)+DATE(1970,1,1)</f>
        <v>42172.208333333328</v>
      </c>
      <c r="T865" s="10">
        <f>(((L865/60)/60)/24)+DATE(1970,1,1)</f>
        <v>42195.208333333328</v>
      </c>
    </row>
    <row r="866" spans="1:20" ht="17" x14ac:dyDescent="0.2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>E866/D866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 s="5">
        <f>E866/H866</f>
        <v>97.18</v>
      </c>
      <c r="Q866" t="str">
        <f>_xlfn.TEXTBEFORE(O866,"/",1,1,1)</f>
        <v>film &amp; video</v>
      </c>
      <c r="R866" t="str">
        <f>_xlfn.TEXTAFTER(O866,"/",1,1,1)</f>
        <v>shorts</v>
      </c>
      <c r="S866" s="10">
        <f>(((K866/60)/60)/24)+DATE(1970,1,1)</f>
        <v>42601.208333333328</v>
      </c>
      <c r="T866" s="10">
        <f>(((L866/60)/60)/24)+DATE(1970,1,1)</f>
        <v>42606.208333333328</v>
      </c>
    </row>
    <row r="867" spans="1:20" ht="17" x14ac:dyDescent="0.2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>E867/D867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 s="5">
        <f>E867/H867</f>
        <v>46.000916870415651</v>
      </c>
      <c r="Q867" t="str">
        <f>_xlfn.TEXTBEFORE(O867,"/",1,1,1)</f>
        <v>theater</v>
      </c>
      <c r="R867" t="str">
        <f>_xlfn.TEXTAFTER(O867,"/",1,1,1)</f>
        <v>plays</v>
      </c>
      <c r="S867" s="10">
        <f>(((K867/60)/60)/24)+DATE(1970,1,1)</f>
        <v>41897.208333333336</v>
      </c>
      <c r="T867" s="10">
        <f>(((L867/60)/60)/24)+DATE(1970,1,1)</f>
        <v>41906.208333333336</v>
      </c>
    </row>
    <row r="868" spans="1:20" ht="17" x14ac:dyDescent="0.2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>E868/D868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 s="5">
        <f>E868/H868</f>
        <v>88.023385300668153</v>
      </c>
      <c r="Q868" t="str">
        <f>_xlfn.TEXTBEFORE(O868,"/",1,1,1)</f>
        <v>photography</v>
      </c>
      <c r="R868" t="str">
        <f>_xlfn.TEXTAFTER(O868,"/",1,1,1)</f>
        <v>photography books</v>
      </c>
      <c r="S868" s="10">
        <f>(((K868/60)/60)/24)+DATE(1970,1,1)</f>
        <v>40671.208333333336</v>
      </c>
      <c r="T868" s="10">
        <f>(((L868/60)/60)/24)+DATE(1970,1,1)</f>
        <v>40672.208333333336</v>
      </c>
    </row>
    <row r="869" spans="1:20" ht="34" x14ac:dyDescent="0.2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>E869/D869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 s="5">
        <f>E869/H869</f>
        <v>25.99</v>
      </c>
      <c r="Q869" t="str">
        <f>_xlfn.TEXTBEFORE(O869,"/",1,1,1)</f>
        <v>food</v>
      </c>
      <c r="R869" t="str">
        <f>_xlfn.TEXTAFTER(O869,"/",1,1,1)</f>
        <v>food trucks</v>
      </c>
      <c r="S869" s="10">
        <f>(((K869/60)/60)/24)+DATE(1970,1,1)</f>
        <v>43382.208333333328</v>
      </c>
      <c r="T869" s="10">
        <f>(((L869/60)/60)/24)+DATE(1970,1,1)</f>
        <v>43388.208333333328</v>
      </c>
    </row>
    <row r="870" spans="1:20" ht="17" x14ac:dyDescent="0.2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>E870/D870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 s="5">
        <f>E870/H870</f>
        <v>102.69047619047619</v>
      </c>
      <c r="Q870" t="str">
        <f>_xlfn.TEXTBEFORE(O870,"/",1,1,1)</f>
        <v>theater</v>
      </c>
      <c r="R870" t="str">
        <f>_xlfn.TEXTAFTER(O870,"/",1,1,1)</f>
        <v>plays</v>
      </c>
      <c r="S870" s="10">
        <f>(((K870/60)/60)/24)+DATE(1970,1,1)</f>
        <v>41559.208333333336</v>
      </c>
      <c r="T870" s="10">
        <f>(((L870/60)/60)/24)+DATE(1970,1,1)</f>
        <v>41570.208333333336</v>
      </c>
    </row>
    <row r="871" spans="1:20" ht="17" x14ac:dyDescent="0.2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>E871/D871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 s="5">
        <f>E871/H871</f>
        <v>72.958174904942965</v>
      </c>
      <c r="Q871" t="str">
        <f>_xlfn.TEXTBEFORE(O871,"/",1,1,1)</f>
        <v>film &amp; video</v>
      </c>
      <c r="R871" t="str">
        <f>_xlfn.TEXTAFTER(O871,"/",1,1,1)</f>
        <v>drama</v>
      </c>
      <c r="S871" s="10">
        <f>(((K871/60)/60)/24)+DATE(1970,1,1)</f>
        <v>40350.208333333336</v>
      </c>
      <c r="T871" s="10">
        <f>(((L871/60)/60)/24)+DATE(1970,1,1)</f>
        <v>40364.208333333336</v>
      </c>
    </row>
    <row r="872" spans="1:20" ht="17" x14ac:dyDescent="0.2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>E872/D872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 s="5">
        <f>E872/H872</f>
        <v>57.190082644628099</v>
      </c>
      <c r="Q872" t="str">
        <f>_xlfn.TEXTBEFORE(O872,"/",1,1,1)</f>
        <v>theater</v>
      </c>
      <c r="R872" t="str">
        <f>_xlfn.TEXTAFTER(O872,"/",1,1,1)</f>
        <v>plays</v>
      </c>
      <c r="S872" s="10">
        <f>(((K872/60)/60)/24)+DATE(1970,1,1)</f>
        <v>42240.208333333328</v>
      </c>
      <c r="T872" s="10">
        <f>(((L872/60)/60)/24)+DATE(1970,1,1)</f>
        <v>42265.208333333328</v>
      </c>
    </row>
    <row r="873" spans="1:20" ht="34" x14ac:dyDescent="0.2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>E873/D873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 s="5">
        <f>E873/H873</f>
        <v>84.013793103448279</v>
      </c>
      <c r="Q873" t="str">
        <f>_xlfn.TEXTBEFORE(O873,"/",1,1,1)</f>
        <v>theater</v>
      </c>
      <c r="R873" t="str">
        <f>_xlfn.TEXTAFTER(O873,"/",1,1,1)</f>
        <v>plays</v>
      </c>
      <c r="S873" s="10">
        <f>(((K873/60)/60)/24)+DATE(1970,1,1)</f>
        <v>43040.208333333328</v>
      </c>
      <c r="T873" s="10">
        <f>(((L873/60)/60)/24)+DATE(1970,1,1)</f>
        <v>43058.25</v>
      </c>
    </row>
    <row r="874" spans="1:20" ht="17" x14ac:dyDescent="0.2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>E874/D874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 s="5">
        <f>E874/H874</f>
        <v>98.666666666666671</v>
      </c>
      <c r="Q874" t="str">
        <f>_xlfn.TEXTBEFORE(O874,"/",1,1,1)</f>
        <v>film &amp; video</v>
      </c>
      <c r="R874" t="str">
        <f>_xlfn.TEXTAFTER(O874,"/",1,1,1)</f>
        <v>science fiction</v>
      </c>
      <c r="S874" s="10">
        <f>(((K874/60)/60)/24)+DATE(1970,1,1)</f>
        <v>43346.208333333328</v>
      </c>
      <c r="T874" s="10">
        <f>(((L874/60)/60)/24)+DATE(1970,1,1)</f>
        <v>43351.208333333328</v>
      </c>
    </row>
    <row r="875" spans="1:20" ht="17" x14ac:dyDescent="0.2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>E875/D875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 s="5">
        <f>E875/H875</f>
        <v>42.007419183889773</v>
      </c>
      <c r="Q875" t="str">
        <f>_xlfn.TEXTBEFORE(O875,"/",1,1,1)</f>
        <v>photography</v>
      </c>
      <c r="R875" t="str">
        <f>_xlfn.TEXTAFTER(O875,"/",1,1,1)</f>
        <v>photography books</v>
      </c>
      <c r="S875" s="10">
        <f>(((K875/60)/60)/24)+DATE(1970,1,1)</f>
        <v>41647.25</v>
      </c>
      <c r="T875" s="10">
        <f>(((L875/60)/60)/24)+DATE(1970,1,1)</f>
        <v>41652.25</v>
      </c>
    </row>
    <row r="876" spans="1:20" ht="17" x14ac:dyDescent="0.2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>E876/D876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 s="5">
        <f>E876/H876</f>
        <v>32.002753556677376</v>
      </c>
      <c r="Q876" t="str">
        <f>_xlfn.TEXTBEFORE(O876,"/",1,1,1)</f>
        <v>photography</v>
      </c>
      <c r="R876" t="str">
        <f>_xlfn.TEXTAFTER(O876,"/",1,1,1)</f>
        <v>photography books</v>
      </c>
      <c r="S876" s="10">
        <f>(((K876/60)/60)/24)+DATE(1970,1,1)</f>
        <v>40291.208333333336</v>
      </c>
      <c r="T876" s="10">
        <f>(((L876/60)/60)/24)+DATE(1970,1,1)</f>
        <v>40329.208333333336</v>
      </c>
    </row>
    <row r="877" spans="1:20" ht="17" x14ac:dyDescent="0.2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>E877/D877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 s="5">
        <f>E877/H877</f>
        <v>81.567164179104481</v>
      </c>
      <c r="Q877" t="str">
        <f>_xlfn.TEXTBEFORE(O877,"/",1,1,1)</f>
        <v>music</v>
      </c>
      <c r="R877" t="str">
        <f>_xlfn.TEXTAFTER(O877,"/",1,1,1)</f>
        <v>rock</v>
      </c>
      <c r="S877" s="10">
        <f>(((K877/60)/60)/24)+DATE(1970,1,1)</f>
        <v>40556.25</v>
      </c>
      <c r="T877" s="10">
        <f>(((L877/60)/60)/24)+DATE(1970,1,1)</f>
        <v>40557.25</v>
      </c>
    </row>
    <row r="878" spans="1:20" ht="34" x14ac:dyDescent="0.2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>E878/D878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 s="5">
        <f>E878/H878</f>
        <v>37.035087719298247</v>
      </c>
      <c r="Q878" t="str">
        <f>_xlfn.TEXTBEFORE(O878,"/",1,1,1)</f>
        <v>photography</v>
      </c>
      <c r="R878" t="str">
        <f>_xlfn.TEXTAFTER(O878,"/",1,1,1)</f>
        <v>photography books</v>
      </c>
      <c r="S878" s="10">
        <f>(((K878/60)/60)/24)+DATE(1970,1,1)</f>
        <v>43624.208333333328</v>
      </c>
      <c r="T878" s="10">
        <f>(((L878/60)/60)/24)+DATE(1970,1,1)</f>
        <v>43648.208333333328</v>
      </c>
    </row>
    <row r="879" spans="1:20" ht="17" x14ac:dyDescent="0.2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>E879/D879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 s="5">
        <f>E879/H879</f>
        <v>103.033360455655</v>
      </c>
      <c r="Q879" t="str">
        <f>_xlfn.TEXTBEFORE(O879,"/",1,1,1)</f>
        <v>food</v>
      </c>
      <c r="R879" t="str">
        <f>_xlfn.TEXTAFTER(O879,"/",1,1,1)</f>
        <v>food trucks</v>
      </c>
      <c r="S879" s="10">
        <f>(((K879/60)/60)/24)+DATE(1970,1,1)</f>
        <v>42577.208333333328</v>
      </c>
      <c r="T879" s="10">
        <f>(((L879/60)/60)/24)+DATE(1970,1,1)</f>
        <v>42578.208333333328</v>
      </c>
    </row>
    <row r="880" spans="1:20" ht="17" x14ac:dyDescent="0.2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>E880/D880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 s="5">
        <f>E880/H880</f>
        <v>84.333333333333329</v>
      </c>
      <c r="Q880" t="str">
        <f>_xlfn.TEXTBEFORE(O880,"/",1,1,1)</f>
        <v>music</v>
      </c>
      <c r="R880" t="str">
        <f>_xlfn.TEXTAFTER(O880,"/",1,1,1)</f>
        <v>metal</v>
      </c>
      <c r="S880" s="10">
        <f>(((K880/60)/60)/24)+DATE(1970,1,1)</f>
        <v>43845.25</v>
      </c>
      <c r="T880" s="10">
        <f>(((L880/60)/60)/24)+DATE(1970,1,1)</f>
        <v>43869.25</v>
      </c>
    </row>
    <row r="881" spans="1:20" ht="17" x14ac:dyDescent="0.2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>E881/D881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 s="5">
        <f>E881/H881</f>
        <v>102.60377358490567</v>
      </c>
      <c r="Q881" t="str">
        <f>_xlfn.TEXTBEFORE(O881,"/",1,1,1)</f>
        <v>publishing</v>
      </c>
      <c r="R881" t="str">
        <f>_xlfn.TEXTAFTER(O881,"/",1,1,1)</f>
        <v>nonfiction</v>
      </c>
      <c r="S881" s="10">
        <f>(((K881/60)/60)/24)+DATE(1970,1,1)</f>
        <v>42788.25</v>
      </c>
      <c r="T881" s="10">
        <f>(((L881/60)/60)/24)+DATE(1970,1,1)</f>
        <v>42797.25</v>
      </c>
    </row>
    <row r="882" spans="1:20" ht="17" x14ac:dyDescent="0.2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>E882/D882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 s="5">
        <f>E882/H882</f>
        <v>79.992129246064621</v>
      </c>
      <c r="Q882" t="str">
        <f>_xlfn.TEXTBEFORE(O882,"/",1,1,1)</f>
        <v>music</v>
      </c>
      <c r="R882" t="str">
        <f>_xlfn.TEXTAFTER(O882,"/",1,1,1)</f>
        <v>electric music</v>
      </c>
      <c r="S882" s="10">
        <f>(((K882/60)/60)/24)+DATE(1970,1,1)</f>
        <v>43667.208333333328</v>
      </c>
      <c r="T882" s="10">
        <f>(((L882/60)/60)/24)+DATE(1970,1,1)</f>
        <v>43669.208333333328</v>
      </c>
    </row>
    <row r="883" spans="1:20" ht="17" x14ac:dyDescent="0.2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>E883/D883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 s="5">
        <f>E883/H883</f>
        <v>70.055309734513273</v>
      </c>
      <c r="Q883" t="str">
        <f>_xlfn.TEXTBEFORE(O883,"/",1,1,1)</f>
        <v>theater</v>
      </c>
      <c r="R883" t="str">
        <f>_xlfn.TEXTAFTER(O883,"/",1,1,1)</f>
        <v>plays</v>
      </c>
      <c r="S883" s="10">
        <f>(((K883/60)/60)/24)+DATE(1970,1,1)</f>
        <v>42194.208333333328</v>
      </c>
      <c r="T883" s="10">
        <f>(((L883/60)/60)/24)+DATE(1970,1,1)</f>
        <v>42223.208333333328</v>
      </c>
    </row>
    <row r="884" spans="1:20" ht="17" x14ac:dyDescent="0.2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>E884/D884</f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 s="5">
        <f>E884/H884</f>
        <v>37</v>
      </c>
      <c r="Q884" t="str">
        <f>_xlfn.TEXTBEFORE(O884,"/",1,1,1)</f>
        <v>theater</v>
      </c>
      <c r="R884" t="str">
        <f>_xlfn.TEXTAFTER(O884,"/",1,1,1)</f>
        <v>plays</v>
      </c>
      <c r="S884" s="10">
        <f>(((K884/60)/60)/24)+DATE(1970,1,1)</f>
        <v>42025.25</v>
      </c>
      <c r="T884" s="10">
        <f>(((L884/60)/60)/24)+DATE(1970,1,1)</f>
        <v>42029.25</v>
      </c>
    </row>
    <row r="885" spans="1:20" ht="34" x14ac:dyDescent="0.2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>E885/D885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 s="5">
        <f>E885/H885</f>
        <v>41.911917098445599</v>
      </c>
      <c r="Q885" t="str">
        <f>_xlfn.TEXTBEFORE(O885,"/",1,1,1)</f>
        <v>film &amp; video</v>
      </c>
      <c r="R885" t="str">
        <f>_xlfn.TEXTAFTER(O885,"/",1,1,1)</f>
        <v>shorts</v>
      </c>
      <c r="S885" s="10">
        <f>(((K885/60)/60)/24)+DATE(1970,1,1)</f>
        <v>40323.208333333336</v>
      </c>
      <c r="T885" s="10">
        <f>(((L885/60)/60)/24)+DATE(1970,1,1)</f>
        <v>40359.208333333336</v>
      </c>
    </row>
    <row r="886" spans="1:20" ht="17" x14ac:dyDescent="0.2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>E886/D886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 s="5">
        <f>E886/H886</f>
        <v>57.992576882290564</v>
      </c>
      <c r="Q886" t="str">
        <f>_xlfn.TEXTBEFORE(O886,"/",1,1,1)</f>
        <v>theater</v>
      </c>
      <c r="R886" t="str">
        <f>_xlfn.TEXTAFTER(O886,"/",1,1,1)</f>
        <v>plays</v>
      </c>
      <c r="S886" s="10">
        <f>(((K886/60)/60)/24)+DATE(1970,1,1)</f>
        <v>41763.208333333336</v>
      </c>
      <c r="T886" s="10">
        <f>(((L886/60)/60)/24)+DATE(1970,1,1)</f>
        <v>41765.208333333336</v>
      </c>
    </row>
    <row r="887" spans="1:20" ht="17" x14ac:dyDescent="0.2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>E887/D887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 s="5">
        <f>E887/H887</f>
        <v>40.942307692307693</v>
      </c>
      <c r="Q887" t="str">
        <f>_xlfn.TEXTBEFORE(O887,"/",1,1,1)</f>
        <v>theater</v>
      </c>
      <c r="R887" t="str">
        <f>_xlfn.TEXTAFTER(O887,"/",1,1,1)</f>
        <v>plays</v>
      </c>
      <c r="S887" s="10">
        <f>(((K887/60)/60)/24)+DATE(1970,1,1)</f>
        <v>40335.208333333336</v>
      </c>
      <c r="T887" s="10">
        <f>(((L887/60)/60)/24)+DATE(1970,1,1)</f>
        <v>40373.208333333336</v>
      </c>
    </row>
    <row r="888" spans="1:20" ht="17" x14ac:dyDescent="0.2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>E888/D888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 s="5">
        <f>E888/H888</f>
        <v>69.9972602739726</v>
      </c>
      <c r="Q888" t="str">
        <f>_xlfn.TEXTBEFORE(O888,"/",1,1,1)</f>
        <v>music</v>
      </c>
      <c r="R888" t="str">
        <f>_xlfn.TEXTAFTER(O888,"/",1,1,1)</f>
        <v>indie rock</v>
      </c>
      <c r="S888" s="10">
        <f>(((K888/60)/60)/24)+DATE(1970,1,1)</f>
        <v>40416.208333333336</v>
      </c>
      <c r="T888" s="10">
        <f>(((L888/60)/60)/24)+DATE(1970,1,1)</f>
        <v>40434.208333333336</v>
      </c>
    </row>
    <row r="889" spans="1:20" ht="34" x14ac:dyDescent="0.2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>E889/D889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 s="5">
        <f>E889/H889</f>
        <v>73.838709677419359</v>
      </c>
      <c r="Q889" t="str">
        <f>_xlfn.TEXTBEFORE(O889,"/",1,1,1)</f>
        <v>theater</v>
      </c>
      <c r="R889" t="str">
        <f>_xlfn.TEXTAFTER(O889,"/",1,1,1)</f>
        <v>plays</v>
      </c>
      <c r="S889" s="10">
        <f>(((K889/60)/60)/24)+DATE(1970,1,1)</f>
        <v>42202.208333333328</v>
      </c>
      <c r="T889" s="10">
        <f>(((L889/60)/60)/24)+DATE(1970,1,1)</f>
        <v>42249.208333333328</v>
      </c>
    </row>
    <row r="890" spans="1:20" ht="34" x14ac:dyDescent="0.2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>E890/D890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 s="5">
        <f>E890/H890</f>
        <v>41.979310344827589</v>
      </c>
      <c r="Q890" t="str">
        <f>_xlfn.TEXTBEFORE(O890,"/",1,1,1)</f>
        <v>theater</v>
      </c>
      <c r="R890" t="str">
        <f>_xlfn.TEXTAFTER(O890,"/",1,1,1)</f>
        <v>plays</v>
      </c>
      <c r="S890" s="10">
        <f>(((K890/60)/60)/24)+DATE(1970,1,1)</f>
        <v>42836.208333333328</v>
      </c>
      <c r="T890" s="10">
        <f>(((L890/60)/60)/24)+DATE(1970,1,1)</f>
        <v>42855.208333333328</v>
      </c>
    </row>
    <row r="891" spans="1:20" ht="17" x14ac:dyDescent="0.2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>E891/D891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 s="5">
        <f>E891/H891</f>
        <v>77.93442622950819</v>
      </c>
      <c r="Q891" t="str">
        <f>_xlfn.TEXTBEFORE(O891,"/",1,1,1)</f>
        <v>music</v>
      </c>
      <c r="R891" t="str">
        <f>_xlfn.TEXTAFTER(O891,"/",1,1,1)</f>
        <v>electric music</v>
      </c>
      <c r="S891" s="10">
        <f>(((K891/60)/60)/24)+DATE(1970,1,1)</f>
        <v>41710.208333333336</v>
      </c>
      <c r="T891" s="10">
        <f>(((L891/60)/60)/24)+DATE(1970,1,1)</f>
        <v>41717.208333333336</v>
      </c>
    </row>
    <row r="892" spans="1:20" ht="17" x14ac:dyDescent="0.2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>E892/D892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 s="5">
        <f>E892/H892</f>
        <v>106.01972789115646</v>
      </c>
      <c r="Q892" t="str">
        <f>_xlfn.TEXTBEFORE(O892,"/",1,1,1)</f>
        <v>music</v>
      </c>
      <c r="R892" t="str">
        <f>_xlfn.TEXTAFTER(O892,"/",1,1,1)</f>
        <v>indie rock</v>
      </c>
      <c r="S892" s="10">
        <f>(((K892/60)/60)/24)+DATE(1970,1,1)</f>
        <v>43640.208333333328</v>
      </c>
      <c r="T892" s="10">
        <f>(((L892/60)/60)/24)+DATE(1970,1,1)</f>
        <v>43641.208333333328</v>
      </c>
    </row>
    <row r="893" spans="1:20" ht="34" x14ac:dyDescent="0.2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>E893/D893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 s="5">
        <f>E893/H893</f>
        <v>47.018181818181816</v>
      </c>
      <c r="Q893" t="str">
        <f>_xlfn.TEXTBEFORE(O893,"/",1,1,1)</f>
        <v>film &amp; video</v>
      </c>
      <c r="R893" t="str">
        <f>_xlfn.TEXTAFTER(O893,"/",1,1,1)</f>
        <v>documentary</v>
      </c>
      <c r="S893" s="10">
        <f>(((K893/60)/60)/24)+DATE(1970,1,1)</f>
        <v>40880.25</v>
      </c>
      <c r="T893" s="10">
        <f>(((L893/60)/60)/24)+DATE(1970,1,1)</f>
        <v>40924.25</v>
      </c>
    </row>
    <row r="894" spans="1:20" ht="17" x14ac:dyDescent="0.2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>E894/D894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 s="5">
        <f>E894/H894</f>
        <v>76.016483516483518</v>
      </c>
      <c r="Q894" t="str">
        <f>_xlfn.TEXTBEFORE(O894,"/",1,1,1)</f>
        <v>publishing</v>
      </c>
      <c r="R894" t="str">
        <f>_xlfn.TEXTAFTER(O894,"/",1,1,1)</f>
        <v>translations</v>
      </c>
      <c r="S894" s="10">
        <f>(((K894/60)/60)/24)+DATE(1970,1,1)</f>
        <v>40319.208333333336</v>
      </c>
      <c r="T894" s="10">
        <f>(((L894/60)/60)/24)+DATE(1970,1,1)</f>
        <v>40360.208333333336</v>
      </c>
    </row>
    <row r="895" spans="1:20" ht="17" x14ac:dyDescent="0.2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>E895/D895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 s="5">
        <f>E895/H895</f>
        <v>54.120603015075375</v>
      </c>
      <c r="Q895" t="str">
        <f>_xlfn.TEXTBEFORE(O895,"/",1,1,1)</f>
        <v>film &amp; video</v>
      </c>
      <c r="R895" t="str">
        <f>_xlfn.TEXTAFTER(O895,"/",1,1,1)</f>
        <v>documentary</v>
      </c>
      <c r="S895" s="10">
        <f>(((K895/60)/60)/24)+DATE(1970,1,1)</f>
        <v>42170.208333333328</v>
      </c>
      <c r="T895" s="10">
        <f>(((L895/60)/60)/24)+DATE(1970,1,1)</f>
        <v>42174.208333333328</v>
      </c>
    </row>
    <row r="896" spans="1:20" ht="17" x14ac:dyDescent="0.2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>E896/D896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 s="5">
        <f>E896/H896</f>
        <v>57.285714285714285</v>
      </c>
      <c r="Q896" t="str">
        <f>_xlfn.TEXTBEFORE(O896,"/",1,1,1)</f>
        <v>film &amp; video</v>
      </c>
      <c r="R896" t="str">
        <f>_xlfn.TEXTAFTER(O896,"/",1,1,1)</f>
        <v>television</v>
      </c>
      <c r="S896" s="10">
        <f>(((K896/60)/60)/24)+DATE(1970,1,1)</f>
        <v>41466.208333333336</v>
      </c>
      <c r="T896" s="10">
        <f>(((L896/60)/60)/24)+DATE(1970,1,1)</f>
        <v>41496.208333333336</v>
      </c>
    </row>
    <row r="897" spans="1:20" ht="34" x14ac:dyDescent="0.2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>E897/D897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 s="5">
        <f>E897/H897</f>
        <v>103.81308411214954</v>
      </c>
      <c r="Q897" t="str">
        <f>_xlfn.TEXTBEFORE(O897,"/",1,1,1)</f>
        <v>theater</v>
      </c>
      <c r="R897" t="str">
        <f>_xlfn.TEXTAFTER(O897,"/",1,1,1)</f>
        <v>plays</v>
      </c>
      <c r="S897" s="10">
        <f>(((K897/60)/60)/24)+DATE(1970,1,1)</f>
        <v>43134.25</v>
      </c>
      <c r="T897" s="10">
        <f>(((L897/60)/60)/24)+DATE(1970,1,1)</f>
        <v>43143.25</v>
      </c>
    </row>
    <row r="898" spans="1:20" ht="34" x14ac:dyDescent="0.2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>E898/D898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 s="5">
        <f>E898/H898</f>
        <v>105.02602739726028</v>
      </c>
      <c r="Q898" t="str">
        <f>_xlfn.TEXTBEFORE(O898,"/",1,1,1)</f>
        <v>food</v>
      </c>
      <c r="R898" t="str">
        <f>_xlfn.TEXTAFTER(O898,"/",1,1,1)</f>
        <v>food trucks</v>
      </c>
      <c r="S898" s="10">
        <f>(((K898/60)/60)/24)+DATE(1970,1,1)</f>
        <v>40738.208333333336</v>
      </c>
      <c r="T898" s="10">
        <f>(((L898/60)/60)/24)+DATE(1970,1,1)</f>
        <v>40741.208333333336</v>
      </c>
    </row>
    <row r="899" spans="1:20" ht="17" x14ac:dyDescent="0.2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 s="5">
        <f>E899/H899</f>
        <v>90.259259259259252</v>
      </c>
      <c r="Q899" t="str">
        <f>_xlfn.TEXTBEFORE(O899,"/",1,1,1)</f>
        <v>theater</v>
      </c>
      <c r="R899" t="str">
        <f>_xlfn.TEXTAFTER(O899,"/",1,1,1)</f>
        <v>plays</v>
      </c>
      <c r="S899" s="10">
        <f>(((K899/60)/60)/24)+DATE(1970,1,1)</f>
        <v>43583.208333333328</v>
      </c>
      <c r="T899" s="10">
        <f>(((L899/60)/60)/24)+DATE(1970,1,1)</f>
        <v>43585.208333333328</v>
      </c>
    </row>
    <row r="900" spans="1:20" ht="17" x14ac:dyDescent="0.2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 s="5">
        <f>E900/H900</f>
        <v>76.978705978705975</v>
      </c>
      <c r="Q900" t="str">
        <f>_xlfn.TEXTBEFORE(O900,"/",1,1,1)</f>
        <v>film &amp; video</v>
      </c>
      <c r="R900" t="str">
        <f>_xlfn.TEXTAFTER(O900,"/",1,1,1)</f>
        <v>documentary</v>
      </c>
      <c r="S900" s="10">
        <f>(((K900/60)/60)/24)+DATE(1970,1,1)</f>
        <v>43815.25</v>
      </c>
      <c r="T900" s="10">
        <f>(((L900/60)/60)/24)+DATE(1970,1,1)</f>
        <v>43821.25</v>
      </c>
    </row>
    <row r="901" spans="1:20" ht="17" x14ac:dyDescent="0.2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>E901/D901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 s="5">
        <f>E901/H901</f>
        <v>102.60162601626017</v>
      </c>
      <c r="Q901" t="str">
        <f>_xlfn.TEXTBEFORE(O901,"/",1,1,1)</f>
        <v>music</v>
      </c>
      <c r="R901" t="str">
        <f>_xlfn.TEXTAFTER(O901,"/",1,1,1)</f>
        <v>jazz</v>
      </c>
      <c r="S901" s="10">
        <f>(((K901/60)/60)/24)+DATE(1970,1,1)</f>
        <v>41554.208333333336</v>
      </c>
      <c r="T901" s="10">
        <f>(((L901/60)/60)/24)+DATE(1970,1,1)</f>
        <v>41572.208333333336</v>
      </c>
    </row>
    <row r="902" spans="1:20" ht="17" x14ac:dyDescent="0.2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>E902/D902</f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 s="5">
        <f>E902/H902</f>
        <v>2</v>
      </c>
      <c r="Q902" t="str">
        <f>_xlfn.TEXTBEFORE(O902,"/",1,1,1)</f>
        <v>technology</v>
      </c>
      <c r="R902" t="str">
        <f>_xlfn.TEXTAFTER(O902,"/",1,1,1)</f>
        <v>web</v>
      </c>
      <c r="S902" s="10">
        <f>(((K902/60)/60)/24)+DATE(1970,1,1)</f>
        <v>41901.208333333336</v>
      </c>
      <c r="T902" s="10">
        <f>(((L902/60)/60)/24)+DATE(1970,1,1)</f>
        <v>41902.208333333336</v>
      </c>
    </row>
    <row r="903" spans="1:20" ht="17" x14ac:dyDescent="0.2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>E903/D903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 s="5">
        <f>E903/H903</f>
        <v>55.0062893081761</v>
      </c>
      <c r="Q903" t="str">
        <f>_xlfn.TEXTBEFORE(O903,"/",1,1,1)</f>
        <v>music</v>
      </c>
      <c r="R903" t="str">
        <f>_xlfn.TEXTAFTER(O903,"/",1,1,1)</f>
        <v>rock</v>
      </c>
      <c r="S903" s="10">
        <f>(((K903/60)/60)/24)+DATE(1970,1,1)</f>
        <v>43298.208333333328</v>
      </c>
      <c r="T903" s="10">
        <f>(((L903/60)/60)/24)+DATE(1970,1,1)</f>
        <v>43331.208333333328</v>
      </c>
    </row>
    <row r="904" spans="1:20" ht="17" x14ac:dyDescent="0.2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>E904/D904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 s="5">
        <f>E904/H904</f>
        <v>32.127272727272725</v>
      </c>
      <c r="Q904" t="str">
        <f>_xlfn.TEXTBEFORE(O904,"/",1,1,1)</f>
        <v>technology</v>
      </c>
      <c r="R904" t="str">
        <f>_xlfn.TEXTAFTER(O904,"/",1,1,1)</f>
        <v>web</v>
      </c>
      <c r="S904" s="10">
        <f>(((K904/60)/60)/24)+DATE(1970,1,1)</f>
        <v>42399.25</v>
      </c>
      <c r="T904" s="10">
        <f>(((L904/60)/60)/24)+DATE(1970,1,1)</f>
        <v>42441.25</v>
      </c>
    </row>
    <row r="905" spans="1:20" ht="34" x14ac:dyDescent="0.2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>E905/D905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 s="5">
        <f>E905/H905</f>
        <v>50.642857142857146</v>
      </c>
      <c r="Q905" t="str">
        <f>_xlfn.TEXTBEFORE(O905,"/",1,1,1)</f>
        <v>publishing</v>
      </c>
      <c r="R905" t="str">
        <f>_xlfn.TEXTAFTER(O905,"/",1,1,1)</f>
        <v>nonfiction</v>
      </c>
      <c r="S905" s="10">
        <f>(((K905/60)/60)/24)+DATE(1970,1,1)</f>
        <v>41034.208333333336</v>
      </c>
      <c r="T905" s="10">
        <f>(((L905/60)/60)/24)+DATE(1970,1,1)</f>
        <v>41049.208333333336</v>
      </c>
    </row>
    <row r="906" spans="1:20" ht="17" x14ac:dyDescent="0.2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>E906/D906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 s="5">
        <f>E906/H906</f>
        <v>49.6875</v>
      </c>
      <c r="Q906" t="str">
        <f>_xlfn.TEXTBEFORE(O906,"/",1,1,1)</f>
        <v>publishing</v>
      </c>
      <c r="R906" t="str">
        <f>_xlfn.TEXTAFTER(O906,"/",1,1,1)</f>
        <v>radio &amp; podcasts</v>
      </c>
      <c r="S906" s="10">
        <f>(((K906/60)/60)/24)+DATE(1970,1,1)</f>
        <v>41186.208333333336</v>
      </c>
      <c r="T906" s="10">
        <f>(((L906/60)/60)/24)+DATE(1970,1,1)</f>
        <v>41190.208333333336</v>
      </c>
    </row>
    <row r="907" spans="1:20" ht="17" x14ac:dyDescent="0.2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>E907/D907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 s="5">
        <f>E907/H907</f>
        <v>54.894067796610166</v>
      </c>
      <c r="Q907" t="str">
        <f>_xlfn.TEXTBEFORE(O907,"/",1,1,1)</f>
        <v>theater</v>
      </c>
      <c r="R907" t="str">
        <f>_xlfn.TEXTAFTER(O907,"/",1,1,1)</f>
        <v>plays</v>
      </c>
      <c r="S907" s="10">
        <f>(((K907/60)/60)/24)+DATE(1970,1,1)</f>
        <v>41536.208333333336</v>
      </c>
      <c r="T907" s="10">
        <f>(((L907/60)/60)/24)+DATE(1970,1,1)</f>
        <v>41539.208333333336</v>
      </c>
    </row>
    <row r="908" spans="1:20" ht="34" x14ac:dyDescent="0.2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>E908/D908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 s="5">
        <f>E908/H908</f>
        <v>46.931937172774866</v>
      </c>
      <c r="Q908" t="str">
        <f>_xlfn.TEXTBEFORE(O908,"/",1,1,1)</f>
        <v>film &amp; video</v>
      </c>
      <c r="R908" t="str">
        <f>_xlfn.TEXTAFTER(O908,"/",1,1,1)</f>
        <v>documentary</v>
      </c>
      <c r="S908" s="10">
        <f>(((K908/60)/60)/24)+DATE(1970,1,1)</f>
        <v>42868.208333333328</v>
      </c>
      <c r="T908" s="10">
        <f>(((L908/60)/60)/24)+DATE(1970,1,1)</f>
        <v>42904.208333333328</v>
      </c>
    </row>
    <row r="909" spans="1:20" ht="17" x14ac:dyDescent="0.2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>E909/D909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 s="5">
        <f>E909/H909</f>
        <v>44.951219512195124</v>
      </c>
      <c r="Q909" t="str">
        <f>_xlfn.TEXTBEFORE(O909,"/",1,1,1)</f>
        <v>theater</v>
      </c>
      <c r="R909" t="str">
        <f>_xlfn.TEXTAFTER(O909,"/",1,1,1)</f>
        <v>plays</v>
      </c>
      <c r="S909" s="10">
        <f>(((K909/60)/60)/24)+DATE(1970,1,1)</f>
        <v>40660.208333333336</v>
      </c>
      <c r="T909" s="10">
        <f>(((L909/60)/60)/24)+DATE(1970,1,1)</f>
        <v>40667.208333333336</v>
      </c>
    </row>
    <row r="910" spans="1:20" ht="17" x14ac:dyDescent="0.2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>E910/D910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 s="5">
        <f>E910/H910</f>
        <v>30.99898322318251</v>
      </c>
      <c r="Q910" t="str">
        <f>_xlfn.TEXTBEFORE(O910,"/",1,1,1)</f>
        <v>games</v>
      </c>
      <c r="R910" t="str">
        <f>_xlfn.TEXTAFTER(O910,"/",1,1,1)</f>
        <v>video games</v>
      </c>
      <c r="S910" s="10">
        <f>(((K910/60)/60)/24)+DATE(1970,1,1)</f>
        <v>41031.208333333336</v>
      </c>
      <c r="T910" s="10">
        <f>(((L910/60)/60)/24)+DATE(1970,1,1)</f>
        <v>41042.208333333336</v>
      </c>
    </row>
    <row r="911" spans="1:20" ht="17" x14ac:dyDescent="0.2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>E911/D911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 s="5">
        <f>E911/H911</f>
        <v>107.7625</v>
      </c>
      <c r="Q911" t="str">
        <f>_xlfn.TEXTBEFORE(O911,"/",1,1,1)</f>
        <v>theater</v>
      </c>
      <c r="R911" t="str">
        <f>_xlfn.TEXTAFTER(O911,"/",1,1,1)</f>
        <v>plays</v>
      </c>
      <c r="S911" s="10">
        <f>(((K911/60)/60)/24)+DATE(1970,1,1)</f>
        <v>43255.208333333328</v>
      </c>
      <c r="T911" s="10">
        <f>(((L911/60)/60)/24)+DATE(1970,1,1)</f>
        <v>43282.208333333328</v>
      </c>
    </row>
    <row r="912" spans="1:20" ht="17" x14ac:dyDescent="0.2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>E912/D912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 s="5">
        <f>E912/H912</f>
        <v>102.07770270270271</v>
      </c>
      <c r="Q912" t="str">
        <f>_xlfn.TEXTBEFORE(O912,"/",1,1,1)</f>
        <v>theater</v>
      </c>
      <c r="R912" t="str">
        <f>_xlfn.TEXTAFTER(O912,"/",1,1,1)</f>
        <v>plays</v>
      </c>
      <c r="S912" s="10">
        <f>(((K912/60)/60)/24)+DATE(1970,1,1)</f>
        <v>42026.25</v>
      </c>
      <c r="T912" s="10">
        <f>(((L912/60)/60)/24)+DATE(1970,1,1)</f>
        <v>42027.25</v>
      </c>
    </row>
    <row r="913" spans="1:20" ht="17" x14ac:dyDescent="0.2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>E913/D913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 s="5">
        <f>E913/H913</f>
        <v>24.976190476190474</v>
      </c>
      <c r="Q913" t="str">
        <f>_xlfn.TEXTBEFORE(O913,"/",1,1,1)</f>
        <v>technology</v>
      </c>
      <c r="R913" t="str">
        <f>_xlfn.TEXTAFTER(O913,"/",1,1,1)</f>
        <v>web</v>
      </c>
      <c r="S913" s="10">
        <f>(((K913/60)/60)/24)+DATE(1970,1,1)</f>
        <v>43717.208333333328</v>
      </c>
      <c r="T913" s="10">
        <f>(((L913/60)/60)/24)+DATE(1970,1,1)</f>
        <v>43719.208333333328</v>
      </c>
    </row>
    <row r="914" spans="1:20" ht="17" x14ac:dyDescent="0.2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>E914/D914</f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 s="5">
        <f>E914/H914</f>
        <v>79.944134078212286</v>
      </c>
      <c r="Q914" t="str">
        <f>_xlfn.TEXTBEFORE(O914,"/",1,1,1)</f>
        <v>film &amp; video</v>
      </c>
      <c r="R914" t="str">
        <f>_xlfn.TEXTAFTER(O914,"/",1,1,1)</f>
        <v>drama</v>
      </c>
      <c r="S914" s="10">
        <f>(((K914/60)/60)/24)+DATE(1970,1,1)</f>
        <v>41157.208333333336</v>
      </c>
      <c r="T914" s="10">
        <f>(((L914/60)/60)/24)+DATE(1970,1,1)</f>
        <v>41170.208333333336</v>
      </c>
    </row>
    <row r="915" spans="1:20" ht="17" x14ac:dyDescent="0.2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>E915/D915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 s="5">
        <f>E915/H915</f>
        <v>67.946462715105156</v>
      </c>
      <c r="Q915" t="str">
        <f>_xlfn.TEXTBEFORE(O915,"/",1,1,1)</f>
        <v>film &amp; video</v>
      </c>
      <c r="R915" t="str">
        <f>_xlfn.TEXTAFTER(O915,"/",1,1,1)</f>
        <v>drama</v>
      </c>
      <c r="S915" s="10">
        <f>(((K915/60)/60)/24)+DATE(1970,1,1)</f>
        <v>43597.208333333328</v>
      </c>
      <c r="T915" s="10">
        <f>(((L915/60)/60)/24)+DATE(1970,1,1)</f>
        <v>43610.208333333328</v>
      </c>
    </row>
    <row r="916" spans="1:20" ht="17" x14ac:dyDescent="0.2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>E916/D916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 s="5">
        <f>E916/H916</f>
        <v>26.070921985815602</v>
      </c>
      <c r="Q916" t="str">
        <f>_xlfn.TEXTBEFORE(O916,"/",1,1,1)</f>
        <v>theater</v>
      </c>
      <c r="R916" t="str">
        <f>_xlfn.TEXTAFTER(O916,"/",1,1,1)</f>
        <v>plays</v>
      </c>
      <c r="S916" s="10">
        <f>(((K916/60)/60)/24)+DATE(1970,1,1)</f>
        <v>41490.208333333336</v>
      </c>
      <c r="T916" s="10">
        <f>(((L916/60)/60)/24)+DATE(1970,1,1)</f>
        <v>41502.208333333336</v>
      </c>
    </row>
    <row r="917" spans="1:20" ht="17" x14ac:dyDescent="0.2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>E917/D917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 s="5">
        <f>E917/H917</f>
        <v>105.0032154340836</v>
      </c>
      <c r="Q917" t="str">
        <f>_xlfn.TEXTBEFORE(O917,"/",1,1,1)</f>
        <v>film &amp; video</v>
      </c>
      <c r="R917" t="str">
        <f>_xlfn.TEXTAFTER(O917,"/",1,1,1)</f>
        <v>television</v>
      </c>
      <c r="S917" s="10">
        <f>(((K917/60)/60)/24)+DATE(1970,1,1)</f>
        <v>42976.208333333328</v>
      </c>
      <c r="T917" s="10">
        <f>(((L917/60)/60)/24)+DATE(1970,1,1)</f>
        <v>42985.208333333328</v>
      </c>
    </row>
    <row r="918" spans="1:20" ht="34" x14ac:dyDescent="0.2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>E918/D918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 s="5">
        <f>E918/H918</f>
        <v>25.826923076923077</v>
      </c>
      <c r="Q918" t="str">
        <f>_xlfn.TEXTBEFORE(O918,"/",1,1,1)</f>
        <v>photography</v>
      </c>
      <c r="R918" t="str">
        <f>_xlfn.TEXTAFTER(O918,"/",1,1,1)</f>
        <v>photography books</v>
      </c>
      <c r="S918" s="10">
        <f>(((K918/60)/60)/24)+DATE(1970,1,1)</f>
        <v>41991.25</v>
      </c>
      <c r="T918" s="10">
        <f>(((L918/60)/60)/24)+DATE(1970,1,1)</f>
        <v>42000.25</v>
      </c>
    </row>
    <row r="919" spans="1:20" ht="17" x14ac:dyDescent="0.2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>E919/D919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 s="5">
        <f>E919/H919</f>
        <v>77.666666666666671</v>
      </c>
      <c r="Q919" t="str">
        <f>_xlfn.TEXTBEFORE(O919,"/",1,1,1)</f>
        <v>film &amp; video</v>
      </c>
      <c r="R919" t="str">
        <f>_xlfn.TEXTAFTER(O919,"/",1,1,1)</f>
        <v>shorts</v>
      </c>
      <c r="S919" s="10">
        <f>(((K919/60)/60)/24)+DATE(1970,1,1)</f>
        <v>40722.208333333336</v>
      </c>
      <c r="T919" s="10">
        <f>(((L919/60)/60)/24)+DATE(1970,1,1)</f>
        <v>40746.208333333336</v>
      </c>
    </row>
    <row r="920" spans="1:20" ht="17" x14ac:dyDescent="0.2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>E920/D920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 s="5">
        <f>E920/H920</f>
        <v>57.82692307692308</v>
      </c>
      <c r="Q920" t="str">
        <f>_xlfn.TEXTBEFORE(O920,"/",1,1,1)</f>
        <v>publishing</v>
      </c>
      <c r="R920" t="str">
        <f>_xlfn.TEXTAFTER(O920,"/",1,1,1)</f>
        <v>radio &amp; podcasts</v>
      </c>
      <c r="S920" s="10">
        <f>(((K920/60)/60)/24)+DATE(1970,1,1)</f>
        <v>41117.208333333336</v>
      </c>
      <c r="T920" s="10">
        <f>(((L920/60)/60)/24)+DATE(1970,1,1)</f>
        <v>41128.208333333336</v>
      </c>
    </row>
    <row r="921" spans="1:20" ht="17" x14ac:dyDescent="0.2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>E921/D921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 s="5">
        <f>E921/H921</f>
        <v>92.955555555555549</v>
      </c>
      <c r="Q921" t="str">
        <f>_xlfn.TEXTBEFORE(O921,"/",1,1,1)</f>
        <v>theater</v>
      </c>
      <c r="R921" t="str">
        <f>_xlfn.TEXTAFTER(O921,"/",1,1,1)</f>
        <v>plays</v>
      </c>
      <c r="S921" s="10">
        <f>(((K921/60)/60)/24)+DATE(1970,1,1)</f>
        <v>43022.208333333328</v>
      </c>
      <c r="T921" s="10">
        <f>(((L921/60)/60)/24)+DATE(1970,1,1)</f>
        <v>43054.25</v>
      </c>
    </row>
    <row r="922" spans="1:20" ht="17" x14ac:dyDescent="0.2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>E922/D922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 s="5">
        <f>E922/H922</f>
        <v>37.945098039215686</v>
      </c>
      <c r="Q922" t="str">
        <f>_xlfn.TEXTBEFORE(O922,"/",1,1,1)</f>
        <v>film &amp; video</v>
      </c>
      <c r="R922" t="str">
        <f>_xlfn.TEXTAFTER(O922,"/",1,1,1)</f>
        <v>animation</v>
      </c>
      <c r="S922" s="10">
        <f>(((K922/60)/60)/24)+DATE(1970,1,1)</f>
        <v>43503.25</v>
      </c>
      <c r="T922" s="10">
        <f>(((L922/60)/60)/24)+DATE(1970,1,1)</f>
        <v>43523.25</v>
      </c>
    </row>
    <row r="923" spans="1:20" ht="17" x14ac:dyDescent="0.2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>E923/D923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 s="5">
        <f>E923/H923</f>
        <v>31.842105263157894</v>
      </c>
      <c r="Q923" t="str">
        <f>_xlfn.TEXTBEFORE(O923,"/",1,1,1)</f>
        <v>technology</v>
      </c>
      <c r="R923" t="str">
        <f>_xlfn.TEXTAFTER(O923,"/",1,1,1)</f>
        <v>web</v>
      </c>
      <c r="S923" s="10">
        <f>(((K923/60)/60)/24)+DATE(1970,1,1)</f>
        <v>40951.25</v>
      </c>
      <c r="T923" s="10">
        <f>(((L923/60)/60)/24)+DATE(1970,1,1)</f>
        <v>40965.25</v>
      </c>
    </row>
    <row r="924" spans="1:20" ht="17" x14ac:dyDescent="0.2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>E924/D924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 s="5">
        <f>E924/H924</f>
        <v>40</v>
      </c>
      <c r="Q924" t="str">
        <f>_xlfn.TEXTBEFORE(O924,"/",1,1,1)</f>
        <v>music</v>
      </c>
      <c r="R924" t="str">
        <f>_xlfn.TEXTAFTER(O924,"/",1,1,1)</f>
        <v>world music</v>
      </c>
      <c r="S924" s="10">
        <f>(((K924/60)/60)/24)+DATE(1970,1,1)</f>
        <v>43443.25</v>
      </c>
      <c r="T924" s="10">
        <f>(((L924/60)/60)/24)+DATE(1970,1,1)</f>
        <v>43452.25</v>
      </c>
    </row>
    <row r="925" spans="1:20" ht="17" x14ac:dyDescent="0.2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>E925/D925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 s="5">
        <f>E925/H925</f>
        <v>101.1</v>
      </c>
      <c r="Q925" t="str">
        <f>_xlfn.TEXTBEFORE(O925,"/",1,1,1)</f>
        <v>theater</v>
      </c>
      <c r="R925" t="str">
        <f>_xlfn.TEXTAFTER(O925,"/",1,1,1)</f>
        <v>plays</v>
      </c>
      <c r="S925" s="10">
        <f>(((K925/60)/60)/24)+DATE(1970,1,1)</f>
        <v>40373.208333333336</v>
      </c>
      <c r="T925" s="10">
        <f>(((L925/60)/60)/24)+DATE(1970,1,1)</f>
        <v>40374.208333333336</v>
      </c>
    </row>
    <row r="926" spans="1:20" ht="17" x14ac:dyDescent="0.2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>E926/D926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 s="5">
        <f>E926/H926</f>
        <v>84.006989951944078</v>
      </c>
      <c r="Q926" t="str">
        <f>_xlfn.TEXTBEFORE(O926,"/",1,1,1)</f>
        <v>theater</v>
      </c>
      <c r="R926" t="str">
        <f>_xlfn.TEXTAFTER(O926,"/",1,1,1)</f>
        <v>plays</v>
      </c>
      <c r="S926" s="10">
        <f>(((K926/60)/60)/24)+DATE(1970,1,1)</f>
        <v>43769.208333333328</v>
      </c>
      <c r="T926" s="10">
        <f>(((L926/60)/60)/24)+DATE(1970,1,1)</f>
        <v>43780.25</v>
      </c>
    </row>
    <row r="927" spans="1:20" ht="34" x14ac:dyDescent="0.2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>E927/D927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 s="5">
        <f>E927/H927</f>
        <v>103.41538461538461</v>
      </c>
      <c r="Q927" t="str">
        <f>_xlfn.TEXTBEFORE(O927,"/",1,1,1)</f>
        <v>theater</v>
      </c>
      <c r="R927" t="str">
        <f>_xlfn.TEXTAFTER(O927,"/",1,1,1)</f>
        <v>plays</v>
      </c>
      <c r="S927" s="10">
        <f>(((K927/60)/60)/24)+DATE(1970,1,1)</f>
        <v>43000.208333333328</v>
      </c>
      <c r="T927" s="10">
        <f>(((L927/60)/60)/24)+DATE(1970,1,1)</f>
        <v>43012.208333333328</v>
      </c>
    </row>
    <row r="928" spans="1:20" ht="17" x14ac:dyDescent="0.2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>E928/D928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 s="5">
        <f>E928/H928</f>
        <v>105.13333333333334</v>
      </c>
      <c r="Q928" t="str">
        <f>_xlfn.TEXTBEFORE(O928,"/",1,1,1)</f>
        <v>food</v>
      </c>
      <c r="R928" t="str">
        <f>_xlfn.TEXTAFTER(O928,"/",1,1,1)</f>
        <v>food trucks</v>
      </c>
      <c r="S928" s="10">
        <f>(((K928/60)/60)/24)+DATE(1970,1,1)</f>
        <v>42502.208333333328</v>
      </c>
      <c r="T928" s="10">
        <f>(((L928/60)/60)/24)+DATE(1970,1,1)</f>
        <v>42506.208333333328</v>
      </c>
    </row>
    <row r="929" spans="1:20" ht="17" x14ac:dyDescent="0.2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>E929/D929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 s="5">
        <f>E929/H929</f>
        <v>89.21621621621621</v>
      </c>
      <c r="Q929" t="str">
        <f>_xlfn.TEXTBEFORE(O929,"/",1,1,1)</f>
        <v>theater</v>
      </c>
      <c r="R929" t="str">
        <f>_xlfn.TEXTAFTER(O929,"/",1,1,1)</f>
        <v>plays</v>
      </c>
      <c r="S929" s="10">
        <f>(((K929/60)/60)/24)+DATE(1970,1,1)</f>
        <v>41102.208333333336</v>
      </c>
      <c r="T929" s="10">
        <f>(((L929/60)/60)/24)+DATE(1970,1,1)</f>
        <v>41131.208333333336</v>
      </c>
    </row>
    <row r="930" spans="1:20" ht="17" x14ac:dyDescent="0.2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>E930/D930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 s="5">
        <f>E930/H930</f>
        <v>51.995234312946785</v>
      </c>
      <c r="Q930" t="str">
        <f>_xlfn.TEXTBEFORE(O930,"/",1,1,1)</f>
        <v>technology</v>
      </c>
      <c r="R930" t="str">
        <f>_xlfn.TEXTAFTER(O930,"/",1,1,1)</f>
        <v>web</v>
      </c>
      <c r="S930" s="10">
        <f>(((K930/60)/60)/24)+DATE(1970,1,1)</f>
        <v>41637.25</v>
      </c>
      <c r="T930" s="10">
        <f>(((L930/60)/60)/24)+DATE(1970,1,1)</f>
        <v>41646.25</v>
      </c>
    </row>
    <row r="931" spans="1:20" ht="17" x14ac:dyDescent="0.2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>E931/D931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 s="5">
        <f>E931/H931</f>
        <v>64.956521739130437</v>
      </c>
      <c r="Q931" t="str">
        <f>_xlfn.TEXTBEFORE(O931,"/",1,1,1)</f>
        <v>theater</v>
      </c>
      <c r="R931" t="str">
        <f>_xlfn.TEXTAFTER(O931,"/",1,1,1)</f>
        <v>plays</v>
      </c>
      <c r="S931" s="10">
        <f>(((K931/60)/60)/24)+DATE(1970,1,1)</f>
        <v>42858.208333333328</v>
      </c>
      <c r="T931" s="10">
        <f>(((L931/60)/60)/24)+DATE(1970,1,1)</f>
        <v>42872.208333333328</v>
      </c>
    </row>
    <row r="932" spans="1:20" ht="17" x14ac:dyDescent="0.2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>E932/D932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 s="5">
        <f>E932/H932</f>
        <v>46.235294117647058</v>
      </c>
      <c r="Q932" t="str">
        <f>_xlfn.TEXTBEFORE(O932,"/",1,1,1)</f>
        <v>theater</v>
      </c>
      <c r="R932" t="str">
        <f>_xlfn.TEXTAFTER(O932,"/",1,1,1)</f>
        <v>plays</v>
      </c>
      <c r="S932" s="10">
        <f>(((K932/60)/60)/24)+DATE(1970,1,1)</f>
        <v>42060.25</v>
      </c>
      <c r="T932" s="10">
        <f>(((L932/60)/60)/24)+DATE(1970,1,1)</f>
        <v>42067.25</v>
      </c>
    </row>
    <row r="933" spans="1:20" ht="17" x14ac:dyDescent="0.2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>E933/D933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 s="5">
        <f>E933/H933</f>
        <v>51.151785714285715</v>
      </c>
      <c r="Q933" t="str">
        <f>_xlfn.TEXTBEFORE(O933,"/",1,1,1)</f>
        <v>theater</v>
      </c>
      <c r="R933" t="str">
        <f>_xlfn.TEXTAFTER(O933,"/",1,1,1)</f>
        <v>plays</v>
      </c>
      <c r="S933" s="10">
        <f>(((K933/60)/60)/24)+DATE(1970,1,1)</f>
        <v>41818.208333333336</v>
      </c>
      <c r="T933" s="10">
        <f>(((L933/60)/60)/24)+DATE(1970,1,1)</f>
        <v>41820.208333333336</v>
      </c>
    </row>
    <row r="934" spans="1:20" ht="17" x14ac:dyDescent="0.2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>E934/D934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 s="5">
        <f>E934/H934</f>
        <v>33.909722222222221</v>
      </c>
      <c r="Q934" t="str">
        <f>_xlfn.TEXTBEFORE(O934,"/",1,1,1)</f>
        <v>music</v>
      </c>
      <c r="R934" t="str">
        <f>_xlfn.TEXTAFTER(O934,"/",1,1,1)</f>
        <v>rock</v>
      </c>
      <c r="S934" s="10">
        <f>(((K934/60)/60)/24)+DATE(1970,1,1)</f>
        <v>41709.208333333336</v>
      </c>
      <c r="T934" s="10">
        <f>(((L934/60)/60)/24)+DATE(1970,1,1)</f>
        <v>41712.208333333336</v>
      </c>
    </row>
    <row r="935" spans="1:20" ht="17" x14ac:dyDescent="0.2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>E935/D935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 s="5">
        <f>E935/H935</f>
        <v>92.016298633017882</v>
      </c>
      <c r="Q935" t="str">
        <f>_xlfn.TEXTBEFORE(O935,"/",1,1,1)</f>
        <v>theater</v>
      </c>
      <c r="R935" t="str">
        <f>_xlfn.TEXTAFTER(O935,"/",1,1,1)</f>
        <v>plays</v>
      </c>
      <c r="S935" s="10">
        <f>(((K935/60)/60)/24)+DATE(1970,1,1)</f>
        <v>41372.208333333336</v>
      </c>
      <c r="T935" s="10">
        <f>(((L935/60)/60)/24)+DATE(1970,1,1)</f>
        <v>41385.208333333336</v>
      </c>
    </row>
    <row r="936" spans="1:20" ht="17" x14ac:dyDescent="0.2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>E936/D936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 s="5">
        <f>E936/H936</f>
        <v>107.42857142857143</v>
      </c>
      <c r="Q936" t="str">
        <f>_xlfn.TEXTBEFORE(O936,"/",1,1,1)</f>
        <v>theater</v>
      </c>
      <c r="R936" t="str">
        <f>_xlfn.TEXTAFTER(O936,"/",1,1,1)</f>
        <v>plays</v>
      </c>
      <c r="S936" s="10">
        <f>(((K936/60)/60)/24)+DATE(1970,1,1)</f>
        <v>42422.25</v>
      </c>
      <c r="T936" s="10">
        <f>(((L936/60)/60)/24)+DATE(1970,1,1)</f>
        <v>42428.25</v>
      </c>
    </row>
    <row r="937" spans="1:20" ht="34" x14ac:dyDescent="0.2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>E937/D937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 s="5">
        <f>E937/H937</f>
        <v>75.848484848484844</v>
      </c>
      <c r="Q937" t="str">
        <f>_xlfn.TEXTBEFORE(O937,"/",1,1,1)</f>
        <v>theater</v>
      </c>
      <c r="R937" t="str">
        <f>_xlfn.TEXTAFTER(O937,"/",1,1,1)</f>
        <v>plays</v>
      </c>
      <c r="S937" s="10">
        <f>(((K937/60)/60)/24)+DATE(1970,1,1)</f>
        <v>42209.208333333328</v>
      </c>
      <c r="T937" s="10">
        <f>(((L937/60)/60)/24)+DATE(1970,1,1)</f>
        <v>42216.208333333328</v>
      </c>
    </row>
    <row r="938" spans="1:20" ht="17" x14ac:dyDescent="0.2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>E938/D938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 s="5">
        <f>E938/H938</f>
        <v>80.476190476190482</v>
      </c>
      <c r="Q938" t="str">
        <f>_xlfn.TEXTBEFORE(O938,"/",1,1,1)</f>
        <v>theater</v>
      </c>
      <c r="R938" t="str">
        <f>_xlfn.TEXTAFTER(O938,"/",1,1,1)</f>
        <v>plays</v>
      </c>
      <c r="S938" s="10">
        <f>(((K938/60)/60)/24)+DATE(1970,1,1)</f>
        <v>43668.208333333328</v>
      </c>
      <c r="T938" s="10">
        <f>(((L938/60)/60)/24)+DATE(1970,1,1)</f>
        <v>43671.208333333328</v>
      </c>
    </row>
    <row r="939" spans="1:20" ht="17" x14ac:dyDescent="0.2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>E939/D939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 s="5">
        <f>E939/H939</f>
        <v>86.978483606557376</v>
      </c>
      <c r="Q939" t="str">
        <f>_xlfn.TEXTBEFORE(O939,"/",1,1,1)</f>
        <v>film &amp; video</v>
      </c>
      <c r="R939" t="str">
        <f>_xlfn.TEXTAFTER(O939,"/",1,1,1)</f>
        <v>documentary</v>
      </c>
      <c r="S939" s="10">
        <f>(((K939/60)/60)/24)+DATE(1970,1,1)</f>
        <v>42334.25</v>
      </c>
      <c r="T939" s="10">
        <f>(((L939/60)/60)/24)+DATE(1970,1,1)</f>
        <v>42343.25</v>
      </c>
    </row>
    <row r="940" spans="1:20" ht="17" x14ac:dyDescent="0.2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>E940/D940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 s="5">
        <f>E940/H940</f>
        <v>105.13541666666667</v>
      </c>
      <c r="Q940" t="str">
        <f>_xlfn.TEXTBEFORE(O940,"/",1,1,1)</f>
        <v>publishing</v>
      </c>
      <c r="R940" t="str">
        <f>_xlfn.TEXTAFTER(O940,"/",1,1,1)</f>
        <v>fiction</v>
      </c>
      <c r="S940" s="10">
        <f>(((K940/60)/60)/24)+DATE(1970,1,1)</f>
        <v>43263.208333333328</v>
      </c>
      <c r="T940" s="10">
        <f>(((L940/60)/60)/24)+DATE(1970,1,1)</f>
        <v>43299.208333333328</v>
      </c>
    </row>
    <row r="941" spans="1:20" ht="34" x14ac:dyDescent="0.2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>E941/D941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 s="5">
        <f>E941/H941</f>
        <v>57.298507462686565</v>
      </c>
      <c r="Q941" t="str">
        <f>_xlfn.TEXTBEFORE(O941,"/",1,1,1)</f>
        <v>games</v>
      </c>
      <c r="R941" t="str">
        <f>_xlfn.TEXTAFTER(O941,"/",1,1,1)</f>
        <v>video games</v>
      </c>
      <c r="S941" s="10">
        <f>(((K941/60)/60)/24)+DATE(1970,1,1)</f>
        <v>40670.208333333336</v>
      </c>
      <c r="T941" s="10">
        <f>(((L941/60)/60)/24)+DATE(1970,1,1)</f>
        <v>40687.208333333336</v>
      </c>
    </row>
    <row r="942" spans="1:20" ht="17" x14ac:dyDescent="0.2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>E942/D942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 s="5">
        <f>E942/H942</f>
        <v>93.348484848484844</v>
      </c>
      <c r="Q942" t="str">
        <f>_xlfn.TEXTBEFORE(O942,"/",1,1,1)</f>
        <v>technology</v>
      </c>
      <c r="R942" t="str">
        <f>_xlfn.TEXTAFTER(O942,"/",1,1,1)</f>
        <v>web</v>
      </c>
      <c r="S942" s="10">
        <f>(((K942/60)/60)/24)+DATE(1970,1,1)</f>
        <v>41244.25</v>
      </c>
      <c r="T942" s="10">
        <f>(((L942/60)/60)/24)+DATE(1970,1,1)</f>
        <v>41266.25</v>
      </c>
    </row>
    <row r="943" spans="1:20" ht="17" x14ac:dyDescent="0.2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>E943/D943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 s="5">
        <f>E943/H943</f>
        <v>71.987179487179489</v>
      </c>
      <c r="Q943" t="str">
        <f>_xlfn.TEXTBEFORE(O943,"/",1,1,1)</f>
        <v>theater</v>
      </c>
      <c r="R943" t="str">
        <f>_xlfn.TEXTAFTER(O943,"/",1,1,1)</f>
        <v>plays</v>
      </c>
      <c r="S943" s="10">
        <f>(((K943/60)/60)/24)+DATE(1970,1,1)</f>
        <v>40552.25</v>
      </c>
      <c r="T943" s="10">
        <f>(((L943/60)/60)/24)+DATE(1970,1,1)</f>
        <v>40587.25</v>
      </c>
    </row>
    <row r="944" spans="1:20" ht="17" x14ac:dyDescent="0.2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>E944/D944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 s="5">
        <f>E944/H944</f>
        <v>92.611940298507463</v>
      </c>
      <c r="Q944" t="str">
        <f>_xlfn.TEXTBEFORE(O944,"/",1,1,1)</f>
        <v>theater</v>
      </c>
      <c r="R944" t="str">
        <f>_xlfn.TEXTAFTER(O944,"/",1,1,1)</f>
        <v>plays</v>
      </c>
      <c r="S944" s="10">
        <f>(((K944/60)/60)/24)+DATE(1970,1,1)</f>
        <v>40568.25</v>
      </c>
      <c r="T944" s="10">
        <f>(((L944/60)/60)/24)+DATE(1970,1,1)</f>
        <v>40571.25</v>
      </c>
    </row>
    <row r="945" spans="1:20" ht="17" x14ac:dyDescent="0.2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>E945/D945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 s="5">
        <f>E945/H945</f>
        <v>104.99122807017544</v>
      </c>
      <c r="Q945" t="str">
        <f>_xlfn.TEXTBEFORE(O945,"/",1,1,1)</f>
        <v>food</v>
      </c>
      <c r="R945" t="str">
        <f>_xlfn.TEXTAFTER(O945,"/",1,1,1)</f>
        <v>food trucks</v>
      </c>
      <c r="S945" s="10">
        <f>(((K945/60)/60)/24)+DATE(1970,1,1)</f>
        <v>41906.208333333336</v>
      </c>
      <c r="T945" s="10">
        <f>(((L945/60)/60)/24)+DATE(1970,1,1)</f>
        <v>41941.208333333336</v>
      </c>
    </row>
    <row r="946" spans="1:20" ht="17" x14ac:dyDescent="0.2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>E946/D946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 s="5">
        <f>E946/H946</f>
        <v>30.958174904942965</v>
      </c>
      <c r="Q946" t="str">
        <f>_xlfn.TEXTBEFORE(O946,"/",1,1,1)</f>
        <v>photography</v>
      </c>
      <c r="R946" t="str">
        <f>_xlfn.TEXTAFTER(O946,"/",1,1,1)</f>
        <v>photography books</v>
      </c>
      <c r="S946" s="10">
        <f>(((K946/60)/60)/24)+DATE(1970,1,1)</f>
        <v>42776.25</v>
      </c>
      <c r="T946" s="10">
        <f>(((L946/60)/60)/24)+DATE(1970,1,1)</f>
        <v>42795.25</v>
      </c>
    </row>
    <row r="947" spans="1:20" ht="17" x14ac:dyDescent="0.2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>E947/D947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 s="5">
        <f>E947/H947</f>
        <v>33.001182732111175</v>
      </c>
      <c r="Q947" t="str">
        <f>_xlfn.TEXTBEFORE(O947,"/",1,1,1)</f>
        <v>photography</v>
      </c>
      <c r="R947" t="str">
        <f>_xlfn.TEXTAFTER(O947,"/",1,1,1)</f>
        <v>photography books</v>
      </c>
      <c r="S947" s="10">
        <f>(((K947/60)/60)/24)+DATE(1970,1,1)</f>
        <v>41004.208333333336</v>
      </c>
      <c r="T947" s="10">
        <f>(((L947/60)/60)/24)+DATE(1970,1,1)</f>
        <v>41019.208333333336</v>
      </c>
    </row>
    <row r="948" spans="1:20" ht="34" x14ac:dyDescent="0.2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>E948/D948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 s="5">
        <f>E948/H948</f>
        <v>84.187845303867405</v>
      </c>
      <c r="Q948" t="str">
        <f>_xlfn.TEXTBEFORE(O948,"/",1,1,1)</f>
        <v>theater</v>
      </c>
      <c r="R948" t="str">
        <f>_xlfn.TEXTAFTER(O948,"/",1,1,1)</f>
        <v>plays</v>
      </c>
      <c r="S948" s="10">
        <f>(((K948/60)/60)/24)+DATE(1970,1,1)</f>
        <v>40710.208333333336</v>
      </c>
      <c r="T948" s="10">
        <f>(((L948/60)/60)/24)+DATE(1970,1,1)</f>
        <v>40712.208333333336</v>
      </c>
    </row>
    <row r="949" spans="1:20" ht="17" x14ac:dyDescent="0.2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>E949/D949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 s="5">
        <f>E949/H949</f>
        <v>73.92307692307692</v>
      </c>
      <c r="Q949" t="str">
        <f>_xlfn.TEXTBEFORE(O949,"/",1,1,1)</f>
        <v>theater</v>
      </c>
      <c r="R949" t="str">
        <f>_xlfn.TEXTAFTER(O949,"/",1,1,1)</f>
        <v>plays</v>
      </c>
      <c r="S949" s="10">
        <f>(((K949/60)/60)/24)+DATE(1970,1,1)</f>
        <v>41908.208333333336</v>
      </c>
      <c r="T949" s="10">
        <f>(((L949/60)/60)/24)+DATE(1970,1,1)</f>
        <v>41915.208333333336</v>
      </c>
    </row>
    <row r="950" spans="1:20" ht="17" x14ac:dyDescent="0.2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>E950/D950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 s="5">
        <f>E950/H950</f>
        <v>36.987499999999997</v>
      </c>
      <c r="Q950" t="str">
        <f>_xlfn.TEXTBEFORE(O950,"/",1,1,1)</f>
        <v>film &amp; video</v>
      </c>
      <c r="R950" t="str">
        <f>_xlfn.TEXTAFTER(O950,"/",1,1,1)</f>
        <v>documentary</v>
      </c>
      <c r="S950" s="10">
        <f>(((K950/60)/60)/24)+DATE(1970,1,1)</f>
        <v>41985.25</v>
      </c>
      <c r="T950" s="10">
        <f>(((L950/60)/60)/24)+DATE(1970,1,1)</f>
        <v>41995.25</v>
      </c>
    </row>
    <row r="951" spans="1:20" ht="34" x14ac:dyDescent="0.2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>E951/D951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 s="5">
        <f>E951/H951</f>
        <v>46.896551724137929</v>
      </c>
      <c r="Q951" t="str">
        <f>_xlfn.TEXTBEFORE(O951,"/",1,1,1)</f>
        <v>technology</v>
      </c>
      <c r="R951" t="str">
        <f>_xlfn.TEXTAFTER(O951,"/",1,1,1)</f>
        <v>web</v>
      </c>
      <c r="S951" s="10">
        <f>(((K951/60)/60)/24)+DATE(1970,1,1)</f>
        <v>42112.208333333328</v>
      </c>
      <c r="T951" s="10">
        <f>(((L951/60)/60)/24)+DATE(1970,1,1)</f>
        <v>42131.208333333328</v>
      </c>
    </row>
    <row r="952" spans="1:20" ht="17" x14ac:dyDescent="0.2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>E952/D952</f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 s="5">
        <f>E952/H952</f>
        <v>5</v>
      </c>
      <c r="Q952" t="str">
        <f>_xlfn.TEXTBEFORE(O952,"/",1,1,1)</f>
        <v>theater</v>
      </c>
      <c r="R952" t="str">
        <f>_xlfn.TEXTAFTER(O952,"/",1,1,1)</f>
        <v>plays</v>
      </c>
      <c r="S952" s="10">
        <f>(((K952/60)/60)/24)+DATE(1970,1,1)</f>
        <v>43571.208333333328</v>
      </c>
      <c r="T952" s="10">
        <f>(((L952/60)/60)/24)+DATE(1970,1,1)</f>
        <v>43576.208333333328</v>
      </c>
    </row>
    <row r="953" spans="1:20" ht="17" x14ac:dyDescent="0.2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>E953/D953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 s="5">
        <f>E953/H953</f>
        <v>102.02437459910199</v>
      </c>
      <c r="Q953" t="str">
        <f>_xlfn.TEXTBEFORE(O953,"/",1,1,1)</f>
        <v>music</v>
      </c>
      <c r="R953" t="str">
        <f>_xlfn.TEXTAFTER(O953,"/",1,1,1)</f>
        <v>rock</v>
      </c>
      <c r="S953" s="10">
        <f>(((K953/60)/60)/24)+DATE(1970,1,1)</f>
        <v>42730.25</v>
      </c>
      <c r="T953" s="10">
        <f>(((L953/60)/60)/24)+DATE(1970,1,1)</f>
        <v>42731.25</v>
      </c>
    </row>
    <row r="954" spans="1:20" ht="17" x14ac:dyDescent="0.2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>E954/D954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 s="5">
        <f>E954/H954</f>
        <v>45.007502206531335</v>
      </c>
      <c r="Q954" t="str">
        <f>_xlfn.TEXTBEFORE(O954,"/",1,1,1)</f>
        <v>film &amp; video</v>
      </c>
      <c r="R954" t="str">
        <f>_xlfn.TEXTAFTER(O954,"/",1,1,1)</f>
        <v>documentary</v>
      </c>
      <c r="S954" s="10">
        <f>(((K954/60)/60)/24)+DATE(1970,1,1)</f>
        <v>42591.208333333328</v>
      </c>
      <c r="T954" s="10">
        <f>(((L954/60)/60)/24)+DATE(1970,1,1)</f>
        <v>42605.208333333328</v>
      </c>
    </row>
    <row r="955" spans="1:20" ht="34" x14ac:dyDescent="0.2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>E955/D955</f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 s="5">
        <f>E955/H955</f>
        <v>94.285714285714292</v>
      </c>
      <c r="Q955" t="str">
        <f>_xlfn.TEXTBEFORE(O955,"/",1,1,1)</f>
        <v>film &amp; video</v>
      </c>
      <c r="R955" t="str">
        <f>_xlfn.TEXTAFTER(O955,"/",1,1,1)</f>
        <v>science fiction</v>
      </c>
      <c r="S955" s="10">
        <f>(((K955/60)/60)/24)+DATE(1970,1,1)</f>
        <v>42358.25</v>
      </c>
      <c r="T955" s="10">
        <f>(((L955/60)/60)/24)+DATE(1970,1,1)</f>
        <v>42394.25</v>
      </c>
    </row>
    <row r="956" spans="1:20" ht="17" x14ac:dyDescent="0.2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>E956/D956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 s="5">
        <f>E956/H956</f>
        <v>101.02325581395348</v>
      </c>
      <c r="Q956" t="str">
        <f>_xlfn.TEXTBEFORE(O956,"/",1,1,1)</f>
        <v>technology</v>
      </c>
      <c r="R956" t="str">
        <f>_xlfn.TEXTAFTER(O956,"/",1,1,1)</f>
        <v>web</v>
      </c>
      <c r="S956" s="10">
        <f>(((K956/60)/60)/24)+DATE(1970,1,1)</f>
        <v>41174.208333333336</v>
      </c>
      <c r="T956" s="10">
        <f>(((L956/60)/60)/24)+DATE(1970,1,1)</f>
        <v>41198.208333333336</v>
      </c>
    </row>
    <row r="957" spans="1:20" ht="34" x14ac:dyDescent="0.2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>E957/D957</f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 s="5">
        <f>E957/H957</f>
        <v>97.037499999999994</v>
      </c>
      <c r="Q957" t="str">
        <f>_xlfn.TEXTBEFORE(O957,"/",1,1,1)</f>
        <v>theater</v>
      </c>
      <c r="R957" t="str">
        <f>_xlfn.TEXTAFTER(O957,"/",1,1,1)</f>
        <v>plays</v>
      </c>
      <c r="S957" s="10">
        <f>(((K957/60)/60)/24)+DATE(1970,1,1)</f>
        <v>41238.25</v>
      </c>
      <c r="T957" s="10">
        <f>(((L957/60)/60)/24)+DATE(1970,1,1)</f>
        <v>41240.25</v>
      </c>
    </row>
    <row r="958" spans="1:20" ht="17" x14ac:dyDescent="0.2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>E958/D958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 s="5">
        <f>E958/H958</f>
        <v>43.00963855421687</v>
      </c>
      <c r="Q958" t="str">
        <f>_xlfn.TEXTBEFORE(O958,"/",1,1,1)</f>
        <v>film &amp; video</v>
      </c>
      <c r="R958" t="str">
        <f>_xlfn.TEXTAFTER(O958,"/",1,1,1)</f>
        <v>science fiction</v>
      </c>
      <c r="S958" s="10">
        <f>(((K958/60)/60)/24)+DATE(1970,1,1)</f>
        <v>42360.25</v>
      </c>
      <c r="T958" s="10">
        <f>(((L958/60)/60)/24)+DATE(1970,1,1)</f>
        <v>42364.25</v>
      </c>
    </row>
    <row r="959" spans="1:20" ht="17" x14ac:dyDescent="0.2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>E959/D959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 s="5">
        <f>E959/H959</f>
        <v>94.916030534351151</v>
      </c>
      <c r="Q959" t="str">
        <f>_xlfn.TEXTBEFORE(O959,"/",1,1,1)</f>
        <v>theater</v>
      </c>
      <c r="R959" t="str">
        <f>_xlfn.TEXTAFTER(O959,"/",1,1,1)</f>
        <v>plays</v>
      </c>
      <c r="S959" s="10">
        <f>(((K959/60)/60)/24)+DATE(1970,1,1)</f>
        <v>40955.25</v>
      </c>
      <c r="T959" s="10">
        <f>(((L959/60)/60)/24)+DATE(1970,1,1)</f>
        <v>40958.25</v>
      </c>
    </row>
    <row r="960" spans="1:20" ht="34" x14ac:dyDescent="0.2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>E960/D960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 s="5">
        <f>E960/H960</f>
        <v>72.151785714285708</v>
      </c>
      <c r="Q960" t="str">
        <f>_xlfn.TEXTBEFORE(O960,"/",1,1,1)</f>
        <v>film &amp; video</v>
      </c>
      <c r="R960" t="str">
        <f>_xlfn.TEXTAFTER(O960,"/",1,1,1)</f>
        <v>animation</v>
      </c>
      <c r="S960" s="10">
        <f>(((K960/60)/60)/24)+DATE(1970,1,1)</f>
        <v>40350.208333333336</v>
      </c>
      <c r="T960" s="10">
        <f>(((L960/60)/60)/24)+DATE(1970,1,1)</f>
        <v>40372.208333333336</v>
      </c>
    </row>
    <row r="961" spans="1:20" ht="17" x14ac:dyDescent="0.2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>E961/D961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 s="5">
        <f>E961/H961</f>
        <v>51.007692307692309</v>
      </c>
      <c r="Q961" t="str">
        <f>_xlfn.TEXTBEFORE(O961,"/",1,1,1)</f>
        <v>publishing</v>
      </c>
      <c r="R961" t="str">
        <f>_xlfn.TEXTAFTER(O961,"/",1,1,1)</f>
        <v>translations</v>
      </c>
      <c r="S961" s="10">
        <f>(((K961/60)/60)/24)+DATE(1970,1,1)</f>
        <v>40357.208333333336</v>
      </c>
      <c r="T961" s="10">
        <f>(((L961/60)/60)/24)+DATE(1970,1,1)</f>
        <v>40385.208333333336</v>
      </c>
    </row>
    <row r="962" spans="1:20" ht="17" x14ac:dyDescent="0.2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>E962/D962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 s="5">
        <f>E962/H962</f>
        <v>85.054545454545448</v>
      </c>
      <c r="Q962" t="str">
        <f>_xlfn.TEXTBEFORE(O962,"/",1,1,1)</f>
        <v>technology</v>
      </c>
      <c r="R962" t="str">
        <f>_xlfn.TEXTAFTER(O962,"/",1,1,1)</f>
        <v>web</v>
      </c>
      <c r="S962" s="10">
        <f>(((K962/60)/60)/24)+DATE(1970,1,1)</f>
        <v>42408.25</v>
      </c>
      <c r="T962" s="10">
        <f>(((L962/60)/60)/24)+DATE(1970,1,1)</f>
        <v>42445.208333333328</v>
      </c>
    </row>
    <row r="963" spans="1:20" ht="34" x14ac:dyDescent="0.2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 s="5">
        <f>E963/H963</f>
        <v>43.87096774193548</v>
      </c>
      <c r="Q963" t="str">
        <f>_xlfn.TEXTBEFORE(O963,"/",1,1,1)</f>
        <v>publishing</v>
      </c>
      <c r="R963" t="str">
        <f>_xlfn.TEXTAFTER(O963,"/",1,1,1)</f>
        <v>translations</v>
      </c>
      <c r="S963" s="10">
        <f>(((K963/60)/60)/24)+DATE(1970,1,1)</f>
        <v>40591.25</v>
      </c>
      <c r="T963" s="10">
        <f>(((L963/60)/60)/24)+DATE(1970,1,1)</f>
        <v>40595.25</v>
      </c>
    </row>
    <row r="964" spans="1:20" ht="17" x14ac:dyDescent="0.2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 s="5">
        <f>E964/H964</f>
        <v>40.063909774436091</v>
      </c>
      <c r="Q964" t="str">
        <f>_xlfn.TEXTBEFORE(O964,"/",1,1,1)</f>
        <v>food</v>
      </c>
      <c r="R964" t="str">
        <f>_xlfn.TEXTAFTER(O964,"/",1,1,1)</f>
        <v>food trucks</v>
      </c>
      <c r="S964" s="10">
        <f>(((K964/60)/60)/24)+DATE(1970,1,1)</f>
        <v>41592.25</v>
      </c>
      <c r="T964" s="10">
        <f>(((L964/60)/60)/24)+DATE(1970,1,1)</f>
        <v>41613.25</v>
      </c>
    </row>
    <row r="965" spans="1:20" ht="17" x14ac:dyDescent="0.2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>E965/D965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 s="5">
        <f>E965/H965</f>
        <v>43.833333333333336</v>
      </c>
      <c r="Q965" t="str">
        <f>_xlfn.TEXTBEFORE(O965,"/",1,1,1)</f>
        <v>photography</v>
      </c>
      <c r="R965" t="str">
        <f>_xlfn.TEXTAFTER(O965,"/",1,1,1)</f>
        <v>photography books</v>
      </c>
      <c r="S965" s="10">
        <f>(((K965/60)/60)/24)+DATE(1970,1,1)</f>
        <v>40607.25</v>
      </c>
      <c r="T965" s="10">
        <f>(((L965/60)/60)/24)+DATE(1970,1,1)</f>
        <v>40613.25</v>
      </c>
    </row>
    <row r="966" spans="1:20" ht="17" x14ac:dyDescent="0.2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>E966/D966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 s="5">
        <f>E966/H966</f>
        <v>84.92903225806451</v>
      </c>
      <c r="Q966" t="str">
        <f>_xlfn.TEXTBEFORE(O966,"/",1,1,1)</f>
        <v>theater</v>
      </c>
      <c r="R966" t="str">
        <f>_xlfn.TEXTAFTER(O966,"/",1,1,1)</f>
        <v>plays</v>
      </c>
      <c r="S966" s="10">
        <f>(((K966/60)/60)/24)+DATE(1970,1,1)</f>
        <v>42135.208333333328</v>
      </c>
      <c r="T966" s="10">
        <f>(((L966/60)/60)/24)+DATE(1970,1,1)</f>
        <v>42140.208333333328</v>
      </c>
    </row>
    <row r="967" spans="1:20" ht="17" x14ac:dyDescent="0.2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>E967/D967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 s="5">
        <f>E967/H967</f>
        <v>41.067632850241544</v>
      </c>
      <c r="Q967" t="str">
        <f>_xlfn.TEXTBEFORE(O967,"/",1,1,1)</f>
        <v>music</v>
      </c>
      <c r="R967" t="str">
        <f>_xlfn.TEXTAFTER(O967,"/",1,1,1)</f>
        <v>rock</v>
      </c>
      <c r="S967" s="10">
        <f>(((K967/60)/60)/24)+DATE(1970,1,1)</f>
        <v>40203.25</v>
      </c>
      <c r="T967" s="10">
        <f>(((L967/60)/60)/24)+DATE(1970,1,1)</f>
        <v>40243.25</v>
      </c>
    </row>
    <row r="968" spans="1:20" ht="17" x14ac:dyDescent="0.2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>E968/D968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 s="5">
        <f>E968/H968</f>
        <v>54.971428571428568</v>
      </c>
      <c r="Q968" t="str">
        <f>_xlfn.TEXTBEFORE(O968,"/",1,1,1)</f>
        <v>theater</v>
      </c>
      <c r="R968" t="str">
        <f>_xlfn.TEXTAFTER(O968,"/",1,1,1)</f>
        <v>plays</v>
      </c>
      <c r="S968" s="10">
        <f>(((K968/60)/60)/24)+DATE(1970,1,1)</f>
        <v>42901.208333333328</v>
      </c>
      <c r="T968" s="10">
        <f>(((L968/60)/60)/24)+DATE(1970,1,1)</f>
        <v>42903.208333333328</v>
      </c>
    </row>
    <row r="969" spans="1:20" ht="17" x14ac:dyDescent="0.2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>E969/D969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 s="5">
        <f>E969/H969</f>
        <v>77.010807374443743</v>
      </c>
      <c r="Q969" t="str">
        <f>_xlfn.TEXTBEFORE(O969,"/",1,1,1)</f>
        <v>music</v>
      </c>
      <c r="R969" t="str">
        <f>_xlfn.TEXTAFTER(O969,"/",1,1,1)</f>
        <v>world music</v>
      </c>
      <c r="S969" s="10">
        <f>(((K969/60)/60)/24)+DATE(1970,1,1)</f>
        <v>41005.208333333336</v>
      </c>
      <c r="T969" s="10">
        <f>(((L969/60)/60)/24)+DATE(1970,1,1)</f>
        <v>41042.208333333336</v>
      </c>
    </row>
    <row r="970" spans="1:20" ht="34" x14ac:dyDescent="0.2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>E970/D970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 s="5">
        <f>E970/H970</f>
        <v>71.201754385964918</v>
      </c>
      <c r="Q970" t="str">
        <f>_xlfn.TEXTBEFORE(O970,"/",1,1,1)</f>
        <v>food</v>
      </c>
      <c r="R970" t="str">
        <f>_xlfn.TEXTAFTER(O970,"/",1,1,1)</f>
        <v>food trucks</v>
      </c>
      <c r="S970" s="10">
        <f>(((K970/60)/60)/24)+DATE(1970,1,1)</f>
        <v>40544.25</v>
      </c>
      <c r="T970" s="10">
        <f>(((L970/60)/60)/24)+DATE(1970,1,1)</f>
        <v>40559.25</v>
      </c>
    </row>
    <row r="971" spans="1:20" ht="17" x14ac:dyDescent="0.2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>E971/D971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 s="5">
        <f>E971/H971</f>
        <v>91.935483870967744</v>
      </c>
      <c r="Q971" t="str">
        <f>_xlfn.TEXTBEFORE(O971,"/",1,1,1)</f>
        <v>theater</v>
      </c>
      <c r="R971" t="str">
        <f>_xlfn.TEXTAFTER(O971,"/",1,1,1)</f>
        <v>plays</v>
      </c>
      <c r="S971" s="10">
        <f>(((K971/60)/60)/24)+DATE(1970,1,1)</f>
        <v>43821.25</v>
      </c>
      <c r="T971" s="10">
        <f>(((L971/60)/60)/24)+DATE(1970,1,1)</f>
        <v>43828.25</v>
      </c>
    </row>
    <row r="972" spans="1:20" ht="34" x14ac:dyDescent="0.2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>E972/D972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 s="5">
        <f>E972/H972</f>
        <v>97.069023569023571</v>
      </c>
      <c r="Q972" t="str">
        <f>_xlfn.TEXTBEFORE(O972,"/",1,1,1)</f>
        <v>theater</v>
      </c>
      <c r="R972" t="str">
        <f>_xlfn.TEXTAFTER(O972,"/",1,1,1)</f>
        <v>plays</v>
      </c>
      <c r="S972" s="10">
        <f>(((K972/60)/60)/24)+DATE(1970,1,1)</f>
        <v>40672.208333333336</v>
      </c>
      <c r="T972" s="10">
        <f>(((L972/60)/60)/24)+DATE(1970,1,1)</f>
        <v>40673.208333333336</v>
      </c>
    </row>
    <row r="973" spans="1:20" ht="17" x14ac:dyDescent="0.2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>E973/D973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 s="5">
        <f>E973/H973</f>
        <v>58.916666666666664</v>
      </c>
      <c r="Q973" t="str">
        <f>_xlfn.TEXTBEFORE(O973,"/",1,1,1)</f>
        <v>film &amp; video</v>
      </c>
      <c r="R973" t="str">
        <f>_xlfn.TEXTAFTER(O973,"/",1,1,1)</f>
        <v>television</v>
      </c>
      <c r="S973" s="10">
        <f>(((K973/60)/60)/24)+DATE(1970,1,1)</f>
        <v>41555.208333333336</v>
      </c>
      <c r="T973" s="10">
        <f>(((L973/60)/60)/24)+DATE(1970,1,1)</f>
        <v>41561.208333333336</v>
      </c>
    </row>
    <row r="974" spans="1:20" ht="34" x14ac:dyDescent="0.2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>E974/D974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 s="5">
        <f>E974/H974</f>
        <v>58.015466983938133</v>
      </c>
      <c r="Q974" t="str">
        <f>_xlfn.TEXTBEFORE(O974,"/",1,1,1)</f>
        <v>technology</v>
      </c>
      <c r="R974" t="str">
        <f>_xlfn.TEXTAFTER(O974,"/",1,1,1)</f>
        <v>web</v>
      </c>
      <c r="S974" s="10">
        <f>(((K974/60)/60)/24)+DATE(1970,1,1)</f>
        <v>41792.208333333336</v>
      </c>
      <c r="T974" s="10">
        <f>(((L974/60)/60)/24)+DATE(1970,1,1)</f>
        <v>41801.208333333336</v>
      </c>
    </row>
    <row r="975" spans="1:20" ht="17" x14ac:dyDescent="0.2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>E975/D975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 s="5">
        <f>E975/H975</f>
        <v>103.87301587301587</v>
      </c>
      <c r="Q975" t="str">
        <f>_xlfn.TEXTBEFORE(O975,"/",1,1,1)</f>
        <v>theater</v>
      </c>
      <c r="R975" t="str">
        <f>_xlfn.TEXTAFTER(O975,"/",1,1,1)</f>
        <v>plays</v>
      </c>
      <c r="S975" s="10">
        <f>(((K975/60)/60)/24)+DATE(1970,1,1)</f>
        <v>40522.25</v>
      </c>
      <c r="T975" s="10">
        <f>(((L975/60)/60)/24)+DATE(1970,1,1)</f>
        <v>40524.25</v>
      </c>
    </row>
    <row r="976" spans="1:20" ht="17" x14ac:dyDescent="0.2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>E976/D976</f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 s="5">
        <f>E976/H976</f>
        <v>93.46875</v>
      </c>
      <c r="Q976" t="str">
        <f>_xlfn.TEXTBEFORE(O976,"/",1,1,1)</f>
        <v>music</v>
      </c>
      <c r="R976" t="str">
        <f>_xlfn.TEXTAFTER(O976,"/",1,1,1)</f>
        <v>indie rock</v>
      </c>
      <c r="S976" s="10">
        <f>(((K976/60)/60)/24)+DATE(1970,1,1)</f>
        <v>41412.208333333336</v>
      </c>
      <c r="T976" s="10">
        <f>(((L976/60)/60)/24)+DATE(1970,1,1)</f>
        <v>41413.208333333336</v>
      </c>
    </row>
    <row r="977" spans="1:20" ht="17" x14ac:dyDescent="0.2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>E977/D977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 s="5">
        <f>E977/H977</f>
        <v>61.970370370370368</v>
      </c>
      <c r="Q977" t="str">
        <f>_xlfn.TEXTBEFORE(O977,"/",1,1,1)</f>
        <v>theater</v>
      </c>
      <c r="R977" t="str">
        <f>_xlfn.TEXTAFTER(O977,"/",1,1,1)</f>
        <v>plays</v>
      </c>
      <c r="S977" s="10">
        <f>(((K977/60)/60)/24)+DATE(1970,1,1)</f>
        <v>42337.25</v>
      </c>
      <c r="T977" s="10">
        <f>(((L977/60)/60)/24)+DATE(1970,1,1)</f>
        <v>42376.25</v>
      </c>
    </row>
    <row r="978" spans="1:20" ht="34" x14ac:dyDescent="0.2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>E978/D978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 s="5">
        <f>E978/H978</f>
        <v>92.042857142857144</v>
      </c>
      <c r="Q978" t="str">
        <f>_xlfn.TEXTBEFORE(O978,"/",1,1,1)</f>
        <v>theater</v>
      </c>
      <c r="R978" t="str">
        <f>_xlfn.TEXTAFTER(O978,"/",1,1,1)</f>
        <v>plays</v>
      </c>
      <c r="S978" s="10">
        <f>(((K978/60)/60)/24)+DATE(1970,1,1)</f>
        <v>40571.25</v>
      </c>
      <c r="T978" s="10">
        <f>(((L978/60)/60)/24)+DATE(1970,1,1)</f>
        <v>40577.25</v>
      </c>
    </row>
    <row r="979" spans="1:20" ht="17" x14ac:dyDescent="0.2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>E979/D979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 s="5">
        <f>E979/H979</f>
        <v>77.268656716417908</v>
      </c>
      <c r="Q979" t="str">
        <f>_xlfn.TEXTBEFORE(O979,"/",1,1,1)</f>
        <v>food</v>
      </c>
      <c r="R979" t="str">
        <f>_xlfn.TEXTAFTER(O979,"/",1,1,1)</f>
        <v>food trucks</v>
      </c>
      <c r="S979" s="10">
        <f>(((K979/60)/60)/24)+DATE(1970,1,1)</f>
        <v>43138.25</v>
      </c>
      <c r="T979" s="10">
        <f>(((L979/60)/60)/24)+DATE(1970,1,1)</f>
        <v>43170.25</v>
      </c>
    </row>
    <row r="980" spans="1:20" ht="17" x14ac:dyDescent="0.2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>E980/D980</f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 s="5">
        <f>E980/H980</f>
        <v>93.923913043478265</v>
      </c>
      <c r="Q980" t="str">
        <f>_xlfn.TEXTBEFORE(O980,"/",1,1,1)</f>
        <v>games</v>
      </c>
      <c r="R980" t="str">
        <f>_xlfn.TEXTAFTER(O980,"/",1,1,1)</f>
        <v>video games</v>
      </c>
      <c r="S980" s="10">
        <f>(((K980/60)/60)/24)+DATE(1970,1,1)</f>
        <v>42686.25</v>
      </c>
      <c r="T980" s="10">
        <f>(((L980/60)/60)/24)+DATE(1970,1,1)</f>
        <v>42708.25</v>
      </c>
    </row>
    <row r="981" spans="1:20" ht="17" x14ac:dyDescent="0.2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>E981/D981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 s="5">
        <f>E981/H981</f>
        <v>84.969458128078813</v>
      </c>
      <c r="Q981" t="str">
        <f>_xlfn.TEXTBEFORE(O981,"/",1,1,1)</f>
        <v>theater</v>
      </c>
      <c r="R981" t="str">
        <f>_xlfn.TEXTAFTER(O981,"/",1,1,1)</f>
        <v>plays</v>
      </c>
      <c r="S981" s="10">
        <f>(((K981/60)/60)/24)+DATE(1970,1,1)</f>
        <v>42078.208333333328</v>
      </c>
      <c r="T981" s="10">
        <f>(((L981/60)/60)/24)+DATE(1970,1,1)</f>
        <v>42084.208333333328</v>
      </c>
    </row>
    <row r="982" spans="1:20" ht="17" x14ac:dyDescent="0.2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>E982/D982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 s="5">
        <f>E982/H982</f>
        <v>105.97035040431267</v>
      </c>
      <c r="Q982" t="str">
        <f>_xlfn.TEXTBEFORE(O982,"/",1,1,1)</f>
        <v>publishing</v>
      </c>
      <c r="R982" t="str">
        <f>_xlfn.TEXTAFTER(O982,"/",1,1,1)</f>
        <v>nonfiction</v>
      </c>
      <c r="S982" s="10">
        <f>(((K982/60)/60)/24)+DATE(1970,1,1)</f>
        <v>42307.208333333328</v>
      </c>
      <c r="T982" s="10">
        <f>(((L982/60)/60)/24)+DATE(1970,1,1)</f>
        <v>42312.25</v>
      </c>
    </row>
    <row r="983" spans="1:20" ht="17" x14ac:dyDescent="0.2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>E983/D983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 s="5">
        <f>E983/H983</f>
        <v>36.969040247678016</v>
      </c>
      <c r="Q983" t="str">
        <f>_xlfn.TEXTBEFORE(O983,"/",1,1,1)</f>
        <v>technology</v>
      </c>
      <c r="R983" t="str">
        <f>_xlfn.TEXTAFTER(O983,"/",1,1,1)</f>
        <v>web</v>
      </c>
      <c r="S983" s="10">
        <f>(((K983/60)/60)/24)+DATE(1970,1,1)</f>
        <v>43094.25</v>
      </c>
      <c r="T983" s="10">
        <f>(((L983/60)/60)/24)+DATE(1970,1,1)</f>
        <v>43127.25</v>
      </c>
    </row>
    <row r="984" spans="1:20" ht="17" x14ac:dyDescent="0.2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>E984/D984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 s="5">
        <f>E984/H984</f>
        <v>81.533333333333331</v>
      </c>
      <c r="Q984" t="str">
        <f>_xlfn.TEXTBEFORE(O984,"/",1,1,1)</f>
        <v>film &amp; video</v>
      </c>
      <c r="R984" t="str">
        <f>_xlfn.TEXTAFTER(O984,"/",1,1,1)</f>
        <v>documentary</v>
      </c>
      <c r="S984" s="10">
        <f>(((K984/60)/60)/24)+DATE(1970,1,1)</f>
        <v>40743.208333333336</v>
      </c>
      <c r="T984" s="10">
        <f>(((L984/60)/60)/24)+DATE(1970,1,1)</f>
        <v>40745.208333333336</v>
      </c>
    </row>
    <row r="985" spans="1:20" ht="17" x14ac:dyDescent="0.2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>E985/D985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 s="5">
        <f>E985/H985</f>
        <v>80.999140154772135</v>
      </c>
      <c r="Q985" t="str">
        <f>_xlfn.TEXTBEFORE(O985,"/",1,1,1)</f>
        <v>film &amp; video</v>
      </c>
      <c r="R985" t="str">
        <f>_xlfn.TEXTAFTER(O985,"/",1,1,1)</f>
        <v>documentary</v>
      </c>
      <c r="S985" s="10">
        <f>(((K985/60)/60)/24)+DATE(1970,1,1)</f>
        <v>43681.208333333328</v>
      </c>
      <c r="T985" s="10">
        <f>(((L985/60)/60)/24)+DATE(1970,1,1)</f>
        <v>43696.208333333328</v>
      </c>
    </row>
    <row r="986" spans="1:20" ht="34" x14ac:dyDescent="0.2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>E986/D986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 s="5">
        <f>E986/H986</f>
        <v>26.010498687664043</v>
      </c>
      <c r="Q986" t="str">
        <f>_xlfn.TEXTBEFORE(O986,"/",1,1,1)</f>
        <v>theater</v>
      </c>
      <c r="R986" t="str">
        <f>_xlfn.TEXTAFTER(O986,"/",1,1,1)</f>
        <v>plays</v>
      </c>
      <c r="S986" s="10">
        <f>(((K986/60)/60)/24)+DATE(1970,1,1)</f>
        <v>43716.208333333328</v>
      </c>
      <c r="T986" s="10">
        <f>(((L986/60)/60)/24)+DATE(1970,1,1)</f>
        <v>43742.208333333328</v>
      </c>
    </row>
    <row r="987" spans="1:20" ht="17" x14ac:dyDescent="0.2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>E987/D987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 s="5">
        <f>E987/H987</f>
        <v>25.998410896708286</v>
      </c>
      <c r="Q987" t="str">
        <f>_xlfn.TEXTBEFORE(O987,"/",1,1,1)</f>
        <v>music</v>
      </c>
      <c r="R987" t="str">
        <f>_xlfn.TEXTAFTER(O987,"/",1,1,1)</f>
        <v>rock</v>
      </c>
      <c r="S987" s="10">
        <f>(((K987/60)/60)/24)+DATE(1970,1,1)</f>
        <v>41614.25</v>
      </c>
      <c r="T987" s="10">
        <f>(((L987/60)/60)/24)+DATE(1970,1,1)</f>
        <v>41640.25</v>
      </c>
    </row>
    <row r="988" spans="1:20" ht="34" x14ac:dyDescent="0.2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>E988/D988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 s="5">
        <f>E988/H988</f>
        <v>34.173913043478258</v>
      </c>
      <c r="Q988" t="str">
        <f>_xlfn.TEXTBEFORE(O988,"/",1,1,1)</f>
        <v>music</v>
      </c>
      <c r="R988" t="str">
        <f>_xlfn.TEXTAFTER(O988,"/",1,1,1)</f>
        <v>rock</v>
      </c>
      <c r="S988" s="10">
        <f>(((K988/60)/60)/24)+DATE(1970,1,1)</f>
        <v>40638.208333333336</v>
      </c>
      <c r="T988" s="10">
        <f>(((L988/60)/60)/24)+DATE(1970,1,1)</f>
        <v>40652.208333333336</v>
      </c>
    </row>
    <row r="989" spans="1:20" ht="17" x14ac:dyDescent="0.2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>E989/D989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 s="5">
        <f>E989/H989</f>
        <v>28.002083333333335</v>
      </c>
      <c r="Q989" t="str">
        <f>_xlfn.TEXTBEFORE(O989,"/",1,1,1)</f>
        <v>film &amp; video</v>
      </c>
      <c r="R989" t="str">
        <f>_xlfn.TEXTAFTER(O989,"/",1,1,1)</f>
        <v>documentary</v>
      </c>
      <c r="S989" s="10">
        <f>(((K989/60)/60)/24)+DATE(1970,1,1)</f>
        <v>42852.208333333328</v>
      </c>
      <c r="T989" s="10">
        <f>(((L989/60)/60)/24)+DATE(1970,1,1)</f>
        <v>42866.208333333328</v>
      </c>
    </row>
    <row r="990" spans="1:20" ht="17" x14ac:dyDescent="0.2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>E990/D990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 s="5">
        <f>E990/H990</f>
        <v>76.546875</v>
      </c>
      <c r="Q990" t="str">
        <f>_xlfn.TEXTBEFORE(O990,"/",1,1,1)</f>
        <v>publishing</v>
      </c>
      <c r="R990" t="str">
        <f>_xlfn.TEXTAFTER(O990,"/",1,1,1)</f>
        <v>radio &amp; podcasts</v>
      </c>
      <c r="S990" s="10">
        <f>(((K990/60)/60)/24)+DATE(1970,1,1)</f>
        <v>42686.25</v>
      </c>
      <c r="T990" s="10">
        <f>(((L990/60)/60)/24)+DATE(1970,1,1)</f>
        <v>42707.25</v>
      </c>
    </row>
    <row r="991" spans="1:20" ht="17" x14ac:dyDescent="0.2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>E991/D991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 s="5">
        <f>E991/H991</f>
        <v>53.053097345132741</v>
      </c>
      <c r="Q991" t="str">
        <f>_xlfn.TEXTBEFORE(O991,"/",1,1,1)</f>
        <v>publishing</v>
      </c>
      <c r="R991" t="str">
        <f>_xlfn.TEXTAFTER(O991,"/",1,1,1)</f>
        <v>translations</v>
      </c>
      <c r="S991" s="10">
        <f>(((K991/60)/60)/24)+DATE(1970,1,1)</f>
        <v>43571.208333333328</v>
      </c>
      <c r="T991" s="10">
        <f>(((L991/60)/60)/24)+DATE(1970,1,1)</f>
        <v>43576.208333333328</v>
      </c>
    </row>
    <row r="992" spans="1:20" ht="17" x14ac:dyDescent="0.2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>E992/D992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 s="5">
        <f>E992/H992</f>
        <v>106.859375</v>
      </c>
      <c r="Q992" t="str">
        <f>_xlfn.TEXTBEFORE(O992,"/",1,1,1)</f>
        <v>film &amp; video</v>
      </c>
      <c r="R992" t="str">
        <f>_xlfn.TEXTAFTER(O992,"/",1,1,1)</f>
        <v>drama</v>
      </c>
      <c r="S992" s="10">
        <f>(((K992/60)/60)/24)+DATE(1970,1,1)</f>
        <v>42432.25</v>
      </c>
      <c r="T992" s="10">
        <f>(((L992/60)/60)/24)+DATE(1970,1,1)</f>
        <v>42454.208333333328</v>
      </c>
    </row>
    <row r="993" spans="1:20" ht="17" x14ac:dyDescent="0.2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>E993/D993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 s="5">
        <f>E993/H993</f>
        <v>46.020746887966808</v>
      </c>
      <c r="Q993" t="str">
        <f>_xlfn.TEXTBEFORE(O993,"/",1,1,1)</f>
        <v>music</v>
      </c>
      <c r="R993" t="str">
        <f>_xlfn.TEXTAFTER(O993,"/",1,1,1)</f>
        <v>rock</v>
      </c>
      <c r="S993" s="10">
        <f>(((K993/60)/60)/24)+DATE(1970,1,1)</f>
        <v>41907.208333333336</v>
      </c>
      <c r="T993" s="10">
        <f>(((L993/60)/60)/24)+DATE(1970,1,1)</f>
        <v>41911.208333333336</v>
      </c>
    </row>
    <row r="994" spans="1:20" ht="17" x14ac:dyDescent="0.2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>E994/D994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 s="5">
        <f>E994/H994</f>
        <v>100.17424242424242</v>
      </c>
      <c r="Q994" t="str">
        <f>_xlfn.TEXTBEFORE(O994,"/",1,1,1)</f>
        <v>film &amp; video</v>
      </c>
      <c r="R994" t="str">
        <f>_xlfn.TEXTAFTER(O994,"/",1,1,1)</f>
        <v>drama</v>
      </c>
      <c r="S994" s="10">
        <f>(((K994/60)/60)/24)+DATE(1970,1,1)</f>
        <v>43227.208333333328</v>
      </c>
      <c r="T994" s="10">
        <f>(((L994/60)/60)/24)+DATE(1970,1,1)</f>
        <v>43241.208333333328</v>
      </c>
    </row>
    <row r="995" spans="1:20" ht="17" x14ac:dyDescent="0.2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>E995/D995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 s="5">
        <f>E995/H995</f>
        <v>101.44</v>
      </c>
      <c r="Q995" t="str">
        <f>_xlfn.TEXTBEFORE(O995,"/",1,1,1)</f>
        <v>photography</v>
      </c>
      <c r="R995" t="str">
        <f>_xlfn.TEXTAFTER(O995,"/",1,1,1)</f>
        <v>photography books</v>
      </c>
      <c r="S995" s="10">
        <f>(((K995/60)/60)/24)+DATE(1970,1,1)</f>
        <v>42362.25</v>
      </c>
      <c r="T995" s="10">
        <f>(((L995/60)/60)/24)+DATE(1970,1,1)</f>
        <v>42379.25</v>
      </c>
    </row>
    <row r="996" spans="1:20" ht="17" x14ac:dyDescent="0.2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>E996/D996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 s="5">
        <f>E996/H996</f>
        <v>87.972684085510693</v>
      </c>
      <c r="Q996" t="str">
        <f>_xlfn.TEXTBEFORE(O996,"/",1,1,1)</f>
        <v>publishing</v>
      </c>
      <c r="R996" t="str">
        <f>_xlfn.TEXTAFTER(O996,"/",1,1,1)</f>
        <v>translations</v>
      </c>
      <c r="S996" s="10">
        <f>(((K996/60)/60)/24)+DATE(1970,1,1)</f>
        <v>41929.208333333336</v>
      </c>
      <c r="T996" s="10">
        <f>(((L996/60)/60)/24)+DATE(1970,1,1)</f>
        <v>41935.208333333336</v>
      </c>
    </row>
    <row r="997" spans="1:20" ht="17" x14ac:dyDescent="0.2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>E997/D997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 s="5">
        <f>E997/H997</f>
        <v>74.995594713656388</v>
      </c>
      <c r="Q997" t="str">
        <f>_xlfn.TEXTBEFORE(O997,"/",1,1,1)</f>
        <v>food</v>
      </c>
      <c r="R997" t="str">
        <f>_xlfn.TEXTAFTER(O997,"/",1,1,1)</f>
        <v>food trucks</v>
      </c>
      <c r="S997" s="10">
        <f>(((K997/60)/60)/24)+DATE(1970,1,1)</f>
        <v>43408.208333333328</v>
      </c>
      <c r="T997" s="10">
        <f>(((L997/60)/60)/24)+DATE(1970,1,1)</f>
        <v>43437.25</v>
      </c>
    </row>
    <row r="998" spans="1:20" ht="34" x14ac:dyDescent="0.2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>E998/D998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 s="5">
        <f>E998/H998</f>
        <v>42.982142857142854</v>
      </c>
      <c r="Q998" t="str">
        <f>_xlfn.TEXTBEFORE(O998,"/",1,1,1)</f>
        <v>theater</v>
      </c>
      <c r="R998" t="str">
        <f>_xlfn.TEXTAFTER(O998,"/",1,1,1)</f>
        <v>plays</v>
      </c>
      <c r="S998" s="10">
        <f>(((K998/60)/60)/24)+DATE(1970,1,1)</f>
        <v>41276.25</v>
      </c>
      <c r="T998" s="10">
        <f>(((L998/60)/60)/24)+DATE(1970,1,1)</f>
        <v>41306.25</v>
      </c>
    </row>
    <row r="999" spans="1:20" ht="17" x14ac:dyDescent="0.2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>E999/D999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 s="5">
        <f>E999/H999</f>
        <v>33.115107913669064</v>
      </c>
      <c r="Q999" t="str">
        <f>_xlfn.TEXTBEFORE(O999,"/",1,1,1)</f>
        <v>theater</v>
      </c>
      <c r="R999" t="str">
        <f>_xlfn.TEXTAFTER(O999,"/",1,1,1)</f>
        <v>plays</v>
      </c>
      <c r="S999" s="10">
        <f>(((K999/60)/60)/24)+DATE(1970,1,1)</f>
        <v>41659.25</v>
      </c>
      <c r="T999" s="10">
        <f>(((L999/60)/60)/24)+DATE(1970,1,1)</f>
        <v>41664.25</v>
      </c>
    </row>
    <row r="1000" spans="1:20" ht="17" x14ac:dyDescent="0.2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>E1000/D1000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 s="5">
        <f>E1000/H1000</f>
        <v>101.13101604278074</v>
      </c>
      <c r="Q1000" t="str">
        <f>_xlfn.TEXTBEFORE(O1000,"/",1,1,1)</f>
        <v>music</v>
      </c>
      <c r="R1000" t="str">
        <f>_xlfn.TEXTAFTER(O1000,"/",1,1,1)</f>
        <v>indie rock</v>
      </c>
      <c r="S1000" s="10">
        <f>(((K1000/60)/60)/24)+DATE(1970,1,1)</f>
        <v>40220.25</v>
      </c>
      <c r="T1000" s="10">
        <f>(((L1000/60)/60)/24)+DATE(1970,1,1)</f>
        <v>40234.25</v>
      </c>
    </row>
    <row r="1001" spans="1:20" ht="17" x14ac:dyDescent="0.2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>E1001/D1001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 s="5">
        <f>E1001/H1001</f>
        <v>55.98841354723708</v>
      </c>
      <c r="Q1001" t="str">
        <f>_xlfn.TEXTBEFORE(O1001,"/",1,1,1)</f>
        <v>food</v>
      </c>
      <c r="R1001" t="str">
        <f>_xlfn.TEXTAFTER(O1001,"/",1,1,1)</f>
        <v>food trucks</v>
      </c>
      <c r="S1001" s="10">
        <f>(((K1001/60)/60)/24)+DATE(1970,1,1)</f>
        <v>42550.208333333328</v>
      </c>
      <c r="T1001" s="10">
        <f>(((L1001/60)/60)/24)+DATE(1970,1,1)</f>
        <v>42557.208333333328</v>
      </c>
    </row>
  </sheetData>
  <sortState xmlns:xlrd2="http://schemas.microsoft.com/office/spreadsheetml/2017/richdata2" ref="A2:T1001">
    <sortCondition ref="A2:A1001"/>
  </sortState>
  <conditionalFormatting sqref="G1:G1048576">
    <cfRule type="containsText" dxfId="7" priority="2" operator="containsText" text="canceled">
      <formula>NOT(ISERROR(SEARCH("canceled",G1)))</formula>
    </cfRule>
    <cfRule type="containsText" dxfId="6" priority="3" operator="containsText" text="live">
      <formula>NOT(ISERROR(SEARCH("live",G1)))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theme="9" tint="-0.249977111117893"/>
        <color theme="4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58B8-7C0D-5D4B-AB50-8CB032E51797}">
  <dimension ref="A2:F15"/>
  <sheetViews>
    <sheetView workbookViewId="0">
      <selection activeCell="C22" sqref="C22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6</v>
      </c>
      <c r="B2" t="s">
        <v>2036</v>
      </c>
    </row>
    <row r="4" spans="1:6" x14ac:dyDescent="0.2">
      <c r="A4" s="6" t="s">
        <v>2033</v>
      </c>
      <c r="B4" s="6" t="s">
        <v>2037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2038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2039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2040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2046</v>
      </c>
      <c r="E9">
        <v>4</v>
      </c>
      <c r="F9">
        <v>4</v>
      </c>
    </row>
    <row r="10" spans="1:6" x14ac:dyDescent="0.2">
      <c r="A10" s="7" t="s">
        <v>2041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2042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2044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2045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9535-6C30-D14D-89BE-0EA90A14EEE2}">
  <dimension ref="A1:F30"/>
  <sheetViews>
    <sheetView workbookViewId="0">
      <selection activeCell="A15" sqref="A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7.1640625" bestFit="1" customWidth="1"/>
    <col min="4" max="4" width="5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9.5" bestFit="1" customWidth="1"/>
    <col min="9" max="9" width="14.6640625" bestFit="1" customWidth="1"/>
    <col min="10" max="10" width="13.6640625" bestFit="1" customWidth="1"/>
    <col min="11" max="11" width="19.5" bestFit="1" customWidth="1"/>
  </cols>
  <sheetData>
    <row r="1" spans="1:6" x14ac:dyDescent="0.2">
      <c r="A1" s="6" t="s">
        <v>6</v>
      </c>
      <c r="B1" t="s">
        <v>2036</v>
      </c>
    </row>
    <row r="2" spans="1:6" x14ac:dyDescent="0.2">
      <c r="A2" s="6" t="s">
        <v>2031</v>
      </c>
      <c r="B2" t="s">
        <v>2036</v>
      </c>
    </row>
    <row r="4" spans="1:6" x14ac:dyDescent="0.2">
      <c r="A4" s="6" t="s">
        <v>2047</v>
      </c>
      <c r="B4" s="6" t="s">
        <v>2037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7" t="s">
        <v>2048</v>
      </c>
      <c r="B6">
        <v>748</v>
      </c>
      <c r="C6">
        <v>4326</v>
      </c>
      <c r="D6">
        <v>1201</v>
      </c>
      <c r="E6">
        <v>9622</v>
      </c>
      <c r="F6">
        <v>15897</v>
      </c>
    </row>
    <row r="7" spans="1:6" x14ac:dyDescent="0.2">
      <c r="A7" s="7" t="s">
        <v>2049</v>
      </c>
      <c r="E7">
        <v>2405</v>
      </c>
      <c r="F7">
        <v>2405</v>
      </c>
    </row>
    <row r="8" spans="1:6" x14ac:dyDescent="0.2">
      <c r="A8" s="7" t="s">
        <v>2050</v>
      </c>
      <c r="B8">
        <v>3681</v>
      </c>
      <c r="C8">
        <v>9776</v>
      </c>
      <c r="D8">
        <v>209</v>
      </c>
      <c r="E8">
        <v>16418</v>
      </c>
      <c r="F8">
        <v>30084</v>
      </c>
    </row>
    <row r="9" spans="1:6" x14ac:dyDescent="0.2">
      <c r="A9" s="7" t="s">
        <v>2051</v>
      </c>
      <c r="B9">
        <v>814</v>
      </c>
      <c r="C9">
        <v>6912</v>
      </c>
      <c r="D9">
        <v>639</v>
      </c>
      <c r="E9">
        <v>11210</v>
      </c>
      <c r="F9">
        <v>19575</v>
      </c>
    </row>
    <row r="10" spans="1:6" x14ac:dyDescent="0.2">
      <c r="A10" s="7" t="s">
        <v>2052</v>
      </c>
      <c r="C10">
        <v>2619</v>
      </c>
      <c r="E10">
        <v>5727</v>
      </c>
      <c r="F10">
        <v>8346</v>
      </c>
    </row>
    <row r="11" spans="1:6" x14ac:dyDescent="0.2">
      <c r="A11" s="7" t="s">
        <v>2053</v>
      </c>
      <c r="B11">
        <v>206</v>
      </c>
      <c r="C11">
        <v>2722</v>
      </c>
      <c r="E11">
        <v>4094</v>
      </c>
      <c r="F11">
        <v>7022</v>
      </c>
    </row>
    <row r="12" spans="1:6" x14ac:dyDescent="0.2">
      <c r="A12" s="7" t="s">
        <v>2054</v>
      </c>
      <c r="B12">
        <v>1978</v>
      </c>
      <c r="C12">
        <v>10220</v>
      </c>
      <c r="E12">
        <v>13229</v>
      </c>
      <c r="F12">
        <v>25427</v>
      </c>
    </row>
    <row r="13" spans="1:6" x14ac:dyDescent="0.2">
      <c r="A13" s="7" t="s">
        <v>2055</v>
      </c>
      <c r="B13">
        <v>1247</v>
      </c>
      <c r="C13">
        <v>8711</v>
      </c>
      <c r="E13">
        <v>11226</v>
      </c>
      <c r="F13">
        <v>21184</v>
      </c>
    </row>
    <row r="14" spans="1:6" x14ac:dyDescent="0.2">
      <c r="A14" s="7" t="s">
        <v>2056</v>
      </c>
      <c r="B14">
        <v>577</v>
      </c>
      <c r="C14">
        <v>2795</v>
      </c>
      <c r="E14">
        <v>5428</v>
      </c>
      <c r="F14">
        <v>8800</v>
      </c>
    </row>
    <row r="15" spans="1:6" x14ac:dyDescent="0.2">
      <c r="A15" s="7" t="s">
        <v>2057</v>
      </c>
      <c r="C15">
        <v>1216</v>
      </c>
      <c r="E15">
        <v>1655</v>
      </c>
      <c r="F15">
        <v>2871</v>
      </c>
    </row>
    <row r="16" spans="1:6" x14ac:dyDescent="0.2">
      <c r="A16" s="7" t="s">
        <v>2058</v>
      </c>
      <c r="C16">
        <v>4595</v>
      </c>
      <c r="D16">
        <v>410</v>
      </c>
      <c r="E16">
        <v>824</v>
      </c>
      <c r="F16">
        <v>5829</v>
      </c>
    </row>
    <row r="17" spans="1:6" x14ac:dyDescent="0.2">
      <c r="A17" s="7" t="s">
        <v>2059</v>
      </c>
      <c r="B17">
        <v>736</v>
      </c>
      <c r="C17">
        <v>3510</v>
      </c>
      <c r="D17">
        <v>903</v>
      </c>
      <c r="E17">
        <v>7198</v>
      </c>
      <c r="F17">
        <v>12347</v>
      </c>
    </row>
    <row r="18" spans="1:6" x14ac:dyDescent="0.2">
      <c r="A18" s="7" t="s">
        <v>2060</v>
      </c>
      <c r="B18">
        <v>2962</v>
      </c>
      <c r="C18">
        <v>7124</v>
      </c>
      <c r="D18">
        <v>271</v>
      </c>
      <c r="E18">
        <v>12226</v>
      </c>
      <c r="F18">
        <v>22583</v>
      </c>
    </row>
    <row r="19" spans="1:6" x14ac:dyDescent="0.2">
      <c r="A19" s="7" t="s">
        <v>2061</v>
      </c>
      <c r="B19">
        <v>10921</v>
      </c>
      <c r="C19">
        <v>65459</v>
      </c>
      <c r="D19">
        <v>640</v>
      </c>
      <c r="E19">
        <v>93360</v>
      </c>
      <c r="F19">
        <v>170380</v>
      </c>
    </row>
    <row r="20" spans="1:6" x14ac:dyDescent="0.2">
      <c r="A20" s="7" t="s">
        <v>2062</v>
      </c>
      <c r="C20">
        <v>2987</v>
      </c>
      <c r="E20">
        <v>1785</v>
      </c>
      <c r="F20">
        <v>4772</v>
      </c>
    </row>
    <row r="21" spans="1:6" x14ac:dyDescent="0.2">
      <c r="A21" s="7" t="s">
        <v>2063</v>
      </c>
      <c r="B21">
        <v>2749</v>
      </c>
      <c r="C21">
        <v>14222</v>
      </c>
      <c r="E21">
        <v>24487</v>
      </c>
      <c r="F21">
        <v>41458</v>
      </c>
    </row>
    <row r="22" spans="1:6" x14ac:dyDescent="0.2">
      <c r="A22" s="7" t="s">
        <v>2064</v>
      </c>
      <c r="C22">
        <v>5267</v>
      </c>
      <c r="E22">
        <v>2701</v>
      </c>
      <c r="F22">
        <v>7968</v>
      </c>
    </row>
    <row r="23" spans="1:6" x14ac:dyDescent="0.2">
      <c r="A23" s="7" t="s">
        <v>2065</v>
      </c>
      <c r="B23">
        <v>492</v>
      </c>
      <c r="C23">
        <v>2467</v>
      </c>
      <c r="D23">
        <v>917</v>
      </c>
      <c r="E23">
        <v>4555</v>
      </c>
      <c r="F23">
        <v>8431</v>
      </c>
    </row>
    <row r="24" spans="1:6" x14ac:dyDescent="0.2">
      <c r="A24" s="7" t="s">
        <v>2066</v>
      </c>
      <c r="B24">
        <v>1594</v>
      </c>
      <c r="C24">
        <v>1265</v>
      </c>
      <c r="E24">
        <v>5946</v>
      </c>
      <c r="F24">
        <v>8805</v>
      </c>
    </row>
    <row r="25" spans="1:6" x14ac:dyDescent="0.2">
      <c r="A25" s="7" t="s">
        <v>2067</v>
      </c>
      <c r="C25">
        <v>4115</v>
      </c>
      <c r="E25">
        <v>7981</v>
      </c>
      <c r="F25">
        <v>12096</v>
      </c>
    </row>
    <row r="26" spans="1:6" x14ac:dyDescent="0.2">
      <c r="A26" s="7" t="s">
        <v>2068</v>
      </c>
      <c r="B26">
        <v>270</v>
      </c>
      <c r="C26">
        <v>8726</v>
      </c>
      <c r="D26">
        <v>860</v>
      </c>
      <c r="E26">
        <v>6062</v>
      </c>
      <c r="F26">
        <v>15918</v>
      </c>
    </row>
    <row r="27" spans="1:6" x14ac:dyDescent="0.2">
      <c r="A27" s="7" t="s">
        <v>2069</v>
      </c>
      <c r="C27">
        <v>5950</v>
      </c>
      <c r="D27">
        <v>355</v>
      </c>
      <c r="E27">
        <v>11098</v>
      </c>
      <c r="F27">
        <v>17403</v>
      </c>
    </row>
    <row r="28" spans="1:6" x14ac:dyDescent="0.2">
      <c r="A28" s="7" t="s">
        <v>2070</v>
      </c>
      <c r="B28">
        <v>1050</v>
      </c>
      <c r="C28">
        <v>6443</v>
      </c>
      <c r="D28">
        <v>940</v>
      </c>
      <c r="E28">
        <v>19444</v>
      </c>
      <c r="F28">
        <v>27877</v>
      </c>
    </row>
    <row r="29" spans="1:6" x14ac:dyDescent="0.2">
      <c r="A29" s="7" t="s">
        <v>2071</v>
      </c>
      <c r="E29">
        <v>2022</v>
      </c>
      <c r="F29">
        <v>2022</v>
      </c>
    </row>
    <row r="30" spans="1:6" x14ac:dyDescent="0.2">
      <c r="A30" s="7" t="s">
        <v>2035</v>
      </c>
      <c r="B30">
        <v>30025</v>
      </c>
      <c r="C30">
        <v>181427</v>
      </c>
      <c r="D30">
        <v>7345</v>
      </c>
      <c r="E30">
        <v>280703</v>
      </c>
      <c r="F30">
        <v>499500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1C-D9EB-734E-8317-F266B3CB7204}">
  <dimension ref="A1:F18"/>
  <sheetViews>
    <sheetView workbookViewId="0">
      <selection activeCell="Q9" sqref="Q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2086</v>
      </c>
      <c r="B1" t="s">
        <v>2036</v>
      </c>
    </row>
    <row r="2" spans="1:6" x14ac:dyDescent="0.2">
      <c r="A2" s="6" t="s">
        <v>2031</v>
      </c>
      <c r="B2" t="s">
        <v>2036</v>
      </c>
    </row>
    <row r="4" spans="1:6" x14ac:dyDescent="0.2">
      <c r="A4" s="6" t="s">
        <v>2087</v>
      </c>
      <c r="B4" s="6" t="s">
        <v>2037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1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6898-42B6-2C43-A980-5B94A1023332}">
  <dimension ref="A1:J13"/>
  <sheetViews>
    <sheetView workbookViewId="0">
      <selection activeCell="K13" sqref="K13"/>
    </sheetView>
  </sheetViews>
  <sheetFormatPr baseColWidth="10" defaultRowHeight="16" x14ac:dyDescent="0.2"/>
  <cols>
    <col min="1" max="1" width="29.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0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10" x14ac:dyDescent="0.2">
      <c r="A2" t="s">
        <v>2096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SUM(B2:D2)</f>
        <v>51</v>
      </c>
      <c r="F2" s="3">
        <f>B2/E2</f>
        <v>0.58823529411764708</v>
      </c>
      <c r="G2" s="3">
        <f>C2/E2</f>
        <v>0.39215686274509803</v>
      </c>
      <c r="H2" s="3">
        <f>D2/E2</f>
        <v>1.9607843137254902E-2</v>
      </c>
    </row>
    <row r="3" spans="1:10" x14ac:dyDescent="0.2">
      <c r="A3" t="s">
        <v>2097</v>
      </c>
      <c r="B3">
        <f>COUNTIFS(goal,"&gt;=1000",goal,"&lt;4999",outcome,"successful")</f>
        <v>191</v>
      </c>
      <c r="C3">
        <f>COUNTIFS(goal,"&gt;=1000",goal,"&lt;4999",outcome,"failed")</f>
        <v>38</v>
      </c>
      <c r="D3">
        <f>COUNTIFS(goal,"&gt;=1000",goal,"&lt;4999",outcome,"canceled")</f>
        <v>2</v>
      </c>
      <c r="E3">
        <f t="shared" ref="E3:E13" si="0">SUM(B3:D3)</f>
        <v>231</v>
      </c>
      <c r="F3" s="3">
        <f t="shared" ref="F3:F13" si="1">B3/E3</f>
        <v>0.82683982683982682</v>
      </c>
      <c r="G3" s="3">
        <f t="shared" ref="G3:G13" si="2">C3/E3</f>
        <v>0.16450216450216451</v>
      </c>
      <c r="H3" s="3">
        <f t="shared" ref="H3:H13" si="3">D3/E3</f>
        <v>8.658008658008658E-3</v>
      </c>
    </row>
    <row r="4" spans="1:10" x14ac:dyDescent="0.2">
      <c r="A4" t="s">
        <v>2098</v>
      </c>
      <c r="B4">
        <f>COUNTIFS(goal,"&gt;=5000",goal,"&lt;9999",outcome,"successful")</f>
        <v>164</v>
      </c>
      <c r="C4">
        <f>COUNTIFS(goal,"&gt;=5000",goal,"&lt;9999",outcome,"failed")</f>
        <v>126</v>
      </c>
      <c r="D4">
        <f>COUNTIFS(goal,"&gt;=5000",goal,"&lt;9999",outcome,"canceled")</f>
        <v>25</v>
      </c>
      <c r="E4">
        <f t="shared" si="0"/>
        <v>315</v>
      </c>
      <c r="F4" s="3">
        <f t="shared" si="1"/>
        <v>0.52063492063492067</v>
      </c>
      <c r="G4" s="3">
        <f t="shared" si="2"/>
        <v>0.4</v>
      </c>
      <c r="H4" s="3">
        <f t="shared" si="3"/>
        <v>7.9365079365079361E-2</v>
      </c>
    </row>
    <row r="5" spans="1:10" x14ac:dyDescent="0.2">
      <c r="A5" t="s">
        <v>2099</v>
      </c>
      <c r="B5">
        <f>COUNTIFS(goal,"&gt;=10000",goal,"&lt;14999",outcome,"successful")</f>
        <v>4</v>
      </c>
      <c r="C5">
        <f>COUNTIFS(goal,"&gt;=10000",goal,"&lt;14999",outcome,"failed")</f>
        <v>5</v>
      </c>
      <c r="D5">
        <f>COUNTIFS(goal,"&gt;=10000",goal,"&lt;14999",outcome,"canceled")</f>
        <v>0</v>
      </c>
      <c r="E5">
        <f t="shared" si="0"/>
        <v>9</v>
      </c>
      <c r="F5" s="3">
        <f t="shared" si="1"/>
        <v>0.44444444444444442</v>
      </c>
      <c r="G5" s="3">
        <f t="shared" si="2"/>
        <v>0.55555555555555558</v>
      </c>
      <c r="H5" s="3">
        <f t="shared" si="3"/>
        <v>0</v>
      </c>
    </row>
    <row r="6" spans="1:10" x14ac:dyDescent="0.2">
      <c r="A6" s="12" t="s">
        <v>2100</v>
      </c>
      <c r="B6">
        <f>COUNTIFS(goal,"&gt;=15000",goal,"&lt;19999",outcome,"successful")</f>
        <v>10</v>
      </c>
      <c r="C6">
        <f>COUNTIFS(goal,"&gt;=15000",goal,"&lt;19999",outcome,"failed")</f>
        <v>0</v>
      </c>
      <c r="D6">
        <f>COUNTIFS(goal,"&gt;=15000",goal,"&lt;19999",outcome,"canceled")</f>
        <v>0</v>
      </c>
      <c r="E6">
        <f t="shared" si="0"/>
        <v>10</v>
      </c>
      <c r="F6" s="3">
        <f t="shared" si="1"/>
        <v>1</v>
      </c>
      <c r="G6" s="3">
        <f t="shared" si="2"/>
        <v>0</v>
      </c>
      <c r="H6" s="3">
        <f t="shared" si="3"/>
        <v>0</v>
      </c>
    </row>
    <row r="7" spans="1:10" x14ac:dyDescent="0.2">
      <c r="A7" s="12" t="s">
        <v>2101</v>
      </c>
      <c r="B7">
        <f>COUNTIFS(goal,"&gt;=20000",goal,"&lt;24999",outcome,"successful")</f>
        <v>7</v>
      </c>
      <c r="C7">
        <f>COUNTIFS(goal,"&gt;=20000",goal,"&lt;24999",outcome,"failed")</f>
        <v>0</v>
      </c>
      <c r="D7">
        <f>COUNTIFS(goal,"&gt;=20000",goal,"&lt;24999",outcome,"canceled")</f>
        <v>0</v>
      </c>
      <c r="E7">
        <f t="shared" si="0"/>
        <v>7</v>
      </c>
      <c r="F7" s="3">
        <f t="shared" si="1"/>
        <v>1</v>
      </c>
      <c r="G7" s="3">
        <f t="shared" si="2"/>
        <v>0</v>
      </c>
      <c r="H7" s="3">
        <f t="shared" si="3"/>
        <v>0</v>
      </c>
      <c r="J7" t="s">
        <v>2119</v>
      </c>
    </row>
    <row r="8" spans="1:10" x14ac:dyDescent="0.2">
      <c r="A8" s="12" t="s">
        <v>2102</v>
      </c>
      <c r="B8">
        <f>COUNTIFS(goal,"&gt;=25000",goal,"&lt;29999",outcome,"successful")</f>
        <v>11</v>
      </c>
      <c r="C8">
        <f>COUNTIFS(goal,"&gt;=25000",goal,"&lt;29999",outcome,"failed")</f>
        <v>3</v>
      </c>
      <c r="D8">
        <f>COUNTIFS(goal,"&gt;=25000",goal,"&lt;29999",outcome,"canceled")</f>
        <v>0</v>
      </c>
      <c r="E8">
        <f t="shared" si="0"/>
        <v>14</v>
      </c>
      <c r="F8" s="3">
        <f t="shared" si="1"/>
        <v>0.7857142857142857</v>
      </c>
      <c r="G8" s="3">
        <f t="shared" si="2"/>
        <v>0.21428571428571427</v>
      </c>
      <c r="H8" s="3">
        <f t="shared" si="3"/>
        <v>0</v>
      </c>
      <c r="J8" s="3">
        <f>(SUM(B6:B12))/(SUM(E6:E12))</f>
        <v>0.82666666666666666</v>
      </c>
    </row>
    <row r="9" spans="1:10" x14ac:dyDescent="0.2">
      <c r="A9" s="12" t="s">
        <v>2103</v>
      </c>
      <c r="B9">
        <f>COUNTIFS(goal,"&gt;=30000",goal,"&lt;34999",outcome,"successful")</f>
        <v>7</v>
      </c>
      <c r="C9">
        <f>COUNTIFS(goal,"&gt;=30000",goal,"&lt;34999",outcome,"failed")</f>
        <v>0</v>
      </c>
      <c r="D9">
        <f>COUNTIFS(goal,"&gt;=30000",goal,"&lt;34999",outcome,"canceled")</f>
        <v>0</v>
      </c>
      <c r="E9">
        <f t="shared" si="0"/>
        <v>7</v>
      </c>
      <c r="F9" s="3">
        <f t="shared" si="1"/>
        <v>1</v>
      </c>
      <c r="G9" s="3">
        <f t="shared" si="2"/>
        <v>0</v>
      </c>
      <c r="H9" s="3">
        <f t="shared" si="3"/>
        <v>0</v>
      </c>
    </row>
    <row r="10" spans="1:10" x14ac:dyDescent="0.2">
      <c r="A10" s="12" t="s">
        <v>2104</v>
      </c>
      <c r="B10">
        <f>COUNTIFS(goal,"&gt;=35000",goal,"&lt;39999",outcome,"successful")</f>
        <v>8</v>
      </c>
      <c r="C10">
        <f>COUNTIFS(goal,"&gt;=35000",goal,"&lt;39999",outcome,"failed")</f>
        <v>3</v>
      </c>
      <c r="D10">
        <f>COUNTIFS(goal,"&gt;=35000",goal,"&lt;39999",outcome,"canceled")</f>
        <v>1</v>
      </c>
      <c r="E10">
        <f t="shared" si="0"/>
        <v>12</v>
      </c>
      <c r="F10" s="3">
        <f t="shared" si="1"/>
        <v>0.66666666666666663</v>
      </c>
      <c r="G10" s="3">
        <f t="shared" si="2"/>
        <v>0.25</v>
      </c>
      <c r="H10" s="3">
        <f t="shared" si="3"/>
        <v>8.3333333333333329E-2</v>
      </c>
    </row>
    <row r="11" spans="1:10" x14ac:dyDescent="0.2">
      <c r="A11" s="12" t="s">
        <v>2105</v>
      </c>
      <c r="B11">
        <f>COUNTIFS(goal,"&gt;=40000",goal,"&lt;44999",outcome,"successful")</f>
        <v>11</v>
      </c>
      <c r="C11">
        <f>COUNTIFS(goal,"&gt;=40000",goal,"&lt;44999",outcome,"failed")</f>
        <v>3</v>
      </c>
      <c r="D11">
        <f>COUNTIFS(goal,"&gt;=40000",goal,"&lt;44999",outcome,"canceled")</f>
        <v>0</v>
      </c>
      <c r="E11">
        <f t="shared" si="0"/>
        <v>14</v>
      </c>
      <c r="F11" s="3">
        <f t="shared" si="1"/>
        <v>0.7857142857142857</v>
      </c>
      <c r="G11" s="3">
        <f t="shared" si="2"/>
        <v>0.21428571428571427</v>
      </c>
      <c r="H11" s="3">
        <f t="shared" si="3"/>
        <v>0</v>
      </c>
    </row>
    <row r="12" spans="1:10" x14ac:dyDescent="0.2">
      <c r="A12" s="12" t="s">
        <v>2106</v>
      </c>
      <c r="B12">
        <f>COUNTIFS(goal,"&gt;=45000",goal,"&lt;49999",outcome,"successful")</f>
        <v>8</v>
      </c>
      <c r="C12">
        <f>COUNTIFS(goal,"&gt;=45000",goal,"&lt;49999",outcome,"failed")</f>
        <v>3</v>
      </c>
      <c r="D12">
        <f>COUNTIFS(goal,"&gt;=45000",goal,"&lt;49999",outcome,"canceled")</f>
        <v>0</v>
      </c>
      <c r="E12">
        <f t="shared" si="0"/>
        <v>11</v>
      </c>
      <c r="F12" s="3">
        <f t="shared" si="1"/>
        <v>0.72727272727272729</v>
      </c>
      <c r="G12" s="3">
        <f t="shared" si="2"/>
        <v>0.27272727272727271</v>
      </c>
      <c r="H12" s="3">
        <f t="shared" si="3"/>
        <v>0</v>
      </c>
    </row>
    <row r="13" spans="1:10" x14ac:dyDescent="0.2">
      <c r="A13" s="12" t="s">
        <v>2107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3">
        <f t="shared" si="1"/>
        <v>0.3737704918032787</v>
      </c>
      <c r="G13" s="3">
        <f t="shared" si="2"/>
        <v>0.53442622950819674</v>
      </c>
      <c r="H13" s="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17-1318-0545-9668-36BE2D1388DA}">
  <dimension ref="A1:I566"/>
  <sheetViews>
    <sheetView tabSelected="1" zoomScale="140" zoomScaleNormal="55" workbookViewId="0">
      <pane ySplit="1" topLeftCell="A2" activePane="bottomLeft" state="frozen"/>
      <selection pane="bottomLeft" activeCell="C3" sqref="C3"/>
    </sheetView>
  </sheetViews>
  <sheetFormatPr baseColWidth="10" defaultRowHeight="16" x14ac:dyDescent="0.2"/>
  <cols>
    <col min="2" max="2" width="13" bestFit="1" customWidth="1"/>
    <col min="4" max="4" width="12.1640625" customWidth="1"/>
    <col min="7" max="7" width="12.1640625" customWidth="1"/>
  </cols>
  <sheetData>
    <row r="1" spans="1:9" ht="18" thickBot="1" x14ac:dyDescent="0.25">
      <c r="A1" s="1" t="s">
        <v>4</v>
      </c>
      <c r="B1" s="1" t="s">
        <v>5</v>
      </c>
      <c r="C1" t="s">
        <v>2108</v>
      </c>
      <c r="D1" t="s">
        <v>2109</v>
      </c>
    </row>
    <row r="2" spans="1:9" x14ac:dyDescent="0.2">
      <c r="A2" t="s">
        <v>20</v>
      </c>
      <c r="B2">
        <v>54</v>
      </c>
      <c r="C2" t="s">
        <v>14</v>
      </c>
      <c r="D2">
        <v>0</v>
      </c>
      <c r="F2" s="18" t="s">
        <v>2110</v>
      </c>
      <c r="G2" s="19"/>
      <c r="H2" s="18" t="s">
        <v>2108</v>
      </c>
      <c r="I2" s="13"/>
    </row>
    <row r="3" spans="1:9" x14ac:dyDescent="0.2">
      <c r="A3" t="s">
        <v>20</v>
      </c>
      <c r="B3">
        <v>48</v>
      </c>
      <c r="C3" t="s">
        <v>14</v>
      </c>
      <c r="D3">
        <v>1</v>
      </c>
      <c r="E3">
        <f>QUARTILE(B:B,1)</f>
        <v>128</v>
      </c>
      <c r="F3" s="14" t="s">
        <v>2111</v>
      </c>
      <c r="G3" s="15">
        <f>AVERAGE(B2:B566)</f>
        <v>851.14690265486729</v>
      </c>
      <c r="H3" s="14" t="s">
        <v>2111</v>
      </c>
      <c r="I3" s="15">
        <f>AVERAGE(D2:D365)</f>
        <v>585.61538461538464</v>
      </c>
    </row>
    <row r="4" spans="1:9" x14ac:dyDescent="0.2">
      <c r="A4" t="s">
        <v>20</v>
      </c>
      <c r="B4">
        <v>183</v>
      </c>
      <c r="C4" t="s">
        <v>14</v>
      </c>
      <c r="D4">
        <v>1</v>
      </c>
      <c r="E4">
        <f>QUARTILE(D:D,1)</f>
        <v>38</v>
      </c>
      <c r="F4" s="14" t="s">
        <v>2112</v>
      </c>
      <c r="G4" s="15">
        <f>MEDIAN(B2:B566)</f>
        <v>201</v>
      </c>
      <c r="H4" s="14" t="s">
        <v>2112</v>
      </c>
      <c r="I4" s="15">
        <f>MEDIAN(D2:D365)</f>
        <v>114.5</v>
      </c>
    </row>
    <row r="5" spans="1:9" x14ac:dyDescent="0.2">
      <c r="A5" t="s">
        <v>20</v>
      </c>
      <c r="B5">
        <v>102</v>
      </c>
      <c r="C5" t="s">
        <v>14</v>
      </c>
      <c r="D5">
        <v>1</v>
      </c>
      <c r="E5">
        <f>QUARTILE(B:B,2)</f>
        <v>201</v>
      </c>
      <c r="F5" s="14" t="s">
        <v>2113</v>
      </c>
      <c r="G5" s="15">
        <f>MIN(B2:B566)</f>
        <v>16</v>
      </c>
      <c r="H5" s="14" t="s">
        <v>2113</v>
      </c>
      <c r="I5" s="15">
        <f>MIN(D2:D365)</f>
        <v>0</v>
      </c>
    </row>
    <row r="6" spans="1:9" x14ac:dyDescent="0.2">
      <c r="A6" t="s">
        <v>20</v>
      </c>
      <c r="B6">
        <v>234</v>
      </c>
      <c r="C6" t="s">
        <v>14</v>
      </c>
      <c r="D6">
        <v>1</v>
      </c>
      <c r="E6">
        <f>QUARTILE(B:B,3)</f>
        <v>1280</v>
      </c>
      <c r="F6" s="14" t="s">
        <v>2114</v>
      </c>
      <c r="G6" s="15">
        <f>MAX(B2:B566)</f>
        <v>7295</v>
      </c>
      <c r="H6" s="14" t="s">
        <v>2114</v>
      </c>
      <c r="I6" s="15">
        <f>MAX(D2:D365)</f>
        <v>6080</v>
      </c>
    </row>
    <row r="7" spans="1:9" x14ac:dyDescent="0.2">
      <c r="A7" t="s">
        <v>20</v>
      </c>
      <c r="B7">
        <v>16</v>
      </c>
      <c r="C7" t="s">
        <v>14</v>
      </c>
      <c r="D7">
        <v>1</v>
      </c>
      <c r="F7" s="14" t="s">
        <v>2115</v>
      </c>
      <c r="G7" s="15">
        <f>_xlfn.VAR.P((B2:B566))</f>
        <v>1603373.7324019109</v>
      </c>
      <c r="H7" s="14" t="s">
        <v>2115</v>
      </c>
      <c r="I7" s="15">
        <f>_xlfn.VAR.P(D2:D365)</f>
        <v>921574.68174133555</v>
      </c>
    </row>
    <row r="8" spans="1:9" ht="17" thickBot="1" x14ac:dyDescent="0.25">
      <c r="A8" t="s">
        <v>20</v>
      </c>
      <c r="B8">
        <v>53</v>
      </c>
      <c r="C8" t="s">
        <v>14</v>
      </c>
      <c r="D8">
        <v>1</v>
      </c>
      <c r="F8" s="16" t="s">
        <v>2116</v>
      </c>
      <c r="G8" s="17">
        <f>_xlfn.STDEV.P((B2:B566))</f>
        <v>1266.2439466397898</v>
      </c>
      <c r="H8" s="16" t="s">
        <v>2116</v>
      </c>
      <c r="I8" s="17">
        <f>_xlfn.STDEV.P(D2:D365)</f>
        <v>959.98681331637863</v>
      </c>
    </row>
    <row r="9" spans="1:9" x14ac:dyDescent="0.2">
      <c r="A9" t="s">
        <v>20</v>
      </c>
      <c r="B9">
        <v>83</v>
      </c>
      <c r="C9" t="s">
        <v>14</v>
      </c>
      <c r="D9">
        <v>1</v>
      </c>
    </row>
    <row r="10" spans="1:9" x14ac:dyDescent="0.2">
      <c r="A10" t="s">
        <v>20</v>
      </c>
      <c r="B10">
        <v>130</v>
      </c>
      <c r="C10" t="s">
        <v>14</v>
      </c>
      <c r="D10">
        <v>1</v>
      </c>
    </row>
    <row r="11" spans="1:9" x14ac:dyDescent="0.2">
      <c r="A11" t="s">
        <v>20</v>
      </c>
      <c r="B11">
        <v>76</v>
      </c>
      <c r="C11" t="s">
        <v>14</v>
      </c>
      <c r="D11">
        <v>1</v>
      </c>
    </row>
    <row r="12" spans="1:9" x14ac:dyDescent="0.2">
      <c r="A12" t="s">
        <v>20</v>
      </c>
      <c r="B12">
        <v>43</v>
      </c>
      <c r="C12" t="s">
        <v>14</v>
      </c>
      <c r="D12">
        <v>0</v>
      </c>
      <c r="F12" s="20" t="s">
        <v>2117</v>
      </c>
      <c r="G12" s="20"/>
      <c r="H12" s="20"/>
      <c r="I12" s="20"/>
    </row>
    <row r="13" spans="1:9" x14ac:dyDescent="0.2">
      <c r="A13" t="s">
        <v>20</v>
      </c>
      <c r="B13">
        <v>69</v>
      </c>
      <c r="C13" t="s">
        <v>14</v>
      </c>
      <c r="D13">
        <v>1</v>
      </c>
      <c r="F13" s="20"/>
      <c r="G13" s="20"/>
      <c r="H13" s="20"/>
      <c r="I13" s="20"/>
    </row>
    <row r="14" spans="1:9" x14ac:dyDescent="0.2">
      <c r="A14" t="s">
        <v>20</v>
      </c>
      <c r="B14">
        <v>80</v>
      </c>
      <c r="C14" t="s">
        <v>14</v>
      </c>
      <c r="D14">
        <v>1</v>
      </c>
      <c r="F14" s="20"/>
      <c r="G14" s="20"/>
      <c r="H14" s="20"/>
      <c r="I14" s="20"/>
    </row>
    <row r="15" spans="1:9" x14ac:dyDescent="0.2">
      <c r="A15" t="s">
        <v>20</v>
      </c>
      <c r="B15">
        <v>337</v>
      </c>
      <c r="C15" t="s">
        <v>14</v>
      </c>
      <c r="D15">
        <v>1</v>
      </c>
      <c r="F15" s="20"/>
      <c r="G15" s="20"/>
      <c r="H15" s="20"/>
      <c r="I15" s="20"/>
    </row>
    <row r="16" spans="1:9" x14ac:dyDescent="0.2">
      <c r="A16" t="s">
        <v>20</v>
      </c>
      <c r="B16">
        <v>34</v>
      </c>
      <c r="C16" t="s">
        <v>14</v>
      </c>
      <c r="D16">
        <v>1</v>
      </c>
      <c r="F16" s="20"/>
      <c r="G16" s="20"/>
      <c r="H16" s="20"/>
      <c r="I16" s="20"/>
    </row>
    <row r="17" spans="1:9" x14ac:dyDescent="0.2">
      <c r="A17" t="s">
        <v>20</v>
      </c>
      <c r="B17">
        <v>32</v>
      </c>
      <c r="C17" t="s">
        <v>14</v>
      </c>
      <c r="D17">
        <v>1</v>
      </c>
      <c r="F17" s="20"/>
      <c r="G17" s="20"/>
      <c r="H17" s="20"/>
      <c r="I17" s="20"/>
    </row>
    <row r="18" spans="1:9" x14ac:dyDescent="0.2">
      <c r="A18" t="s">
        <v>20</v>
      </c>
      <c r="B18">
        <v>202</v>
      </c>
      <c r="C18" t="s">
        <v>14</v>
      </c>
      <c r="D18">
        <v>1</v>
      </c>
      <c r="F18" s="20"/>
      <c r="G18" s="20"/>
      <c r="H18" s="20"/>
      <c r="I18" s="20"/>
    </row>
    <row r="19" spans="1:9" x14ac:dyDescent="0.2">
      <c r="A19" t="s">
        <v>20</v>
      </c>
      <c r="B19">
        <v>80</v>
      </c>
      <c r="C19" t="s">
        <v>14</v>
      </c>
      <c r="D19">
        <v>1</v>
      </c>
    </row>
    <row r="20" spans="1:9" ht="16" customHeight="1" x14ac:dyDescent="0.2">
      <c r="A20" t="s">
        <v>20</v>
      </c>
      <c r="B20">
        <v>32</v>
      </c>
      <c r="C20" t="s">
        <v>14</v>
      </c>
      <c r="D20">
        <v>1</v>
      </c>
      <c r="F20" s="20" t="s">
        <v>2118</v>
      </c>
      <c r="G20" s="20"/>
      <c r="H20" s="20"/>
      <c r="I20" s="20"/>
    </row>
    <row r="21" spans="1:9" x14ac:dyDescent="0.2">
      <c r="A21" t="s">
        <v>20</v>
      </c>
      <c r="B21">
        <v>27</v>
      </c>
      <c r="C21" t="s">
        <v>14</v>
      </c>
      <c r="D21">
        <v>26</v>
      </c>
      <c r="F21" s="20"/>
      <c r="G21" s="20"/>
      <c r="H21" s="20"/>
      <c r="I21" s="20"/>
    </row>
    <row r="22" spans="1:9" x14ac:dyDescent="0.2">
      <c r="A22" t="s">
        <v>20</v>
      </c>
      <c r="B22">
        <v>164</v>
      </c>
      <c r="C22" t="s">
        <v>14</v>
      </c>
      <c r="D22">
        <v>19</v>
      </c>
      <c r="F22" s="20"/>
      <c r="G22" s="20"/>
      <c r="H22" s="20"/>
      <c r="I22" s="20"/>
    </row>
    <row r="23" spans="1:9" x14ac:dyDescent="0.2">
      <c r="A23" t="s">
        <v>20</v>
      </c>
      <c r="B23">
        <v>254</v>
      </c>
      <c r="C23" t="s">
        <v>14</v>
      </c>
      <c r="D23">
        <v>15</v>
      </c>
      <c r="F23" s="20"/>
      <c r="G23" s="20"/>
      <c r="H23" s="20"/>
      <c r="I23" s="20"/>
    </row>
    <row r="24" spans="1:9" x14ac:dyDescent="0.2">
      <c r="A24" t="s">
        <v>20</v>
      </c>
      <c r="B24">
        <v>295</v>
      </c>
      <c r="C24" t="s">
        <v>14</v>
      </c>
      <c r="D24">
        <v>13</v>
      </c>
      <c r="F24" s="20"/>
      <c r="G24" s="20"/>
      <c r="H24" s="20"/>
      <c r="I24" s="20"/>
    </row>
    <row r="25" spans="1:9" x14ac:dyDescent="0.2">
      <c r="A25" t="s">
        <v>20</v>
      </c>
      <c r="B25">
        <v>191</v>
      </c>
      <c r="C25" t="s">
        <v>14</v>
      </c>
      <c r="D25">
        <v>15</v>
      </c>
      <c r="F25" s="20"/>
      <c r="G25" s="20"/>
      <c r="H25" s="20"/>
      <c r="I25" s="20"/>
    </row>
    <row r="26" spans="1:9" x14ac:dyDescent="0.2">
      <c r="A26" t="s">
        <v>20</v>
      </c>
      <c r="B26">
        <v>186</v>
      </c>
      <c r="C26" t="s">
        <v>14</v>
      </c>
      <c r="D26">
        <v>7</v>
      </c>
      <c r="F26" s="20"/>
      <c r="G26" s="20"/>
      <c r="H26" s="20"/>
      <c r="I26" s="20"/>
    </row>
    <row r="27" spans="1:9" x14ac:dyDescent="0.2">
      <c r="A27" t="s">
        <v>20</v>
      </c>
      <c r="B27">
        <v>169</v>
      </c>
      <c r="C27" t="s">
        <v>14</v>
      </c>
      <c r="D27">
        <v>19</v>
      </c>
      <c r="F27" s="20"/>
      <c r="G27" s="20"/>
      <c r="H27" s="20"/>
      <c r="I27" s="20"/>
    </row>
    <row r="28" spans="1:9" x14ac:dyDescent="0.2">
      <c r="A28" t="s">
        <v>20</v>
      </c>
      <c r="B28">
        <v>299</v>
      </c>
      <c r="C28" t="s">
        <v>14</v>
      </c>
      <c r="D28">
        <v>63</v>
      </c>
    </row>
    <row r="29" spans="1:9" x14ac:dyDescent="0.2">
      <c r="A29" t="s">
        <v>20</v>
      </c>
      <c r="B29">
        <v>86</v>
      </c>
      <c r="C29" t="s">
        <v>14</v>
      </c>
      <c r="D29">
        <v>6</v>
      </c>
    </row>
    <row r="30" spans="1:9" x14ac:dyDescent="0.2">
      <c r="A30" t="s">
        <v>20</v>
      </c>
      <c r="B30">
        <v>64</v>
      </c>
      <c r="C30" t="s">
        <v>14</v>
      </c>
      <c r="D30">
        <v>15</v>
      </c>
    </row>
    <row r="31" spans="1:9" x14ac:dyDescent="0.2">
      <c r="A31" t="s">
        <v>20</v>
      </c>
      <c r="B31">
        <v>89</v>
      </c>
      <c r="C31" t="s">
        <v>14</v>
      </c>
      <c r="D31">
        <v>33</v>
      </c>
    </row>
    <row r="32" spans="1:9" x14ac:dyDescent="0.2">
      <c r="A32" t="s">
        <v>20</v>
      </c>
      <c r="B32">
        <v>180</v>
      </c>
      <c r="C32" t="s">
        <v>14</v>
      </c>
      <c r="D32">
        <v>25</v>
      </c>
    </row>
    <row r="33" spans="1:4" x14ac:dyDescent="0.2">
      <c r="A33" t="s">
        <v>20</v>
      </c>
      <c r="B33">
        <v>43</v>
      </c>
      <c r="C33" t="s">
        <v>14</v>
      </c>
      <c r="D33">
        <v>12</v>
      </c>
    </row>
    <row r="34" spans="1:4" x14ac:dyDescent="0.2">
      <c r="A34" t="s">
        <v>20</v>
      </c>
      <c r="B34">
        <v>59</v>
      </c>
      <c r="C34" t="s">
        <v>14</v>
      </c>
      <c r="D34">
        <v>38</v>
      </c>
    </row>
    <row r="35" spans="1:4" x14ac:dyDescent="0.2">
      <c r="A35" t="s">
        <v>20</v>
      </c>
      <c r="B35">
        <v>48</v>
      </c>
      <c r="C35" t="s">
        <v>14</v>
      </c>
      <c r="D35">
        <v>33</v>
      </c>
    </row>
    <row r="36" spans="1:4" x14ac:dyDescent="0.2">
      <c r="A36" t="s">
        <v>20</v>
      </c>
      <c r="B36">
        <v>53</v>
      </c>
      <c r="C36" t="s">
        <v>14</v>
      </c>
      <c r="D36">
        <v>12</v>
      </c>
    </row>
    <row r="37" spans="1:4" x14ac:dyDescent="0.2">
      <c r="A37" t="s">
        <v>20</v>
      </c>
      <c r="B37">
        <v>92</v>
      </c>
      <c r="C37" t="s">
        <v>14</v>
      </c>
      <c r="D37">
        <v>41</v>
      </c>
    </row>
    <row r="38" spans="1:4" x14ac:dyDescent="0.2">
      <c r="A38" t="s">
        <v>20</v>
      </c>
      <c r="B38">
        <v>127</v>
      </c>
      <c r="C38" t="s">
        <v>14</v>
      </c>
      <c r="D38">
        <v>36</v>
      </c>
    </row>
    <row r="39" spans="1:4" x14ac:dyDescent="0.2">
      <c r="A39" t="s">
        <v>20</v>
      </c>
      <c r="B39">
        <v>26</v>
      </c>
      <c r="C39" t="s">
        <v>14</v>
      </c>
      <c r="D39">
        <v>21</v>
      </c>
    </row>
    <row r="40" spans="1:4" x14ac:dyDescent="0.2">
      <c r="A40" t="s">
        <v>20</v>
      </c>
      <c r="B40">
        <v>148</v>
      </c>
      <c r="C40" t="s">
        <v>14</v>
      </c>
      <c r="D40">
        <v>32</v>
      </c>
    </row>
    <row r="41" spans="1:4" x14ac:dyDescent="0.2">
      <c r="A41" t="s">
        <v>20</v>
      </c>
      <c r="B41">
        <v>181</v>
      </c>
      <c r="C41" t="s">
        <v>14</v>
      </c>
      <c r="D41">
        <v>35</v>
      </c>
    </row>
    <row r="42" spans="1:4" x14ac:dyDescent="0.2">
      <c r="A42" t="s">
        <v>20</v>
      </c>
      <c r="B42">
        <v>112</v>
      </c>
      <c r="C42" t="s">
        <v>14</v>
      </c>
      <c r="D42">
        <v>13</v>
      </c>
    </row>
    <row r="43" spans="1:4" x14ac:dyDescent="0.2">
      <c r="A43" t="s">
        <v>20</v>
      </c>
      <c r="B43">
        <v>42</v>
      </c>
      <c r="C43" t="s">
        <v>14</v>
      </c>
      <c r="D43">
        <v>24</v>
      </c>
    </row>
    <row r="44" spans="1:4" x14ac:dyDescent="0.2">
      <c r="A44" t="s">
        <v>20</v>
      </c>
      <c r="B44">
        <v>130</v>
      </c>
      <c r="C44" t="s">
        <v>14</v>
      </c>
      <c r="D44">
        <v>52</v>
      </c>
    </row>
    <row r="45" spans="1:4" x14ac:dyDescent="0.2">
      <c r="A45" t="s">
        <v>20</v>
      </c>
      <c r="B45">
        <v>122</v>
      </c>
      <c r="C45" t="s">
        <v>14</v>
      </c>
      <c r="D45">
        <v>49</v>
      </c>
    </row>
    <row r="46" spans="1:4" x14ac:dyDescent="0.2">
      <c r="A46" t="s">
        <v>20</v>
      </c>
      <c r="B46">
        <v>113</v>
      </c>
      <c r="C46" t="s">
        <v>14</v>
      </c>
      <c r="D46">
        <v>17</v>
      </c>
    </row>
    <row r="47" spans="1:4" x14ac:dyDescent="0.2">
      <c r="A47" t="s">
        <v>20</v>
      </c>
      <c r="B47">
        <v>80</v>
      </c>
      <c r="C47" t="s">
        <v>14</v>
      </c>
      <c r="D47">
        <v>39</v>
      </c>
    </row>
    <row r="48" spans="1:4" x14ac:dyDescent="0.2">
      <c r="A48" t="s">
        <v>20</v>
      </c>
      <c r="B48">
        <v>249</v>
      </c>
      <c r="C48" t="s">
        <v>14</v>
      </c>
      <c r="D48">
        <v>16</v>
      </c>
    </row>
    <row r="49" spans="1:4" x14ac:dyDescent="0.2">
      <c r="A49" t="s">
        <v>20</v>
      </c>
      <c r="B49">
        <v>186</v>
      </c>
      <c r="C49" t="s">
        <v>14</v>
      </c>
      <c r="D49">
        <v>35</v>
      </c>
    </row>
    <row r="50" spans="1:4" x14ac:dyDescent="0.2">
      <c r="A50" t="s">
        <v>20</v>
      </c>
      <c r="B50">
        <v>156</v>
      </c>
      <c r="C50" t="s">
        <v>14</v>
      </c>
      <c r="D50">
        <v>15</v>
      </c>
    </row>
    <row r="51" spans="1:4" x14ac:dyDescent="0.2">
      <c r="A51" t="s">
        <v>20</v>
      </c>
      <c r="B51">
        <v>148</v>
      </c>
      <c r="C51" t="s">
        <v>14</v>
      </c>
      <c r="D51">
        <v>24</v>
      </c>
    </row>
    <row r="52" spans="1:4" x14ac:dyDescent="0.2">
      <c r="A52" t="s">
        <v>20</v>
      </c>
      <c r="B52">
        <v>174</v>
      </c>
      <c r="C52" t="s">
        <v>14</v>
      </c>
      <c r="D52">
        <v>30</v>
      </c>
    </row>
    <row r="53" spans="1:4" x14ac:dyDescent="0.2">
      <c r="A53" t="s">
        <v>20</v>
      </c>
      <c r="B53">
        <v>158</v>
      </c>
      <c r="C53" t="s">
        <v>14</v>
      </c>
      <c r="D53">
        <v>9</v>
      </c>
    </row>
    <row r="54" spans="1:4" x14ac:dyDescent="0.2">
      <c r="A54" t="s">
        <v>20</v>
      </c>
      <c r="B54">
        <v>128</v>
      </c>
      <c r="C54" t="s">
        <v>14</v>
      </c>
      <c r="D54">
        <v>10</v>
      </c>
    </row>
    <row r="55" spans="1:4" x14ac:dyDescent="0.2">
      <c r="A55" t="s">
        <v>20</v>
      </c>
      <c r="B55">
        <v>88</v>
      </c>
      <c r="C55" t="s">
        <v>14</v>
      </c>
      <c r="D55">
        <v>18</v>
      </c>
    </row>
    <row r="56" spans="1:4" x14ac:dyDescent="0.2">
      <c r="A56" t="s">
        <v>20</v>
      </c>
      <c r="B56">
        <v>165</v>
      </c>
      <c r="C56" t="s">
        <v>14</v>
      </c>
      <c r="D56">
        <v>5</v>
      </c>
    </row>
    <row r="57" spans="1:4" x14ac:dyDescent="0.2">
      <c r="A57" t="s">
        <v>20</v>
      </c>
      <c r="B57">
        <v>133</v>
      </c>
      <c r="C57" t="s">
        <v>14</v>
      </c>
      <c r="D57">
        <v>31</v>
      </c>
    </row>
    <row r="58" spans="1:4" x14ac:dyDescent="0.2">
      <c r="A58" t="s">
        <v>20</v>
      </c>
      <c r="B58">
        <v>139</v>
      </c>
      <c r="C58" t="s">
        <v>14</v>
      </c>
      <c r="D58">
        <v>5</v>
      </c>
    </row>
    <row r="59" spans="1:4" x14ac:dyDescent="0.2">
      <c r="A59" t="s">
        <v>20</v>
      </c>
      <c r="B59">
        <v>55</v>
      </c>
      <c r="C59" t="s">
        <v>14</v>
      </c>
      <c r="D59">
        <v>31</v>
      </c>
    </row>
    <row r="60" spans="1:4" x14ac:dyDescent="0.2">
      <c r="A60" t="s">
        <v>20</v>
      </c>
      <c r="B60">
        <v>363</v>
      </c>
      <c r="C60" t="s">
        <v>14</v>
      </c>
      <c r="D60">
        <v>46</v>
      </c>
    </row>
    <row r="61" spans="1:4" x14ac:dyDescent="0.2">
      <c r="A61" t="s">
        <v>20</v>
      </c>
      <c r="B61">
        <v>110</v>
      </c>
      <c r="C61" t="s">
        <v>14</v>
      </c>
      <c r="D61">
        <v>86</v>
      </c>
    </row>
    <row r="62" spans="1:4" x14ac:dyDescent="0.2">
      <c r="A62" t="s">
        <v>20</v>
      </c>
      <c r="B62">
        <v>114</v>
      </c>
      <c r="C62" t="s">
        <v>14</v>
      </c>
      <c r="D62">
        <v>83</v>
      </c>
    </row>
    <row r="63" spans="1:4" x14ac:dyDescent="0.2">
      <c r="A63" t="s">
        <v>20</v>
      </c>
      <c r="B63">
        <v>217</v>
      </c>
      <c r="C63" t="s">
        <v>14</v>
      </c>
      <c r="D63">
        <v>9</v>
      </c>
    </row>
    <row r="64" spans="1:4" x14ac:dyDescent="0.2">
      <c r="A64" t="s">
        <v>20</v>
      </c>
      <c r="B64">
        <v>110</v>
      </c>
      <c r="C64" t="s">
        <v>14</v>
      </c>
      <c r="D64">
        <v>24</v>
      </c>
    </row>
    <row r="65" spans="1:4" x14ac:dyDescent="0.2">
      <c r="A65" t="s">
        <v>20</v>
      </c>
      <c r="B65">
        <v>149</v>
      </c>
      <c r="C65" t="s">
        <v>14</v>
      </c>
      <c r="D65">
        <v>18</v>
      </c>
    </row>
    <row r="66" spans="1:4" x14ac:dyDescent="0.2">
      <c r="A66" t="s">
        <v>20</v>
      </c>
      <c r="B66">
        <v>83</v>
      </c>
      <c r="C66" t="s">
        <v>14</v>
      </c>
      <c r="D66">
        <v>60</v>
      </c>
    </row>
    <row r="67" spans="1:4" x14ac:dyDescent="0.2">
      <c r="A67" t="s">
        <v>20</v>
      </c>
      <c r="B67">
        <v>48</v>
      </c>
      <c r="C67" t="s">
        <v>14</v>
      </c>
      <c r="D67">
        <v>21</v>
      </c>
    </row>
    <row r="68" spans="1:4" x14ac:dyDescent="0.2">
      <c r="A68" t="s">
        <v>20</v>
      </c>
      <c r="B68">
        <v>269</v>
      </c>
      <c r="C68" t="s">
        <v>14</v>
      </c>
      <c r="D68">
        <v>19</v>
      </c>
    </row>
    <row r="69" spans="1:4" x14ac:dyDescent="0.2">
      <c r="A69" t="s">
        <v>20</v>
      </c>
      <c r="B69">
        <v>207</v>
      </c>
      <c r="C69" t="s">
        <v>14</v>
      </c>
      <c r="D69">
        <v>111</v>
      </c>
    </row>
    <row r="70" spans="1:4" x14ac:dyDescent="0.2">
      <c r="A70" t="s">
        <v>20</v>
      </c>
      <c r="B70">
        <v>279</v>
      </c>
      <c r="C70" t="s">
        <v>14</v>
      </c>
      <c r="D70">
        <v>16</v>
      </c>
    </row>
    <row r="71" spans="1:4" x14ac:dyDescent="0.2">
      <c r="A71" t="s">
        <v>20</v>
      </c>
      <c r="B71">
        <v>132</v>
      </c>
      <c r="C71" t="s">
        <v>14</v>
      </c>
      <c r="D71">
        <v>75</v>
      </c>
    </row>
    <row r="72" spans="1:4" x14ac:dyDescent="0.2">
      <c r="A72" t="s">
        <v>20</v>
      </c>
      <c r="B72">
        <v>98</v>
      </c>
      <c r="C72" t="s">
        <v>14</v>
      </c>
      <c r="D72">
        <v>133</v>
      </c>
    </row>
    <row r="73" spans="1:4" x14ac:dyDescent="0.2">
      <c r="A73" t="s">
        <v>20</v>
      </c>
      <c r="B73">
        <v>112</v>
      </c>
      <c r="C73" t="s">
        <v>14</v>
      </c>
      <c r="D73">
        <v>55</v>
      </c>
    </row>
    <row r="74" spans="1:4" x14ac:dyDescent="0.2">
      <c r="A74" t="s">
        <v>20</v>
      </c>
      <c r="B74">
        <v>126</v>
      </c>
      <c r="C74" t="s">
        <v>14</v>
      </c>
      <c r="D74">
        <v>137</v>
      </c>
    </row>
    <row r="75" spans="1:4" x14ac:dyDescent="0.2">
      <c r="A75" t="s">
        <v>20</v>
      </c>
      <c r="B75">
        <v>154</v>
      </c>
      <c r="C75" t="s">
        <v>14</v>
      </c>
      <c r="D75">
        <v>58</v>
      </c>
    </row>
    <row r="76" spans="1:4" x14ac:dyDescent="0.2">
      <c r="A76" t="s">
        <v>20</v>
      </c>
      <c r="B76">
        <v>100</v>
      </c>
      <c r="C76" t="s">
        <v>14</v>
      </c>
      <c r="D76">
        <v>17</v>
      </c>
    </row>
    <row r="77" spans="1:4" x14ac:dyDescent="0.2">
      <c r="A77" t="s">
        <v>20</v>
      </c>
      <c r="B77">
        <v>107</v>
      </c>
      <c r="C77" t="s">
        <v>14</v>
      </c>
      <c r="D77">
        <v>114</v>
      </c>
    </row>
    <row r="78" spans="1:4" x14ac:dyDescent="0.2">
      <c r="A78" t="s">
        <v>20</v>
      </c>
      <c r="B78">
        <v>123</v>
      </c>
      <c r="C78" t="s">
        <v>14</v>
      </c>
      <c r="D78">
        <v>120</v>
      </c>
    </row>
    <row r="79" spans="1:4" x14ac:dyDescent="0.2">
      <c r="A79" t="s">
        <v>20</v>
      </c>
      <c r="B79">
        <v>137</v>
      </c>
      <c r="C79" t="s">
        <v>14</v>
      </c>
      <c r="D79">
        <v>71</v>
      </c>
    </row>
    <row r="80" spans="1:4" x14ac:dyDescent="0.2">
      <c r="A80" t="s">
        <v>20</v>
      </c>
      <c r="B80">
        <v>56</v>
      </c>
      <c r="C80" t="s">
        <v>14</v>
      </c>
      <c r="D80">
        <v>77</v>
      </c>
    </row>
    <row r="81" spans="1:4" x14ac:dyDescent="0.2">
      <c r="A81" t="s">
        <v>20</v>
      </c>
      <c r="B81">
        <v>40</v>
      </c>
      <c r="C81" t="s">
        <v>14</v>
      </c>
      <c r="D81">
        <v>38</v>
      </c>
    </row>
    <row r="82" spans="1:4" x14ac:dyDescent="0.2">
      <c r="A82" t="s">
        <v>20</v>
      </c>
      <c r="B82">
        <v>245</v>
      </c>
      <c r="C82" t="s">
        <v>14</v>
      </c>
      <c r="D82">
        <v>44</v>
      </c>
    </row>
    <row r="83" spans="1:4" x14ac:dyDescent="0.2">
      <c r="A83" t="s">
        <v>20</v>
      </c>
      <c r="B83">
        <v>222</v>
      </c>
      <c r="C83" t="s">
        <v>14</v>
      </c>
      <c r="D83">
        <v>14</v>
      </c>
    </row>
    <row r="84" spans="1:4" x14ac:dyDescent="0.2">
      <c r="A84" t="s">
        <v>20</v>
      </c>
      <c r="B84">
        <v>50</v>
      </c>
      <c r="C84" t="s">
        <v>14</v>
      </c>
      <c r="D84">
        <v>27</v>
      </c>
    </row>
    <row r="85" spans="1:4" x14ac:dyDescent="0.2">
      <c r="A85" t="s">
        <v>20</v>
      </c>
      <c r="B85">
        <v>138</v>
      </c>
      <c r="C85" t="s">
        <v>14</v>
      </c>
      <c r="D85">
        <v>55</v>
      </c>
    </row>
    <row r="86" spans="1:4" x14ac:dyDescent="0.2">
      <c r="A86" t="s">
        <v>20</v>
      </c>
      <c r="B86">
        <v>107</v>
      </c>
      <c r="C86" t="s">
        <v>14</v>
      </c>
      <c r="D86">
        <v>105</v>
      </c>
    </row>
    <row r="87" spans="1:4" x14ac:dyDescent="0.2">
      <c r="A87" t="s">
        <v>20</v>
      </c>
      <c r="B87">
        <v>101</v>
      </c>
      <c r="C87" t="s">
        <v>14</v>
      </c>
      <c r="D87">
        <v>141</v>
      </c>
    </row>
    <row r="88" spans="1:4" x14ac:dyDescent="0.2">
      <c r="A88" t="s">
        <v>20</v>
      </c>
      <c r="B88">
        <v>219</v>
      </c>
      <c r="C88" t="s">
        <v>14</v>
      </c>
      <c r="D88">
        <v>7</v>
      </c>
    </row>
    <row r="89" spans="1:4" x14ac:dyDescent="0.2">
      <c r="A89" t="s">
        <v>20</v>
      </c>
      <c r="B89">
        <v>52</v>
      </c>
      <c r="C89" t="s">
        <v>14</v>
      </c>
      <c r="D89">
        <v>73</v>
      </c>
    </row>
    <row r="90" spans="1:4" x14ac:dyDescent="0.2">
      <c r="A90" t="s">
        <v>20</v>
      </c>
      <c r="B90">
        <v>80</v>
      </c>
      <c r="C90" t="s">
        <v>14</v>
      </c>
      <c r="D90">
        <v>16</v>
      </c>
    </row>
    <row r="91" spans="1:4" x14ac:dyDescent="0.2">
      <c r="A91" t="s">
        <v>20</v>
      </c>
      <c r="B91">
        <v>179</v>
      </c>
      <c r="C91" t="s">
        <v>14</v>
      </c>
      <c r="D91">
        <v>65</v>
      </c>
    </row>
    <row r="92" spans="1:4" x14ac:dyDescent="0.2">
      <c r="A92" t="s">
        <v>20</v>
      </c>
      <c r="B92">
        <v>126</v>
      </c>
      <c r="C92" t="s">
        <v>14</v>
      </c>
      <c r="D92">
        <v>30</v>
      </c>
    </row>
    <row r="93" spans="1:4" x14ac:dyDescent="0.2">
      <c r="A93" t="s">
        <v>20</v>
      </c>
      <c r="B93">
        <v>96</v>
      </c>
      <c r="C93" t="s">
        <v>14</v>
      </c>
      <c r="D93">
        <v>112</v>
      </c>
    </row>
    <row r="94" spans="1:4" x14ac:dyDescent="0.2">
      <c r="A94" t="s">
        <v>20</v>
      </c>
      <c r="B94">
        <v>249</v>
      </c>
      <c r="C94" t="s">
        <v>14</v>
      </c>
      <c r="D94">
        <v>105</v>
      </c>
    </row>
    <row r="95" spans="1:4" x14ac:dyDescent="0.2">
      <c r="A95" t="s">
        <v>20</v>
      </c>
      <c r="B95">
        <v>157</v>
      </c>
      <c r="C95" t="s">
        <v>14</v>
      </c>
      <c r="D95">
        <v>186</v>
      </c>
    </row>
    <row r="96" spans="1:4" x14ac:dyDescent="0.2">
      <c r="A96" t="s">
        <v>20</v>
      </c>
      <c r="B96">
        <v>140</v>
      </c>
      <c r="C96" t="s">
        <v>14</v>
      </c>
      <c r="D96">
        <v>34</v>
      </c>
    </row>
    <row r="97" spans="1:4" x14ac:dyDescent="0.2">
      <c r="A97" t="s">
        <v>20</v>
      </c>
      <c r="B97">
        <v>65</v>
      </c>
      <c r="C97" t="s">
        <v>14</v>
      </c>
      <c r="D97">
        <v>32</v>
      </c>
    </row>
    <row r="98" spans="1:4" x14ac:dyDescent="0.2">
      <c r="A98" t="s">
        <v>20</v>
      </c>
      <c r="B98">
        <v>41</v>
      </c>
      <c r="C98" t="s">
        <v>14</v>
      </c>
      <c r="D98">
        <v>67</v>
      </c>
    </row>
    <row r="99" spans="1:4" x14ac:dyDescent="0.2">
      <c r="A99" t="s">
        <v>20</v>
      </c>
      <c r="B99">
        <v>157</v>
      </c>
      <c r="C99" t="s">
        <v>14</v>
      </c>
      <c r="D99">
        <v>101</v>
      </c>
    </row>
    <row r="100" spans="1:4" x14ac:dyDescent="0.2">
      <c r="A100" t="s">
        <v>20</v>
      </c>
      <c r="B100">
        <v>142</v>
      </c>
      <c r="C100" t="s">
        <v>14</v>
      </c>
      <c r="D100">
        <v>86</v>
      </c>
    </row>
    <row r="101" spans="1:4" x14ac:dyDescent="0.2">
      <c r="A101" t="s">
        <v>20</v>
      </c>
      <c r="B101">
        <v>134</v>
      </c>
      <c r="C101" t="s">
        <v>14</v>
      </c>
      <c r="D101">
        <v>31</v>
      </c>
    </row>
    <row r="102" spans="1:4" x14ac:dyDescent="0.2">
      <c r="A102" t="s">
        <v>20</v>
      </c>
      <c r="B102">
        <v>170</v>
      </c>
      <c r="C102" t="s">
        <v>14</v>
      </c>
      <c r="D102">
        <v>70</v>
      </c>
    </row>
    <row r="103" spans="1:4" x14ac:dyDescent="0.2">
      <c r="A103" t="s">
        <v>20</v>
      </c>
      <c r="B103">
        <v>223</v>
      </c>
      <c r="C103" t="s">
        <v>14</v>
      </c>
      <c r="D103">
        <v>75</v>
      </c>
    </row>
    <row r="104" spans="1:4" x14ac:dyDescent="0.2">
      <c r="A104" t="s">
        <v>20</v>
      </c>
      <c r="B104">
        <v>166</v>
      </c>
      <c r="C104" t="s">
        <v>14</v>
      </c>
      <c r="D104">
        <v>73</v>
      </c>
    </row>
    <row r="105" spans="1:4" x14ac:dyDescent="0.2">
      <c r="A105" t="s">
        <v>20</v>
      </c>
      <c r="B105">
        <v>207</v>
      </c>
      <c r="C105" t="s">
        <v>14</v>
      </c>
      <c r="D105">
        <v>210</v>
      </c>
    </row>
    <row r="106" spans="1:4" x14ac:dyDescent="0.2">
      <c r="A106" t="s">
        <v>20</v>
      </c>
      <c r="B106">
        <v>238</v>
      </c>
      <c r="C106" t="s">
        <v>14</v>
      </c>
      <c r="D106">
        <v>104</v>
      </c>
    </row>
    <row r="107" spans="1:4" x14ac:dyDescent="0.2">
      <c r="A107" t="s">
        <v>20</v>
      </c>
      <c r="B107">
        <v>41</v>
      </c>
      <c r="C107" t="s">
        <v>14</v>
      </c>
      <c r="D107">
        <v>128</v>
      </c>
    </row>
    <row r="108" spans="1:4" x14ac:dyDescent="0.2">
      <c r="A108" t="s">
        <v>20</v>
      </c>
      <c r="B108">
        <v>147</v>
      </c>
      <c r="C108" t="s">
        <v>14</v>
      </c>
      <c r="D108">
        <v>44</v>
      </c>
    </row>
    <row r="109" spans="1:4" x14ac:dyDescent="0.2">
      <c r="A109" t="s">
        <v>20</v>
      </c>
      <c r="B109">
        <v>106</v>
      </c>
      <c r="C109" t="s">
        <v>14</v>
      </c>
      <c r="D109">
        <v>37</v>
      </c>
    </row>
    <row r="110" spans="1:4" x14ac:dyDescent="0.2">
      <c r="A110" t="s">
        <v>20</v>
      </c>
      <c r="B110">
        <v>133</v>
      </c>
      <c r="C110" t="s">
        <v>14</v>
      </c>
      <c r="D110">
        <v>75</v>
      </c>
    </row>
    <row r="111" spans="1:4" x14ac:dyDescent="0.2">
      <c r="A111" t="s">
        <v>20</v>
      </c>
      <c r="B111">
        <v>82</v>
      </c>
      <c r="C111" t="s">
        <v>14</v>
      </c>
      <c r="D111">
        <v>10</v>
      </c>
    </row>
    <row r="112" spans="1:4" x14ac:dyDescent="0.2">
      <c r="A112" t="s">
        <v>20</v>
      </c>
      <c r="B112">
        <v>144</v>
      </c>
      <c r="C112" t="s">
        <v>14</v>
      </c>
      <c r="D112">
        <v>40</v>
      </c>
    </row>
    <row r="113" spans="1:4" x14ac:dyDescent="0.2">
      <c r="A113" t="s">
        <v>20</v>
      </c>
      <c r="B113">
        <v>101</v>
      </c>
      <c r="C113" t="s">
        <v>14</v>
      </c>
      <c r="D113">
        <v>63</v>
      </c>
    </row>
    <row r="114" spans="1:4" x14ac:dyDescent="0.2">
      <c r="A114" t="s">
        <v>20</v>
      </c>
      <c r="B114">
        <v>97</v>
      </c>
      <c r="C114" t="s">
        <v>14</v>
      </c>
      <c r="D114">
        <v>56</v>
      </c>
    </row>
    <row r="115" spans="1:4" x14ac:dyDescent="0.2">
      <c r="A115" t="s">
        <v>20</v>
      </c>
      <c r="B115">
        <v>50</v>
      </c>
      <c r="C115" t="s">
        <v>14</v>
      </c>
      <c r="D115">
        <v>62</v>
      </c>
    </row>
    <row r="116" spans="1:4" x14ac:dyDescent="0.2">
      <c r="A116" t="s">
        <v>20</v>
      </c>
      <c r="B116">
        <v>50</v>
      </c>
      <c r="C116" t="s">
        <v>14</v>
      </c>
      <c r="D116">
        <v>62</v>
      </c>
    </row>
    <row r="117" spans="1:4" x14ac:dyDescent="0.2">
      <c r="A117" t="s">
        <v>20</v>
      </c>
      <c r="B117">
        <v>173</v>
      </c>
      <c r="C117" t="s">
        <v>14</v>
      </c>
      <c r="D117">
        <v>53</v>
      </c>
    </row>
    <row r="118" spans="1:4" x14ac:dyDescent="0.2">
      <c r="A118" t="s">
        <v>20</v>
      </c>
      <c r="B118">
        <v>144</v>
      </c>
      <c r="C118" t="s">
        <v>14</v>
      </c>
      <c r="D118">
        <v>117</v>
      </c>
    </row>
    <row r="119" spans="1:4" x14ac:dyDescent="0.2">
      <c r="A119" t="s">
        <v>20</v>
      </c>
      <c r="B119">
        <v>158</v>
      </c>
      <c r="C119" t="s">
        <v>14</v>
      </c>
      <c r="D119">
        <v>91</v>
      </c>
    </row>
    <row r="120" spans="1:4" x14ac:dyDescent="0.2">
      <c r="A120" t="s">
        <v>20</v>
      </c>
      <c r="B120">
        <v>114</v>
      </c>
      <c r="C120" t="s">
        <v>14</v>
      </c>
      <c r="D120">
        <v>121</v>
      </c>
    </row>
    <row r="121" spans="1:4" x14ac:dyDescent="0.2">
      <c r="A121" t="s">
        <v>20</v>
      </c>
      <c r="B121">
        <v>226</v>
      </c>
      <c r="C121" t="s">
        <v>14</v>
      </c>
      <c r="D121">
        <v>106</v>
      </c>
    </row>
    <row r="122" spans="1:4" x14ac:dyDescent="0.2">
      <c r="A122" t="s">
        <v>20</v>
      </c>
      <c r="B122">
        <v>393</v>
      </c>
      <c r="C122" t="s">
        <v>14</v>
      </c>
      <c r="D122">
        <v>16</v>
      </c>
    </row>
    <row r="123" spans="1:4" x14ac:dyDescent="0.2">
      <c r="A123" t="s">
        <v>20</v>
      </c>
      <c r="B123">
        <v>84</v>
      </c>
      <c r="C123" t="s">
        <v>14</v>
      </c>
      <c r="D123">
        <v>78</v>
      </c>
    </row>
    <row r="124" spans="1:4" x14ac:dyDescent="0.2">
      <c r="A124" t="s">
        <v>20</v>
      </c>
      <c r="B124">
        <v>268</v>
      </c>
      <c r="C124" t="s">
        <v>14</v>
      </c>
      <c r="D124">
        <v>31</v>
      </c>
    </row>
    <row r="125" spans="1:4" x14ac:dyDescent="0.2">
      <c r="A125" t="s">
        <v>20</v>
      </c>
      <c r="B125">
        <v>94</v>
      </c>
      <c r="C125" t="s">
        <v>14</v>
      </c>
      <c r="D125">
        <v>67</v>
      </c>
    </row>
    <row r="126" spans="1:4" x14ac:dyDescent="0.2">
      <c r="A126" t="s">
        <v>20</v>
      </c>
      <c r="B126">
        <v>146</v>
      </c>
      <c r="C126" t="s">
        <v>14</v>
      </c>
      <c r="D126">
        <v>92</v>
      </c>
    </row>
    <row r="127" spans="1:4" x14ac:dyDescent="0.2">
      <c r="A127" t="s">
        <v>20</v>
      </c>
      <c r="B127">
        <v>202</v>
      </c>
      <c r="C127" t="s">
        <v>14</v>
      </c>
      <c r="D127">
        <v>64</v>
      </c>
    </row>
    <row r="128" spans="1:4" x14ac:dyDescent="0.2">
      <c r="A128" t="s">
        <v>20</v>
      </c>
      <c r="B128">
        <v>218</v>
      </c>
      <c r="C128" t="s">
        <v>14</v>
      </c>
      <c r="D128">
        <v>17</v>
      </c>
    </row>
    <row r="129" spans="1:4" x14ac:dyDescent="0.2">
      <c r="A129" t="s">
        <v>20</v>
      </c>
      <c r="B129">
        <v>211</v>
      </c>
      <c r="C129" t="s">
        <v>14</v>
      </c>
      <c r="D129">
        <v>102</v>
      </c>
    </row>
    <row r="130" spans="1:4" x14ac:dyDescent="0.2">
      <c r="A130" t="s">
        <v>20</v>
      </c>
      <c r="B130">
        <v>91</v>
      </c>
      <c r="C130" t="s">
        <v>14</v>
      </c>
      <c r="D130">
        <v>183</v>
      </c>
    </row>
    <row r="131" spans="1:4" x14ac:dyDescent="0.2">
      <c r="A131" t="s">
        <v>20</v>
      </c>
      <c r="B131">
        <v>92</v>
      </c>
      <c r="C131" t="s">
        <v>14</v>
      </c>
      <c r="D131">
        <v>67</v>
      </c>
    </row>
    <row r="132" spans="1:4" x14ac:dyDescent="0.2">
      <c r="A132" t="s">
        <v>20</v>
      </c>
      <c r="B132">
        <v>144</v>
      </c>
      <c r="C132" t="s">
        <v>14</v>
      </c>
      <c r="D132">
        <v>112</v>
      </c>
    </row>
    <row r="133" spans="1:4" x14ac:dyDescent="0.2">
      <c r="A133" t="s">
        <v>20</v>
      </c>
      <c r="B133">
        <v>85</v>
      </c>
      <c r="C133" t="s">
        <v>14</v>
      </c>
      <c r="D133">
        <v>25</v>
      </c>
    </row>
    <row r="134" spans="1:4" x14ac:dyDescent="0.2">
      <c r="A134" t="s">
        <v>20</v>
      </c>
      <c r="B134">
        <v>84</v>
      </c>
      <c r="C134" t="s">
        <v>14</v>
      </c>
      <c r="D134">
        <v>29</v>
      </c>
    </row>
    <row r="135" spans="1:4" x14ac:dyDescent="0.2">
      <c r="A135" t="s">
        <v>20</v>
      </c>
      <c r="B135">
        <v>194</v>
      </c>
      <c r="C135" t="s">
        <v>14</v>
      </c>
      <c r="D135">
        <v>84</v>
      </c>
    </row>
    <row r="136" spans="1:4" x14ac:dyDescent="0.2">
      <c r="A136" t="s">
        <v>20</v>
      </c>
      <c r="B136">
        <v>201</v>
      </c>
      <c r="C136" t="s">
        <v>14</v>
      </c>
      <c r="D136">
        <v>94</v>
      </c>
    </row>
    <row r="137" spans="1:4" x14ac:dyDescent="0.2">
      <c r="A137" t="s">
        <v>20</v>
      </c>
      <c r="B137">
        <v>180</v>
      </c>
      <c r="C137" t="s">
        <v>14</v>
      </c>
      <c r="D137">
        <v>35</v>
      </c>
    </row>
    <row r="138" spans="1:4" x14ac:dyDescent="0.2">
      <c r="A138" t="s">
        <v>20</v>
      </c>
      <c r="B138">
        <v>214</v>
      </c>
      <c r="C138" t="s">
        <v>14</v>
      </c>
      <c r="D138">
        <v>100</v>
      </c>
    </row>
    <row r="139" spans="1:4" x14ac:dyDescent="0.2">
      <c r="A139" t="s">
        <v>20</v>
      </c>
      <c r="B139">
        <v>199</v>
      </c>
      <c r="C139" t="s">
        <v>14</v>
      </c>
      <c r="D139">
        <v>57</v>
      </c>
    </row>
    <row r="140" spans="1:4" x14ac:dyDescent="0.2">
      <c r="A140" t="s">
        <v>20</v>
      </c>
      <c r="B140">
        <v>175</v>
      </c>
      <c r="C140" t="s">
        <v>14</v>
      </c>
      <c r="D140">
        <v>86</v>
      </c>
    </row>
    <row r="141" spans="1:4" x14ac:dyDescent="0.2">
      <c r="A141" t="s">
        <v>20</v>
      </c>
      <c r="B141">
        <v>112</v>
      </c>
      <c r="C141" t="s">
        <v>14</v>
      </c>
      <c r="D141">
        <v>113</v>
      </c>
    </row>
    <row r="142" spans="1:4" x14ac:dyDescent="0.2">
      <c r="A142" t="s">
        <v>20</v>
      </c>
      <c r="B142">
        <v>198</v>
      </c>
      <c r="C142" t="s">
        <v>14</v>
      </c>
      <c r="D142">
        <v>65</v>
      </c>
    </row>
    <row r="143" spans="1:4" x14ac:dyDescent="0.2">
      <c r="A143" t="s">
        <v>20</v>
      </c>
      <c r="B143">
        <v>165</v>
      </c>
      <c r="C143" t="s">
        <v>14</v>
      </c>
      <c r="D143">
        <v>136</v>
      </c>
    </row>
    <row r="144" spans="1:4" x14ac:dyDescent="0.2">
      <c r="A144" t="s">
        <v>20</v>
      </c>
      <c r="B144">
        <v>65</v>
      </c>
      <c r="C144" t="s">
        <v>14</v>
      </c>
      <c r="D144">
        <v>92</v>
      </c>
    </row>
    <row r="145" spans="1:4" x14ac:dyDescent="0.2">
      <c r="A145" t="s">
        <v>20</v>
      </c>
      <c r="B145">
        <v>134</v>
      </c>
      <c r="C145" t="s">
        <v>14</v>
      </c>
      <c r="D145">
        <v>133</v>
      </c>
    </row>
    <row r="146" spans="1:4" x14ac:dyDescent="0.2">
      <c r="A146" t="s">
        <v>20</v>
      </c>
      <c r="B146">
        <v>194</v>
      </c>
      <c r="C146" t="s">
        <v>14</v>
      </c>
      <c r="D146">
        <v>42</v>
      </c>
    </row>
    <row r="147" spans="1:4" x14ac:dyDescent="0.2">
      <c r="A147" t="s">
        <v>20</v>
      </c>
      <c r="B147">
        <v>123</v>
      </c>
      <c r="C147" t="s">
        <v>14</v>
      </c>
      <c r="D147">
        <v>83</v>
      </c>
    </row>
    <row r="148" spans="1:4" x14ac:dyDescent="0.2">
      <c r="A148" t="s">
        <v>20</v>
      </c>
      <c r="B148">
        <v>132</v>
      </c>
      <c r="C148" t="s">
        <v>14</v>
      </c>
      <c r="D148">
        <v>15</v>
      </c>
    </row>
    <row r="149" spans="1:4" x14ac:dyDescent="0.2">
      <c r="A149" t="s">
        <v>20</v>
      </c>
      <c r="B149">
        <v>195</v>
      </c>
      <c r="C149" t="s">
        <v>14</v>
      </c>
      <c r="D149">
        <v>10</v>
      </c>
    </row>
    <row r="150" spans="1:4" x14ac:dyDescent="0.2">
      <c r="A150" t="s">
        <v>20</v>
      </c>
      <c r="B150">
        <v>68</v>
      </c>
      <c r="C150" t="s">
        <v>14</v>
      </c>
      <c r="D150">
        <v>33</v>
      </c>
    </row>
    <row r="151" spans="1:4" x14ac:dyDescent="0.2">
      <c r="A151" t="s">
        <v>20</v>
      </c>
      <c r="B151">
        <v>172</v>
      </c>
      <c r="C151" t="s">
        <v>14</v>
      </c>
      <c r="D151">
        <v>27</v>
      </c>
    </row>
    <row r="152" spans="1:4" x14ac:dyDescent="0.2">
      <c r="A152" t="s">
        <v>20</v>
      </c>
      <c r="B152">
        <v>131</v>
      </c>
      <c r="C152" t="s">
        <v>14</v>
      </c>
      <c r="D152">
        <v>26</v>
      </c>
    </row>
    <row r="153" spans="1:4" x14ac:dyDescent="0.2">
      <c r="A153" t="s">
        <v>20</v>
      </c>
      <c r="B153">
        <v>89</v>
      </c>
      <c r="C153" t="s">
        <v>14</v>
      </c>
      <c r="D153">
        <v>47</v>
      </c>
    </row>
    <row r="154" spans="1:4" x14ac:dyDescent="0.2">
      <c r="A154" t="s">
        <v>20</v>
      </c>
      <c r="B154">
        <v>190</v>
      </c>
      <c r="C154" t="s">
        <v>14</v>
      </c>
      <c r="D154">
        <v>147</v>
      </c>
    </row>
    <row r="155" spans="1:4" x14ac:dyDescent="0.2">
      <c r="A155" t="s">
        <v>20</v>
      </c>
      <c r="B155">
        <v>107</v>
      </c>
      <c r="C155" t="s">
        <v>14</v>
      </c>
      <c r="D155">
        <v>80</v>
      </c>
    </row>
    <row r="156" spans="1:4" x14ac:dyDescent="0.2">
      <c r="A156" t="s">
        <v>20</v>
      </c>
      <c r="B156">
        <v>96</v>
      </c>
      <c r="C156" t="s">
        <v>14</v>
      </c>
      <c r="D156">
        <v>92</v>
      </c>
    </row>
    <row r="157" spans="1:4" x14ac:dyDescent="0.2">
      <c r="A157" t="s">
        <v>20</v>
      </c>
      <c r="B157">
        <v>92</v>
      </c>
      <c r="C157" t="s">
        <v>14</v>
      </c>
      <c r="D157">
        <v>45</v>
      </c>
    </row>
    <row r="158" spans="1:4" x14ac:dyDescent="0.2">
      <c r="A158" t="s">
        <v>20</v>
      </c>
      <c r="B158">
        <v>131</v>
      </c>
      <c r="C158" t="s">
        <v>14</v>
      </c>
      <c r="D158">
        <v>67</v>
      </c>
    </row>
    <row r="159" spans="1:4" x14ac:dyDescent="0.2">
      <c r="A159" t="s">
        <v>20</v>
      </c>
      <c r="B159">
        <v>484</v>
      </c>
      <c r="C159" t="s">
        <v>14</v>
      </c>
      <c r="D159">
        <v>77</v>
      </c>
    </row>
    <row r="160" spans="1:4" x14ac:dyDescent="0.2">
      <c r="A160" t="s">
        <v>20</v>
      </c>
      <c r="B160">
        <v>160</v>
      </c>
      <c r="C160" t="s">
        <v>14</v>
      </c>
      <c r="D160">
        <v>131</v>
      </c>
    </row>
    <row r="161" spans="1:4" x14ac:dyDescent="0.2">
      <c r="A161" t="s">
        <v>20</v>
      </c>
      <c r="B161">
        <v>121</v>
      </c>
      <c r="C161" t="s">
        <v>14</v>
      </c>
      <c r="D161">
        <v>79</v>
      </c>
    </row>
    <row r="162" spans="1:4" x14ac:dyDescent="0.2">
      <c r="A162" t="s">
        <v>20</v>
      </c>
      <c r="B162">
        <v>193</v>
      </c>
      <c r="C162" t="s">
        <v>14</v>
      </c>
      <c r="D162">
        <v>41</v>
      </c>
    </row>
    <row r="163" spans="1:4" x14ac:dyDescent="0.2">
      <c r="A163" t="s">
        <v>20</v>
      </c>
      <c r="B163">
        <v>226</v>
      </c>
      <c r="C163" t="s">
        <v>14</v>
      </c>
      <c r="D163">
        <v>40</v>
      </c>
    </row>
    <row r="164" spans="1:4" x14ac:dyDescent="0.2">
      <c r="A164" t="s">
        <v>20</v>
      </c>
      <c r="B164">
        <v>86</v>
      </c>
      <c r="C164" t="s">
        <v>14</v>
      </c>
      <c r="D164">
        <v>37</v>
      </c>
    </row>
    <row r="165" spans="1:4" x14ac:dyDescent="0.2">
      <c r="A165" t="s">
        <v>20</v>
      </c>
      <c r="B165">
        <v>246</v>
      </c>
      <c r="C165" t="s">
        <v>14</v>
      </c>
      <c r="D165">
        <v>226</v>
      </c>
    </row>
    <row r="166" spans="1:4" x14ac:dyDescent="0.2">
      <c r="A166" t="s">
        <v>20</v>
      </c>
      <c r="B166">
        <v>87</v>
      </c>
      <c r="C166" t="s">
        <v>14</v>
      </c>
      <c r="D166">
        <v>118</v>
      </c>
    </row>
    <row r="167" spans="1:4" x14ac:dyDescent="0.2">
      <c r="A167" t="s">
        <v>20</v>
      </c>
      <c r="B167">
        <v>72</v>
      </c>
      <c r="C167" t="s">
        <v>14</v>
      </c>
      <c r="D167">
        <v>156</v>
      </c>
    </row>
    <row r="168" spans="1:4" x14ac:dyDescent="0.2">
      <c r="A168" t="s">
        <v>20</v>
      </c>
      <c r="B168">
        <v>100</v>
      </c>
      <c r="C168" t="s">
        <v>14</v>
      </c>
      <c r="D168">
        <v>10</v>
      </c>
    </row>
    <row r="169" spans="1:4" x14ac:dyDescent="0.2">
      <c r="A169" t="s">
        <v>20</v>
      </c>
      <c r="B169">
        <v>85</v>
      </c>
      <c r="C169" t="s">
        <v>14</v>
      </c>
      <c r="D169">
        <v>64</v>
      </c>
    </row>
    <row r="170" spans="1:4" x14ac:dyDescent="0.2">
      <c r="A170" t="s">
        <v>20</v>
      </c>
      <c r="B170">
        <v>85</v>
      </c>
      <c r="C170" t="s">
        <v>14</v>
      </c>
      <c r="D170">
        <v>48</v>
      </c>
    </row>
    <row r="171" spans="1:4" x14ac:dyDescent="0.2">
      <c r="A171" t="s">
        <v>20</v>
      </c>
      <c r="B171">
        <v>340</v>
      </c>
      <c r="C171" t="s">
        <v>14</v>
      </c>
      <c r="D171">
        <v>56</v>
      </c>
    </row>
    <row r="172" spans="1:4" x14ac:dyDescent="0.2">
      <c r="A172" t="s">
        <v>20</v>
      </c>
      <c r="B172">
        <v>381</v>
      </c>
      <c r="C172" t="s">
        <v>14</v>
      </c>
      <c r="D172">
        <v>31</v>
      </c>
    </row>
    <row r="173" spans="1:4" x14ac:dyDescent="0.2">
      <c r="A173" t="s">
        <v>20</v>
      </c>
      <c r="B173">
        <v>190</v>
      </c>
      <c r="C173" t="s">
        <v>14</v>
      </c>
      <c r="D173">
        <v>115</v>
      </c>
    </row>
    <row r="174" spans="1:4" x14ac:dyDescent="0.2">
      <c r="A174" t="s">
        <v>20</v>
      </c>
      <c r="B174">
        <v>270</v>
      </c>
      <c r="C174" t="s">
        <v>14</v>
      </c>
      <c r="D174">
        <v>108</v>
      </c>
    </row>
    <row r="175" spans="1:4" x14ac:dyDescent="0.2">
      <c r="A175" t="s">
        <v>20</v>
      </c>
      <c r="B175">
        <v>157</v>
      </c>
      <c r="C175" t="s">
        <v>14</v>
      </c>
      <c r="D175">
        <v>154</v>
      </c>
    </row>
    <row r="176" spans="1:4" x14ac:dyDescent="0.2">
      <c r="A176" t="s">
        <v>20</v>
      </c>
      <c r="B176">
        <v>266</v>
      </c>
      <c r="C176" t="s">
        <v>14</v>
      </c>
      <c r="D176">
        <v>67</v>
      </c>
    </row>
    <row r="177" spans="1:4" x14ac:dyDescent="0.2">
      <c r="A177" t="s">
        <v>20</v>
      </c>
      <c r="B177">
        <v>92</v>
      </c>
      <c r="C177" t="s">
        <v>14</v>
      </c>
      <c r="D177">
        <v>23</v>
      </c>
    </row>
    <row r="178" spans="1:4" x14ac:dyDescent="0.2">
      <c r="A178" t="s">
        <v>20</v>
      </c>
      <c r="B178">
        <v>336</v>
      </c>
      <c r="C178" t="s">
        <v>14</v>
      </c>
      <c r="D178">
        <v>64</v>
      </c>
    </row>
    <row r="179" spans="1:4" x14ac:dyDescent="0.2">
      <c r="A179" t="s">
        <v>20</v>
      </c>
      <c r="B179">
        <v>191</v>
      </c>
      <c r="C179" t="s">
        <v>14</v>
      </c>
      <c r="D179">
        <v>67</v>
      </c>
    </row>
    <row r="180" spans="1:4" x14ac:dyDescent="0.2">
      <c r="A180" t="s">
        <v>20</v>
      </c>
      <c r="B180">
        <v>85</v>
      </c>
      <c r="C180" t="s">
        <v>14</v>
      </c>
      <c r="D180">
        <v>132</v>
      </c>
    </row>
    <row r="181" spans="1:4" x14ac:dyDescent="0.2">
      <c r="A181" t="s">
        <v>20</v>
      </c>
      <c r="B181">
        <v>180</v>
      </c>
      <c r="C181" t="s">
        <v>14</v>
      </c>
      <c r="D181">
        <v>120</v>
      </c>
    </row>
    <row r="182" spans="1:4" x14ac:dyDescent="0.2">
      <c r="A182" t="s">
        <v>20</v>
      </c>
      <c r="B182">
        <v>155</v>
      </c>
      <c r="C182" t="s">
        <v>14</v>
      </c>
      <c r="D182">
        <v>77</v>
      </c>
    </row>
    <row r="183" spans="1:4" x14ac:dyDescent="0.2">
      <c r="A183" t="s">
        <v>20</v>
      </c>
      <c r="B183">
        <v>62</v>
      </c>
      <c r="C183" t="s">
        <v>14</v>
      </c>
      <c r="D183">
        <v>88</v>
      </c>
    </row>
    <row r="184" spans="1:4" x14ac:dyDescent="0.2">
      <c r="A184" t="s">
        <v>20</v>
      </c>
      <c r="B184">
        <v>156</v>
      </c>
      <c r="C184" t="s">
        <v>14</v>
      </c>
      <c r="D184">
        <v>75</v>
      </c>
    </row>
    <row r="185" spans="1:4" x14ac:dyDescent="0.2">
      <c r="A185" t="s">
        <v>20</v>
      </c>
      <c r="B185">
        <v>85</v>
      </c>
      <c r="C185" t="s">
        <v>14</v>
      </c>
      <c r="D185">
        <v>26</v>
      </c>
    </row>
    <row r="186" spans="1:4" x14ac:dyDescent="0.2">
      <c r="A186" t="s">
        <v>20</v>
      </c>
      <c r="B186">
        <v>147</v>
      </c>
      <c r="C186" t="s">
        <v>14</v>
      </c>
      <c r="D186">
        <v>37</v>
      </c>
    </row>
    <row r="187" spans="1:4" x14ac:dyDescent="0.2">
      <c r="A187" t="s">
        <v>20</v>
      </c>
      <c r="B187">
        <v>116</v>
      </c>
      <c r="C187" t="s">
        <v>14</v>
      </c>
      <c r="D187">
        <v>14</v>
      </c>
    </row>
    <row r="188" spans="1:4" x14ac:dyDescent="0.2">
      <c r="A188" t="s">
        <v>20</v>
      </c>
      <c r="B188">
        <v>316</v>
      </c>
      <c r="C188" t="s">
        <v>14</v>
      </c>
      <c r="D188">
        <v>87</v>
      </c>
    </row>
    <row r="189" spans="1:4" x14ac:dyDescent="0.2">
      <c r="A189" t="s">
        <v>20</v>
      </c>
      <c r="B189">
        <v>198</v>
      </c>
      <c r="C189" t="s">
        <v>14</v>
      </c>
      <c r="D189">
        <v>191</v>
      </c>
    </row>
    <row r="190" spans="1:4" x14ac:dyDescent="0.2">
      <c r="A190" t="s">
        <v>20</v>
      </c>
      <c r="B190">
        <v>187</v>
      </c>
      <c r="C190" t="s">
        <v>14</v>
      </c>
      <c r="D190">
        <v>263</v>
      </c>
    </row>
    <row r="191" spans="1:4" x14ac:dyDescent="0.2">
      <c r="A191" t="s">
        <v>20</v>
      </c>
      <c r="B191">
        <v>142</v>
      </c>
      <c r="C191" t="s">
        <v>14</v>
      </c>
      <c r="D191">
        <v>76</v>
      </c>
    </row>
    <row r="192" spans="1:4" x14ac:dyDescent="0.2">
      <c r="A192" t="s">
        <v>20</v>
      </c>
      <c r="B192">
        <v>140</v>
      </c>
      <c r="C192" t="s">
        <v>14</v>
      </c>
      <c r="D192">
        <v>200</v>
      </c>
    </row>
    <row r="193" spans="1:4" x14ac:dyDescent="0.2">
      <c r="A193" t="s">
        <v>20</v>
      </c>
      <c r="B193">
        <v>252</v>
      </c>
      <c r="C193" t="s">
        <v>14</v>
      </c>
      <c r="D193">
        <v>435</v>
      </c>
    </row>
    <row r="194" spans="1:4" x14ac:dyDescent="0.2">
      <c r="A194" t="s">
        <v>20</v>
      </c>
      <c r="B194">
        <v>98</v>
      </c>
      <c r="C194" t="s">
        <v>14</v>
      </c>
      <c r="D194">
        <v>225</v>
      </c>
    </row>
    <row r="195" spans="1:4" x14ac:dyDescent="0.2">
      <c r="A195" t="s">
        <v>20</v>
      </c>
      <c r="B195">
        <v>88</v>
      </c>
      <c r="C195" t="s">
        <v>14</v>
      </c>
      <c r="D195">
        <v>393</v>
      </c>
    </row>
    <row r="196" spans="1:4" x14ac:dyDescent="0.2">
      <c r="A196" t="s">
        <v>20</v>
      </c>
      <c r="B196">
        <v>536</v>
      </c>
      <c r="C196" t="s">
        <v>14</v>
      </c>
      <c r="D196">
        <v>57</v>
      </c>
    </row>
    <row r="197" spans="1:4" x14ac:dyDescent="0.2">
      <c r="A197" t="s">
        <v>20</v>
      </c>
      <c r="B197">
        <v>150</v>
      </c>
      <c r="C197" t="s">
        <v>14</v>
      </c>
      <c r="D197">
        <v>243</v>
      </c>
    </row>
    <row r="198" spans="1:4" x14ac:dyDescent="0.2">
      <c r="A198" t="s">
        <v>20</v>
      </c>
      <c r="B198">
        <v>128</v>
      </c>
      <c r="C198" t="s">
        <v>14</v>
      </c>
      <c r="D198">
        <v>78</v>
      </c>
    </row>
    <row r="199" spans="1:4" x14ac:dyDescent="0.2">
      <c r="A199" t="s">
        <v>20</v>
      </c>
      <c r="B199">
        <v>125</v>
      </c>
      <c r="C199" t="s">
        <v>14</v>
      </c>
      <c r="D199">
        <v>248</v>
      </c>
    </row>
    <row r="200" spans="1:4" x14ac:dyDescent="0.2">
      <c r="A200" t="s">
        <v>20</v>
      </c>
      <c r="B200">
        <v>216</v>
      </c>
      <c r="C200" t="s">
        <v>14</v>
      </c>
      <c r="D200">
        <v>328</v>
      </c>
    </row>
    <row r="201" spans="1:4" x14ac:dyDescent="0.2">
      <c r="A201" t="s">
        <v>20</v>
      </c>
      <c r="B201">
        <v>227</v>
      </c>
      <c r="C201" t="s">
        <v>14</v>
      </c>
      <c r="D201">
        <v>210</v>
      </c>
    </row>
    <row r="202" spans="1:4" x14ac:dyDescent="0.2">
      <c r="A202" t="s">
        <v>20</v>
      </c>
      <c r="B202">
        <v>142</v>
      </c>
      <c r="C202" t="s">
        <v>14</v>
      </c>
      <c r="D202">
        <v>127</v>
      </c>
    </row>
    <row r="203" spans="1:4" x14ac:dyDescent="0.2">
      <c r="A203" t="s">
        <v>20</v>
      </c>
      <c r="B203">
        <v>330</v>
      </c>
      <c r="C203" t="s">
        <v>14</v>
      </c>
      <c r="D203">
        <v>191</v>
      </c>
    </row>
    <row r="204" spans="1:4" x14ac:dyDescent="0.2">
      <c r="A204" t="s">
        <v>20</v>
      </c>
      <c r="B204">
        <v>159</v>
      </c>
      <c r="C204" t="s">
        <v>14</v>
      </c>
      <c r="D204">
        <v>838</v>
      </c>
    </row>
    <row r="205" spans="1:4" x14ac:dyDescent="0.2">
      <c r="A205" t="s">
        <v>20</v>
      </c>
      <c r="B205">
        <v>222</v>
      </c>
      <c r="C205" t="s">
        <v>14</v>
      </c>
      <c r="D205">
        <v>151</v>
      </c>
    </row>
    <row r="206" spans="1:4" x14ac:dyDescent="0.2">
      <c r="A206" t="s">
        <v>20</v>
      </c>
      <c r="B206">
        <v>288</v>
      </c>
      <c r="C206" t="s">
        <v>14</v>
      </c>
      <c r="D206">
        <v>859</v>
      </c>
    </row>
    <row r="207" spans="1:4" x14ac:dyDescent="0.2">
      <c r="A207" t="s">
        <v>20</v>
      </c>
      <c r="B207">
        <v>88</v>
      </c>
      <c r="C207" t="s">
        <v>14</v>
      </c>
      <c r="D207">
        <v>674</v>
      </c>
    </row>
    <row r="208" spans="1:4" x14ac:dyDescent="0.2">
      <c r="A208" t="s">
        <v>20</v>
      </c>
      <c r="B208">
        <v>361</v>
      </c>
      <c r="C208" t="s">
        <v>14</v>
      </c>
      <c r="D208">
        <v>168</v>
      </c>
    </row>
    <row r="209" spans="1:4" x14ac:dyDescent="0.2">
      <c r="A209" t="s">
        <v>20</v>
      </c>
      <c r="B209">
        <v>80</v>
      </c>
      <c r="C209" t="s">
        <v>14</v>
      </c>
      <c r="D209">
        <v>374</v>
      </c>
    </row>
    <row r="210" spans="1:4" x14ac:dyDescent="0.2">
      <c r="A210" t="s">
        <v>20</v>
      </c>
      <c r="B210">
        <v>137</v>
      </c>
      <c r="C210" t="s">
        <v>14</v>
      </c>
      <c r="D210">
        <v>523</v>
      </c>
    </row>
    <row r="211" spans="1:4" x14ac:dyDescent="0.2">
      <c r="A211" t="s">
        <v>20</v>
      </c>
      <c r="B211">
        <v>110</v>
      </c>
      <c r="C211" t="s">
        <v>14</v>
      </c>
      <c r="D211">
        <v>1072</v>
      </c>
    </row>
    <row r="212" spans="1:4" x14ac:dyDescent="0.2">
      <c r="A212" t="s">
        <v>20</v>
      </c>
      <c r="B212">
        <v>81</v>
      </c>
      <c r="C212" t="s">
        <v>14</v>
      </c>
      <c r="D212">
        <v>15</v>
      </c>
    </row>
    <row r="213" spans="1:4" x14ac:dyDescent="0.2">
      <c r="A213" t="s">
        <v>20</v>
      </c>
      <c r="B213">
        <v>113</v>
      </c>
      <c r="C213" t="s">
        <v>14</v>
      </c>
      <c r="D213">
        <v>40</v>
      </c>
    </row>
    <row r="214" spans="1:4" x14ac:dyDescent="0.2">
      <c r="A214" t="s">
        <v>20</v>
      </c>
      <c r="B214">
        <v>138</v>
      </c>
      <c r="C214" t="s">
        <v>14</v>
      </c>
      <c r="D214">
        <v>245</v>
      </c>
    </row>
    <row r="215" spans="1:4" x14ac:dyDescent="0.2">
      <c r="A215" t="s">
        <v>20</v>
      </c>
      <c r="B215">
        <v>150</v>
      </c>
      <c r="C215" t="s">
        <v>14</v>
      </c>
      <c r="D215">
        <v>49</v>
      </c>
    </row>
    <row r="216" spans="1:4" x14ac:dyDescent="0.2">
      <c r="A216" t="s">
        <v>20</v>
      </c>
      <c r="B216">
        <v>300</v>
      </c>
      <c r="C216" t="s">
        <v>14</v>
      </c>
      <c r="D216">
        <v>1063</v>
      </c>
    </row>
    <row r="217" spans="1:4" x14ac:dyDescent="0.2">
      <c r="A217" t="s">
        <v>20</v>
      </c>
      <c r="B217">
        <v>71</v>
      </c>
      <c r="C217" t="s">
        <v>14</v>
      </c>
      <c r="D217">
        <v>452</v>
      </c>
    </row>
    <row r="218" spans="1:4" x14ac:dyDescent="0.2">
      <c r="A218" t="s">
        <v>20</v>
      </c>
      <c r="B218">
        <v>275</v>
      </c>
      <c r="C218" t="s">
        <v>14</v>
      </c>
      <c r="D218">
        <v>452</v>
      </c>
    </row>
    <row r="219" spans="1:4" x14ac:dyDescent="0.2">
      <c r="A219" t="s">
        <v>20</v>
      </c>
      <c r="B219">
        <v>86</v>
      </c>
      <c r="C219" t="s">
        <v>14</v>
      </c>
      <c r="D219">
        <v>94</v>
      </c>
    </row>
    <row r="220" spans="1:4" x14ac:dyDescent="0.2">
      <c r="A220" t="s">
        <v>20</v>
      </c>
      <c r="B220">
        <v>144</v>
      </c>
      <c r="C220" t="s">
        <v>14</v>
      </c>
      <c r="D220">
        <v>558</v>
      </c>
    </row>
    <row r="221" spans="1:4" x14ac:dyDescent="0.2">
      <c r="A221" t="s">
        <v>20</v>
      </c>
      <c r="B221">
        <v>280</v>
      </c>
      <c r="C221" t="s">
        <v>14</v>
      </c>
      <c r="D221">
        <v>454</v>
      </c>
    </row>
    <row r="222" spans="1:4" x14ac:dyDescent="0.2">
      <c r="A222" t="s">
        <v>20</v>
      </c>
      <c r="B222">
        <v>210</v>
      </c>
      <c r="C222" t="s">
        <v>14</v>
      </c>
      <c r="D222">
        <v>80</v>
      </c>
    </row>
    <row r="223" spans="1:4" x14ac:dyDescent="0.2">
      <c r="A223" t="s">
        <v>20</v>
      </c>
      <c r="B223">
        <v>154</v>
      </c>
      <c r="C223" t="s">
        <v>14</v>
      </c>
      <c r="D223">
        <v>1225</v>
      </c>
    </row>
    <row r="224" spans="1:4" x14ac:dyDescent="0.2">
      <c r="A224" t="s">
        <v>20</v>
      </c>
      <c r="B224">
        <v>117</v>
      </c>
      <c r="C224" t="s">
        <v>14</v>
      </c>
      <c r="D224">
        <v>180</v>
      </c>
    </row>
    <row r="225" spans="1:4" x14ac:dyDescent="0.2">
      <c r="A225" t="s">
        <v>20</v>
      </c>
      <c r="B225">
        <v>186</v>
      </c>
      <c r="C225" t="s">
        <v>14</v>
      </c>
      <c r="D225">
        <v>750</v>
      </c>
    </row>
    <row r="226" spans="1:4" x14ac:dyDescent="0.2">
      <c r="A226" t="s">
        <v>20</v>
      </c>
      <c r="B226">
        <v>94</v>
      </c>
      <c r="C226" t="s">
        <v>14</v>
      </c>
      <c r="D226">
        <v>1758</v>
      </c>
    </row>
    <row r="227" spans="1:4" x14ac:dyDescent="0.2">
      <c r="A227" t="s">
        <v>20</v>
      </c>
      <c r="B227">
        <v>106</v>
      </c>
      <c r="C227" t="s">
        <v>14</v>
      </c>
      <c r="D227">
        <v>931</v>
      </c>
    </row>
    <row r="228" spans="1:4" x14ac:dyDescent="0.2">
      <c r="A228" t="s">
        <v>20</v>
      </c>
      <c r="B228">
        <v>237</v>
      </c>
      <c r="C228" t="s">
        <v>14</v>
      </c>
      <c r="D228">
        <v>886</v>
      </c>
    </row>
    <row r="229" spans="1:4" x14ac:dyDescent="0.2">
      <c r="A229" t="s">
        <v>20</v>
      </c>
      <c r="B229">
        <v>78</v>
      </c>
      <c r="C229" t="s">
        <v>14</v>
      </c>
      <c r="D229">
        <v>243</v>
      </c>
    </row>
    <row r="230" spans="1:4" x14ac:dyDescent="0.2">
      <c r="A230" t="s">
        <v>20</v>
      </c>
      <c r="B230">
        <v>94</v>
      </c>
      <c r="C230" t="s">
        <v>14</v>
      </c>
      <c r="D230">
        <v>605</v>
      </c>
    </row>
    <row r="231" spans="1:4" x14ac:dyDescent="0.2">
      <c r="A231" t="s">
        <v>20</v>
      </c>
      <c r="B231">
        <v>432</v>
      </c>
      <c r="C231" t="s">
        <v>14</v>
      </c>
      <c r="D231">
        <v>347</v>
      </c>
    </row>
    <row r="232" spans="1:4" x14ac:dyDescent="0.2">
      <c r="A232" t="s">
        <v>20</v>
      </c>
      <c r="B232">
        <v>272</v>
      </c>
      <c r="C232" t="s">
        <v>14</v>
      </c>
      <c r="D232">
        <v>648</v>
      </c>
    </row>
    <row r="233" spans="1:4" x14ac:dyDescent="0.2">
      <c r="A233" t="s">
        <v>20</v>
      </c>
      <c r="B233">
        <v>164</v>
      </c>
      <c r="C233" t="s">
        <v>14</v>
      </c>
      <c r="D233">
        <v>554</v>
      </c>
    </row>
    <row r="234" spans="1:4" x14ac:dyDescent="0.2">
      <c r="A234" t="s">
        <v>20</v>
      </c>
      <c r="B234">
        <v>161</v>
      </c>
      <c r="C234" t="s">
        <v>14</v>
      </c>
      <c r="D234">
        <v>326</v>
      </c>
    </row>
    <row r="235" spans="1:4" x14ac:dyDescent="0.2">
      <c r="A235" t="s">
        <v>20</v>
      </c>
      <c r="B235">
        <v>220</v>
      </c>
      <c r="C235" t="s">
        <v>14</v>
      </c>
      <c r="D235">
        <v>679</v>
      </c>
    </row>
    <row r="236" spans="1:4" x14ac:dyDescent="0.2">
      <c r="A236" t="s">
        <v>20</v>
      </c>
      <c r="B236">
        <v>139</v>
      </c>
      <c r="C236" t="s">
        <v>14</v>
      </c>
      <c r="D236">
        <v>676</v>
      </c>
    </row>
    <row r="237" spans="1:4" x14ac:dyDescent="0.2">
      <c r="A237" t="s">
        <v>20</v>
      </c>
      <c r="B237">
        <v>206</v>
      </c>
      <c r="C237" t="s">
        <v>14</v>
      </c>
      <c r="D237">
        <v>558</v>
      </c>
    </row>
    <row r="238" spans="1:4" x14ac:dyDescent="0.2">
      <c r="A238" t="s">
        <v>20</v>
      </c>
      <c r="B238">
        <v>122</v>
      </c>
      <c r="C238" t="s">
        <v>14</v>
      </c>
      <c r="D238">
        <v>594</v>
      </c>
    </row>
    <row r="239" spans="1:4" x14ac:dyDescent="0.2">
      <c r="A239" t="s">
        <v>20</v>
      </c>
      <c r="B239">
        <v>180</v>
      </c>
      <c r="C239" t="s">
        <v>14</v>
      </c>
      <c r="D239">
        <v>245</v>
      </c>
    </row>
    <row r="240" spans="1:4" x14ac:dyDescent="0.2">
      <c r="A240" t="s">
        <v>20</v>
      </c>
      <c r="B240">
        <v>155</v>
      </c>
      <c r="C240" t="s">
        <v>14</v>
      </c>
      <c r="D240">
        <v>1979</v>
      </c>
    </row>
    <row r="241" spans="1:4" x14ac:dyDescent="0.2">
      <c r="A241" t="s">
        <v>20</v>
      </c>
      <c r="B241">
        <v>115</v>
      </c>
      <c r="C241" t="s">
        <v>14</v>
      </c>
      <c r="D241">
        <v>513</v>
      </c>
    </row>
    <row r="242" spans="1:4" x14ac:dyDescent="0.2">
      <c r="A242" t="s">
        <v>20</v>
      </c>
      <c r="B242">
        <v>247</v>
      </c>
      <c r="C242" t="s">
        <v>14</v>
      </c>
      <c r="D242">
        <v>941</v>
      </c>
    </row>
    <row r="243" spans="1:4" x14ac:dyDescent="0.2">
      <c r="A243" t="s">
        <v>20</v>
      </c>
      <c r="B243">
        <v>102</v>
      </c>
      <c r="C243" t="s">
        <v>14</v>
      </c>
      <c r="D243">
        <v>1220</v>
      </c>
    </row>
    <row r="244" spans="1:4" x14ac:dyDescent="0.2">
      <c r="A244" t="s">
        <v>20</v>
      </c>
      <c r="B244">
        <v>225</v>
      </c>
      <c r="C244" t="s">
        <v>14</v>
      </c>
      <c r="D244">
        <v>2915</v>
      </c>
    </row>
    <row r="245" spans="1:4" x14ac:dyDescent="0.2">
      <c r="A245" t="s">
        <v>20</v>
      </c>
      <c r="B245">
        <v>255</v>
      </c>
      <c r="C245" t="s">
        <v>14</v>
      </c>
      <c r="D245">
        <v>940</v>
      </c>
    </row>
    <row r="246" spans="1:4" x14ac:dyDescent="0.2">
      <c r="A246" t="s">
        <v>20</v>
      </c>
      <c r="B246">
        <v>67</v>
      </c>
      <c r="C246" t="s">
        <v>14</v>
      </c>
      <c r="D246">
        <v>2307</v>
      </c>
    </row>
    <row r="247" spans="1:4" x14ac:dyDescent="0.2">
      <c r="A247" t="s">
        <v>20</v>
      </c>
      <c r="B247">
        <v>70</v>
      </c>
      <c r="C247" t="s">
        <v>14</v>
      </c>
      <c r="D247">
        <v>747</v>
      </c>
    </row>
    <row r="248" spans="1:4" x14ac:dyDescent="0.2">
      <c r="A248" t="s">
        <v>20</v>
      </c>
      <c r="B248">
        <v>154</v>
      </c>
      <c r="C248" t="s">
        <v>14</v>
      </c>
      <c r="D248">
        <v>1608</v>
      </c>
    </row>
    <row r="249" spans="1:4" x14ac:dyDescent="0.2">
      <c r="A249" t="s">
        <v>20</v>
      </c>
      <c r="B249">
        <v>143</v>
      </c>
      <c r="C249" t="s">
        <v>14</v>
      </c>
      <c r="D249">
        <v>672</v>
      </c>
    </row>
    <row r="250" spans="1:4" x14ac:dyDescent="0.2">
      <c r="A250" t="s">
        <v>20</v>
      </c>
      <c r="B250">
        <v>103</v>
      </c>
      <c r="C250" t="s">
        <v>14</v>
      </c>
      <c r="D250">
        <v>21</v>
      </c>
    </row>
    <row r="251" spans="1:4" x14ac:dyDescent="0.2">
      <c r="A251" t="s">
        <v>20</v>
      </c>
      <c r="B251">
        <v>135</v>
      </c>
      <c r="C251" t="s">
        <v>14</v>
      </c>
      <c r="D251">
        <v>1625</v>
      </c>
    </row>
    <row r="252" spans="1:4" x14ac:dyDescent="0.2">
      <c r="A252" t="s">
        <v>20</v>
      </c>
      <c r="B252">
        <v>163</v>
      </c>
      <c r="C252" t="s">
        <v>14</v>
      </c>
      <c r="D252">
        <v>1784</v>
      </c>
    </row>
    <row r="253" spans="1:4" x14ac:dyDescent="0.2">
      <c r="A253" t="s">
        <v>20</v>
      </c>
      <c r="B253">
        <v>186</v>
      </c>
      <c r="C253" t="s">
        <v>14</v>
      </c>
      <c r="D253">
        <v>1000</v>
      </c>
    </row>
    <row r="254" spans="1:4" x14ac:dyDescent="0.2">
      <c r="A254" t="s">
        <v>20</v>
      </c>
      <c r="B254">
        <v>88</v>
      </c>
      <c r="C254" t="s">
        <v>14</v>
      </c>
      <c r="D254">
        <v>752</v>
      </c>
    </row>
    <row r="255" spans="1:4" x14ac:dyDescent="0.2">
      <c r="A255" t="s">
        <v>20</v>
      </c>
      <c r="B255">
        <v>191</v>
      </c>
      <c r="C255" t="s">
        <v>14</v>
      </c>
      <c r="D255">
        <v>831</v>
      </c>
    </row>
    <row r="256" spans="1:4" x14ac:dyDescent="0.2">
      <c r="A256" t="s">
        <v>20</v>
      </c>
      <c r="B256">
        <v>184</v>
      </c>
      <c r="C256" t="s">
        <v>14</v>
      </c>
      <c r="D256">
        <v>424</v>
      </c>
    </row>
    <row r="257" spans="1:4" x14ac:dyDescent="0.2">
      <c r="A257" t="s">
        <v>20</v>
      </c>
      <c r="B257">
        <v>111</v>
      </c>
      <c r="C257" t="s">
        <v>14</v>
      </c>
      <c r="D257">
        <v>2201</v>
      </c>
    </row>
    <row r="258" spans="1:4" x14ac:dyDescent="0.2">
      <c r="A258" t="s">
        <v>20</v>
      </c>
      <c r="B258">
        <v>159</v>
      </c>
      <c r="C258" t="s">
        <v>14</v>
      </c>
      <c r="D258">
        <v>3182</v>
      </c>
    </row>
    <row r="259" spans="1:4" x14ac:dyDescent="0.2">
      <c r="A259" t="s">
        <v>20</v>
      </c>
      <c r="B259">
        <v>555</v>
      </c>
      <c r="C259" t="s">
        <v>14</v>
      </c>
      <c r="D259">
        <v>418</v>
      </c>
    </row>
    <row r="260" spans="1:4" x14ac:dyDescent="0.2">
      <c r="A260" t="s">
        <v>20</v>
      </c>
      <c r="B260">
        <v>122</v>
      </c>
      <c r="C260" t="s">
        <v>14</v>
      </c>
      <c r="D260">
        <v>1257</v>
      </c>
    </row>
    <row r="261" spans="1:4" x14ac:dyDescent="0.2">
      <c r="A261" t="s">
        <v>20</v>
      </c>
      <c r="B261">
        <v>235</v>
      </c>
      <c r="C261" t="s">
        <v>14</v>
      </c>
      <c r="D261">
        <v>782</v>
      </c>
    </row>
    <row r="262" spans="1:4" x14ac:dyDescent="0.2">
      <c r="A262" t="s">
        <v>20</v>
      </c>
      <c r="B262">
        <v>122</v>
      </c>
      <c r="C262" t="s">
        <v>14</v>
      </c>
      <c r="D262">
        <v>1121</v>
      </c>
    </row>
    <row r="263" spans="1:4" x14ac:dyDescent="0.2">
      <c r="A263" t="s">
        <v>20</v>
      </c>
      <c r="B263">
        <v>159</v>
      </c>
      <c r="C263" t="s">
        <v>14</v>
      </c>
      <c r="D263">
        <v>656</v>
      </c>
    </row>
    <row r="264" spans="1:4" x14ac:dyDescent="0.2">
      <c r="A264" t="s">
        <v>20</v>
      </c>
      <c r="B264">
        <v>246</v>
      </c>
      <c r="C264" t="s">
        <v>14</v>
      </c>
      <c r="D264">
        <v>803</v>
      </c>
    </row>
    <row r="265" spans="1:4" x14ac:dyDescent="0.2">
      <c r="A265" t="s">
        <v>20</v>
      </c>
      <c r="B265">
        <v>397</v>
      </c>
      <c r="C265" t="s">
        <v>14</v>
      </c>
      <c r="D265">
        <v>504</v>
      </c>
    </row>
    <row r="266" spans="1:4" x14ac:dyDescent="0.2">
      <c r="A266" t="s">
        <v>20</v>
      </c>
      <c r="B266">
        <v>92</v>
      </c>
      <c r="C266" t="s">
        <v>14</v>
      </c>
      <c r="D266">
        <v>257</v>
      </c>
    </row>
    <row r="267" spans="1:4" x14ac:dyDescent="0.2">
      <c r="A267" t="s">
        <v>20</v>
      </c>
      <c r="B267">
        <v>155</v>
      </c>
      <c r="C267" t="s">
        <v>14</v>
      </c>
      <c r="D267">
        <v>750</v>
      </c>
    </row>
    <row r="268" spans="1:4" x14ac:dyDescent="0.2">
      <c r="A268" t="s">
        <v>20</v>
      </c>
      <c r="B268">
        <v>126</v>
      </c>
      <c r="C268" t="s">
        <v>14</v>
      </c>
      <c r="D268">
        <v>252</v>
      </c>
    </row>
    <row r="269" spans="1:4" x14ac:dyDescent="0.2">
      <c r="A269" t="s">
        <v>20</v>
      </c>
      <c r="B269">
        <v>290</v>
      </c>
      <c r="C269" t="s">
        <v>14</v>
      </c>
      <c r="D269">
        <v>792</v>
      </c>
    </row>
    <row r="270" spans="1:4" x14ac:dyDescent="0.2">
      <c r="A270" t="s">
        <v>20</v>
      </c>
      <c r="B270">
        <v>462</v>
      </c>
      <c r="C270" t="s">
        <v>14</v>
      </c>
      <c r="D270">
        <v>2179</v>
      </c>
    </row>
    <row r="271" spans="1:4" x14ac:dyDescent="0.2">
      <c r="A271" t="s">
        <v>20</v>
      </c>
      <c r="B271">
        <v>78</v>
      </c>
      <c r="C271" t="s">
        <v>14</v>
      </c>
      <c r="D271">
        <v>1335</v>
      </c>
    </row>
    <row r="272" spans="1:4" x14ac:dyDescent="0.2">
      <c r="A272" t="s">
        <v>20</v>
      </c>
      <c r="B272">
        <v>203</v>
      </c>
      <c r="C272" t="s">
        <v>14</v>
      </c>
      <c r="D272">
        <v>22</v>
      </c>
    </row>
    <row r="273" spans="1:4" x14ac:dyDescent="0.2">
      <c r="A273" t="s">
        <v>20</v>
      </c>
      <c r="B273">
        <v>76</v>
      </c>
      <c r="C273" t="s">
        <v>14</v>
      </c>
      <c r="D273">
        <v>602</v>
      </c>
    </row>
    <row r="274" spans="1:4" x14ac:dyDescent="0.2">
      <c r="A274" t="s">
        <v>20</v>
      </c>
      <c r="B274">
        <v>221</v>
      </c>
      <c r="C274" t="s">
        <v>14</v>
      </c>
      <c r="D274">
        <v>1684</v>
      </c>
    </row>
    <row r="275" spans="1:4" x14ac:dyDescent="0.2">
      <c r="A275" t="s">
        <v>20</v>
      </c>
      <c r="B275">
        <v>160</v>
      </c>
      <c r="C275" t="s">
        <v>14</v>
      </c>
      <c r="D275">
        <v>846</v>
      </c>
    </row>
    <row r="276" spans="1:4" x14ac:dyDescent="0.2">
      <c r="A276" t="s">
        <v>20</v>
      </c>
      <c r="B276">
        <v>182</v>
      </c>
      <c r="C276" t="s">
        <v>14</v>
      </c>
      <c r="D276">
        <v>3410</v>
      </c>
    </row>
    <row r="277" spans="1:4" x14ac:dyDescent="0.2">
      <c r="A277" t="s">
        <v>20</v>
      </c>
      <c r="B277">
        <v>236</v>
      </c>
      <c r="C277" t="s">
        <v>14</v>
      </c>
      <c r="D277">
        <v>955</v>
      </c>
    </row>
    <row r="278" spans="1:4" x14ac:dyDescent="0.2">
      <c r="A278" t="s">
        <v>20</v>
      </c>
      <c r="B278">
        <v>157</v>
      </c>
      <c r="C278" t="s">
        <v>14</v>
      </c>
      <c r="D278">
        <v>934</v>
      </c>
    </row>
    <row r="279" spans="1:4" x14ac:dyDescent="0.2">
      <c r="A279" t="s">
        <v>20</v>
      </c>
      <c r="B279">
        <v>80</v>
      </c>
      <c r="C279" t="s">
        <v>14</v>
      </c>
      <c r="D279">
        <v>1439</v>
      </c>
    </row>
    <row r="280" spans="1:4" x14ac:dyDescent="0.2">
      <c r="A280" t="s">
        <v>20</v>
      </c>
      <c r="B280">
        <v>233</v>
      </c>
      <c r="C280" t="s">
        <v>14</v>
      </c>
      <c r="D280">
        <v>1068</v>
      </c>
    </row>
    <row r="281" spans="1:4" x14ac:dyDescent="0.2">
      <c r="A281" t="s">
        <v>20</v>
      </c>
      <c r="B281">
        <v>132</v>
      </c>
      <c r="C281" t="s">
        <v>14</v>
      </c>
      <c r="D281">
        <v>714</v>
      </c>
    </row>
    <row r="282" spans="1:4" x14ac:dyDescent="0.2">
      <c r="A282" t="s">
        <v>20</v>
      </c>
      <c r="B282">
        <v>195</v>
      </c>
      <c r="C282" t="s">
        <v>14</v>
      </c>
      <c r="D282">
        <v>3387</v>
      </c>
    </row>
    <row r="283" spans="1:4" x14ac:dyDescent="0.2">
      <c r="A283" t="s">
        <v>20</v>
      </c>
      <c r="B283">
        <v>218</v>
      </c>
      <c r="C283" t="s">
        <v>14</v>
      </c>
      <c r="D283">
        <v>1467</v>
      </c>
    </row>
    <row r="284" spans="1:4" x14ac:dyDescent="0.2">
      <c r="A284" t="s">
        <v>20</v>
      </c>
      <c r="B284">
        <v>296</v>
      </c>
      <c r="C284" t="s">
        <v>14</v>
      </c>
      <c r="D284">
        <v>1194</v>
      </c>
    </row>
    <row r="285" spans="1:4" x14ac:dyDescent="0.2">
      <c r="A285" t="s">
        <v>20</v>
      </c>
      <c r="B285">
        <v>87</v>
      </c>
      <c r="C285" t="s">
        <v>14</v>
      </c>
      <c r="D285">
        <v>926</v>
      </c>
    </row>
    <row r="286" spans="1:4" x14ac:dyDescent="0.2">
      <c r="A286" t="s">
        <v>20</v>
      </c>
      <c r="B286">
        <v>192</v>
      </c>
      <c r="C286" t="s">
        <v>14</v>
      </c>
      <c r="D286">
        <v>82</v>
      </c>
    </row>
    <row r="287" spans="1:4" x14ac:dyDescent="0.2">
      <c r="A287" t="s">
        <v>20</v>
      </c>
      <c r="B287">
        <v>142</v>
      </c>
      <c r="C287" t="s">
        <v>14</v>
      </c>
      <c r="D287">
        <v>2108</v>
      </c>
    </row>
    <row r="288" spans="1:4" x14ac:dyDescent="0.2">
      <c r="A288" t="s">
        <v>20</v>
      </c>
      <c r="B288">
        <v>105</v>
      </c>
      <c r="C288" t="s">
        <v>14</v>
      </c>
      <c r="D288">
        <v>842</v>
      </c>
    </row>
    <row r="289" spans="1:4" x14ac:dyDescent="0.2">
      <c r="A289" t="s">
        <v>20</v>
      </c>
      <c r="B289">
        <v>480</v>
      </c>
      <c r="C289" t="s">
        <v>14</v>
      </c>
      <c r="D289">
        <v>296</v>
      </c>
    </row>
    <row r="290" spans="1:4" x14ac:dyDescent="0.2">
      <c r="A290" t="s">
        <v>20</v>
      </c>
      <c r="B290">
        <v>261</v>
      </c>
      <c r="C290" t="s">
        <v>14</v>
      </c>
      <c r="D290">
        <v>130</v>
      </c>
    </row>
    <row r="291" spans="1:4" x14ac:dyDescent="0.2">
      <c r="A291" t="s">
        <v>20</v>
      </c>
      <c r="B291">
        <v>176</v>
      </c>
      <c r="C291" t="s">
        <v>14</v>
      </c>
      <c r="D291">
        <v>2955</v>
      </c>
    </row>
    <row r="292" spans="1:4" x14ac:dyDescent="0.2">
      <c r="A292" t="s">
        <v>20</v>
      </c>
      <c r="B292">
        <v>121</v>
      </c>
      <c r="C292" t="s">
        <v>14</v>
      </c>
      <c r="D292">
        <v>162</v>
      </c>
    </row>
    <row r="293" spans="1:4" x14ac:dyDescent="0.2">
      <c r="A293" t="s">
        <v>20</v>
      </c>
      <c r="B293">
        <v>189</v>
      </c>
      <c r="C293" t="s">
        <v>14</v>
      </c>
      <c r="D293">
        <v>362</v>
      </c>
    </row>
    <row r="294" spans="1:4" x14ac:dyDescent="0.2">
      <c r="A294" t="s">
        <v>20</v>
      </c>
      <c r="B294">
        <v>135</v>
      </c>
      <c r="C294" t="s">
        <v>14</v>
      </c>
      <c r="D294">
        <v>1825</v>
      </c>
    </row>
    <row r="295" spans="1:4" x14ac:dyDescent="0.2">
      <c r="A295" t="s">
        <v>20</v>
      </c>
      <c r="B295">
        <v>194</v>
      </c>
      <c r="C295" t="s">
        <v>14</v>
      </c>
      <c r="D295">
        <v>1296</v>
      </c>
    </row>
    <row r="296" spans="1:4" x14ac:dyDescent="0.2">
      <c r="A296" t="s">
        <v>20</v>
      </c>
      <c r="B296">
        <v>238</v>
      </c>
      <c r="C296" t="s">
        <v>14</v>
      </c>
      <c r="D296">
        <v>1796</v>
      </c>
    </row>
    <row r="297" spans="1:4" x14ac:dyDescent="0.2">
      <c r="A297" t="s">
        <v>20</v>
      </c>
      <c r="B297">
        <v>189</v>
      </c>
      <c r="C297" t="s">
        <v>14</v>
      </c>
      <c r="D297">
        <v>181</v>
      </c>
    </row>
    <row r="298" spans="1:4" x14ac:dyDescent="0.2">
      <c r="A298" t="s">
        <v>20</v>
      </c>
      <c r="B298">
        <v>221</v>
      </c>
      <c r="C298" t="s">
        <v>14</v>
      </c>
      <c r="D298">
        <v>575</v>
      </c>
    </row>
    <row r="299" spans="1:4" x14ac:dyDescent="0.2">
      <c r="A299" t="s">
        <v>20</v>
      </c>
      <c r="B299">
        <v>261</v>
      </c>
      <c r="C299" t="s">
        <v>14</v>
      </c>
      <c r="D299">
        <v>679</v>
      </c>
    </row>
    <row r="300" spans="1:4" x14ac:dyDescent="0.2">
      <c r="A300" t="s">
        <v>20</v>
      </c>
      <c r="B300">
        <v>381</v>
      </c>
      <c r="C300" t="s">
        <v>14</v>
      </c>
      <c r="D300">
        <v>143</v>
      </c>
    </row>
    <row r="301" spans="1:4" x14ac:dyDescent="0.2">
      <c r="A301" t="s">
        <v>20</v>
      </c>
      <c r="B301">
        <v>131</v>
      </c>
      <c r="C301" t="s">
        <v>14</v>
      </c>
      <c r="D301">
        <v>253</v>
      </c>
    </row>
    <row r="302" spans="1:4" x14ac:dyDescent="0.2">
      <c r="A302" t="s">
        <v>20</v>
      </c>
      <c r="B302">
        <v>110</v>
      </c>
      <c r="C302" t="s">
        <v>14</v>
      </c>
      <c r="D302">
        <v>157</v>
      </c>
    </row>
    <row r="303" spans="1:4" x14ac:dyDescent="0.2">
      <c r="A303" t="s">
        <v>20</v>
      </c>
      <c r="B303">
        <v>300</v>
      </c>
      <c r="C303" t="s">
        <v>14</v>
      </c>
      <c r="D303">
        <v>331</v>
      </c>
    </row>
    <row r="304" spans="1:4" x14ac:dyDescent="0.2">
      <c r="A304" t="s">
        <v>20</v>
      </c>
      <c r="B304">
        <v>127</v>
      </c>
      <c r="C304" t="s">
        <v>14</v>
      </c>
      <c r="D304">
        <v>1368</v>
      </c>
    </row>
    <row r="305" spans="1:4" x14ac:dyDescent="0.2">
      <c r="A305" t="s">
        <v>20</v>
      </c>
      <c r="B305">
        <v>307</v>
      </c>
      <c r="C305" t="s">
        <v>14</v>
      </c>
      <c r="D305">
        <v>1467</v>
      </c>
    </row>
    <row r="306" spans="1:4" x14ac:dyDescent="0.2">
      <c r="A306" t="s">
        <v>20</v>
      </c>
      <c r="B306">
        <v>323</v>
      </c>
      <c r="C306" t="s">
        <v>14</v>
      </c>
      <c r="D306">
        <v>107</v>
      </c>
    </row>
    <row r="307" spans="1:4" x14ac:dyDescent="0.2">
      <c r="A307" t="s">
        <v>20</v>
      </c>
      <c r="B307">
        <v>95</v>
      </c>
      <c r="C307" t="s">
        <v>14</v>
      </c>
      <c r="D307">
        <v>38</v>
      </c>
    </row>
    <row r="308" spans="1:4" x14ac:dyDescent="0.2">
      <c r="A308" t="s">
        <v>20</v>
      </c>
      <c r="B308">
        <v>244</v>
      </c>
      <c r="C308" t="s">
        <v>14</v>
      </c>
      <c r="D308">
        <v>526</v>
      </c>
    </row>
    <row r="309" spans="1:4" x14ac:dyDescent="0.2">
      <c r="A309" t="s">
        <v>20</v>
      </c>
      <c r="B309">
        <v>165</v>
      </c>
      <c r="C309" t="s">
        <v>14</v>
      </c>
      <c r="D309">
        <v>1229</v>
      </c>
    </row>
    <row r="310" spans="1:4" x14ac:dyDescent="0.2">
      <c r="A310" t="s">
        <v>20</v>
      </c>
      <c r="B310">
        <v>264</v>
      </c>
      <c r="C310" t="s">
        <v>14</v>
      </c>
      <c r="D310">
        <v>1999</v>
      </c>
    </row>
    <row r="311" spans="1:4" x14ac:dyDescent="0.2">
      <c r="A311" t="s">
        <v>20</v>
      </c>
      <c r="B311">
        <v>419</v>
      </c>
      <c r="C311" t="s">
        <v>14</v>
      </c>
      <c r="D311">
        <v>2072</v>
      </c>
    </row>
    <row r="312" spans="1:4" x14ac:dyDescent="0.2">
      <c r="A312" t="s">
        <v>20</v>
      </c>
      <c r="B312">
        <v>103</v>
      </c>
      <c r="C312" t="s">
        <v>14</v>
      </c>
      <c r="D312">
        <v>889</v>
      </c>
    </row>
    <row r="313" spans="1:4" x14ac:dyDescent="0.2">
      <c r="A313" t="s">
        <v>20</v>
      </c>
      <c r="B313">
        <v>123</v>
      </c>
      <c r="C313" t="s">
        <v>14</v>
      </c>
      <c r="D313">
        <v>2062</v>
      </c>
    </row>
    <row r="314" spans="1:4" x14ac:dyDescent="0.2">
      <c r="A314" t="s">
        <v>20</v>
      </c>
      <c r="B314">
        <v>126</v>
      </c>
      <c r="C314" t="s">
        <v>14</v>
      </c>
      <c r="D314">
        <v>3304</v>
      </c>
    </row>
    <row r="315" spans="1:4" x14ac:dyDescent="0.2">
      <c r="A315" t="s">
        <v>20</v>
      </c>
      <c r="B315">
        <v>126</v>
      </c>
      <c r="C315" t="s">
        <v>14</v>
      </c>
      <c r="D315">
        <v>441</v>
      </c>
    </row>
    <row r="316" spans="1:4" x14ac:dyDescent="0.2">
      <c r="A316" t="s">
        <v>20</v>
      </c>
      <c r="B316">
        <v>307</v>
      </c>
      <c r="C316" t="s">
        <v>14</v>
      </c>
      <c r="D316">
        <v>1274</v>
      </c>
    </row>
    <row r="317" spans="1:4" x14ac:dyDescent="0.2">
      <c r="A317" t="s">
        <v>20</v>
      </c>
      <c r="B317">
        <v>220</v>
      </c>
      <c r="C317" t="s">
        <v>14</v>
      </c>
      <c r="D317">
        <v>1258</v>
      </c>
    </row>
    <row r="318" spans="1:4" x14ac:dyDescent="0.2">
      <c r="A318" t="s">
        <v>20</v>
      </c>
      <c r="B318">
        <v>303</v>
      </c>
      <c r="C318" t="s">
        <v>14</v>
      </c>
      <c r="D318">
        <v>908</v>
      </c>
    </row>
    <row r="319" spans="1:4" x14ac:dyDescent="0.2">
      <c r="A319" t="s">
        <v>20</v>
      </c>
      <c r="B319">
        <v>69</v>
      </c>
      <c r="C319" t="s">
        <v>14</v>
      </c>
      <c r="D319">
        <v>1790</v>
      </c>
    </row>
    <row r="320" spans="1:4" x14ac:dyDescent="0.2">
      <c r="A320" t="s">
        <v>20</v>
      </c>
      <c r="B320">
        <v>168</v>
      </c>
      <c r="C320" t="s">
        <v>14</v>
      </c>
      <c r="D320">
        <v>2928</v>
      </c>
    </row>
    <row r="321" spans="1:4" x14ac:dyDescent="0.2">
      <c r="A321" t="s">
        <v>20</v>
      </c>
      <c r="B321">
        <v>119</v>
      </c>
      <c r="C321" t="s">
        <v>14</v>
      </c>
      <c r="D321">
        <v>2025</v>
      </c>
    </row>
    <row r="322" spans="1:4" x14ac:dyDescent="0.2">
      <c r="A322" t="s">
        <v>20</v>
      </c>
      <c r="B322">
        <v>203</v>
      </c>
      <c r="C322" t="s">
        <v>14</v>
      </c>
      <c r="D322">
        <v>2468</v>
      </c>
    </row>
    <row r="323" spans="1:4" x14ac:dyDescent="0.2">
      <c r="A323" t="s">
        <v>20</v>
      </c>
      <c r="B323">
        <v>211</v>
      </c>
      <c r="C323" t="s">
        <v>14</v>
      </c>
      <c r="D323">
        <v>1028</v>
      </c>
    </row>
    <row r="324" spans="1:4" x14ac:dyDescent="0.2">
      <c r="A324" t="s">
        <v>20</v>
      </c>
      <c r="B324">
        <v>138</v>
      </c>
      <c r="C324" t="s">
        <v>14</v>
      </c>
      <c r="D324">
        <v>4405</v>
      </c>
    </row>
    <row r="325" spans="1:4" x14ac:dyDescent="0.2">
      <c r="A325" t="s">
        <v>20</v>
      </c>
      <c r="B325">
        <v>149</v>
      </c>
      <c r="C325" t="s">
        <v>14</v>
      </c>
      <c r="D325">
        <v>1886</v>
      </c>
    </row>
    <row r="326" spans="1:4" x14ac:dyDescent="0.2">
      <c r="A326" t="s">
        <v>20</v>
      </c>
      <c r="B326">
        <v>134</v>
      </c>
      <c r="C326" t="s">
        <v>14</v>
      </c>
      <c r="D326">
        <v>1059</v>
      </c>
    </row>
    <row r="327" spans="1:4" x14ac:dyDescent="0.2">
      <c r="A327" t="s">
        <v>20</v>
      </c>
      <c r="B327">
        <v>114</v>
      </c>
      <c r="C327" t="s">
        <v>14</v>
      </c>
      <c r="D327">
        <v>1691</v>
      </c>
    </row>
    <row r="328" spans="1:4" x14ac:dyDescent="0.2">
      <c r="A328" t="s">
        <v>20</v>
      </c>
      <c r="B328">
        <v>174</v>
      </c>
      <c r="C328" t="s">
        <v>14</v>
      </c>
      <c r="D328">
        <v>662</v>
      </c>
    </row>
    <row r="329" spans="1:4" x14ac:dyDescent="0.2">
      <c r="A329" t="s">
        <v>20</v>
      </c>
      <c r="B329">
        <v>164</v>
      </c>
      <c r="C329" t="s">
        <v>14</v>
      </c>
      <c r="D329">
        <v>395</v>
      </c>
    </row>
    <row r="330" spans="1:4" x14ac:dyDescent="0.2">
      <c r="A330" t="s">
        <v>20</v>
      </c>
      <c r="B330">
        <v>369</v>
      </c>
      <c r="C330" t="s">
        <v>14</v>
      </c>
      <c r="D330">
        <v>355</v>
      </c>
    </row>
    <row r="331" spans="1:4" x14ac:dyDescent="0.2">
      <c r="A331" t="s">
        <v>20</v>
      </c>
      <c r="B331">
        <v>185</v>
      </c>
      <c r="C331" t="s">
        <v>14</v>
      </c>
      <c r="D331">
        <v>1221</v>
      </c>
    </row>
    <row r="332" spans="1:4" x14ac:dyDescent="0.2">
      <c r="A332" t="s">
        <v>20</v>
      </c>
      <c r="B332">
        <v>157</v>
      </c>
      <c r="C332" t="s">
        <v>14</v>
      </c>
      <c r="D332">
        <v>2779</v>
      </c>
    </row>
    <row r="333" spans="1:4" x14ac:dyDescent="0.2">
      <c r="A333" t="s">
        <v>20</v>
      </c>
      <c r="B333">
        <v>282</v>
      </c>
      <c r="C333" t="s">
        <v>14</v>
      </c>
      <c r="D333">
        <v>774</v>
      </c>
    </row>
    <row r="334" spans="1:4" x14ac:dyDescent="0.2">
      <c r="A334" t="s">
        <v>20</v>
      </c>
      <c r="B334">
        <v>82</v>
      </c>
      <c r="C334" t="s">
        <v>14</v>
      </c>
      <c r="D334">
        <v>1748</v>
      </c>
    </row>
    <row r="335" spans="1:4" x14ac:dyDescent="0.2">
      <c r="A335" t="s">
        <v>20</v>
      </c>
      <c r="B335">
        <v>131</v>
      </c>
      <c r="C335" t="s">
        <v>14</v>
      </c>
      <c r="D335">
        <v>923</v>
      </c>
    </row>
    <row r="336" spans="1:4" x14ac:dyDescent="0.2">
      <c r="A336" t="s">
        <v>20</v>
      </c>
      <c r="B336">
        <v>236</v>
      </c>
      <c r="C336" t="s">
        <v>14</v>
      </c>
      <c r="D336">
        <v>1130</v>
      </c>
    </row>
    <row r="337" spans="1:4" x14ac:dyDescent="0.2">
      <c r="A337" t="s">
        <v>20</v>
      </c>
      <c r="B337">
        <v>93</v>
      </c>
      <c r="C337" t="s">
        <v>14</v>
      </c>
      <c r="D337">
        <v>1181</v>
      </c>
    </row>
    <row r="338" spans="1:4" x14ac:dyDescent="0.2">
      <c r="A338" t="s">
        <v>20</v>
      </c>
      <c r="B338">
        <v>164</v>
      </c>
      <c r="C338" t="s">
        <v>14</v>
      </c>
      <c r="D338">
        <v>54</v>
      </c>
    </row>
    <row r="339" spans="1:4" x14ac:dyDescent="0.2">
      <c r="A339" t="s">
        <v>20</v>
      </c>
      <c r="B339">
        <v>164</v>
      </c>
      <c r="C339" t="s">
        <v>14</v>
      </c>
      <c r="D339">
        <v>1657</v>
      </c>
    </row>
    <row r="340" spans="1:4" x14ac:dyDescent="0.2">
      <c r="A340" t="s">
        <v>20</v>
      </c>
      <c r="B340">
        <v>546</v>
      </c>
      <c r="C340" t="s">
        <v>14</v>
      </c>
      <c r="D340">
        <v>2690</v>
      </c>
    </row>
    <row r="341" spans="1:4" x14ac:dyDescent="0.2">
      <c r="A341" t="s">
        <v>20</v>
      </c>
      <c r="B341">
        <v>107</v>
      </c>
      <c r="C341" t="s">
        <v>14</v>
      </c>
      <c r="D341">
        <v>830</v>
      </c>
    </row>
    <row r="342" spans="1:4" x14ac:dyDescent="0.2">
      <c r="A342" t="s">
        <v>20</v>
      </c>
      <c r="B342">
        <v>168</v>
      </c>
      <c r="C342" t="s">
        <v>14</v>
      </c>
      <c r="D342">
        <v>67</v>
      </c>
    </row>
    <row r="343" spans="1:4" x14ac:dyDescent="0.2">
      <c r="A343" t="s">
        <v>20</v>
      </c>
      <c r="B343">
        <v>454</v>
      </c>
      <c r="C343" t="s">
        <v>14</v>
      </c>
      <c r="D343">
        <v>5497</v>
      </c>
    </row>
    <row r="344" spans="1:4" x14ac:dyDescent="0.2">
      <c r="A344" t="s">
        <v>20</v>
      </c>
      <c r="B344">
        <v>192</v>
      </c>
      <c r="C344" t="s">
        <v>14</v>
      </c>
      <c r="D344">
        <v>535</v>
      </c>
    </row>
    <row r="345" spans="1:4" x14ac:dyDescent="0.2">
      <c r="A345" t="s">
        <v>20</v>
      </c>
      <c r="B345">
        <v>199</v>
      </c>
      <c r="C345" t="s">
        <v>14</v>
      </c>
      <c r="D345">
        <v>64</v>
      </c>
    </row>
    <row r="346" spans="1:4" x14ac:dyDescent="0.2">
      <c r="A346" t="s">
        <v>20</v>
      </c>
      <c r="B346">
        <v>247</v>
      </c>
      <c r="C346" t="s">
        <v>14</v>
      </c>
      <c r="D346">
        <v>2176</v>
      </c>
    </row>
    <row r="347" spans="1:4" x14ac:dyDescent="0.2">
      <c r="A347" t="s">
        <v>20</v>
      </c>
      <c r="B347">
        <v>147</v>
      </c>
      <c r="C347" t="s">
        <v>14</v>
      </c>
      <c r="D347">
        <v>6080</v>
      </c>
    </row>
    <row r="348" spans="1:4" x14ac:dyDescent="0.2">
      <c r="A348" t="s">
        <v>20</v>
      </c>
      <c r="B348">
        <v>297</v>
      </c>
      <c r="C348" t="s">
        <v>14</v>
      </c>
      <c r="D348">
        <v>5681</v>
      </c>
    </row>
    <row r="349" spans="1:4" x14ac:dyDescent="0.2">
      <c r="A349" t="s">
        <v>20</v>
      </c>
      <c r="B349">
        <v>250</v>
      </c>
      <c r="C349" t="s">
        <v>14</v>
      </c>
      <c r="D349">
        <v>1120</v>
      </c>
    </row>
    <row r="350" spans="1:4" x14ac:dyDescent="0.2">
      <c r="A350" t="s">
        <v>20</v>
      </c>
      <c r="B350">
        <v>133</v>
      </c>
      <c r="C350" t="s">
        <v>14</v>
      </c>
      <c r="D350">
        <v>4697</v>
      </c>
    </row>
    <row r="351" spans="1:4" x14ac:dyDescent="0.2">
      <c r="A351" t="s">
        <v>20</v>
      </c>
      <c r="B351">
        <v>121</v>
      </c>
      <c r="C351" t="s">
        <v>14</v>
      </c>
      <c r="D351">
        <v>1910</v>
      </c>
    </row>
    <row r="352" spans="1:4" x14ac:dyDescent="0.2">
      <c r="A352" t="s">
        <v>20</v>
      </c>
      <c r="B352">
        <v>199</v>
      </c>
      <c r="C352" t="s">
        <v>14</v>
      </c>
      <c r="D352">
        <v>1596</v>
      </c>
    </row>
    <row r="353" spans="1:4" x14ac:dyDescent="0.2">
      <c r="A353" t="s">
        <v>20</v>
      </c>
      <c r="B353">
        <v>170</v>
      </c>
      <c r="C353" t="s">
        <v>14</v>
      </c>
      <c r="D353">
        <v>579</v>
      </c>
    </row>
    <row r="354" spans="1:4" x14ac:dyDescent="0.2">
      <c r="A354" t="s">
        <v>20</v>
      </c>
      <c r="B354">
        <v>87</v>
      </c>
      <c r="C354" t="s">
        <v>14</v>
      </c>
      <c r="D354">
        <v>742</v>
      </c>
    </row>
    <row r="355" spans="1:4" x14ac:dyDescent="0.2">
      <c r="A355" t="s">
        <v>20</v>
      </c>
      <c r="B355">
        <v>366</v>
      </c>
      <c r="C355" t="s">
        <v>14</v>
      </c>
      <c r="D355">
        <v>3015</v>
      </c>
    </row>
    <row r="356" spans="1:4" x14ac:dyDescent="0.2">
      <c r="A356" t="s">
        <v>20</v>
      </c>
      <c r="B356">
        <v>205</v>
      </c>
      <c r="C356" t="s">
        <v>14</v>
      </c>
      <c r="D356">
        <v>648</v>
      </c>
    </row>
    <row r="357" spans="1:4" x14ac:dyDescent="0.2">
      <c r="A357" t="s">
        <v>20</v>
      </c>
      <c r="B357">
        <v>116</v>
      </c>
      <c r="C357" t="s">
        <v>14</v>
      </c>
      <c r="D357">
        <v>1538</v>
      </c>
    </row>
    <row r="358" spans="1:4" x14ac:dyDescent="0.2">
      <c r="A358" t="s">
        <v>20</v>
      </c>
      <c r="B358">
        <v>198</v>
      </c>
      <c r="C358" t="s">
        <v>14</v>
      </c>
      <c r="D358">
        <v>3868</v>
      </c>
    </row>
    <row r="359" spans="1:4" x14ac:dyDescent="0.2">
      <c r="A359" t="s">
        <v>20</v>
      </c>
      <c r="B359">
        <v>209</v>
      </c>
      <c r="C359" t="s">
        <v>14</v>
      </c>
      <c r="D359">
        <v>830</v>
      </c>
    </row>
    <row r="360" spans="1:4" x14ac:dyDescent="0.2">
      <c r="A360" t="s">
        <v>20</v>
      </c>
      <c r="B360">
        <v>163</v>
      </c>
      <c r="C360" t="s">
        <v>14</v>
      </c>
      <c r="D360">
        <v>2604</v>
      </c>
    </row>
    <row r="361" spans="1:4" x14ac:dyDescent="0.2">
      <c r="A361" t="s">
        <v>20</v>
      </c>
      <c r="B361">
        <v>136</v>
      </c>
      <c r="C361" t="s">
        <v>14</v>
      </c>
      <c r="D361">
        <v>4428</v>
      </c>
    </row>
    <row r="362" spans="1:4" x14ac:dyDescent="0.2">
      <c r="A362" t="s">
        <v>20</v>
      </c>
      <c r="B362">
        <v>181</v>
      </c>
      <c r="C362" t="s">
        <v>14</v>
      </c>
      <c r="D362">
        <v>1482</v>
      </c>
    </row>
    <row r="363" spans="1:4" x14ac:dyDescent="0.2">
      <c r="A363" t="s">
        <v>20</v>
      </c>
      <c r="B363">
        <v>129</v>
      </c>
      <c r="C363" t="s">
        <v>14</v>
      </c>
      <c r="D363">
        <v>1198</v>
      </c>
    </row>
    <row r="364" spans="1:4" x14ac:dyDescent="0.2">
      <c r="A364" t="s">
        <v>20</v>
      </c>
      <c r="B364">
        <v>135</v>
      </c>
      <c r="C364" t="s">
        <v>14</v>
      </c>
      <c r="D364">
        <v>3483</v>
      </c>
    </row>
    <row r="365" spans="1:4" x14ac:dyDescent="0.2">
      <c r="A365" t="s">
        <v>20</v>
      </c>
      <c r="B365">
        <v>183</v>
      </c>
      <c r="C365" t="s">
        <v>14</v>
      </c>
      <c r="D365">
        <v>2253</v>
      </c>
    </row>
    <row r="366" spans="1:4" x14ac:dyDescent="0.2">
      <c r="A366" t="s">
        <v>20</v>
      </c>
      <c r="B366">
        <v>239</v>
      </c>
    </row>
    <row r="367" spans="1:4" x14ac:dyDescent="0.2">
      <c r="A367" t="s">
        <v>20</v>
      </c>
      <c r="B367">
        <v>155</v>
      </c>
    </row>
    <row r="368" spans="1:4" x14ac:dyDescent="0.2">
      <c r="A368" t="s">
        <v>20</v>
      </c>
      <c r="B368">
        <v>154</v>
      </c>
    </row>
    <row r="369" spans="1:2" x14ac:dyDescent="0.2">
      <c r="A369" t="s">
        <v>20</v>
      </c>
      <c r="B369">
        <v>85</v>
      </c>
    </row>
    <row r="370" spans="1:2" x14ac:dyDescent="0.2">
      <c r="A370" t="s">
        <v>20</v>
      </c>
      <c r="B370">
        <v>129</v>
      </c>
    </row>
    <row r="371" spans="1:2" x14ac:dyDescent="0.2">
      <c r="A371" t="s">
        <v>20</v>
      </c>
      <c r="B371">
        <v>196</v>
      </c>
    </row>
    <row r="372" spans="1:2" x14ac:dyDescent="0.2">
      <c r="A372" t="s">
        <v>20</v>
      </c>
      <c r="B372">
        <v>96</v>
      </c>
    </row>
    <row r="373" spans="1:2" x14ac:dyDescent="0.2">
      <c r="A373" t="s">
        <v>20</v>
      </c>
      <c r="B373">
        <v>165</v>
      </c>
    </row>
    <row r="374" spans="1:2" x14ac:dyDescent="0.2">
      <c r="A374" t="s">
        <v>20</v>
      </c>
      <c r="B374">
        <v>107</v>
      </c>
    </row>
    <row r="375" spans="1:2" x14ac:dyDescent="0.2">
      <c r="A375" t="s">
        <v>20</v>
      </c>
      <c r="B375">
        <v>329</v>
      </c>
    </row>
    <row r="376" spans="1:2" x14ac:dyDescent="0.2">
      <c r="A376" t="s">
        <v>20</v>
      </c>
      <c r="B376">
        <v>194</v>
      </c>
    </row>
    <row r="377" spans="1:2" x14ac:dyDescent="0.2">
      <c r="A377" t="s">
        <v>20</v>
      </c>
      <c r="B377">
        <v>554</v>
      </c>
    </row>
    <row r="378" spans="1:2" x14ac:dyDescent="0.2">
      <c r="A378" t="s">
        <v>20</v>
      </c>
      <c r="B378">
        <v>533</v>
      </c>
    </row>
    <row r="379" spans="1:2" x14ac:dyDescent="0.2">
      <c r="A379" t="s">
        <v>20</v>
      </c>
      <c r="B379">
        <v>253</v>
      </c>
    </row>
    <row r="380" spans="1:2" x14ac:dyDescent="0.2">
      <c r="A380" t="s">
        <v>20</v>
      </c>
      <c r="B380">
        <v>170</v>
      </c>
    </row>
    <row r="381" spans="1:2" x14ac:dyDescent="0.2">
      <c r="A381" t="s">
        <v>20</v>
      </c>
      <c r="B381">
        <v>331</v>
      </c>
    </row>
    <row r="382" spans="1:2" x14ac:dyDescent="0.2">
      <c r="A382" t="s">
        <v>20</v>
      </c>
      <c r="B382">
        <v>244</v>
      </c>
    </row>
    <row r="383" spans="1:2" x14ac:dyDescent="0.2">
      <c r="A383" t="s">
        <v>20</v>
      </c>
      <c r="B383">
        <v>140</v>
      </c>
    </row>
    <row r="384" spans="1:2" x14ac:dyDescent="0.2">
      <c r="A384" t="s">
        <v>20</v>
      </c>
      <c r="B384">
        <v>186</v>
      </c>
    </row>
    <row r="385" spans="1:2" x14ac:dyDescent="0.2">
      <c r="A385" t="s">
        <v>20</v>
      </c>
      <c r="B385">
        <v>131</v>
      </c>
    </row>
    <row r="386" spans="1:2" x14ac:dyDescent="0.2">
      <c r="A386" t="s">
        <v>20</v>
      </c>
      <c r="B386">
        <v>241</v>
      </c>
    </row>
    <row r="387" spans="1:2" x14ac:dyDescent="0.2">
      <c r="A387" t="s">
        <v>20</v>
      </c>
      <c r="B387">
        <v>117</v>
      </c>
    </row>
    <row r="388" spans="1:2" x14ac:dyDescent="0.2">
      <c r="A388" t="s">
        <v>20</v>
      </c>
      <c r="B388">
        <v>409</v>
      </c>
    </row>
    <row r="389" spans="1:2" x14ac:dyDescent="0.2">
      <c r="A389" t="s">
        <v>20</v>
      </c>
      <c r="B389">
        <v>1559</v>
      </c>
    </row>
    <row r="390" spans="1:2" x14ac:dyDescent="0.2">
      <c r="A390" t="s">
        <v>20</v>
      </c>
      <c r="B390">
        <v>375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980</v>
      </c>
    </row>
    <row r="393" spans="1:2" x14ac:dyDescent="0.2">
      <c r="A393" t="s">
        <v>20</v>
      </c>
      <c r="B393">
        <v>1101</v>
      </c>
    </row>
    <row r="394" spans="1:2" x14ac:dyDescent="0.2">
      <c r="A394" t="s">
        <v>20</v>
      </c>
      <c r="B394">
        <v>411</v>
      </c>
    </row>
    <row r="395" spans="1:2" x14ac:dyDescent="0.2">
      <c r="A395" t="s">
        <v>20</v>
      </c>
      <c r="B395">
        <v>1467</v>
      </c>
    </row>
    <row r="396" spans="1:2" x14ac:dyDescent="0.2">
      <c r="A396" t="s">
        <v>20</v>
      </c>
      <c r="B396">
        <v>1797</v>
      </c>
    </row>
    <row r="397" spans="1:2" x14ac:dyDescent="0.2">
      <c r="A397" t="s">
        <v>20</v>
      </c>
      <c r="B397">
        <v>2528</v>
      </c>
    </row>
    <row r="398" spans="1:2" x14ac:dyDescent="0.2">
      <c r="A398" t="s">
        <v>20</v>
      </c>
      <c r="B398">
        <v>909</v>
      </c>
    </row>
    <row r="399" spans="1:2" x14ac:dyDescent="0.2">
      <c r="A399" t="s">
        <v>20</v>
      </c>
      <c r="B399">
        <v>1884</v>
      </c>
    </row>
    <row r="400" spans="1:2" x14ac:dyDescent="0.2">
      <c r="A400" t="s">
        <v>20</v>
      </c>
      <c r="B400">
        <v>1460</v>
      </c>
    </row>
    <row r="401" spans="1:2" x14ac:dyDescent="0.2">
      <c r="A401" t="s">
        <v>20</v>
      </c>
      <c r="B401">
        <v>498</v>
      </c>
    </row>
    <row r="402" spans="1:2" x14ac:dyDescent="0.2">
      <c r="A402" t="s">
        <v>20</v>
      </c>
      <c r="B402">
        <v>3177</v>
      </c>
    </row>
    <row r="403" spans="1:2" x14ac:dyDescent="0.2">
      <c r="A403" t="s">
        <v>20</v>
      </c>
      <c r="B403">
        <v>589</v>
      </c>
    </row>
    <row r="404" spans="1:2" x14ac:dyDescent="0.2">
      <c r="A404" t="s">
        <v>20</v>
      </c>
      <c r="B404">
        <v>470</v>
      </c>
    </row>
    <row r="405" spans="1:2" x14ac:dyDescent="0.2">
      <c r="A405" t="s">
        <v>20</v>
      </c>
      <c r="B405">
        <v>2106</v>
      </c>
    </row>
    <row r="406" spans="1:2" x14ac:dyDescent="0.2">
      <c r="A406" t="s">
        <v>20</v>
      </c>
      <c r="B406">
        <v>1267</v>
      </c>
    </row>
    <row r="407" spans="1:2" x14ac:dyDescent="0.2">
      <c r="A407" t="s">
        <v>20</v>
      </c>
      <c r="B407">
        <v>452</v>
      </c>
    </row>
    <row r="408" spans="1:2" x14ac:dyDescent="0.2">
      <c r="A408" t="s">
        <v>20</v>
      </c>
      <c r="B408">
        <v>768</v>
      </c>
    </row>
    <row r="409" spans="1:2" x14ac:dyDescent="0.2">
      <c r="A409" t="s">
        <v>20</v>
      </c>
      <c r="B409">
        <v>460</v>
      </c>
    </row>
    <row r="410" spans="1:2" x14ac:dyDescent="0.2">
      <c r="A410" t="s">
        <v>20</v>
      </c>
      <c r="B410">
        <v>2144</v>
      </c>
    </row>
    <row r="411" spans="1:2" x14ac:dyDescent="0.2">
      <c r="A411" t="s">
        <v>20</v>
      </c>
      <c r="B411">
        <v>723</v>
      </c>
    </row>
    <row r="412" spans="1:2" x14ac:dyDescent="0.2">
      <c r="A412" t="s">
        <v>20</v>
      </c>
      <c r="B412">
        <v>3318</v>
      </c>
    </row>
    <row r="413" spans="1:2" x14ac:dyDescent="0.2">
      <c r="A413" t="s">
        <v>20</v>
      </c>
      <c r="B413">
        <v>2293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1784</v>
      </c>
    </row>
    <row r="416" spans="1:2" x14ac:dyDescent="0.2">
      <c r="A416" t="s">
        <v>20</v>
      </c>
      <c r="B416">
        <v>762</v>
      </c>
    </row>
    <row r="417" spans="1:2" x14ac:dyDescent="0.2">
      <c r="A417" t="s">
        <v>20</v>
      </c>
      <c r="B417">
        <v>1572</v>
      </c>
    </row>
    <row r="418" spans="1:2" x14ac:dyDescent="0.2">
      <c r="A418" t="s">
        <v>20</v>
      </c>
      <c r="B418">
        <v>1518</v>
      </c>
    </row>
    <row r="419" spans="1:2" x14ac:dyDescent="0.2">
      <c r="A419" t="s">
        <v>20</v>
      </c>
      <c r="B419">
        <v>2725</v>
      </c>
    </row>
    <row r="420" spans="1:2" x14ac:dyDescent="0.2">
      <c r="A420" t="s">
        <v>20</v>
      </c>
      <c r="B420">
        <v>374</v>
      </c>
    </row>
    <row r="421" spans="1:2" x14ac:dyDescent="0.2">
      <c r="A421" t="s">
        <v>20</v>
      </c>
      <c r="B421">
        <v>659</v>
      </c>
    </row>
    <row r="422" spans="1:2" x14ac:dyDescent="0.2">
      <c r="A422" t="s">
        <v>20</v>
      </c>
      <c r="B422">
        <v>2431</v>
      </c>
    </row>
    <row r="423" spans="1:2" x14ac:dyDescent="0.2">
      <c r="A423" t="s">
        <v>20</v>
      </c>
      <c r="B423">
        <v>1703</v>
      </c>
    </row>
    <row r="424" spans="1:2" x14ac:dyDescent="0.2">
      <c r="A424" t="s">
        <v>20</v>
      </c>
      <c r="B424">
        <v>1385</v>
      </c>
    </row>
    <row r="425" spans="1:2" x14ac:dyDescent="0.2">
      <c r="A425" t="s">
        <v>20</v>
      </c>
      <c r="B425">
        <v>2120</v>
      </c>
    </row>
    <row r="426" spans="1:2" x14ac:dyDescent="0.2">
      <c r="A426" t="s">
        <v>20</v>
      </c>
      <c r="B426">
        <v>3016</v>
      </c>
    </row>
    <row r="427" spans="1:2" x14ac:dyDescent="0.2">
      <c r="A427" t="s">
        <v>20</v>
      </c>
      <c r="B427">
        <v>1991</v>
      </c>
    </row>
    <row r="428" spans="1:2" x14ac:dyDescent="0.2">
      <c r="A428" t="s">
        <v>20</v>
      </c>
      <c r="B428">
        <v>3934</v>
      </c>
    </row>
    <row r="429" spans="1:2" x14ac:dyDescent="0.2">
      <c r="A429" t="s">
        <v>20</v>
      </c>
      <c r="B429">
        <v>1785</v>
      </c>
    </row>
    <row r="430" spans="1:2" x14ac:dyDescent="0.2">
      <c r="A430" t="s">
        <v>20</v>
      </c>
      <c r="B430">
        <v>2739</v>
      </c>
    </row>
    <row r="431" spans="1:2" x14ac:dyDescent="0.2">
      <c r="A431" t="s">
        <v>20</v>
      </c>
      <c r="B431">
        <v>1137</v>
      </c>
    </row>
    <row r="432" spans="1:2" x14ac:dyDescent="0.2">
      <c r="A432" t="s">
        <v>20</v>
      </c>
      <c r="B432">
        <v>645</v>
      </c>
    </row>
    <row r="433" spans="1:2" x14ac:dyDescent="0.2">
      <c r="A433" t="s">
        <v>20</v>
      </c>
      <c r="B433">
        <v>2289</v>
      </c>
    </row>
    <row r="434" spans="1:2" x14ac:dyDescent="0.2">
      <c r="A434" t="s">
        <v>20</v>
      </c>
      <c r="B434">
        <v>4358</v>
      </c>
    </row>
    <row r="435" spans="1:2" x14ac:dyDescent="0.2">
      <c r="A435" t="s">
        <v>20</v>
      </c>
      <c r="B435">
        <v>3376</v>
      </c>
    </row>
    <row r="436" spans="1:2" x14ac:dyDescent="0.2">
      <c r="A436" t="s">
        <v>20</v>
      </c>
      <c r="B436">
        <v>1539</v>
      </c>
    </row>
    <row r="437" spans="1:2" x14ac:dyDescent="0.2">
      <c r="A437" t="s">
        <v>20</v>
      </c>
      <c r="B437">
        <v>2893</v>
      </c>
    </row>
    <row r="438" spans="1:2" x14ac:dyDescent="0.2">
      <c r="A438" t="s">
        <v>20</v>
      </c>
      <c r="B438">
        <v>1887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1681</v>
      </c>
    </row>
    <row r="441" spans="1:2" x14ac:dyDescent="0.2">
      <c r="A441" t="s">
        <v>20</v>
      </c>
      <c r="B441">
        <v>6406</v>
      </c>
    </row>
    <row r="442" spans="1:2" x14ac:dyDescent="0.2">
      <c r="A442" t="s">
        <v>20</v>
      </c>
      <c r="B442">
        <v>1297</v>
      </c>
    </row>
    <row r="443" spans="1:2" x14ac:dyDescent="0.2">
      <c r="A443" t="s">
        <v>20</v>
      </c>
      <c r="B443">
        <v>3116</v>
      </c>
    </row>
    <row r="444" spans="1:2" x14ac:dyDescent="0.2">
      <c r="A444" t="s">
        <v>20</v>
      </c>
      <c r="B444">
        <v>3537</v>
      </c>
    </row>
    <row r="445" spans="1:2" x14ac:dyDescent="0.2">
      <c r="A445" t="s">
        <v>20</v>
      </c>
      <c r="B445">
        <v>903</v>
      </c>
    </row>
    <row r="446" spans="1:2" x14ac:dyDescent="0.2">
      <c r="A446" t="s">
        <v>20</v>
      </c>
      <c r="B446">
        <v>5512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1604</v>
      </c>
    </row>
    <row r="449" spans="1:2" x14ac:dyDescent="0.2">
      <c r="A449" t="s">
        <v>20</v>
      </c>
      <c r="B449">
        <v>3594</v>
      </c>
    </row>
    <row r="450" spans="1:2" x14ac:dyDescent="0.2">
      <c r="A450" t="s">
        <v>20</v>
      </c>
      <c r="B450">
        <v>3036</v>
      </c>
    </row>
    <row r="451" spans="1:2" x14ac:dyDescent="0.2">
      <c r="A451" t="s">
        <v>20</v>
      </c>
      <c r="B451">
        <v>1621</v>
      </c>
    </row>
    <row r="452" spans="1:2" x14ac:dyDescent="0.2">
      <c r="A452" t="s">
        <v>20</v>
      </c>
      <c r="B452">
        <v>2237</v>
      </c>
    </row>
    <row r="453" spans="1:2" x14ac:dyDescent="0.2">
      <c r="A453" t="s">
        <v>20</v>
      </c>
      <c r="B453">
        <v>5419</v>
      </c>
    </row>
    <row r="454" spans="1:2" x14ac:dyDescent="0.2">
      <c r="A454" t="s">
        <v>20</v>
      </c>
      <c r="B454">
        <v>1894</v>
      </c>
    </row>
    <row r="455" spans="1:2" x14ac:dyDescent="0.2">
      <c r="A455" t="s">
        <v>20</v>
      </c>
      <c r="B455">
        <v>2489</v>
      </c>
    </row>
    <row r="456" spans="1:2" x14ac:dyDescent="0.2">
      <c r="A456" t="s">
        <v>20</v>
      </c>
      <c r="B456">
        <v>2261</v>
      </c>
    </row>
    <row r="457" spans="1:2" x14ac:dyDescent="0.2">
      <c r="A457" t="s">
        <v>20</v>
      </c>
      <c r="B457">
        <v>820</v>
      </c>
    </row>
    <row r="458" spans="1:2" x14ac:dyDescent="0.2">
      <c r="A458" t="s">
        <v>20</v>
      </c>
      <c r="B458">
        <v>2353</v>
      </c>
    </row>
    <row r="459" spans="1:2" x14ac:dyDescent="0.2">
      <c r="A459" t="s">
        <v>20</v>
      </c>
      <c r="B459">
        <v>2100</v>
      </c>
    </row>
    <row r="460" spans="1:2" x14ac:dyDescent="0.2">
      <c r="A460" t="s">
        <v>20</v>
      </c>
      <c r="B460">
        <v>1989</v>
      </c>
    </row>
    <row r="461" spans="1:2" x14ac:dyDescent="0.2">
      <c r="A461" t="s">
        <v>20</v>
      </c>
      <c r="B461">
        <v>3388</v>
      </c>
    </row>
    <row r="462" spans="1:2" x14ac:dyDescent="0.2">
      <c r="A462" t="s">
        <v>20</v>
      </c>
      <c r="B462">
        <v>2107</v>
      </c>
    </row>
    <row r="463" spans="1:2" x14ac:dyDescent="0.2">
      <c r="A463" t="s">
        <v>20</v>
      </c>
      <c r="B463">
        <v>2443</v>
      </c>
    </row>
    <row r="464" spans="1:2" x14ac:dyDescent="0.2">
      <c r="A464" t="s">
        <v>20</v>
      </c>
      <c r="B464">
        <v>890</v>
      </c>
    </row>
    <row r="465" spans="1:2" x14ac:dyDescent="0.2">
      <c r="A465" t="s">
        <v>20</v>
      </c>
      <c r="B465">
        <v>3742</v>
      </c>
    </row>
    <row r="466" spans="1:2" x14ac:dyDescent="0.2">
      <c r="A466" t="s">
        <v>20</v>
      </c>
      <c r="B466">
        <v>3063</v>
      </c>
    </row>
    <row r="467" spans="1:2" x14ac:dyDescent="0.2">
      <c r="A467" t="s">
        <v>20</v>
      </c>
      <c r="B467">
        <v>2875</v>
      </c>
    </row>
    <row r="468" spans="1:2" x14ac:dyDescent="0.2">
      <c r="A468" t="s">
        <v>20</v>
      </c>
      <c r="B468">
        <v>2805</v>
      </c>
    </row>
    <row r="469" spans="1:2" x14ac:dyDescent="0.2">
      <c r="A469" t="s">
        <v>20</v>
      </c>
      <c r="B469">
        <v>1442</v>
      </c>
    </row>
    <row r="470" spans="1:2" x14ac:dyDescent="0.2">
      <c r="A470" t="s">
        <v>20</v>
      </c>
      <c r="B470">
        <v>1015</v>
      </c>
    </row>
    <row r="471" spans="1:2" x14ac:dyDescent="0.2">
      <c r="A471" t="s">
        <v>20</v>
      </c>
      <c r="B471">
        <v>943</v>
      </c>
    </row>
    <row r="472" spans="1:2" x14ac:dyDescent="0.2">
      <c r="A472" t="s">
        <v>20</v>
      </c>
      <c r="B472">
        <v>676</v>
      </c>
    </row>
    <row r="473" spans="1:2" x14ac:dyDescent="0.2">
      <c r="A473" t="s">
        <v>20</v>
      </c>
      <c r="B473">
        <v>6465</v>
      </c>
    </row>
    <row r="474" spans="1:2" x14ac:dyDescent="0.2">
      <c r="A474" t="s">
        <v>20</v>
      </c>
      <c r="B474">
        <v>2768</v>
      </c>
    </row>
    <row r="475" spans="1:2" x14ac:dyDescent="0.2">
      <c r="A475" t="s">
        <v>20</v>
      </c>
      <c r="B475">
        <v>1170</v>
      </c>
    </row>
    <row r="476" spans="1:2" x14ac:dyDescent="0.2">
      <c r="A476" t="s">
        <v>20</v>
      </c>
      <c r="B476">
        <v>3059</v>
      </c>
    </row>
    <row r="477" spans="1:2" x14ac:dyDescent="0.2">
      <c r="A477" t="s">
        <v>20</v>
      </c>
      <c r="B477">
        <v>2038</v>
      </c>
    </row>
    <row r="478" spans="1:2" x14ac:dyDescent="0.2">
      <c r="A478" t="s">
        <v>20</v>
      </c>
      <c r="B478">
        <v>1071</v>
      </c>
    </row>
    <row r="479" spans="1:2" x14ac:dyDescent="0.2">
      <c r="A479" t="s">
        <v>20</v>
      </c>
      <c r="B479">
        <v>2985</v>
      </c>
    </row>
    <row r="480" spans="1:2" x14ac:dyDescent="0.2">
      <c r="A480" t="s">
        <v>20</v>
      </c>
      <c r="B480">
        <v>1113</v>
      </c>
    </row>
    <row r="481" spans="1:2" x14ac:dyDescent="0.2">
      <c r="A481" t="s">
        <v>20</v>
      </c>
      <c r="B481">
        <v>5880</v>
      </c>
    </row>
    <row r="482" spans="1:2" x14ac:dyDescent="0.2">
      <c r="A482" t="s">
        <v>20</v>
      </c>
      <c r="B482">
        <v>2756</v>
      </c>
    </row>
    <row r="483" spans="1:2" x14ac:dyDescent="0.2">
      <c r="A483" t="s">
        <v>20</v>
      </c>
      <c r="B483">
        <v>2331</v>
      </c>
    </row>
    <row r="484" spans="1:2" x14ac:dyDescent="0.2">
      <c r="A484" t="s">
        <v>20</v>
      </c>
      <c r="B484">
        <v>1690</v>
      </c>
    </row>
    <row r="485" spans="1:2" x14ac:dyDescent="0.2">
      <c r="A485" t="s">
        <v>20</v>
      </c>
      <c r="B485">
        <v>1354</v>
      </c>
    </row>
    <row r="486" spans="1:2" x14ac:dyDescent="0.2">
      <c r="A486" t="s">
        <v>20</v>
      </c>
      <c r="B486">
        <v>1629</v>
      </c>
    </row>
    <row r="487" spans="1:2" x14ac:dyDescent="0.2">
      <c r="A487" t="s">
        <v>20</v>
      </c>
      <c r="B487">
        <v>3205</v>
      </c>
    </row>
    <row r="488" spans="1:2" x14ac:dyDescent="0.2">
      <c r="A488" t="s">
        <v>20</v>
      </c>
      <c r="B488">
        <v>1140</v>
      </c>
    </row>
    <row r="489" spans="1:2" x14ac:dyDescent="0.2">
      <c r="A489" t="s">
        <v>20</v>
      </c>
      <c r="B489">
        <v>2436</v>
      </c>
    </row>
    <row r="490" spans="1:2" x14ac:dyDescent="0.2">
      <c r="A490" t="s">
        <v>20</v>
      </c>
      <c r="B490">
        <v>2320</v>
      </c>
    </row>
    <row r="491" spans="1:2" x14ac:dyDescent="0.2">
      <c r="A491" t="s">
        <v>20</v>
      </c>
      <c r="B491">
        <v>5180</v>
      </c>
    </row>
    <row r="492" spans="1:2" x14ac:dyDescent="0.2">
      <c r="A492" t="s">
        <v>20</v>
      </c>
      <c r="B492">
        <v>4065</v>
      </c>
    </row>
    <row r="493" spans="1:2" x14ac:dyDescent="0.2">
      <c r="A493" t="s">
        <v>20</v>
      </c>
      <c r="B493">
        <v>1902</v>
      </c>
    </row>
    <row r="494" spans="1:2" x14ac:dyDescent="0.2">
      <c r="A494" t="s">
        <v>20</v>
      </c>
      <c r="B494">
        <v>2188</v>
      </c>
    </row>
    <row r="495" spans="1:2" x14ac:dyDescent="0.2">
      <c r="A495" t="s">
        <v>20</v>
      </c>
      <c r="B495">
        <v>2013</v>
      </c>
    </row>
    <row r="496" spans="1:2" x14ac:dyDescent="0.2">
      <c r="A496" t="s">
        <v>20</v>
      </c>
      <c r="B496">
        <v>1782</v>
      </c>
    </row>
    <row r="497" spans="1:2" x14ac:dyDescent="0.2">
      <c r="A497" t="s">
        <v>20</v>
      </c>
      <c r="B497">
        <v>1697</v>
      </c>
    </row>
    <row r="498" spans="1:2" x14ac:dyDescent="0.2">
      <c r="A498" t="s">
        <v>20</v>
      </c>
      <c r="B498">
        <v>3272</v>
      </c>
    </row>
    <row r="499" spans="1:2" x14ac:dyDescent="0.2">
      <c r="A499" t="s">
        <v>20</v>
      </c>
      <c r="B499">
        <v>1152</v>
      </c>
    </row>
    <row r="500" spans="1:2" x14ac:dyDescent="0.2">
      <c r="A500" t="s">
        <v>20</v>
      </c>
      <c r="B500">
        <v>1052</v>
      </c>
    </row>
    <row r="501" spans="1:2" x14ac:dyDescent="0.2">
      <c r="A501" t="s">
        <v>20</v>
      </c>
      <c r="B501">
        <v>2414</v>
      </c>
    </row>
    <row r="502" spans="1:2" x14ac:dyDescent="0.2">
      <c r="A502" t="s">
        <v>20</v>
      </c>
      <c r="B502">
        <v>1249</v>
      </c>
    </row>
    <row r="503" spans="1:2" x14ac:dyDescent="0.2">
      <c r="A503" t="s">
        <v>20</v>
      </c>
      <c r="B503">
        <v>1280</v>
      </c>
    </row>
    <row r="504" spans="1:2" x14ac:dyDescent="0.2">
      <c r="A504" t="s">
        <v>20</v>
      </c>
      <c r="B504">
        <v>2551</v>
      </c>
    </row>
    <row r="505" spans="1:2" x14ac:dyDescent="0.2">
      <c r="A505" t="s">
        <v>20</v>
      </c>
      <c r="B505">
        <v>1613</v>
      </c>
    </row>
    <row r="506" spans="1:2" x14ac:dyDescent="0.2">
      <c r="A506" t="s">
        <v>20</v>
      </c>
      <c r="B506">
        <v>4289</v>
      </c>
    </row>
    <row r="507" spans="1:2" x14ac:dyDescent="0.2">
      <c r="A507" t="s">
        <v>20</v>
      </c>
      <c r="B507">
        <v>1573</v>
      </c>
    </row>
    <row r="508" spans="1:2" x14ac:dyDescent="0.2">
      <c r="A508" t="s">
        <v>20</v>
      </c>
      <c r="B508">
        <v>2857</v>
      </c>
    </row>
    <row r="509" spans="1:2" x14ac:dyDescent="0.2">
      <c r="A509" t="s">
        <v>20</v>
      </c>
      <c r="B509">
        <v>3308</v>
      </c>
    </row>
    <row r="510" spans="1:2" x14ac:dyDescent="0.2">
      <c r="A510" t="s">
        <v>20</v>
      </c>
      <c r="B510">
        <v>6212</v>
      </c>
    </row>
    <row r="511" spans="1:2" x14ac:dyDescent="0.2">
      <c r="A511" t="s">
        <v>20</v>
      </c>
      <c r="B511">
        <v>2506</v>
      </c>
    </row>
    <row r="512" spans="1:2" x14ac:dyDescent="0.2">
      <c r="A512" t="s">
        <v>20</v>
      </c>
      <c r="B512">
        <v>2673</v>
      </c>
    </row>
    <row r="513" spans="1:2" x14ac:dyDescent="0.2">
      <c r="A513" t="s">
        <v>20</v>
      </c>
      <c r="B513">
        <v>1600</v>
      </c>
    </row>
    <row r="514" spans="1:2" x14ac:dyDescent="0.2">
      <c r="A514" t="s">
        <v>20</v>
      </c>
      <c r="B514">
        <v>2693</v>
      </c>
    </row>
    <row r="515" spans="1:2" x14ac:dyDescent="0.2">
      <c r="A515" t="s">
        <v>20</v>
      </c>
      <c r="B515">
        <v>1095</v>
      </c>
    </row>
    <row r="516" spans="1:2" x14ac:dyDescent="0.2">
      <c r="A516" t="s">
        <v>20</v>
      </c>
      <c r="B516">
        <v>3596</v>
      </c>
    </row>
    <row r="517" spans="1:2" x14ac:dyDescent="0.2">
      <c r="A517" t="s">
        <v>20</v>
      </c>
      <c r="B517">
        <v>1561</v>
      </c>
    </row>
    <row r="518" spans="1:2" x14ac:dyDescent="0.2">
      <c r="A518" t="s">
        <v>20</v>
      </c>
      <c r="B518">
        <v>4233</v>
      </c>
    </row>
    <row r="519" spans="1:2" x14ac:dyDescent="0.2">
      <c r="A519" t="s">
        <v>20</v>
      </c>
      <c r="B519">
        <v>2043</v>
      </c>
    </row>
    <row r="520" spans="1:2" x14ac:dyDescent="0.2">
      <c r="A520" t="s">
        <v>20</v>
      </c>
      <c r="B520">
        <v>1073</v>
      </c>
    </row>
    <row r="521" spans="1:2" x14ac:dyDescent="0.2">
      <c r="A521" t="s">
        <v>20</v>
      </c>
      <c r="B521">
        <v>2441</v>
      </c>
    </row>
    <row r="522" spans="1:2" x14ac:dyDescent="0.2">
      <c r="A522" t="s">
        <v>20</v>
      </c>
      <c r="B522">
        <v>2080</v>
      </c>
    </row>
    <row r="523" spans="1:2" x14ac:dyDescent="0.2">
      <c r="A523" t="s">
        <v>20</v>
      </c>
      <c r="B523">
        <v>3131</v>
      </c>
    </row>
    <row r="524" spans="1:2" x14ac:dyDescent="0.2">
      <c r="A524" t="s">
        <v>20</v>
      </c>
      <c r="B524">
        <v>1022</v>
      </c>
    </row>
    <row r="525" spans="1:2" x14ac:dyDescent="0.2">
      <c r="A525" t="s">
        <v>20</v>
      </c>
      <c r="B525">
        <v>1425</v>
      </c>
    </row>
    <row r="526" spans="1:2" x14ac:dyDescent="0.2">
      <c r="A526" t="s">
        <v>20</v>
      </c>
      <c r="B526">
        <v>1345</v>
      </c>
    </row>
    <row r="527" spans="1:2" x14ac:dyDescent="0.2">
      <c r="A527" t="s">
        <v>20</v>
      </c>
      <c r="B527">
        <v>2409</v>
      </c>
    </row>
    <row r="528" spans="1:2" x14ac:dyDescent="0.2">
      <c r="A528" t="s">
        <v>20</v>
      </c>
      <c r="B528">
        <v>2346</v>
      </c>
    </row>
    <row r="529" spans="1:2" x14ac:dyDescent="0.2">
      <c r="A529" t="s">
        <v>20</v>
      </c>
      <c r="B529">
        <v>5966</v>
      </c>
    </row>
    <row r="530" spans="1:2" x14ac:dyDescent="0.2">
      <c r="A530" t="s">
        <v>20</v>
      </c>
      <c r="B530">
        <v>5203</v>
      </c>
    </row>
    <row r="531" spans="1:2" x14ac:dyDescent="0.2">
      <c r="A531" t="s">
        <v>20</v>
      </c>
      <c r="B531">
        <v>4799</v>
      </c>
    </row>
    <row r="532" spans="1:2" x14ac:dyDescent="0.2">
      <c r="A532" t="s">
        <v>20</v>
      </c>
      <c r="B532">
        <v>2218</v>
      </c>
    </row>
    <row r="533" spans="1:2" x14ac:dyDescent="0.2">
      <c r="A533" t="s">
        <v>20</v>
      </c>
      <c r="B533">
        <v>3533</v>
      </c>
    </row>
    <row r="534" spans="1:2" x14ac:dyDescent="0.2">
      <c r="A534" t="s">
        <v>20</v>
      </c>
      <c r="B534">
        <v>3727</v>
      </c>
    </row>
    <row r="535" spans="1:2" x14ac:dyDescent="0.2">
      <c r="A535" t="s">
        <v>20</v>
      </c>
      <c r="B535">
        <v>5168</v>
      </c>
    </row>
    <row r="536" spans="1:2" x14ac:dyDescent="0.2">
      <c r="A536" t="s">
        <v>20</v>
      </c>
      <c r="B536">
        <v>1917</v>
      </c>
    </row>
    <row r="537" spans="1:2" x14ac:dyDescent="0.2">
      <c r="A537" t="s">
        <v>20</v>
      </c>
      <c r="B537">
        <v>4006</v>
      </c>
    </row>
    <row r="538" spans="1:2" x14ac:dyDescent="0.2">
      <c r="A538" t="s">
        <v>20</v>
      </c>
      <c r="B538">
        <v>1815</v>
      </c>
    </row>
    <row r="539" spans="1:2" x14ac:dyDescent="0.2">
      <c r="A539" t="s">
        <v>20</v>
      </c>
      <c r="B539">
        <v>1965</v>
      </c>
    </row>
    <row r="540" spans="1:2" x14ac:dyDescent="0.2">
      <c r="A540" t="s">
        <v>20</v>
      </c>
      <c r="B540">
        <v>1866</v>
      </c>
    </row>
    <row r="541" spans="1:2" x14ac:dyDescent="0.2">
      <c r="A541" t="s">
        <v>20</v>
      </c>
      <c r="B541">
        <v>2475</v>
      </c>
    </row>
    <row r="542" spans="1:2" x14ac:dyDescent="0.2">
      <c r="A542" t="s">
        <v>20</v>
      </c>
      <c r="B542">
        <v>7295</v>
      </c>
    </row>
    <row r="543" spans="1:2" x14ac:dyDescent="0.2">
      <c r="A543" t="s">
        <v>20</v>
      </c>
      <c r="B543">
        <v>2326</v>
      </c>
    </row>
    <row r="544" spans="1:2" x14ac:dyDescent="0.2">
      <c r="A544" t="s">
        <v>20</v>
      </c>
      <c r="B544">
        <v>2220</v>
      </c>
    </row>
    <row r="545" spans="1:2" x14ac:dyDescent="0.2">
      <c r="A545" t="s">
        <v>20</v>
      </c>
      <c r="B545">
        <v>1396</v>
      </c>
    </row>
    <row r="546" spans="1:2" x14ac:dyDescent="0.2">
      <c r="A546" t="s">
        <v>20</v>
      </c>
      <c r="B546">
        <v>2105</v>
      </c>
    </row>
    <row r="547" spans="1:2" x14ac:dyDescent="0.2">
      <c r="A547" t="s">
        <v>20</v>
      </c>
      <c r="B547">
        <v>1470</v>
      </c>
    </row>
    <row r="548" spans="1:2" x14ac:dyDescent="0.2">
      <c r="A548" t="s">
        <v>20</v>
      </c>
      <c r="B548">
        <v>2230</v>
      </c>
    </row>
    <row r="549" spans="1:2" x14ac:dyDescent="0.2">
      <c r="A549" t="s">
        <v>20</v>
      </c>
      <c r="B549">
        <v>2468</v>
      </c>
    </row>
    <row r="550" spans="1:2" x14ac:dyDescent="0.2">
      <c r="A550" t="s">
        <v>20</v>
      </c>
      <c r="B550">
        <v>2266</v>
      </c>
    </row>
    <row r="551" spans="1:2" x14ac:dyDescent="0.2">
      <c r="A551" t="s">
        <v>20</v>
      </c>
      <c r="B551">
        <v>4498</v>
      </c>
    </row>
    <row r="552" spans="1:2" x14ac:dyDescent="0.2">
      <c r="A552" t="s">
        <v>20</v>
      </c>
      <c r="B552">
        <v>1605</v>
      </c>
    </row>
    <row r="553" spans="1:2" x14ac:dyDescent="0.2">
      <c r="A553" t="s">
        <v>20</v>
      </c>
      <c r="B553">
        <v>6286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1396</v>
      </c>
    </row>
    <row r="556" spans="1:2" x14ac:dyDescent="0.2">
      <c r="A556" t="s">
        <v>20</v>
      </c>
      <c r="B556">
        <v>1713</v>
      </c>
    </row>
    <row r="557" spans="1:2" x14ac:dyDescent="0.2">
      <c r="A557" t="s">
        <v>20</v>
      </c>
      <c r="B557">
        <v>2443</v>
      </c>
    </row>
    <row r="558" spans="1:2" x14ac:dyDescent="0.2">
      <c r="A558" t="s">
        <v>20</v>
      </c>
      <c r="B558">
        <v>3777</v>
      </c>
    </row>
    <row r="559" spans="1:2" x14ac:dyDescent="0.2">
      <c r="A559" t="s">
        <v>20</v>
      </c>
      <c r="B559">
        <v>1684</v>
      </c>
    </row>
    <row r="560" spans="1:2" x14ac:dyDescent="0.2">
      <c r="A560" t="s">
        <v>20</v>
      </c>
      <c r="B560">
        <v>2662</v>
      </c>
    </row>
    <row r="561" spans="1:2" x14ac:dyDescent="0.2">
      <c r="A561" t="s">
        <v>20</v>
      </c>
      <c r="B561">
        <v>3657</v>
      </c>
    </row>
    <row r="562" spans="1:2" x14ac:dyDescent="0.2">
      <c r="A562" t="s">
        <v>20</v>
      </c>
      <c r="B562">
        <v>2283</v>
      </c>
    </row>
    <row r="563" spans="1:2" x14ac:dyDescent="0.2">
      <c r="A563" t="s">
        <v>20</v>
      </c>
      <c r="B563">
        <v>2526</v>
      </c>
    </row>
    <row r="564" spans="1:2" x14ac:dyDescent="0.2">
      <c r="A564" t="s">
        <v>20</v>
      </c>
      <c r="B564">
        <v>1773</v>
      </c>
    </row>
    <row r="565" spans="1:2" x14ac:dyDescent="0.2">
      <c r="A565" t="s">
        <v>20</v>
      </c>
      <c r="B565">
        <v>1821</v>
      </c>
    </row>
    <row r="566" spans="1:2" x14ac:dyDescent="0.2">
      <c r="A566" t="s">
        <v>20</v>
      </c>
      <c r="B566">
        <v>2053</v>
      </c>
    </row>
  </sheetData>
  <sortState xmlns:xlrd2="http://schemas.microsoft.com/office/spreadsheetml/2017/richdata2" ref="A2:B566">
    <sortCondition ref="A1:A566"/>
  </sortState>
  <mergeCells count="2">
    <mergeCell ref="F12:I18"/>
    <mergeCell ref="F20:I27"/>
  </mergeCells>
  <conditionalFormatting sqref="C2:C365 A1:A1048576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Status by Category</vt:lpstr>
      <vt:lpstr>Status by Sub Category</vt:lpstr>
      <vt:lpstr>Status over Time</vt:lpstr>
      <vt:lpstr>Outcomes based on Goal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Michelle Swart</cp:lastModifiedBy>
  <dcterms:created xsi:type="dcterms:W3CDTF">2021-09-29T18:52:28Z</dcterms:created>
  <dcterms:modified xsi:type="dcterms:W3CDTF">2023-03-23T01:51:50Z</dcterms:modified>
</cp:coreProperties>
</file>