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
    </mc:Choice>
  </mc:AlternateContent>
  <xr:revisionPtr revIDLastSave="0" documentId="13_ncr:1_{F771E238-E8F3-4E15-9822-A2D55141ACF6}" xr6:coauthVersionLast="45" xr6:coauthVersionMax="45" xr10:uidLastSave="{00000000-0000-0000-0000-000000000000}"/>
  <bookViews>
    <workbookView xWindow="-120" yWindow="-120" windowWidth="20640" windowHeight="11160" activeTab="6" xr2:uid="{00000000-000D-0000-FFFF-FFFF00000000}"/>
  </bookViews>
  <sheets>
    <sheet name="Sheet1" sheetId="1" r:id="rId1"/>
    <sheet name="config" sheetId="6" r:id="rId2"/>
    <sheet name="Cotthep" sheetId="3" r:id="rId3"/>
    <sheet name="betong" sheetId="4" r:id="rId4"/>
    <sheet name="tinhtai_san" sheetId="5" r:id="rId5"/>
    <sheet name="hoattai_san" sheetId="7" r:id="rId6"/>
    <sheet name="osan tang2" sheetId="8" r:id="rId7"/>
  </sheets>
  <definedNames>
    <definedName name="solethapphan">config!$B$1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8" l="1"/>
  <c r="G2" i="8"/>
  <c r="F3" i="8"/>
  <c r="F4" i="8"/>
  <c r="F5" i="8"/>
  <c r="F6" i="8"/>
  <c r="F7" i="8"/>
  <c r="F8" i="8"/>
  <c r="F9" i="8"/>
  <c r="F10" i="8"/>
  <c r="F11" i="8"/>
  <c r="F12" i="8"/>
  <c r="F13" i="8"/>
  <c r="F14" i="8"/>
  <c r="F15" i="8"/>
  <c r="F16" i="8"/>
  <c r="F17" i="8"/>
  <c r="F18" i="8"/>
  <c r="F19" i="8"/>
  <c r="F20" i="8"/>
  <c r="F21" i="8"/>
  <c r="F22" i="8"/>
  <c r="F23" i="8"/>
  <c r="F24" i="8"/>
  <c r="F25" i="8"/>
  <c r="F26" i="8"/>
  <c r="F2" i="8"/>
  <c r="D3" i="7" l="1"/>
  <c r="D4" i="7"/>
  <c r="D5" i="7"/>
  <c r="D2" i="7"/>
  <c r="O37" i="5"/>
  <c r="Q37" i="5" s="1"/>
  <c r="D27" i="5"/>
  <c r="F27" i="5" s="1"/>
  <c r="D28" i="5"/>
  <c r="F28" i="5" s="1"/>
  <c r="D29" i="5"/>
  <c r="F29" i="5" s="1"/>
  <c r="F30" i="5"/>
  <c r="F19" i="5"/>
  <c r="D18" i="5"/>
  <c r="F18" i="5" s="1"/>
  <c r="D17" i="5"/>
  <c r="F17" i="5" s="1"/>
  <c r="D16" i="5"/>
  <c r="F16" i="5" s="1"/>
  <c r="D15" i="5"/>
  <c r="F15" i="5" s="1"/>
  <c r="D14" i="5"/>
  <c r="F14" i="5" s="1"/>
  <c r="F7" i="5"/>
  <c r="D6" i="5"/>
  <c r="F6" i="5" s="1"/>
  <c r="D5" i="5"/>
  <c r="F5" i="5" s="1"/>
  <c r="D4" i="5"/>
  <c r="F4" i="5" s="1"/>
  <c r="D3" i="5"/>
  <c r="F3" i="5" s="1"/>
  <c r="F8" i="5" l="1"/>
  <c r="D20" i="5"/>
  <c r="D31" i="5"/>
  <c r="F31" i="5"/>
  <c r="F20" i="5"/>
  <c r="D8" i="5"/>
  <c r="B16" i="1" l="1"/>
</calcChain>
</file>

<file path=xl/sharedStrings.xml><?xml version="1.0" encoding="utf-8"?>
<sst xmlns="http://schemas.openxmlformats.org/spreadsheetml/2006/main" count="264" uniqueCount="169">
  <si>
    <t>Tên công trình:</t>
  </si>
  <si>
    <t>Số tầng:</t>
  </si>
  <si>
    <t>Diện tích xây dựng</t>
  </si>
  <si>
    <t>m2</t>
  </si>
  <si>
    <t>tầng</t>
  </si>
  <si>
    <t>Cao độ mỗi tầng:</t>
  </si>
  <si>
    <t>m</t>
  </si>
  <si>
    <t>Tầng 2</t>
  </si>
  <si>
    <t>Tầng 1</t>
  </si>
  <si>
    <t>Tầng trệt</t>
  </si>
  <si>
    <t>Mái</t>
  </si>
  <si>
    <t>Chiều cao công trình</t>
  </si>
  <si>
    <t>Cấu tạo sàn</t>
  </si>
  <si>
    <r>
      <t>h</t>
    </r>
    <r>
      <rPr>
        <b/>
        <vertAlign val="subscript"/>
        <sz val="13"/>
        <color rgb="FF000000"/>
        <rFont val="Times New Roman"/>
        <family val="1"/>
      </rPr>
      <t>i</t>
    </r>
  </si>
  <si>
    <t>( mm )</t>
  </si>
  <si>
    <r>
      <t>(kN/m</t>
    </r>
    <r>
      <rPr>
        <b/>
        <vertAlign val="superscript"/>
        <sz val="13"/>
        <color rgb="FF000000"/>
        <rFont val="Times New Roman"/>
        <family val="1"/>
      </rPr>
      <t>3</t>
    </r>
    <r>
      <rPr>
        <b/>
        <sz val="13"/>
        <color rgb="FF000000"/>
        <rFont val="Times New Roman"/>
        <family val="1"/>
      </rPr>
      <t>)</t>
    </r>
  </si>
  <si>
    <r>
      <t>g</t>
    </r>
    <r>
      <rPr>
        <b/>
        <vertAlign val="superscript"/>
        <sz val="13"/>
        <color rgb="FF000000"/>
        <rFont val="Times New Roman"/>
        <family val="1"/>
      </rPr>
      <t>tc</t>
    </r>
  </si>
  <si>
    <r>
      <t xml:space="preserve"> </t>
    </r>
    <r>
      <rPr>
        <b/>
        <sz val="13"/>
        <color rgb="FF000000"/>
        <rFont val="Times New Roman"/>
        <family val="1"/>
      </rPr>
      <t>(kN/m</t>
    </r>
    <r>
      <rPr>
        <b/>
        <vertAlign val="superscript"/>
        <sz val="13"/>
        <color rgb="FF000000"/>
        <rFont val="Times New Roman"/>
        <family val="1"/>
      </rPr>
      <t>2</t>
    </r>
    <r>
      <rPr>
        <b/>
        <sz val="13"/>
        <color rgb="FF000000"/>
        <rFont val="Times New Roman"/>
        <family val="1"/>
      </rPr>
      <t xml:space="preserve"> )</t>
    </r>
  </si>
  <si>
    <t>n</t>
  </si>
  <si>
    <r>
      <t>g</t>
    </r>
    <r>
      <rPr>
        <b/>
        <vertAlign val="subscript"/>
        <sz val="13"/>
        <color rgb="FF000000"/>
        <rFont val="Times New Roman"/>
        <family val="1"/>
      </rPr>
      <t>bt</t>
    </r>
    <r>
      <rPr>
        <b/>
        <vertAlign val="superscript"/>
        <sz val="13"/>
        <color rgb="FF000000"/>
        <rFont val="Times New Roman"/>
        <family val="1"/>
      </rPr>
      <t>tt</t>
    </r>
  </si>
  <si>
    <t>Lớp gạch ceramic</t>
  </si>
  <si>
    <t>Lớp vữa lót +tạo dốc</t>
  </si>
  <si>
    <t>Lớp sàn BTCT</t>
  </si>
  <si>
    <t>Lớp chống thấm</t>
  </si>
  <si>
    <t>Lớp vữa trát trần</t>
  </si>
  <si>
    <t>Hệ thống kỹ thuật</t>
  </si>
  <si>
    <t xml:space="preserve">Tổng tĩnh tải </t>
  </si>
  <si>
    <t>Bảng 0‑2: Trọng lượng bản thân sàn khu vệ sinh</t>
  </si>
  <si>
    <t>Các lớp cấu tạo sàn</t>
  </si>
  <si>
    <r>
      <t>h</t>
    </r>
    <r>
      <rPr>
        <b/>
        <vertAlign val="subscript"/>
        <sz val="13"/>
        <color rgb="FF000000"/>
        <rFont val="Times New Roman"/>
        <family val="1"/>
      </rPr>
      <t>i</t>
    </r>
    <r>
      <rPr>
        <b/>
        <sz val="13"/>
        <color rgb="FF000000"/>
        <rFont val="Times New Roman"/>
        <family val="1"/>
      </rPr>
      <t>( mm )</t>
    </r>
  </si>
  <si>
    <r>
      <t>g</t>
    </r>
    <r>
      <rPr>
        <b/>
        <vertAlign val="subscript"/>
        <sz val="13"/>
        <color rgb="FF000000"/>
        <rFont val="Times New Roman"/>
        <family val="1"/>
      </rPr>
      <t>bt</t>
    </r>
    <r>
      <rPr>
        <b/>
        <vertAlign val="superscript"/>
        <sz val="13"/>
        <color rgb="FF000000"/>
        <rFont val="Times New Roman"/>
        <family val="1"/>
      </rPr>
      <t>tt</t>
    </r>
    <r>
      <rPr>
        <b/>
        <sz val="13"/>
        <color rgb="FF000000"/>
        <rFont val="Times New Roman"/>
        <family val="1"/>
      </rPr>
      <t xml:space="preserve"> </t>
    </r>
  </si>
  <si>
    <r>
      <t>( kN/m</t>
    </r>
    <r>
      <rPr>
        <b/>
        <vertAlign val="superscript"/>
        <sz val="13"/>
        <color rgb="FF000000"/>
        <rFont val="Times New Roman"/>
        <family val="1"/>
      </rPr>
      <t>2</t>
    </r>
    <r>
      <rPr>
        <b/>
        <sz val="13"/>
        <color rgb="FF000000"/>
        <rFont val="Times New Roman"/>
        <family val="1"/>
      </rPr>
      <t xml:space="preserve"> )</t>
    </r>
  </si>
  <si>
    <t>Lớp vữa lót</t>
  </si>
  <si>
    <t>Bảng 0‑1: Trọng lượng bản thân sàn phòng làm việc, hành lang</t>
  </si>
  <si>
    <t>Sử dụng cốt thép nhóm CB300-T (</t>
  </si>
  <si>
    <t>) với các thông số kĩ thuật:</t>
  </si>
  <si>
    <r>
      <t>+</t>
    </r>
    <r>
      <rPr>
        <sz val="7"/>
        <color theme="1"/>
        <rFont val="Times New Roman"/>
        <family val="1"/>
      </rPr>
      <t xml:space="preserve">    </t>
    </r>
    <r>
      <rPr>
        <sz val="13"/>
        <color theme="1"/>
        <rFont val="Times New Roman"/>
        <family val="1"/>
      </rPr>
      <t xml:space="preserve">Cường độ tính toán chịu nén, kéo: </t>
    </r>
  </si>
  <si>
    <t>.</t>
  </si>
  <si>
    <r>
      <t>+</t>
    </r>
    <r>
      <rPr>
        <sz val="7"/>
        <color theme="1"/>
        <rFont val="Times New Roman"/>
        <family val="1"/>
      </rPr>
      <t xml:space="preserve">    </t>
    </r>
    <r>
      <rPr>
        <sz val="13"/>
        <color theme="1"/>
        <rFont val="Times New Roman"/>
        <family val="1"/>
      </rPr>
      <t xml:space="preserve">Cường độ tính toán chịu kéo cho cốt đai: </t>
    </r>
  </si>
  <si>
    <r>
      <t>+</t>
    </r>
    <r>
      <rPr>
        <sz val="7"/>
        <color theme="1"/>
        <rFont val="Times New Roman"/>
        <family val="1"/>
      </rPr>
      <t xml:space="preserve">    </t>
    </r>
    <r>
      <rPr>
        <sz val="13"/>
        <color theme="1"/>
        <rFont val="Times New Roman"/>
        <family val="1"/>
      </rPr>
      <t xml:space="preserve">Modul đàn hồi: </t>
    </r>
  </si>
  <si>
    <t>Sử dụng cốt thép nhóm CB300-V (</t>
  </si>
  <si>
    <t>) với các thông số kỹ thuật:</t>
  </si>
  <si>
    <t xml:space="preserve">Cường độ tính toán chịu nén, kéo: </t>
  </si>
  <si>
    <t xml:space="preserve">Cường độ tính toán chịu kéo cho cốt đai: </t>
  </si>
  <si>
    <t xml:space="preserve">Modul đàn hồi: </t>
  </si>
  <si>
    <t>Sử dụng cốt thép nhóm CB400-V (</t>
  </si>
  <si>
    <r>
      <t xml:space="preserve">Bê tông dùng trong nhà cao tầng có cấp độ bền từ </t>
    </r>
    <r>
      <rPr>
        <sz val="13"/>
        <color rgb="FFFF0000"/>
        <rFont val="Times New Roman"/>
        <family val="1"/>
      </rPr>
      <t>B25</t>
    </r>
  </si>
  <si>
    <t>B60.</t>
  </si>
  <si>
    <t>Dựa vào đặc điểm của công trình và khả năng chế tạo vật liệu ta chọn bê tông để sử dụng cấp độ bền B25 với các thông số kỹ thuật như:</t>
  </si>
  <si>
    <r>
      <t>+</t>
    </r>
    <r>
      <rPr>
        <sz val="7"/>
        <color theme="1"/>
        <rFont val="Times New Roman"/>
        <family val="1"/>
      </rPr>
      <t xml:space="preserve">    </t>
    </r>
    <r>
      <rPr>
        <sz val="13"/>
        <color theme="1"/>
        <rFont val="Times New Roman"/>
        <family val="1"/>
      </rPr>
      <t xml:space="preserve">Cường độ tính toán chịu nén: </t>
    </r>
  </si>
  <si>
    <r>
      <t>+</t>
    </r>
    <r>
      <rPr>
        <sz val="7"/>
        <color theme="1"/>
        <rFont val="Times New Roman"/>
        <family val="1"/>
      </rPr>
      <t xml:space="preserve">    </t>
    </r>
    <r>
      <rPr>
        <sz val="13"/>
        <color theme="1"/>
        <rFont val="Times New Roman"/>
        <family val="1"/>
      </rPr>
      <t xml:space="preserve">Cường độ tính toán chịu kéo: </t>
    </r>
  </si>
  <si>
    <t>Bảng 0‑3: Trọng lượng bản thân sàn trệt</t>
  </si>
  <si>
    <t>Các lớp hoàn thiện sàn và trần</t>
  </si>
  <si>
    <t>- Gạch Ceramic</t>
  </si>
  <si>
    <t>- Vữa lát nền</t>
  </si>
  <si>
    <t>- Vữa lát trần</t>
  </si>
  <si>
    <t>TT</t>
  </si>
  <si>
    <t>Loại tường</t>
  </si>
  <si>
    <r>
      <t>B</t>
    </r>
    <r>
      <rPr>
        <b/>
        <vertAlign val="subscript"/>
        <sz val="13"/>
        <color rgb="FF000000"/>
        <rFont val="Times New Roman"/>
        <family val="1"/>
      </rPr>
      <t>t</t>
    </r>
  </si>
  <si>
    <r>
      <t>L</t>
    </r>
    <r>
      <rPr>
        <b/>
        <vertAlign val="subscript"/>
        <sz val="13"/>
        <color rgb="FF000000"/>
        <rFont val="Times New Roman"/>
        <family val="1"/>
      </rPr>
      <t>t</t>
    </r>
  </si>
  <si>
    <r>
      <t>H</t>
    </r>
    <r>
      <rPr>
        <b/>
        <vertAlign val="subscript"/>
        <sz val="13"/>
        <color rgb="FF000000"/>
        <rFont val="Times New Roman"/>
        <family val="1"/>
      </rPr>
      <t>t</t>
    </r>
  </si>
  <si>
    <r>
      <t>S</t>
    </r>
    <r>
      <rPr>
        <b/>
        <vertAlign val="subscript"/>
        <sz val="13"/>
        <color rgb="FF000000"/>
        <rFont val="Times New Roman"/>
        <family val="1"/>
      </rPr>
      <t>s</t>
    </r>
  </si>
  <si>
    <r>
      <t>g</t>
    </r>
    <r>
      <rPr>
        <b/>
        <vertAlign val="subscript"/>
        <sz val="13"/>
        <color rgb="FF000000"/>
        <rFont val="Times New Roman"/>
        <family val="1"/>
      </rPr>
      <t>t</t>
    </r>
    <r>
      <rPr>
        <b/>
        <vertAlign val="superscript"/>
        <sz val="13"/>
        <color rgb="FF000000"/>
        <rFont val="Times New Roman"/>
        <family val="1"/>
      </rPr>
      <t>tc</t>
    </r>
  </si>
  <si>
    <r>
      <t>g</t>
    </r>
    <r>
      <rPr>
        <b/>
        <vertAlign val="subscript"/>
        <sz val="13"/>
        <color rgb="FF000000"/>
        <rFont val="Times New Roman"/>
        <family val="1"/>
      </rPr>
      <t>t</t>
    </r>
    <r>
      <rPr>
        <b/>
        <vertAlign val="superscript"/>
        <sz val="13"/>
        <color rgb="FF000000"/>
        <rFont val="Times New Roman"/>
        <family val="1"/>
      </rPr>
      <t>tt</t>
    </r>
  </si>
  <si>
    <t>(m)</t>
  </si>
  <si>
    <r>
      <t>(</t>
    </r>
    <r>
      <rPr>
        <b/>
        <sz val="13"/>
        <color rgb="FF000000"/>
        <rFont val="Times New Roman"/>
        <family val="1"/>
      </rPr>
      <t>m)</t>
    </r>
  </si>
  <si>
    <r>
      <t>(m</t>
    </r>
    <r>
      <rPr>
        <b/>
        <vertAlign val="superscript"/>
        <sz val="13"/>
        <color rgb="FF000000"/>
        <rFont val="Times New Roman"/>
        <family val="1"/>
      </rPr>
      <t>2</t>
    </r>
    <r>
      <rPr>
        <b/>
        <sz val="13"/>
        <color rgb="FF000000"/>
        <rFont val="Times New Roman"/>
        <family val="1"/>
      </rPr>
      <t>)</t>
    </r>
  </si>
  <si>
    <r>
      <t>(kN/m</t>
    </r>
    <r>
      <rPr>
        <b/>
        <vertAlign val="superscript"/>
        <sz val="13"/>
        <color rgb="FF000000"/>
        <rFont val="Times New Roman"/>
        <family val="1"/>
      </rPr>
      <t>2</t>
    </r>
    <r>
      <rPr>
        <b/>
        <sz val="13"/>
        <color rgb="FF000000"/>
        <rFont val="Times New Roman"/>
        <family val="1"/>
      </rPr>
      <t>)</t>
    </r>
  </si>
  <si>
    <t>Tường 100</t>
  </si>
  <si>
    <t>số lẻ thập phân</t>
  </si>
  <si>
    <t>Chức năng phòng</t>
  </si>
  <si>
    <r>
      <t>p</t>
    </r>
    <r>
      <rPr>
        <b/>
        <vertAlign val="superscript"/>
        <sz val="13"/>
        <color rgb="FF000000"/>
        <rFont val="Times New Roman"/>
        <family val="1"/>
      </rPr>
      <t>tc</t>
    </r>
    <r>
      <rPr>
        <b/>
        <sz val="13"/>
        <color rgb="FF000000"/>
        <rFont val="Times New Roman"/>
        <family val="1"/>
      </rPr>
      <t xml:space="preserve"> (kN/m</t>
    </r>
    <r>
      <rPr>
        <b/>
        <vertAlign val="superscript"/>
        <sz val="13"/>
        <color rgb="FF000000"/>
        <rFont val="Times New Roman"/>
        <family val="1"/>
      </rPr>
      <t>2</t>
    </r>
    <r>
      <rPr>
        <b/>
        <sz val="13"/>
        <color rgb="FF000000"/>
        <rFont val="Times New Roman"/>
        <family val="1"/>
      </rPr>
      <t>)</t>
    </r>
  </si>
  <si>
    <r>
      <t>p</t>
    </r>
    <r>
      <rPr>
        <b/>
        <vertAlign val="superscript"/>
        <sz val="13"/>
        <color rgb="FF000000"/>
        <rFont val="Times New Roman"/>
        <family val="1"/>
      </rPr>
      <t>tt</t>
    </r>
    <r>
      <rPr>
        <b/>
        <sz val="13"/>
        <color rgb="FF000000"/>
        <rFont val="Times New Roman"/>
        <family val="1"/>
      </rPr>
      <t xml:space="preserve"> (kN/m</t>
    </r>
    <r>
      <rPr>
        <b/>
        <vertAlign val="superscript"/>
        <sz val="13"/>
        <color rgb="FF000000"/>
        <rFont val="Times New Roman"/>
        <family val="1"/>
      </rPr>
      <t>2</t>
    </r>
    <r>
      <rPr>
        <b/>
        <sz val="13"/>
        <color rgb="FF000000"/>
        <rFont val="Times New Roman"/>
        <family val="1"/>
      </rPr>
      <t>)</t>
    </r>
  </si>
  <si>
    <t>Hành lang, sảnh</t>
  </si>
  <si>
    <t>Nhà vệ sinh</t>
  </si>
  <si>
    <t>Phòng làm việc</t>
  </si>
  <si>
    <t>Cầu thang</t>
  </si>
  <si>
    <t>Bảng 0‑6: Hoạt tải theo bảng 3 TCVN 2737-1995</t>
  </si>
  <si>
    <t>Ngày thực hiện luận văn</t>
  </si>
  <si>
    <t>TRỤ SỞ LÀM VIỆC XÃ TÂN ÂN -Huyện Ngọc Hiển-Tỉnh Cà Mau</t>
  </si>
  <si>
    <t>ngày 02 tháng 07 năm 2020</t>
  </si>
  <si>
    <t>Địa điểm:</t>
  </si>
  <si>
    <t>Xã Tân Ân -Huyện Ngọc Hiển-Tỉnh Cà Mau</t>
  </si>
  <si>
    <t>Đặc điểm công trình:</t>
  </si>
  <si>
    <t>1 tầng trệt, 2 tầng lầu</t>
  </si>
  <si>
    <t>Cấp công trình</t>
  </si>
  <si>
    <r>
      <rPr>
        <sz val="13"/>
        <color rgb="FFFF0000"/>
        <rFont val="Times New Roman"/>
        <family val="1"/>
      </rPr>
      <t>cấp 3: S</t>
    </r>
    <r>
      <rPr>
        <vertAlign val="subscript"/>
        <sz val="13"/>
        <color rgb="FFFF0000"/>
        <rFont val="Times New Roman"/>
        <family val="1"/>
      </rPr>
      <t xml:space="preserve">sàn </t>
    </r>
    <r>
      <rPr>
        <sz val="13"/>
        <color rgb="FFFF0000"/>
        <rFont val="Times New Roman"/>
        <family val="1"/>
      </rPr>
      <t>&lt;5000m</t>
    </r>
    <r>
      <rPr>
        <vertAlign val="superscript"/>
        <sz val="13"/>
        <color rgb="FFFF0000"/>
        <rFont val="Times New Roman"/>
        <family val="1"/>
      </rPr>
      <t>2</t>
    </r>
  </si>
  <si>
    <t xml:space="preserve">Tổng diện tích </t>
  </si>
  <si>
    <t>Trong đó:</t>
  </si>
  <si>
    <t>tầng trệt: s=435,7 m², lầu 1: s=378,6 m²</t>
  </si>
  <si>
    <t>Chiều cao nèn từ tầng trệt:</t>
  </si>
  <si>
    <t>Sàn lầu 1</t>
  </si>
  <si>
    <t>Trần lầu 2</t>
  </si>
  <si>
    <t>mái</t>
  </si>
  <si>
    <t>BÊ TÔNG:</t>
  </si>
  <si>
    <t>Cấp độ bền</t>
  </si>
  <si>
    <t>B25</t>
  </si>
  <si>
    <t>Cường độ tính toán chịu nén</t>
  </si>
  <si>
    <t>Cường độ tính toán chịu kéo</t>
  </si>
  <si>
    <t>Modul đàn hồi</t>
  </si>
  <si>
    <t>Cốt thép</t>
  </si>
  <si>
    <t>Loại thép</t>
  </si>
  <si>
    <t xml:space="preserve">CB300-T </t>
  </si>
  <si>
    <t>Cường độ tính toán chịu nén, kéo</t>
  </si>
  <si>
    <t>Cường độ tính toán chịu kéo cho cốt đai</t>
  </si>
  <si>
    <t>Mpa</t>
  </si>
  <si>
    <t xml:space="preserve">CB300-V </t>
  </si>
  <si>
    <t xml:space="preserve">CB400-V </t>
  </si>
  <si>
    <r>
      <t>γ
(kN/m</t>
    </r>
    <r>
      <rPr>
        <b/>
        <vertAlign val="superscript"/>
        <sz val="13"/>
        <color rgb="FF000000"/>
        <rFont val="Times New Roman"/>
        <family val="1"/>
      </rPr>
      <t>3</t>
    </r>
    <r>
      <rPr>
        <b/>
        <sz val="13"/>
        <color rgb="FF000000"/>
        <rFont val="Times New Roman"/>
        <family val="1"/>
      </rPr>
      <t>)</t>
    </r>
  </si>
  <si>
    <t>γ
(kN/m3)</t>
  </si>
  <si>
    <t>Bảng 0‑5: Tải tường qui về phân bố đều trên sàn</t>
  </si>
  <si>
    <t>γ</t>
  </si>
  <si>
    <t>HANDLE</t>
  </si>
  <si>
    <t>BLOCKNAME</t>
  </si>
  <si>
    <t>KH_O_SAN</t>
  </si>
  <si>
    <t>L1</t>
  </si>
  <si>
    <t>L2</t>
  </si>
  <si>
    <t>'71D</t>
  </si>
  <si>
    <t>*U685</t>
  </si>
  <si>
    <t>S2</t>
  </si>
  <si>
    <t>'736</t>
  </si>
  <si>
    <t>*U689</t>
  </si>
  <si>
    <t>S3</t>
  </si>
  <si>
    <t>'74F</t>
  </si>
  <si>
    <t>'768</t>
  </si>
  <si>
    <t>*U705</t>
  </si>
  <si>
    <t>S1</t>
  </si>
  <si>
    <t>'781</t>
  </si>
  <si>
    <t>'79A</t>
  </si>
  <si>
    <t>*U704</t>
  </si>
  <si>
    <t>'7B3</t>
  </si>
  <si>
    <t>*U702</t>
  </si>
  <si>
    <t>'7CC</t>
  </si>
  <si>
    <t>*U696</t>
  </si>
  <si>
    <t>'7E5</t>
  </si>
  <si>
    <t>'7FE</t>
  </si>
  <si>
    <t>*U693</t>
  </si>
  <si>
    <t>S6</t>
  </si>
  <si>
    <t>'817</t>
  </si>
  <si>
    <t>*U698</t>
  </si>
  <si>
    <t>S5</t>
  </si>
  <si>
    <t>'830</t>
  </si>
  <si>
    <t>'849</t>
  </si>
  <si>
    <t>*U695</t>
  </si>
  <si>
    <t>S4</t>
  </si>
  <si>
    <t>'862</t>
  </si>
  <si>
    <t>'87B</t>
  </si>
  <si>
    <t>'894</t>
  </si>
  <si>
    <t>'8AD</t>
  </si>
  <si>
    <t>'8C6</t>
  </si>
  <si>
    <t>'8DF</t>
  </si>
  <si>
    <t>'8F8</t>
  </si>
  <si>
    <t>*U701</t>
  </si>
  <si>
    <t>S7</t>
  </si>
  <si>
    <t>'911</t>
  </si>
  <si>
    <t>*U700</t>
  </si>
  <si>
    <t>S8</t>
  </si>
  <si>
    <t>'92A</t>
  </si>
  <si>
    <t>*U703</t>
  </si>
  <si>
    <t>S10</t>
  </si>
  <si>
    <t>'98B</t>
  </si>
  <si>
    <t>*U707</t>
  </si>
  <si>
    <t>'9A7</t>
  </si>
  <si>
    <t>*U708</t>
  </si>
  <si>
    <t>'9C0</t>
  </si>
  <si>
    <t>*U709</t>
  </si>
  <si>
    <t>S9</t>
  </si>
  <si>
    <t>S</t>
  </si>
  <si>
    <t>Ô sàn lớn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</si>
</sst>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0\ _₫_-;\-* #,##0.00\ _₫_-;_-* &quot;-&quot;??\ _₫_-;_-@_-"/>
  </numFmts>
  <fonts count="17" x14ac:knownFonts="1">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sz val="13"/>
      <color rgb="FF000000"/>
      <name val="Times New Roman"/>
      <family val="1"/>
    </font>
    <font>
      <b/>
      <vertAlign val="subscript"/>
      <sz val="13"/>
      <color rgb="FF000000"/>
      <name val="Times New Roman"/>
      <family val="1"/>
    </font>
    <font>
      <b/>
      <vertAlign val="superscript"/>
      <sz val="13"/>
      <color rgb="FF000000"/>
      <name val="Times New Roman"/>
      <family val="1"/>
    </font>
    <font>
      <sz val="13"/>
      <color rgb="FF000000"/>
      <name val="Times New Roman"/>
      <family val="1"/>
    </font>
    <font>
      <b/>
      <i/>
      <sz val="13"/>
      <color theme="1"/>
      <name val="Times New Roman"/>
      <family val="1"/>
    </font>
    <font>
      <sz val="13"/>
      <color rgb="FFFF0000"/>
      <name val="Times New Roman"/>
      <family val="1"/>
    </font>
    <font>
      <sz val="12"/>
      <color theme="1"/>
      <name val="Times New Roman"/>
      <family val="1"/>
    </font>
    <font>
      <sz val="7"/>
      <color theme="1"/>
      <name val="Times New Roman"/>
      <family val="1"/>
    </font>
    <font>
      <b/>
      <i/>
      <sz val="13"/>
      <color rgb="FF000000"/>
      <name val="Times New Roman"/>
      <family val="1"/>
    </font>
    <font>
      <sz val="11"/>
      <color theme="1"/>
      <name val="Times New Roman"/>
      <family val="1"/>
    </font>
    <font>
      <b/>
      <sz val="11"/>
      <color theme="1"/>
      <name val="Times New Roman"/>
      <family val="1"/>
    </font>
    <font>
      <vertAlign val="subscript"/>
      <sz val="13"/>
      <color rgb="FFFF0000"/>
      <name val="Times New Roman"/>
      <family val="1"/>
    </font>
    <font>
      <vertAlign val="superscript"/>
      <sz val="13"/>
      <color rgb="FFFF0000"/>
      <name val="Times New Roman"/>
      <family val="1"/>
    </font>
  </fonts>
  <fills count="3">
    <fill>
      <patternFill patternType="none"/>
    </fill>
    <fill>
      <patternFill patternType="gray125"/>
    </fill>
    <fill>
      <patternFill patternType="solid">
        <fgColor rgb="FFF2F2F2"/>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thick">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4" fillId="2" borderId="5" xfId="0" applyFont="1" applyFill="1" applyBorder="1" applyAlignment="1">
      <alignment horizontal="justify" vertical="center" wrapText="1"/>
    </xf>
    <xf numFmtId="0" fontId="7" fillId="2" borderId="2" xfId="0" applyFont="1" applyFill="1" applyBorder="1" applyAlignment="1">
      <alignment horizontal="justify" vertical="center" wrapText="1"/>
    </xf>
    <xf numFmtId="164" fontId="0" fillId="0" borderId="0" xfId="1" applyNumberFormat="1" applyFont="1"/>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2" borderId="5" xfId="0" applyFont="1" applyFill="1" applyBorder="1" applyAlignment="1">
      <alignment horizontal="center" vertical="center" wrapText="1"/>
    </xf>
    <xf numFmtId="43" fontId="4" fillId="2" borderId="4" xfId="1" applyFont="1" applyFill="1" applyBorder="1" applyAlignment="1">
      <alignment horizontal="center" vertical="center" wrapText="1"/>
    </xf>
    <xf numFmtId="43" fontId="6" fillId="2" borderId="5" xfId="1" applyFont="1" applyFill="1" applyBorder="1" applyAlignment="1">
      <alignment horizontal="center" vertical="center" wrapText="1"/>
    </xf>
    <xf numFmtId="43" fontId="2" fillId="0" borderId="5" xfId="1" applyFont="1" applyBorder="1" applyAlignment="1">
      <alignment horizontal="center" vertical="center" wrapText="1"/>
    </xf>
    <xf numFmtId="43" fontId="4" fillId="2" borderId="5" xfId="1" applyFont="1" applyFill="1" applyBorder="1" applyAlignment="1">
      <alignment horizontal="center" vertical="center" wrapText="1"/>
    </xf>
    <xf numFmtId="43" fontId="0" fillId="0" borderId="0" xfId="1" applyFont="1" applyAlignment="1">
      <alignment horizontal="center"/>
    </xf>
    <xf numFmtId="0" fontId="3" fillId="2" borderId="5" xfId="0" applyFont="1" applyFill="1" applyBorder="1" applyAlignment="1">
      <alignment horizontal="justify" vertical="center" wrapText="1"/>
    </xf>
    <xf numFmtId="165" fontId="2" fillId="0" borderId="5" xfId="0" applyNumberFormat="1" applyFont="1" applyBorder="1" applyAlignment="1">
      <alignment horizontal="center" vertical="center" wrapText="1"/>
    </xf>
    <xf numFmtId="0" fontId="9" fillId="0" borderId="5" xfId="0" applyFont="1" applyBorder="1" applyAlignment="1">
      <alignment horizontal="center" vertical="center" wrapText="1"/>
    </xf>
    <xf numFmtId="0" fontId="2" fillId="0" borderId="0" xfId="0" applyFont="1" applyAlignment="1">
      <alignment horizontal="justify" vertical="center"/>
    </xf>
    <xf numFmtId="0" fontId="10" fillId="0" borderId="0" xfId="0" applyFont="1" applyAlignment="1">
      <alignment horizontal="justify" vertical="center"/>
    </xf>
    <xf numFmtId="0" fontId="9" fillId="0" borderId="0" xfId="0" applyFont="1" applyAlignment="1">
      <alignment horizontal="justify" vertical="center"/>
    </xf>
    <xf numFmtId="43" fontId="0" fillId="0" borderId="0" xfId="1" applyFont="1"/>
    <xf numFmtId="0" fontId="7" fillId="2" borderId="2" xfId="0" applyFont="1" applyFill="1" applyBorder="1" applyAlignment="1">
      <alignment horizontal="right" vertical="center" wrapText="1"/>
    </xf>
    <xf numFmtId="43" fontId="2" fillId="0" borderId="5" xfId="1" applyFont="1" applyBorder="1" applyAlignment="1">
      <alignment horizontal="right" vertical="center" wrapText="1"/>
    </xf>
    <xf numFmtId="0" fontId="2" fillId="0" borderId="5" xfId="0" applyFont="1" applyBorder="1" applyAlignment="1">
      <alignment horizontal="right" vertical="center" wrapText="1"/>
    </xf>
    <xf numFmtId="43" fontId="4" fillId="2" borderId="5" xfId="1" applyFont="1" applyFill="1" applyBorder="1" applyAlignment="1">
      <alignment horizontal="right" vertical="center" wrapText="1"/>
    </xf>
    <xf numFmtId="0" fontId="2" fillId="2" borderId="5" xfId="0" applyFont="1" applyFill="1" applyBorder="1" applyAlignment="1">
      <alignment horizontal="right" vertical="center" wrapText="1"/>
    </xf>
    <xf numFmtId="0" fontId="4" fillId="2" borderId="5" xfId="0" applyFont="1" applyFill="1" applyBorder="1" applyAlignment="1">
      <alignment horizontal="right" vertical="center" wrapText="1"/>
    </xf>
    <xf numFmtId="0" fontId="2" fillId="0" borderId="13" xfId="0" applyFont="1" applyBorder="1" applyAlignment="1">
      <alignment horizontal="justify" vertical="center"/>
    </xf>
    <xf numFmtId="0" fontId="2" fillId="0" borderId="14" xfId="0" applyFont="1" applyBorder="1" applyAlignment="1">
      <alignment horizontal="justify" vertical="center"/>
    </xf>
    <xf numFmtId="0" fontId="2" fillId="0" borderId="15" xfId="0" applyFont="1" applyBorder="1" applyAlignment="1">
      <alignment horizontal="justify" vertical="center"/>
    </xf>
    <xf numFmtId="0" fontId="2" fillId="0" borderId="15" xfId="0" applyFont="1" applyBorder="1" applyAlignment="1">
      <alignment horizontal="justify" vertical="center" wrapText="1"/>
    </xf>
    <xf numFmtId="0" fontId="2" fillId="0" borderId="16" xfId="0" applyFont="1" applyBorder="1" applyAlignment="1">
      <alignment horizontal="justify" vertical="center"/>
    </xf>
    <xf numFmtId="0" fontId="4" fillId="2" borderId="18" xfId="0" applyFont="1" applyFill="1" applyBorder="1" applyAlignment="1">
      <alignment horizontal="justify" vertical="center" wrapText="1"/>
    </xf>
    <xf numFmtId="0" fontId="4" fillId="2" borderId="3" xfId="0" applyFont="1" applyFill="1" applyBorder="1" applyAlignment="1">
      <alignment horizontal="justify" vertical="center" wrapText="1"/>
    </xf>
    <xf numFmtId="43" fontId="2" fillId="0" borderId="5" xfId="1" applyFont="1" applyBorder="1" applyAlignment="1">
      <alignment horizontal="justify" vertical="center" wrapText="1"/>
    </xf>
    <xf numFmtId="165" fontId="2" fillId="0" borderId="5" xfId="0" applyNumberFormat="1" applyFont="1" applyBorder="1" applyAlignment="1">
      <alignment horizontal="justify" vertical="center" wrapText="1"/>
    </xf>
    <xf numFmtId="0" fontId="13" fillId="0" borderId="0" xfId="0" applyFont="1"/>
    <xf numFmtId="0" fontId="14" fillId="0" borderId="0" xfId="0" applyFont="1"/>
    <xf numFmtId="0" fontId="9" fillId="0" borderId="0" xfId="0" applyFont="1"/>
    <xf numFmtId="0" fontId="4" fillId="2" borderId="2" xfId="0" applyFont="1" applyFill="1" applyBorder="1" applyAlignment="1">
      <alignment horizontal="center" vertical="center" wrapText="1"/>
    </xf>
    <xf numFmtId="0" fontId="2" fillId="0" borderId="0" xfId="0" applyFont="1"/>
    <xf numFmtId="0" fontId="4" fillId="2" borderId="2" xfId="0" applyFont="1" applyFill="1" applyBorder="1" applyAlignment="1">
      <alignment horizontal="justify" vertical="center" wrapText="1"/>
    </xf>
    <xf numFmtId="0" fontId="8" fillId="0" borderId="0" xfId="0" applyFont="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7" fillId="2" borderId="6" xfId="0" applyFont="1" applyFill="1" applyBorder="1" applyAlignment="1">
      <alignment horizontal="justify" vertical="center" wrapText="1"/>
    </xf>
    <xf numFmtId="0" fontId="7" fillId="2" borderId="7" xfId="0" applyFont="1" applyFill="1" applyBorder="1" applyAlignment="1">
      <alignment horizontal="justify" vertical="center" wrapText="1"/>
    </xf>
    <xf numFmtId="0" fontId="7" fillId="2" borderId="3" xfId="0" applyFont="1" applyFill="1" applyBorder="1" applyAlignment="1">
      <alignment horizontal="justify" vertical="center" wrapText="1"/>
    </xf>
    <xf numFmtId="0" fontId="4" fillId="2" borderId="1" xfId="0" applyFont="1" applyFill="1" applyBorder="1" applyAlignment="1">
      <alignment horizontal="justify" vertical="center" wrapText="1"/>
    </xf>
    <xf numFmtId="0" fontId="3"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2" xfId="0" applyFont="1" applyFill="1" applyBorder="1" applyAlignment="1">
      <alignment horizontal="center" vertical="center"/>
    </xf>
    <xf numFmtId="0" fontId="8" fillId="0" borderId="0" xfId="0" applyFont="1" applyAlignment="1">
      <alignment vertical="center"/>
    </xf>
    <xf numFmtId="4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2276475</xdr:colOff>
      <xdr:row>0</xdr:row>
      <xdr:rowOff>9525</xdr:rowOff>
    </xdr:from>
    <xdr:to>
      <xdr:col>1</xdr:col>
      <xdr:colOff>133350</xdr:colOff>
      <xdr:row>1</xdr:row>
      <xdr:rowOff>47625</xdr:rowOff>
    </xdr:to>
    <xdr:pic>
      <xdr:nvPicPr>
        <xdr:cNvPr id="14" name="Picture 13">
          <a:extLst>
            <a:ext uri="{FF2B5EF4-FFF2-40B4-BE49-F238E27FC236}">
              <a16:creationId xmlns:a16="http://schemas.microsoft.com/office/drawing/2014/main" id="{A4468EC9-1BB2-4494-9B33-AF00D7637D7A}"/>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76475" y="9525"/>
          <a:ext cx="8001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xdr:row>
      <xdr:rowOff>0</xdr:rowOff>
    </xdr:from>
    <xdr:to>
      <xdr:col>0</xdr:col>
      <xdr:colOff>1438275</xdr:colOff>
      <xdr:row>4</xdr:row>
      <xdr:rowOff>38100</xdr:rowOff>
    </xdr:to>
    <xdr:pic>
      <xdr:nvPicPr>
        <xdr:cNvPr id="15" name="Picture 14">
          <a:extLst>
            <a:ext uri="{FF2B5EF4-FFF2-40B4-BE49-F238E27FC236}">
              <a16:creationId xmlns:a16="http://schemas.microsoft.com/office/drawing/2014/main" id="{EC3716B4-28B6-4512-BBFC-3A61583D163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28650"/>
          <a:ext cx="14382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xdr:row>
      <xdr:rowOff>0</xdr:rowOff>
    </xdr:from>
    <xdr:to>
      <xdr:col>0</xdr:col>
      <xdr:colOff>1085850</xdr:colOff>
      <xdr:row>6</xdr:row>
      <xdr:rowOff>38100</xdr:rowOff>
    </xdr:to>
    <xdr:pic>
      <xdr:nvPicPr>
        <xdr:cNvPr id="16" name="Picture 15">
          <a:extLst>
            <a:ext uri="{FF2B5EF4-FFF2-40B4-BE49-F238E27FC236}">
              <a16:creationId xmlns:a16="http://schemas.microsoft.com/office/drawing/2014/main" id="{AE8C0D25-3D7A-46B2-B004-008712553E0A}"/>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047750"/>
          <a:ext cx="10858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xdr:row>
      <xdr:rowOff>0</xdr:rowOff>
    </xdr:from>
    <xdr:to>
      <xdr:col>0</xdr:col>
      <xdr:colOff>1257300</xdr:colOff>
      <xdr:row>8</xdr:row>
      <xdr:rowOff>38100</xdr:rowOff>
    </xdr:to>
    <xdr:pic>
      <xdr:nvPicPr>
        <xdr:cNvPr id="17" name="Picture 16">
          <a:extLst>
            <a:ext uri="{FF2B5EF4-FFF2-40B4-BE49-F238E27FC236}">
              <a16:creationId xmlns:a16="http://schemas.microsoft.com/office/drawing/2014/main" id="{69B91D7B-53DE-4427-9C98-D13B123EB5AE}"/>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466850"/>
          <a:ext cx="1257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2286000</xdr:colOff>
      <xdr:row>8</xdr:row>
      <xdr:rowOff>9525</xdr:rowOff>
    </xdr:from>
    <xdr:to>
      <xdr:col>1</xdr:col>
      <xdr:colOff>142875</xdr:colOff>
      <xdr:row>9</xdr:row>
      <xdr:rowOff>47625</xdr:rowOff>
    </xdr:to>
    <xdr:pic>
      <xdr:nvPicPr>
        <xdr:cNvPr id="18" name="Picture 17">
          <a:extLst>
            <a:ext uri="{FF2B5EF4-FFF2-40B4-BE49-F238E27FC236}">
              <a16:creationId xmlns:a16="http://schemas.microsoft.com/office/drawing/2014/main" id="{668BF543-BAA7-49B5-ABD2-B56D37696814}"/>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86000" y="1685925"/>
          <a:ext cx="8001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xdr:row>
      <xdr:rowOff>0</xdr:rowOff>
    </xdr:from>
    <xdr:to>
      <xdr:col>0</xdr:col>
      <xdr:colOff>1438275</xdr:colOff>
      <xdr:row>12</xdr:row>
      <xdr:rowOff>38100</xdr:rowOff>
    </xdr:to>
    <xdr:pic>
      <xdr:nvPicPr>
        <xdr:cNvPr id="19" name="Picture 18">
          <a:extLst>
            <a:ext uri="{FF2B5EF4-FFF2-40B4-BE49-F238E27FC236}">
              <a16:creationId xmlns:a16="http://schemas.microsoft.com/office/drawing/2014/main" id="{17E20F00-59AB-4162-BEA4-C242CCA0E42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2305050"/>
          <a:ext cx="14382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xdr:row>
      <xdr:rowOff>0</xdr:rowOff>
    </xdr:from>
    <xdr:to>
      <xdr:col>0</xdr:col>
      <xdr:colOff>1085850</xdr:colOff>
      <xdr:row>14</xdr:row>
      <xdr:rowOff>38100</xdr:rowOff>
    </xdr:to>
    <xdr:pic>
      <xdr:nvPicPr>
        <xdr:cNvPr id="20" name="Picture 19">
          <a:extLst>
            <a:ext uri="{FF2B5EF4-FFF2-40B4-BE49-F238E27FC236}">
              <a16:creationId xmlns:a16="http://schemas.microsoft.com/office/drawing/2014/main" id="{7C3F4DB7-B0AF-4186-86DB-074EE3153C3D}"/>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2724150"/>
          <a:ext cx="10858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1257300</xdr:colOff>
      <xdr:row>16</xdr:row>
      <xdr:rowOff>38100</xdr:rowOff>
    </xdr:to>
    <xdr:pic>
      <xdr:nvPicPr>
        <xdr:cNvPr id="21" name="Picture 20">
          <a:extLst>
            <a:ext uri="{FF2B5EF4-FFF2-40B4-BE49-F238E27FC236}">
              <a16:creationId xmlns:a16="http://schemas.microsoft.com/office/drawing/2014/main" id="{701E6FF8-F449-4FBD-9016-812FC81E4F19}"/>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143250"/>
          <a:ext cx="1257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2314575</xdr:colOff>
      <xdr:row>16</xdr:row>
      <xdr:rowOff>38100</xdr:rowOff>
    </xdr:from>
    <xdr:to>
      <xdr:col>1</xdr:col>
      <xdr:colOff>171450</xdr:colOff>
      <xdr:row>17</xdr:row>
      <xdr:rowOff>76200</xdr:rowOff>
    </xdr:to>
    <xdr:pic>
      <xdr:nvPicPr>
        <xdr:cNvPr id="22" name="Picture 21">
          <a:extLst>
            <a:ext uri="{FF2B5EF4-FFF2-40B4-BE49-F238E27FC236}">
              <a16:creationId xmlns:a16="http://schemas.microsoft.com/office/drawing/2014/main" id="{A20B0A36-5E95-4A9A-B841-7B7B6127200A}"/>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14575" y="3390900"/>
          <a:ext cx="8001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xdr:row>
      <xdr:rowOff>0</xdr:rowOff>
    </xdr:from>
    <xdr:to>
      <xdr:col>0</xdr:col>
      <xdr:colOff>1438275</xdr:colOff>
      <xdr:row>20</xdr:row>
      <xdr:rowOff>38100</xdr:rowOff>
    </xdr:to>
    <xdr:pic>
      <xdr:nvPicPr>
        <xdr:cNvPr id="23" name="Picture 22">
          <a:extLst>
            <a:ext uri="{FF2B5EF4-FFF2-40B4-BE49-F238E27FC236}">
              <a16:creationId xmlns:a16="http://schemas.microsoft.com/office/drawing/2014/main" id="{7E0853A1-B52F-420F-A889-99FE2167012A}"/>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3981450"/>
          <a:ext cx="14382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xdr:row>
      <xdr:rowOff>0</xdr:rowOff>
    </xdr:from>
    <xdr:to>
      <xdr:col>0</xdr:col>
      <xdr:colOff>1085850</xdr:colOff>
      <xdr:row>22</xdr:row>
      <xdr:rowOff>38100</xdr:rowOff>
    </xdr:to>
    <xdr:pic>
      <xdr:nvPicPr>
        <xdr:cNvPr id="24" name="Picture 23">
          <a:extLst>
            <a:ext uri="{FF2B5EF4-FFF2-40B4-BE49-F238E27FC236}">
              <a16:creationId xmlns:a16="http://schemas.microsoft.com/office/drawing/2014/main" id="{2687A001-D140-4502-932B-6EED425D57BC}"/>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4400550"/>
          <a:ext cx="10858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xdr:row>
      <xdr:rowOff>0</xdr:rowOff>
    </xdr:from>
    <xdr:to>
      <xdr:col>0</xdr:col>
      <xdr:colOff>1257300</xdr:colOff>
      <xdr:row>24</xdr:row>
      <xdr:rowOff>38100</xdr:rowOff>
    </xdr:to>
    <xdr:pic>
      <xdr:nvPicPr>
        <xdr:cNvPr id="25" name="Picture 24">
          <a:extLst>
            <a:ext uri="{FF2B5EF4-FFF2-40B4-BE49-F238E27FC236}">
              <a16:creationId xmlns:a16="http://schemas.microsoft.com/office/drawing/2014/main" id="{73A500FD-A237-440E-9836-6630722CF8A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4819650"/>
          <a:ext cx="1257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123825</xdr:colOff>
      <xdr:row>2</xdr:row>
      <xdr:rowOff>38100</xdr:rowOff>
    </xdr:to>
    <xdr:pic>
      <xdr:nvPicPr>
        <xdr:cNvPr id="2" name="Picture 1">
          <a:extLst>
            <a:ext uri="{FF2B5EF4-FFF2-40B4-BE49-F238E27FC236}">
              <a16:creationId xmlns:a16="http://schemas.microsoft.com/office/drawing/2014/main" id="{2AB2AFF9-8268-4CC1-A371-67ADD29B05CE}"/>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209550"/>
          <a:ext cx="1238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0</xdr:col>
      <xdr:colOff>1038225</xdr:colOff>
      <xdr:row>5</xdr:row>
      <xdr:rowOff>38100</xdr:rowOff>
    </xdr:to>
    <xdr:pic>
      <xdr:nvPicPr>
        <xdr:cNvPr id="3" name="Picture 2">
          <a:extLst>
            <a:ext uri="{FF2B5EF4-FFF2-40B4-BE49-F238E27FC236}">
              <a16:creationId xmlns:a16="http://schemas.microsoft.com/office/drawing/2014/main" id="{7745CA79-6CA2-4809-A5BE-BED5D775A339}"/>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047750"/>
          <a:ext cx="10382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xdr:row>
      <xdr:rowOff>0</xdr:rowOff>
    </xdr:from>
    <xdr:to>
      <xdr:col>0</xdr:col>
      <xdr:colOff>1095375</xdr:colOff>
      <xdr:row>7</xdr:row>
      <xdr:rowOff>38100</xdr:rowOff>
    </xdr:to>
    <xdr:pic>
      <xdr:nvPicPr>
        <xdr:cNvPr id="4" name="Picture 3">
          <a:extLst>
            <a:ext uri="{FF2B5EF4-FFF2-40B4-BE49-F238E27FC236}">
              <a16:creationId xmlns:a16="http://schemas.microsoft.com/office/drawing/2014/main" id="{2A08188B-0D27-431E-A355-FF52F2A23031}"/>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466850"/>
          <a:ext cx="10953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xdr:row>
      <xdr:rowOff>0</xdr:rowOff>
    </xdr:from>
    <xdr:to>
      <xdr:col>0</xdr:col>
      <xdr:colOff>1181100</xdr:colOff>
      <xdr:row>9</xdr:row>
      <xdr:rowOff>38100</xdr:rowOff>
    </xdr:to>
    <xdr:pic>
      <xdr:nvPicPr>
        <xdr:cNvPr id="5" name="Picture 4">
          <a:extLst>
            <a:ext uri="{FF2B5EF4-FFF2-40B4-BE49-F238E27FC236}">
              <a16:creationId xmlns:a16="http://schemas.microsoft.com/office/drawing/2014/main" id="{7D17F2A5-DE76-4C8A-B663-9BDE7DB14DE8}"/>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1885950"/>
          <a:ext cx="11811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194310</xdr:colOff>
      <xdr:row>11</xdr:row>
      <xdr:rowOff>114935</xdr:rowOff>
    </xdr:from>
    <xdr:to>
      <xdr:col>12</xdr:col>
      <xdr:colOff>194310</xdr:colOff>
      <xdr:row>11</xdr:row>
      <xdr:rowOff>114935</xdr:rowOff>
    </xdr:to>
    <xdr:cxnSp macro="">
      <xdr:nvCxnSpPr>
        <xdr:cNvPr id="2" name="Straight Connector 1">
          <a:extLst>
            <a:ext uri="{FF2B5EF4-FFF2-40B4-BE49-F238E27FC236}">
              <a16:creationId xmlns:a16="http://schemas.microsoft.com/office/drawing/2014/main" id="{ECAED113-F2EE-447E-932C-9574C6937B88}"/>
            </a:ext>
          </a:extLst>
        </xdr:cNvPr>
        <xdr:cNvCxnSpPr>
          <a:cxnSpLocks noChangeShapeType="1"/>
        </xdr:cNvCxnSpPr>
      </xdr:nvCxnSpPr>
      <xdr:spPr bwMode="auto">
        <a:xfrm>
          <a:off x="10300335" y="2553335"/>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537210</xdr:colOff>
      <xdr:row>33</xdr:row>
      <xdr:rowOff>133985</xdr:rowOff>
    </xdr:from>
    <xdr:to>
      <xdr:col>10</xdr:col>
      <xdr:colOff>537210</xdr:colOff>
      <xdr:row>33</xdr:row>
      <xdr:rowOff>133985</xdr:rowOff>
    </xdr:to>
    <xdr:cxnSp macro="">
      <xdr:nvCxnSpPr>
        <xdr:cNvPr id="4" name="Straight Connector 3">
          <a:extLst>
            <a:ext uri="{FF2B5EF4-FFF2-40B4-BE49-F238E27FC236}">
              <a16:creationId xmlns:a16="http://schemas.microsoft.com/office/drawing/2014/main" id="{50E8B5BD-835D-426E-95C3-2180E63A9E0D}"/>
            </a:ext>
          </a:extLst>
        </xdr:cNvPr>
        <xdr:cNvCxnSpPr>
          <a:cxnSpLocks noChangeShapeType="1"/>
        </xdr:cNvCxnSpPr>
      </xdr:nvCxnSpPr>
      <xdr:spPr bwMode="auto">
        <a:xfrm>
          <a:off x="9424035" y="7315835"/>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581025</xdr:colOff>
      <xdr:row>35</xdr:row>
      <xdr:rowOff>14605</xdr:rowOff>
    </xdr:from>
    <xdr:to>
      <xdr:col>10</xdr:col>
      <xdr:colOff>581025</xdr:colOff>
      <xdr:row>35</xdr:row>
      <xdr:rowOff>14605</xdr:rowOff>
    </xdr:to>
    <xdr:cxnSp macro="">
      <xdr:nvCxnSpPr>
        <xdr:cNvPr id="6" name="Straight Connector 5">
          <a:extLst>
            <a:ext uri="{FF2B5EF4-FFF2-40B4-BE49-F238E27FC236}">
              <a16:creationId xmlns:a16="http://schemas.microsoft.com/office/drawing/2014/main" id="{8AE80E9C-2E13-4B2D-AF07-8B73F5D55ACE}"/>
            </a:ext>
          </a:extLst>
        </xdr:cNvPr>
        <xdr:cNvCxnSpPr>
          <a:cxnSpLocks noChangeShapeType="1"/>
        </xdr:cNvCxnSpPr>
      </xdr:nvCxnSpPr>
      <xdr:spPr bwMode="auto">
        <a:xfrm>
          <a:off x="9467850" y="9482455"/>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194310</xdr:colOff>
      <xdr:row>23</xdr:row>
      <xdr:rowOff>114935</xdr:rowOff>
    </xdr:from>
    <xdr:to>
      <xdr:col>12</xdr:col>
      <xdr:colOff>194310</xdr:colOff>
      <xdr:row>23</xdr:row>
      <xdr:rowOff>114935</xdr:rowOff>
    </xdr:to>
    <xdr:cxnSp macro="">
      <xdr:nvCxnSpPr>
        <xdr:cNvPr id="7" name="Straight Connector 6">
          <a:extLst>
            <a:ext uri="{FF2B5EF4-FFF2-40B4-BE49-F238E27FC236}">
              <a16:creationId xmlns:a16="http://schemas.microsoft.com/office/drawing/2014/main" id="{09E7505C-0BFE-4722-A44F-36A02CF5E3DF}"/>
            </a:ext>
          </a:extLst>
        </xdr:cNvPr>
        <xdr:cNvCxnSpPr>
          <a:cxnSpLocks noChangeShapeType="1"/>
        </xdr:cNvCxnSpPr>
      </xdr:nvCxnSpPr>
      <xdr:spPr bwMode="auto">
        <a:xfrm>
          <a:off x="10300335" y="2553335"/>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219075</xdr:colOff>
      <xdr:row>33</xdr:row>
      <xdr:rowOff>180975</xdr:rowOff>
    </xdr:from>
    <xdr:to>
      <xdr:col>2</xdr:col>
      <xdr:colOff>371475</xdr:colOff>
      <xdr:row>34</xdr:row>
      <xdr:rowOff>0</xdr:rowOff>
    </xdr:to>
    <xdr:pic>
      <xdr:nvPicPr>
        <xdr:cNvPr id="10" name="Picture 9">
          <a:extLst>
            <a:ext uri="{FF2B5EF4-FFF2-40B4-BE49-F238E27FC236}">
              <a16:creationId xmlns:a16="http://schemas.microsoft.com/office/drawing/2014/main" id="{B4772897-1026-4C19-AA92-B5C31D268DF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000375" y="5076825"/>
          <a:ext cx="1524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285115</xdr:colOff>
      <xdr:row>11</xdr:row>
      <xdr:rowOff>107950</xdr:rowOff>
    </xdr:from>
    <xdr:to>
      <xdr:col>15</xdr:col>
      <xdr:colOff>285115</xdr:colOff>
      <xdr:row>11</xdr:row>
      <xdr:rowOff>107950</xdr:rowOff>
    </xdr:to>
    <xdr:cxnSp macro="">
      <xdr:nvCxnSpPr>
        <xdr:cNvPr id="2" name="Straight Connector 1">
          <a:extLst>
            <a:ext uri="{FF2B5EF4-FFF2-40B4-BE49-F238E27FC236}">
              <a16:creationId xmlns:a16="http://schemas.microsoft.com/office/drawing/2014/main" id="{AB75BD0C-6FE5-462C-A36D-EF4BE49EF3D8}"/>
            </a:ext>
          </a:extLst>
        </xdr:cNvPr>
        <xdr:cNvCxnSpPr>
          <a:cxnSpLocks noChangeShapeType="1"/>
        </xdr:cNvCxnSpPr>
      </xdr:nvCxnSpPr>
      <xdr:spPr bwMode="auto">
        <a:xfrm>
          <a:off x="5885815" y="349885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opLeftCell="A26" workbookViewId="0">
      <selection activeCell="B37" sqref="B37"/>
    </sheetView>
  </sheetViews>
  <sheetFormatPr defaultRowHeight="15" x14ac:dyDescent="0.25"/>
  <cols>
    <col min="1" max="1" width="41.140625" style="36" bestFit="1" customWidth="1"/>
    <col min="2" max="16384" width="9.140625" style="36"/>
  </cols>
  <sheetData>
    <row r="1" spans="1:3" ht="16.5" x14ac:dyDescent="0.25">
      <c r="A1" s="36" t="s">
        <v>78</v>
      </c>
      <c r="B1" s="38" t="s">
        <v>80</v>
      </c>
    </row>
    <row r="2" spans="1:3" x14ac:dyDescent="0.25">
      <c r="A2" s="36" t="s">
        <v>0</v>
      </c>
      <c r="B2" s="37" t="s">
        <v>79</v>
      </c>
    </row>
    <row r="3" spans="1:3" ht="16.5" x14ac:dyDescent="0.25">
      <c r="A3" s="36" t="s">
        <v>81</v>
      </c>
      <c r="B3" s="40" t="s">
        <v>82</v>
      </c>
    </row>
    <row r="4" spans="1:3" ht="16.5" x14ac:dyDescent="0.25">
      <c r="A4" s="36" t="s">
        <v>83</v>
      </c>
      <c r="B4" s="40" t="s">
        <v>84</v>
      </c>
    </row>
    <row r="5" spans="1:3" ht="21" x14ac:dyDescent="0.35">
      <c r="A5" s="36" t="s">
        <v>85</v>
      </c>
      <c r="B5" s="38" t="s">
        <v>86</v>
      </c>
    </row>
    <row r="6" spans="1:3" x14ac:dyDescent="0.25">
      <c r="A6" s="36" t="s">
        <v>1</v>
      </c>
      <c r="B6" s="36">
        <v>3</v>
      </c>
      <c r="C6" s="36" t="s">
        <v>4</v>
      </c>
    </row>
    <row r="7" spans="1:3" x14ac:dyDescent="0.25">
      <c r="A7" s="36" t="s">
        <v>2</v>
      </c>
      <c r="B7" s="36">
        <v>435.7</v>
      </c>
      <c r="C7" s="36" t="s">
        <v>3</v>
      </c>
    </row>
    <row r="8" spans="1:3" ht="16.5" x14ac:dyDescent="0.25">
      <c r="A8" s="40" t="s">
        <v>87</v>
      </c>
      <c r="B8" s="36">
        <v>814.3</v>
      </c>
      <c r="C8" s="36" t="s">
        <v>3</v>
      </c>
    </row>
    <row r="9" spans="1:3" ht="16.5" x14ac:dyDescent="0.25">
      <c r="A9" s="40" t="s">
        <v>88</v>
      </c>
      <c r="B9" s="40" t="s">
        <v>89</v>
      </c>
    </row>
    <row r="10" spans="1:3" ht="16.5" x14ac:dyDescent="0.25">
      <c r="A10" s="40" t="s">
        <v>90</v>
      </c>
      <c r="B10" s="40"/>
    </row>
    <row r="11" spans="1:3" x14ac:dyDescent="0.25">
      <c r="A11" s="37" t="s">
        <v>5</v>
      </c>
    </row>
    <row r="12" spans="1:3" x14ac:dyDescent="0.25">
      <c r="A12" s="36" t="s">
        <v>9</v>
      </c>
      <c r="B12" s="36">
        <v>0.15</v>
      </c>
      <c r="C12" s="36" t="s">
        <v>6</v>
      </c>
    </row>
    <row r="13" spans="1:3" x14ac:dyDescent="0.25">
      <c r="A13" s="36" t="s">
        <v>8</v>
      </c>
      <c r="B13" s="36">
        <v>2.85</v>
      </c>
      <c r="C13" s="36" t="s">
        <v>6</v>
      </c>
    </row>
    <row r="14" spans="1:3" x14ac:dyDescent="0.25">
      <c r="A14" s="36" t="s">
        <v>7</v>
      </c>
      <c r="B14" s="36">
        <v>6.45</v>
      </c>
      <c r="C14" s="36" t="s">
        <v>6</v>
      </c>
    </row>
    <row r="15" spans="1:3" x14ac:dyDescent="0.25">
      <c r="A15" s="36" t="s">
        <v>10</v>
      </c>
      <c r="B15" s="36">
        <v>13.35</v>
      </c>
      <c r="C15" s="36" t="s">
        <v>6</v>
      </c>
    </row>
    <row r="16" spans="1:3" x14ac:dyDescent="0.25">
      <c r="A16" s="36" t="s">
        <v>11</v>
      </c>
      <c r="B16" s="36">
        <f>B15</f>
        <v>13.35</v>
      </c>
      <c r="C16" s="36" t="s">
        <v>6</v>
      </c>
    </row>
    <row r="17" spans="1:3" x14ac:dyDescent="0.25">
      <c r="A17" s="36" t="s">
        <v>91</v>
      </c>
      <c r="B17" s="36">
        <v>3.6</v>
      </c>
      <c r="C17" s="36" t="s">
        <v>6</v>
      </c>
    </row>
    <row r="18" spans="1:3" x14ac:dyDescent="0.25">
      <c r="A18" s="36" t="s">
        <v>92</v>
      </c>
      <c r="B18" s="36">
        <v>3.6</v>
      </c>
      <c r="C18" s="36" t="s">
        <v>6</v>
      </c>
    </row>
    <row r="19" spans="1:3" x14ac:dyDescent="0.25">
      <c r="A19" s="36" t="s">
        <v>93</v>
      </c>
      <c r="B19" s="36">
        <v>3.3</v>
      </c>
      <c r="C19" s="36" t="s">
        <v>6</v>
      </c>
    </row>
    <row r="20" spans="1:3" x14ac:dyDescent="0.25">
      <c r="A20" s="37" t="s">
        <v>94</v>
      </c>
    </row>
    <row r="21" spans="1:3" x14ac:dyDescent="0.25">
      <c r="A21" s="36" t="s">
        <v>95</v>
      </c>
      <c r="B21" s="36" t="s">
        <v>96</v>
      </c>
    </row>
    <row r="22" spans="1:3" ht="16.5" x14ac:dyDescent="0.25">
      <c r="A22" s="40" t="s">
        <v>97</v>
      </c>
      <c r="B22" s="36">
        <v>14.5</v>
      </c>
      <c r="C22" s="36" t="s">
        <v>105</v>
      </c>
    </row>
    <row r="23" spans="1:3" ht="16.5" x14ac:dyDescent="0.25">
      <c r="A23" s="40" t="s">
        <v>98</v>
      </c>
      <c r="B23" s="36">
        <v>1.05</v>
      </c>
      <c r="C23" s="36" t="s">
        <v>105</v>
      </c>
    </row>
    <row r="24" spans="1:3" ht="16.5" x14ac:dyDescent="0.25">
      <c r="A24" s="40" t="s">
        <v>99</v>
      </c>
      <c r="B24" s="36">
        <v>30000</v>
      </c>
      <c r="C24" s="36" t="s">
        <v>105</v>
      </c>
    </row>
    <row r="25" spans="1:3" x14ac:dyDescent="0.25">
      <c r="A25" s="37" t="s">
        <v>100</v>
      </c>
    </row>
    <row r="26" spans="1:3" x14ac:dyDescent="0.25">
      <c r="A26" s="36" t="s">
        <v>101</v>
      </c>
      <c r="B26" s="36" t="s">
        <v>102</v>
      </c>
    </row>
    <row r="27" spans="1:3" ht="16.5" x14ac:dyDescent="0.25">
      <c r="A27" s="40" t="s">
        <v>103</v>
      </c>
      <c r="B27" s="36">
        <v>260</v>
      </c>
      <c r="C27" s="36" t="s">
        <v>105</v>
      </c>
    </row>
    <row r="28" spans="1:3" ht="16.5" x14ac:dyDescent="0.25">
      <c r="A28" s="40" t="s">
        <v>104</v>
      </c>
      <c r="B28" s="36">
        <v>210</v>
      </c>
      <c r="C28" s="36" t="s">
        <v>105</v>
      </c>
    </row>
    <row r="29" spans="1:3" ht="16.5" x14ac:dyDescent="0.25">
      <c r="A29" s="40" t="s">
        <v>99</v>
      </c>
      <c r="B29" s="36">
        <v>200000</v>
      </c>
      <c r="C29" s="36" t="s">
        <v>105</v>
      </c>
    </row>
    <row r="30" spans="1:3" x14ac:dyDescent="0.25">
      <c r="A30" s="36" t="s">
        <v>101</v>
      </c>
      <c r="B30" s="36" t="s">
        <v>106</v>
      </c>
    </row>
    <row r="31" spans="1:3" ht="16.5" x14ac:dyDescent="0.25">
      <c r="A31" s="40" t="s">
        <v>103</v>
      </c>
      <c r="B31" s="36">
        <v>260</v>
      </c>
      <c r="C31" s="36" t="s">
        <v>105</v>
      </c>
    </row>
    <row r="32" spans="1:3" ht="16.5" x14ac:dyDescent="0.25">
      <c r="A32" s="40" t="s">
        <v>104</v>
      </c>
      <c r="B32" s="36">
        <v>210</v>
      </c>
      <c r="C32" s="36" t="s">
        <v>105</v>
      </c>
    </row>
    <row r="33" spans="1:3" ht="16.5" x14ac:dyDescent="0.25">
      <c r="A33" s="40" t="s">
        <v>99</v>
      </c>
      <c r="B33" s="36">
        <v>200000</v>
      </c>
      <c r="C33" s="36" t="s">
        <v>105</v>
      </c>
    </row>
    <row r="34" spans="1:3" x14ac:dyDescent="0.25">
      <c r="A34" s="36" t="s">
        <v>101</v>
      </c>
      <c r="B34" s="36" t="s">
        <v>107</v>
      </c>
    </row>
    <row r="35" spans="1:3" ht="16.5" x14ac:dyDescent="0.25">
      <c r="A35" s="40" t="s">
        <v>103</v>
      </c>
      <c r="B35" s="36">
        <v>350</v>
      </c>
      <c r="C35" s="36" t="s">
        <v>105</v>
      </c>
    </row>
    <row r="36" spans="1:3" ht="16.5" x14ac:dyDescent="0.25">
      <c r="A36" s="40" t="s">
        <v>104</v>
      </c>
      <c r="B36" s="36">
        <v>280</v>
      </c>
      <c r="C36" s="36" t="s">
        <v>105</v>
      </c>
    </row>
    <row r="37" spans="1:3" ht="16.5" x14ac:dyDescent="0.25">
      <c r="A37" s="40" t="s">
        <v>99</v>
      </c>
      <c r="B37" s="36">
        <v>200000</v>
      </c>
      <c r="C37" s="36" t="s">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D24EC-1372-417C-BF02-01F679CA5045}">
  <dimension ref="A1:B1"/>
  <sheetViews>
    <sheetView workbookViewId="0">
      <selection activeCell="B1" sqref="B1"/>
    </sheetView>
  </sheetViews>
  <sheetFormatPr defaultRowHeight="15" x14ac:dyDescent="0.25"/>
  <cols>
    <col min="1" max="1" width="14.5703125" bestFit="1" customWidth="1"/>
  </cols>
  <sheetData>
    <row r="1" spans="1:2" x14ac:dyDescent="0.25">
      <c r="A1" t="s">
        <v>69</v>
      </c>
      <c r="B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AD0B9-275A-48D5-ABAA-348E51522F41}">
  <dimension ref="A1:B24"/>
  <sheetViews>
    <sheetView workbookViewId="0">
      <selection activeCell="E12" sqref="E12"/>
    </sheetView>
  </sheetViews>
  <sheetFormatPr defaultRowHeight="15" x14ac:dyDescent="0.25"/>
  <cols>
    <col min="1" max="1" width="44.140625" bestFit="1" customWidth="1"/>
  </cols>
  <sheetData>
    <row r="1" spans="1:2" ht="16.5" x14ac:dyDescent="0.25">
      <c r="A1" s="17" t="s">
        <v>34</v>
      </c>
    </row>
    <row r="2" spans="1:2" ht="16.5" x14ac:dyDescent="0.25">
      <c r="A2" s="17" t="s">
        <v>35</v>
      </c>
    </row>
    <row r="3" spans="1:2" ht="16.5" x14ac:dyDescent="0.25">
      <c r="A3" s="18" t="s">
        <v>36</v>
      </c>
    </row>
    <row r="4" spans="1:2" ht="16.5" x14ac:dyDescent="0.25">
      <c r="A4" s="17" t="s">
        <v>37</v>
      </c>
      <c r="B4">
        <v>260</v>
      </c>
    </row>
    <row r="5" spans="1:2" ht="16.5" x14ac:dyDescent="0.25">
      <c r="A5" s="18" t="s">
        <v>38</v>
      </c>
    </row>
    <row r="6" spans="1:2" ht="16.5" x14ac:dyDescent="0.25">
      <c r="A6" s="17" t="s">
        <v>37</v>
      </c>
      <c r="B6">
        <v>210</v>
      </c>
    </row>
    <row r="7" spans="1:2" ht="16.5" x14ac:dyDescent="0.25">
      <c r="A7" s="18" t="s">
        <v>39</v>
      </c>
    </row>
    <row r="8" spans="1:2" ht="16.5" x14ac:dyDescent="0.25">
      <c r="A8" s="17" t="s">
        <v>37</v>
      </c>
      <c r="B8">
        <v>2000000</v>
      </c>
    </row>
    <row r="9" spans="1:2" ht="16.5" x14ac:dyDescent="0.25">
      <c r="A9" s="17" t="s">
        <v>40</v>
      </c>
    </row>
    <row r="10" spans="1:2" ht="16.5" x14ac:dyDescent="0.25">
      <c r="A10" s="17" t="s">
        <v>41</v>
      </c>
    </row>
    <row r="11" spans="1:2" ht="16.5" x14ac:dyDescent="0.25">
      <c r="A11" s="17" t="s">
        <v>42</v>
      </c>
    </row>
    <row r="12" spans="1:2" ht="16.5" x14ac:dyDescent="0.25">
      <c r="A12" s="17" t="s">
        <v>37</v>
      </c>
      <c r="B12">
        <v>260</v>
      </c>
    </row>
    <row r="13" spans="1:2" ht="16.5" x14ac:dyDescent="0.25">
      <c r="A13" s="17" t="s">
        <v>43</v>
      </c>
    </row>
    <row r="14" spans="1:2" ht="16.5" x14ac:dyDescent="0.25">
      <c r="A14" s="17" t="s">
        <v>37</v>
      </c>
      <c r="B14">
        <v>210</v>
      </c>
    </row>
    <row r="15" spans="1:2" ht="16.5" x14ac:dyDescent="0.25">
      <c r="A15" s="17" t="s">
        <v>44</v>
      </c>
    </row>
    <row r="16" spans="1:2" ht="16.5" x14ac:dyDescent="0.25">
      <c r="A16" s="17" t="s">
        <v>37</v>
      </c>
      <c r="B16">
        <v>200000</v>
      </c>
    </row>
    <row r="17" spans="1:2" ht="16.5" x14ac:dyDescent="0.25">
      <c r="A17" s="17" t="s">
        <v>45</v>
      </c>
    </row>
    <row r="18" spans="1:2" ht="16.5" x14ac:dyDescent="0.25">
      <c r="A18" s="17" t="s">
        <v>41</v>
      </c>
    </row>
    <row r="19" spans="1:2" ht="16.5" x14ac:dyDescent="0.25">
      <c r="A19" s="17" t="s">
        <v>42</v>
      </c>
    </row>
    <row r="20" spans="1:2" ht="16.5" x14ac:dyDescent="0.25">
      <c r="A20" s="17" t="s">
        <v>37</v>
      </c>
      <c r="B20">
        <v>350</v>
      </c>
    </row>
    <row r="21" spans="1:2" ht="16.5" x14ac:dyDescent="0.25">
      <c r="A21" s="17" t="s">
        <v>43</v>
      </c>
    </row>
    <row r="22" spans="1:2" ht="16.5" x14ac:dyDescent="0.25">
      <c r="A22" s="17" t="s">
        <v>37</v>
      </c>
      <c r="B22">
        <v>280</v>
      </c>
    </row>
    <row r="23" spans="1:2" ht="16.5" x14ac:dyDescent="0.25">
      <c r="A23" s="17" t="s">
        <v>44</v>
      </c>
    </row>
    <row r="24" spans="1:2" ht="16.5" x14ac:dyDescent="0.25">
      <c r="A24" s="17" t="s">
        <v>37</v>
      </c>
      <c r="B24">
        <v>200000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C39A-C1FE-4E81-96F8-FE26900C8179}">
  <dimension ref="A1:B9"/>
  <sheetViews>
    <sheetView workbookViewId="0">
      <selection activeCell="D6" sqref="D6"/>
    </sheetView>
  </sheetViews>
  <sheetFormatPr defaultRowHeight="15" x14ac:dyDescent="0.25"/>
  <cols>
    <col min="1" max="1" width="70.28515625" customWidth="1"/>
  </cols>
  <sheetData>
    <row r="1" spans="1:2" ht="16.5" x14ac:dyDescent="0.25">
      <c r="A1" s="17" t="s">
        <v>46</v>
      </c>
    </row>
    <row r="2" spans="1:2" ht="16.5" x14ac:dyDescent="0.25">
      <c r="A2" s="19" t="s">
        <v>47</v>
      </c>
    </row>
    <row r="3" spans="1:2" ht="33" x14ac:dyDescent="0.25">
      <c r="A3" s="17" t="s">
        <v>48</v>
      </c>
    </row>
    <row r="4" spans="1:2" ht="16.5" x14ac:dyDescent="0.25">
      <c r="A4" s="18" t="s">
        <v>49</v>
      </c>
    </row>
    <row r="5" spans="1:2" ht="16.5" x14ac:dyDescent="0.25">
      <c r="A5" s="17" t="s">
        <v>37</v>
      </c>
      <c r="B5">
        <v>14.5</v>
      </c>
    </row>
    <row r="6" spans="1:2" ht="16.5" x14ac:dyDescent="0.25">
      <c r="A6" s="18" t="s">
        <v>50</v>
      </c>
    </row>
    <row r="7" spans="1:2" ht="16.5" x14ac:dyDescent="0.25">
      <c r="A7" s="17" t="s">
        <v>37</v>
      </c>
      <c r="B7">
        <v>1.05</v>
      </c>
    </row>
    <row r="8" spans="1:2" ht="16.5" x14ac:dyDescent="0.25">
      <c r="A8" s="18" t="s">
        <v>39</v>
      </c>
    </row>
    <row r="9" spans="1:2" ht="16.5" x14ac:dyDescent="0.25">
      <c r="A9" s="17" t="s">
        <v>37</v>
      </c>
      <c r="B9">
        <v>30000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B65E-9118-43EF-B256-83FCD856D421}">
  <dimension ref="A1:Q39"/>
  <sheetViews>
    <sheetView topLeftCell="A31" workbookViewId="0">
      <selection activeCell="E42" sqref="E42"/>
    </sheetView>
  </sheetViews>
  <sheetFormatPr defaultRowHeight="15" x14ac:dyDescent="0.25"/>
  <cols>
    <col min="1" max="1" width="30.5703125" bestFit="1" customWidth="1"/>
    <col min="2" max="2" width="11.140625" customWidth="1"/>
    <col min="3" max="3" width="12" customWidth="1"/>
    <col min="4" max="4" width="10.28515625" style="13" bestFit="1" customWidth="1"/>
    <col min="5" max="5" width="6.85546875" style="3" bestFit="1" customWidth="1"/>
    <col min="6" max="6" width="14.42578125" customWidth="1"/>
    <col min="7" max="7" width="10.140625" style="20" bestFit="1" customWidth="1"/>
    <col min="10" max="10" width="5" bestFit="1" customWidth="1"/>
    <col min="11" max="11" width="5.85546875" bestFit="1" customWidth="1"/>
    <col min="12" max="12" width="5" bestFit="1" customWidth="1"/>
    <col min="13" max="13" width="5.85546875" bestFit="1" customWidth="1"/>
    <col min="14" max="15" width="8.7109375" bestFit="1" customWidth="1"/>
    <col min="16" max="16" width="4.42578125" bestFit="1" customWidth="1"/>
    <col min="17" max="17" width="8.7109375" bestFit="1" customWidth="1"/>
  </cols>
  <sheetData>
    <row r="1" spans="1:6" ht="20.25" x14ac:dyDescent="0.25">
      <c r="A1" s="48" t="s">
        <v>28</v>
      </c>
      <c r="B1" s="48" t="s">
        <v>29</v>
      </c>
      <c r="C1" s="43" t="s">
        <v>109</v>
      </c>
      <c r="D1" s="9" t="s">
        <v>16</v>
      </c>
      <c r="E1" s="43" t="s">
        <v>18</v>
      </c>
      <c r="F1" s="4" t="s">
        <v>30</v>
      </c>
    </row>
    <row r="2" spans="1:6" ht="20.25" thickBot="1" x14ac:dyDescent="0.3">
      <c r="A2" s="41"/>
      <c r="B2" s="41"/>
      <c r="C2" s="44"/>
      <c r="D2" s="10" t="s">
        <v>17</v>
      </c>
      <c r="E2" s="44"/>
      <c r="F2" s="1" t="s">
        <v>31</v>
      </c>
    </row>
    <row r="3" spans="1:6" ht="17.25" thickBot="1" x14ac:dyDescent="0.3">
      <c r="A3" s="2" t="s">
        <v>20</v>
      </c>
      <c r="B3" s="7">
        <v>10</v>
      </c>
      <c r="C3" s="7">
        <v>20</v>
      </c>
      <c r="D3" s="11">
        <f>B3*C3/1000</f>
        <v>0.2</v>
      </c>
      <c r="E3" s="7">
        <v>1.2</v>
      </c>
      <c r="F3" s="15">
        <f>D3*E3</f>
        <v>0.24</v>
      </c>
    </row>
    <row r="4" spans="1:6" ht="17.25" thickBot="1" x14ac:dyDescent="0.3">
      <c r="A4" s="2" t="s">
        <v>32</v>
      </c>
      <c r="B4" s="7">
        <v>35</v>
      </c>
      <c r="C4" s="7">
        <v>18</v>
      </c>
      <c r="D4" s="11">
        <f t="shared" ref="D4:D6" si="0">B4*C4/1000</f>
        <v>0.63</v>
      </c>
      <c r="E4" s="7">
        <v>1.3</v>
      </c>
      <c r="F4" s="15">
        <f t="shared" ref="F4:F7" si="1">D4*E4</f>
        <v>0.81900000000000006</v>
      </c>
    </row>
    <row r="5" spans="1:6" ht="17.25" thickBot="1" x14ac:dyDescent="0.3">
      <c r="A5" s="2" t="s">
        <v>22</v>
      </c>
      <c r="B5" s="16">
        <v>120</v>
      </c>
      <c r="C5" s="7">
        <v>25</v>
      </c>
      <c r="D5" s="11">
        <f t="shared" si="0"/>
        <v>3</v>
      </c>
      <c r="E5" s="7">
        <v>1.1000000000000001</v>
      </c>
      <c r="F5" s="15">
        <f t="shared" si="1"/>
        <v>3.3000000000000003</v>
      </c>
    </row>
    <row r="6" spans="1:6" ht="17.25" thickBot="1" x14ac:dyDescent="0.3">
      <c r="A6" s="2" t="s">
        <v>24</v>
      </c>
      <c r="B6" s="7">
        <v>15</v>
      </c>
      <c r="C6" s="7">
        <v>18</v>
      </c>
      <c r="D6" s="11">
        <f t="shared" si="0"/>
        <v>0.27</v>
      </c>
      <c r="E6" s="7">
        <v>1.3</v>
      </c>
      <c r="F6" s="15">
        <f t="shared" si="1"/>
        <v>0.35100000000000003</v>
      </c>
    </row>
    <row r="7" spans="1:6" ht="17.25" thickBot="1" x14ac:dyDescent="0.3">
      <c r="A7" s="2" t="s">
        <v>25</v>
      </c>
      <c r="B7" s="7"/>
      <c r="C7" s="7"/>
      <c r="D7" s="11">
        <v>0.5</v>
      </c>
      <c r="E7" s="7">
        <v>1.2</v>
      </c>
      <c r="F7" s="15">
        <f t="shared" si="1"/>
        <v>0.6</v>
      </c>
    </row>
    <row r="8" spans="1:6" ht="17.25" thickBot="1" x14ac:dyDescent="0.3">
      <c r="A8" s="45" t="s">
        <v>26</v>
      </c>
      <c r="B8" s="46"/>
      <c r="C8" s="47"/>
      <c r="D8" s="12">
        <f>SUM(D3:D7)</f>
        <v>4.5999999999999996</v>
      </c>
      <c r="E8" s="14"/>
      <c r="F8" s="12">
        <f>SUM(F3:F7)</f>
        <v>5.31</v>
      </c>
    </row>
    <row r="10" spans="1:6" ht="17.25" x14ac:dyDescent="0.25">
      <c r="A10" s="42" t="s">
        <v>33</v>
      </c>
      <c r="B10" s="42"/>
      <c r="C10" s="42"/>
      <c r="D10" s="42"/>
      <c r="E10" s="42"/>
      <c r="F10" s="42"/>
    </row>
    <row r="11" spans="1:6" ht="15.75" thickBot="1" x14ac:dyDescent="0.3"/>
    <row r="12" spans="1:6" ht="20.25" x14ac:dyDescent="0.25">
      <c r="A12" s="43" t="s">
        <v>12</v>
      </c>
      <c r="B12" s="4" t="s">
        <v>13</v>
      </c>
      <c r="C12" s="43" t="s">
        <v>109</v>
      </c>
      <c r="D12" s="9" t="s">
        <v>16</v>
      </c>
      <c r="E12" s="43" t="s">
        <v>18</v>
      </c>
      <c r="F12" s="4" t="s">
        <v>19</v>
      </c>
    </row>
    <row r="13" spans="1:6" ht="20.25" thickBot="1" x14ac:dyDescent="0.3">
      <c r="A13" s="44"/>
      <c r="B13" s="5" t="s">
        <v>14</v>
      </c>
      <c r="C13" s="44"/>
      <c r="D13" s="10" t="s">
        <v>17</v>
      </c>
      <c r="E13" s="44"/>
      <c r="F13" s="6" t="s">
        <v>17</v>
      </c>
    </row>
    <row r="14" spans="1:6" ht="17.25" thickBot="1" x14ac:dyDescent="0.3">
      <c r="A14" s="2" t="s">
        <v>20</v>
      </c>
      <c r="B14" s="7">
        <v>10</v>
      </c>
      <c r="C14" s="7">
        <v>20</v>
      </c>
      <c r="D14" s="11">
        <f>B14*C14/1000</f>
        <v>0.2</v>
      </c>
      <c r="E14" s="7">
        <v>1.2</v>
      </c>
      <c r="F14" s="7">
        <f>E14*D14</f>
        <v>0.24</v>
      </c>
    </row>
    <row r="15" spans="1:6" ht="17.25" thickBot="1" x14ac:dyDescent="0.3">
      <c r="A15" s="2" t="s">
        <v>21</v>
      </c>
      <c r="B15" s="7">
        <v>50</v>
      </c>
      <c r="C15" s="7">
        <v>18</v>
      </c>
      <c r="D15" s="11">
        <f t="shared" ref="D15:D18" si="2">B15*C15/1000</f>
        <v>0.9</v>
      </c>
      <c r="E15" s="7">
        <v>1.3</v>
      </c>
      <c r="F15" s="7">
        <f t="shared" ref="F15:F19" si="3">E15*D15</f>
        <v>1.1700000000000002</v>
      </c>
    </row>
    <row r="16" spans="1:6" ht="17.25" thickBot="1" x14ac:dyDescent="0.3">
      <c r="A16" s="2" t="s">
        <v>22</v>
      </c>
      <c r="B16" s="7">
        <v>100</v>
      </c>
      <c r="C16" s="7">
        <v>25</v>
      </c>
      <c r="D16" s="11">
        <f t="shared" si="2"/>
        <v>2.5</v>
      </c>
      <c r="E16" s="7">
        <v>1.1000000000000001</v>
      </c>
      <c r="F16" s="7">
        <f t="shared" si="3"/>
        <v>2.75</v>
      </c>
    </row>
    <row r="17" spans="1:6" ht="17.25" thickBot="1" x14ac:dyDescent="0.3">
      <c r="A17" s="2" t="s">
        <v>23</v>
      </c>
      <c r="B17" s="7">
        <v>3</v>
      </c>
      <c r="C17" s="7">
        <v>10</v>
      </c>
      <c r="D17" s="11">
        <f t="shared" si="2"/>
        <v>0.03</v>
      </c>
      <c r="E17" s="7">
        <v>1.3</v>
      </c>
      <c r="F17" s="7">
        <f t="shared" si="3"/>
        <v>3.9E-2</v>
      </c>
    </row>
    <row r="18" spans="1:6" ht="17.25" thickBot="1" x14ac:dyDescent="0.3">
      <c r="A18" s="2" t="s">
        <v>24</v>
      </c>
      <c r="B18" s="7">
        <v>15</v>
      </c>
      <c r="C18" s="7">
        <v>18</v>
      </c>
      <c r="D18" s="11">
        <f t="shared" si="2"/>
        <v>0.27</v>
      </c>
      <c r="E18" s="7">
        <v>1.3</v>
      </c>
      <c r="F18" s="7">
        <f t="shared" si="3"/>
        <v>0.35100000000000003</v>
      </c>
    </row>
    <row r="19" spans="1:6" ht="17.25" thickBot="1" x14ac:dyDescent="0.3">
      <c r="A19" s="2" t="s">
        <v>25</v>
      </c>
      <c r="B19" s="7"/>
      <c r="C19" s="7"/>
      <c r="D19" s="11">
        <v>0.5</v>
      </c>
      <c r="E19" s="7">
        <v>1.2</v>
      </c>
      <c r="F19" s="7">
        <f t="shared" si="3"/>
        <v>0.6</v>
      </c>
    </row>
    <row r="20" spans="1:6" ht="17.25" thickBot="1" x14ac:dyDescent="0.3">
      <c r="A20" s="45" t="s">
        <v>26</v>
      </c>
      <c r="B20" s="46"/>
      <c r="C20" s="47"/>
      <c r="D20" s="12">
        <f>SUM(D14:D19)</f>
        <v>4.4000000000000004</v>
      </c>
      <c r="E20" s="8"/>
      <c r="F20" s="5">
        <f>SUM(F14:F19)</f>
        <v>5.1499999999999995</v>
      </c>
    </row>
    <row r="22" spans="1:6" ht="17.25" x14ac:dyDescent="0.25">
      <c r="A22" s="42" t="s">
        <v>27</v>
      </c>
      <c r="B22" s="42"/>
      <c r="C22" s="42"/>
      <c r="D22" s="42"/>
      <c r="E22" s="42"/>
      <c r="F22" s="42"/>
    </row>
    <row r="23" spans="1:6" ht="15.75" thickBot="1" x14ac:dyDescent="0.3"/>
    <row r="24" spans="1:6" ht="20.25" x14ac:dyDescent="0.25">
      <c r="A24" s="43" t="s">
        <v>12</v>
      </c>
      <c r="B24" s="4" t="s">
        <v>13</v>
      </c>
      <c r="C24" s="43" t="s">
        <v>108</v>
      </c>
      <c r="D24" s="9" t="s">
        <v>16</v>
      </c>
      <c r="E24" s="43" t="s">
        <v>18</v>
      </c>
      <c r="F24" s="4" t="s">
        <v>19</v>
      </c>
    </row>
    <row r="25" spans="1:6" ht="20.25" thickBot="1" x14ac:dyDescent="0.3">
      <c r="A25" s="44"/>
      <c r="B25" s="5" t="s">
        <v>14</v>
      </c>
      <c r="C25" s="44"/>
      <c r="D25" s="10" t="s">
        <v>17</v>
      </c>
      <c r="E25" s="44"/>
      <c r="F25" s="6" t="s">
        <v>17</v>
      </c>
    </row>
    <row r="26" spans="1:6" ht="17.25" customHeight="1" thickBot="1" x14ac:dyDescent="0.3">
      <c r="A26" s="2" t="s">
        <v>52</v>
      </c>
      <c r="B26" s="21"/>
      <c r="C26" s="21"/>
      <c r="D26" s="22"/>
      <c r="E26" s="23"/>
      <c r="F26" s="23"/>
    </row>
    <row r="27" spans="1:6" ht="17.25" thickBot="1" x14ac:dyDescent="0.3">
      <c r="A27" s="2" t="s">
        <v>53</v>
      </c>
      <c r="B27" s="21">
        <v>10</v>
      </c>
      <c r="C27" s="21">
        <v>20</v>
      </c>
      <c r="D27" s="22">
        <f>C27*B27/1000</f>
        <v>0.2</v>
      </c>
      <c r="E27" s="23">
        <v>1.2</v>
      </c>
      <c r="F27" s="23">
        <f t="shared" ref="F27:F30" si="4">E27*D27</f>
        <v>0.24</v>
      </c>
    </row>
    <row r="28" spans="1:6" ht="17.25" thickBot="1" x14ac:dyDescent="0.3">
      <c r="A28" s="2" t="s">
        <v>54</v>
      </c>
      <c r="B28" s="21">
        <v>35</v>
      </c>
      <c r="C28" s="21">
        <v>18</v>
      </c>
      <c r="D28" s="22">
        <f t="shared" ref="D28:D29" si="5">C28*B28/1000</f>
        <v>0.63</v>
      </c>
      <c r="E28" s="23">
        <v>1.3</v>
      </c>
      <c r="F28" s="23">
        <f t="shared" si="4"/>
        <v>0.81900000000000006</v>
      </c>
    </row>
    <row r="29" spans="1:6" ht="17.25" thickBot="1" x14ac:dyDescent="0.3">
      <c r="A29" s="2" t="s">
        <v>55</v>
      </c>
      <c r="B29" s="21">
        <v>15</v>
      </c>
      <c r="C29" s="21">
        <v>18</v>
      </c>
      <c r="D29" s="22">
        <f t="shared" si="5"/>
        <v>0.27</v>
      </c>
      <c r="E29" s="23">
        <v>1.3</v>
      </c>
      <c r="F29" s="23">
        <f t="shared" si="4"/>
        <v>0.35100000000000003</v>
      </c>
    </row>
    <row r="30" spans="1:6" ht="17.25" thickBot="1" x14ac:dyDescent="0.3">
      <c r="A30" s="2" t="s">
        <v>25</v>
      </c>
      <c r="B30" s="21"/>
      <c r="C30" s="21"/>
      <c r="D30" s="22">
        <v>0.5</v>
      </c>
      <c r="E30" s="23">
        <v>1.2</v>
      </c>
      <c r="F30" s="23">
        <f t="shared" si="4"/>
        <v>0.6</v>
      </c>
    </row>
    <row r="31" spans="1:6" ht="17.25" thickBot="1" x14ac:dyDescent="0.3">
      <c r="A31" s="2" t="s">
        <v>26</v>
      </c>
      <c r="B31" s="21"/>
      <c r="C31" s="21"/>
      <c r="D31" s="24">
        <f>SUM(D26:D30)</f>
        <v>1.6</v>
      </c>
      <c r="E31" s="25"/>
      <c r="F31" s="26">
        <f>SUM(F26:F30)</f>
        <v>2.0100000000000002</v>
      </c>
    </row>
    <row r="33" spans="1:17" ht="17.25" x14ac:dyDescent="0.25">
      <c r="A33" s="42" t="s">
        <v>51</v>
      </c>
      <c r="B33" s="42"/>
      <c r="C33" s="42"/>
      <c r="D33" s="42"/>
      <c r="E33" s="42"/>
      <c r="F33" s="42"/>
    </row>
    <row r="34" spans="1:17" ht="15.75" thickBot="1" x14ac:dyDescent="0.3"/>
    <row r="35" spans="1:17" ht="21.75" customHeight="1" thickTop="1" thickBot="1" x14ac:dyDescent="0.3">
      <c r="H35" s="49" t="s">
        <v>56</v>
      </c>
      <c r="I35" s="49" t="s">
        <v>57</v>
      </c>
      <c r="J35" s="50" t="s">
        <v>58</v>
      </c>
      <c r="K35" s="50" t="s">
        <v>59</v>
      </c>
      <c r="L35" s="50" t="s">
        <v>60</v>
      </c>
      <c r="M35" s="50" t="s">
        <v>61</v>
      </c>
      <c r="N35" s="51" t="s">
        <v>111</v>
      </c>
      <c r="O35" s="50" t="s">
        <v>62</v>
      </c>
      <c r="P35" s="52" t="s">
        <v>18</v>
      </c>
      <c r="Q35" s="53" t="s">
        <v>63</v>
      </c>
    </row>
    <row r="36" spans="1:17" ht="20.25" thickBot="1" x14ac:dyDescent="0.3">
      <c r="H36" s="54"/>
      <c r="I36" s="54"/>
      <c r="J36" s="5" t="s">
        <v>64</v>
      </c>
      <c r="K36" s="55" t="s">
        <v>65</v>
      </c>
      <c r="L36" s="5" t="s">
        <v>64</v>
      </c>
      <c r="M36" s="5" t="s">
        <v>66</v>
      </c>
      <c r="N36" s="56" t="s">
        <v>15</v>
      </c>
      <c r="O36" s="56" t="s">
        <v>67</v>
      </c>
      <c r="P36" s="39"/>
      <c r="Q36" s="57" t="s">
        <v>67</v>
      </c>
    </row>
    <row r="37" spans="1:17" ht="33.75" thickBot="1" x14ac:dyDescent="0.3">
      <c r="H37" s="27">
        <v>1</v>
      </c>
      <c r="I37" s="28" t="s">
        <v>68</v>
      </c>
      <c r="J37" s="30">
        <v>0.1</v>
      </c>
      <c r="K37" s="30">
        <v>31.5</v>
      </c>
      <c r="L37" s="30">
        <v>3.1</v>
      </c>
      <c r="M37" s="30">
        <v>64</v>
      </c>
      <c r="N37" s="29">
        <v>18</v>
      </c>
      <c r="O37" s="29">
        <f>ROUND((J37*K37*L37)/M37*N37,solethapphan)</f>
        <v>2.75</v>
      </c>
      <c r="P37" s="29">
        <v>1.1000000000000001</v>
      </c>
      <c r="Q37" s="31">
        <f>ROUND(O37*P37,solethapphan)</f>
        <v>3.03</v>
      </c>
    </row>
    <row r="38" spans="1:17" ht="15.75" thickTop="1" x14ac:dyDescent="0.25"/>
    <row r="39" spans="1:17" ht="17.25" x14ac:dyDescent="0.25">
      <c r="B39" s="58"/>
      <c r="C39" s="58"/>
      <c r="D39" s="58"/>
      <c r="E39" s="58"/>
      <c r="F39" s="58"/>
      <c r="G39" s="58"/>
      <c r="H39" s="58" t="s">
        <v>110</v>
      </c>
      <c r="I39" s="58"/>
      <c r="J39" s="58"/>
    </row>
  </sheetData>
  <mergeCells count="17">
    <mergeCell ref="A10:F10"/>
    <mergeCell ref="A1:A2"/>
    <mergeCell ref="B1:B2"/>
    <mergeCell ref="C1:C2"/>
    <mergeCell ref="E1:E2"/>
    <mergeCell ref="A8:C8"/>
    <mergeCell ref="H35:H36"/>
    <mergeCell ref="I35:I36"/>
    <mergeCell ref="A33:F33"/>
    <mergeCell ref="A12:A13"/>
    <mergeCell ref="C12:C13"/>
    <mergeCell ref="E12:E13"/>
    <mergeCell ref="A20:C20"/>
    <mergeCell ref="A22:F22"/>
    <mergeCell ref="A24:A25"/>
    <mergeCell ref="C24:C25"/>
    <mergeCell ref="E24:E2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2BD06-52BF-40D9-A3FA-CDE2F2507A09}">
  <dimension ref="A1:D7"/>
  <sheetViews>
    <sheetView workbookViewId="0">
      <selection activeCell="B20" sqref="B20"/>
    </sheetView>
  </sheetViews>
  <sheetFormatPr defaultRowHeight="15" x14ac:dyDescent="0.25"/>
  <cols>
    <col min="1" max="1" width="26.85546875" customWidth="1"/>
    <col min="2" max="2" width="13.140625" customWidth="1"/>
    <col min="4" max="4" width="12.7109375" customWidth="1"/>
  </cols>
  <sheetData>
    <row r="1" spans="1:4" ht="20.25" thickBot="1" x14ac:dyDescent="0.3">
      <c r="A1" s="32" t="s">
        <v>70</v>
      </c>
      <c r="B1" s="33" t="s">
        <v>71</v>
      </c>
      <c r="C1" s="33" t="s">
        <v>18</v>
      </c>
      <c r="D1" s="33" t="s">
        <v>72</v>
      </c>
    </row>
    <row r="2" spans="1:4" ht="17.25" thickBot="1" x14ac:dyDescent="0.3">
      <c r="A2" s="2" t="s">
        <v>73</v>
      </c>
      <c r="B2" s="34">
        <v>3</v>
      </c>
      <c r="C2" s="23">
        <v>1.2</v>
      </c>
      <c r="D2" s="35">
        <f>C2*B2</f>
        <v>3.5999999999999996</v>
      </c>
    </row>
    <row r="3" spans="1:4" ht="17.25" thickBot="1" x14ac:dyDescent="0.3">
      <c r="A3" s="2" t="s">
        <v>74</v>
      </c>
      <c r="B3" s="34">
        <v>1.5</v>
      </c>
      <c r="C3" s="23">
        <v>1.3</v>
      </c>
      <c r="D3" s="35">
        <f t="shared" ref="D3:D5" si="0">C3*B3</f>
        <v>1.9500000000000002</v>
      </c>
    </row>
    <row r="4" spans="1:4" ht="17.25" thickBot="1" x14ac:dyDescent="0.3">
      <c r="A4" s="2" t="s">
        <v>75</v>
      </c>
      <c r="B4" s="34">
        <v>2</v>
      </c>
      <c r="C4" s="23">
        <v>1.2</v>
      </c>
      <c r="D4" s="35">
        <f t="shared" si="0"/>
        <v>2.4</v>
      </c>
    </row>
    <row r="5" spans="1:4" ht="17.25" thickBot="1" x14ac:dyDescent="0.3">
      <c r="A5" s="2" t="s">
        <v>76</v>
      </c>
      <c r="B5" s="34">
        <v>3</v>
      </c>
      <c r="C5" s="23">
        <v>1.2</v>
      </c>
      <c r="D5" s="35">
        <f t="shared" si="0"/>
        <v>3.5999999999999996</v>
      </c>
    </row>
    <row r="7" spans="1:4" ht="17.25" x14ac:dyDescent="0.25">
      <c r="A7" s="42" t="s">
        <v>77</v>
      </c>
      <c r="B7" s="42"/>
      <c r="C7" s="42"/>
      <c r="D7" s="42"/>
    </row>
  </sheetData>
  <mergeCells count="1">
    <mergeCell ref="A7:D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6A2BD-0C46-4A74-9450-8E48075937B3}">
  <dimension ref="A1:I26"/>
  <sheetViews>
    <sheetView tabSelected="1" workbookViewId="0">
      <selection activeCell="J6" sqref="J6"/>
    </sheetView>
  </sheetViews>
  <sheetFormatPr defaultRowHeight="15" x14ac:dyDescent="0.25"/>
  <cols>
    <col min="6" max="6" width="9.140625" style="20"/>
    <col min="7" max="7" width="13.85546875" bestFit="1" customWidth="1"/>
  </cols>
  <sheetData>
    <row r="1" spans="1:9" x14ac:dyDescent="0.25">
      <c r="A1" t="s">
        <v>112</v>
      </c>
      <c r="B1" t="s">
        <v>113</v>
      </c>
      <c r="C1" t="s">
        <v>114</v>
      </c>
      <c r="D1" t="s">
        <v>115</v>
      </c>
      <c r="E1" t="s">
        <v>116</v>
      </c>
      <c r="F1" s="20" t="s">
        <v>167</v>
      </c>
      <c r="G1" t="s">
        <v>168</v>
      </c>
      <c r="H1" t="s">
        <v>115</v>
      </c>
      <c r="I1" t="s">
        <v>116</v>
      </c>
    </row>
    <row r="2" spans="1:9" x14ac:dyDescent="0.25">
      <c r="A2" t="s">
        <v>117</v>
      </c>
      <c r="B2" t="s">
        <v>118</v>
      </c>
      <c r="C2" t="s">
        <v>119</v>
      </c>
      <c r="D2">
        <v>2700</v>
      </c>
      <c r="E2">
        <v>3725</v>
      </c>
      <c r="F2" s="20">
        <f>D2*E2/1000000</f>
        <v>10.057499999999999</v>
      </c>
      <c r="G2" s="59">
        <f>MAX(F2:F26)</f>
        <v>28.49625</v>
      </c>
      <c r="H2" t="e">
        <f>VLOOKUP(G2,2,$D$2:$F$26)</f>
        <v>#N/A</v>
      </c>
    </row>
    <row r="3" spans="1:9" x14ac:dyDescent="0.25">
      <c r="A3" t="s">
        <v>120</v>
      </c>
      <c r="B3" t="s">
        <v>121</v>
      </c>
      <c r="C3" t="s">
        <v>122</v>
      </c>
      <c r="D3">
        <v>3725</v>
      </c>
      <c r="E3">
        <v>5200</v>
      </c>
      <c r="F3" s="20">
        <f t="shared" ref="F3:F26" si="0">D3*E3/1000000</f>
        <v>19.37</v>
      </c>
    </row>
    <row r="4" spans="1:9" x14ac:dyDescent="0.25">
      <c r="A4" t="s">
        <v>123</v>
      </c>
      <c r="B4" t="s">
        <v>121</v>
      </c>
      <c r="C4" t="s">
        <v>122</v>
      </c>
      <c r="D4">
        <v>3725</v>
      </c>
      <c r="E4">
        <v>5200</v>
      </c>
      <c r="F4" s="20">
        <f t="shared" si="0"/>
        <v>19.37</v>
      </c>
    </row>
    <row r="5" spans="1:9" x14ac:dyDescent="0.25">
      <c r="A5" t="s">
        <v>124</v>
      </c>
      <c r="B5" t="s">
        <v>125</v>
      </c>
      <c r="C5" t="s">
        <v>126</v>
      </c>
      <c r="D5">
        <v>3725</v>
      </c>
      <c r="E5">
        <v>5650</v>
      </c>
      <c r="F5" s="20">
        <f t="shared" si="0"/>
        <v>21.046250000000001</v>
      </c>
    </row>
    <row r="6" spans="1:9" x14ac:dyDescent="0.25">
      <c r="A6" t="s">
        <v>127</v>
      </c>
      <c r="B6" t="s">
        <v>118</v>
      </c>
      <c r="C6" t="s">
        <v>119</v>
      </c>
      <c r="D6">
        <v>2700</v>
      </c>
      <c r="E6">
        <v>3725</v>
      </c>
      <c r="F6" s="20">
        <f t="shared" si="0"/>
        <v>10.057499999999999</v>
      </c>
    </row>
    <row r="7" spans="1:9" x14ac:dyDescent="0.25">
      <c r="A7" t="s">
        <v>128</v>
      </c>
      <c r="B7" t="s">
        <v>129</v>
      </c>
      <c r="C7" t="s">
        <v>126</v>
      </c>
      <c r="D7">
        <v>3725</v>
      </c>
      <c r="E7">
        <v>5200</v>
      </c>
      <c r="F7" s="20">
        <f t="shared" si="0"/>
        <v>19.37</v>
      </c>
    </row>
    <row r="8" spans="1:9" x14ac:dyDescent="0.25">
      <c r="A8" t="s">
        <v>130</v>
      </c>
      <c r="B8" t="s">
        <v>131</v>
      </c>
      <c r="C8" t="s">
        <v>126</v>
      </c>
      <c r="D8">
        <v>3725</v>
      </c>
      <c r="E8">
        <v>5200</v>
      </c>
      <c r="F8" s="20">
        <f t="shared" si="0"/>
        <v>19.37</v>
      </c>
    </row>
    <row r="9" spans="1:9" x14ac:dyDescent="0.25">
      <c r="A9" t="s">
        <v>132</v>
      </c>
      <c r="B9" t="s">
        <v>133</v>
      </c>
      <c r="C9" t="s">
        <v>126</v>
      </c>
      <c r="D9">
        <v>3750</v>
      </c>
      <c r="E9">
        <v>5650</v>
      </c>
      <c r="F9" s="20">
        <f t="shared" si="0"/>
        <v>21.1875</v>
      </c>
    </row>
    <row r="10" spans="1:9" x14ac:dyDescent="0.25">
      <c r="A10" t="s">
        <v>134</v>
      </c>
      <c r="B10" t="s">
        <v>121</v>
      </c>
      <c r="C10" t="s">
        <v>122</v>
      </c>
      <c r="D10">
        <v>3725</v>
      </c>
      <c r="E10">
        <v>5200</v>
      </c>
      <c r="F10" s="20">
        <f t="shared" si="0"/>
        <v>19.37</v>
      </c>
    </row>
    <row r="11" spans="1:9" x14ac:dyDescent="0.25">
      <c r="A11" t="s">
        <v>135</v>
      </c>
      <c r="B11" t="s">
        <v>136</v>
      </c>
      <c r="C11" t="s">
        <v>137</v>
      </c>
      <c r="D11">
        <v>1750</v>
      </c>
      <c r="E11">
        <v>5200</v>
      </c>
      <c r="F11" s="20">
        <f t="shared" si="0"/>
        <v>9.1</v>
      </c>
    </row>
    <row r="12" spans="1:9" x14ac:dyDescent="0.25">
      <c r="A12" t="s">
        <v>138</v>
      </c>
      <c r="B12" t="s">
        <v>139</v>
      </c>
      <c r="C12" t="s">
        <v>140</v>
      </c>
      <c r="D12">
        <v>1750</v>
      </c>
      <c r="E12">
        <v>2700</v>
      </c>
      <c r="F12" s="20">
        <f t="shared" si="0"/>
        <v>4.7249999999999996</v>
      </c>
    </row>
    <row r="13" spans="1:9" x14ac:dyDescent="0.25">
      <c r="A13" t="s">
        <v>141</v>
      </c>
      <c r="B13" t="s">
        <v>118</v>
      </c>
      <c r="C13" t="s">
        <v>119</v>
      </c>
      <c r="D13">
        <v>2700</v>
      </c>
      <c r="E13">
        <v>3725</v>
      </c>
      <c r="F13" s="20">
        <f t="shared" si="0"/>
        <v>10.057499999999999</v>
      </c>
    </row>
    <row r="14" spans="1:9" x14ac:dyDescent="0.25">
      <c r="A14" t="s">
        <v>142</v>
      </c>
      <c r="B14" t="s">
        <v>143</v>
      </c>
      <c r="C14" t="s">
        <v>144</v>
      </c>
      <c r="D14">
        <v>1750</v>
      </c>
      <c r="E14">
        <v>5650</v>
      </c>
      <c r="F14" s="20">
        <f t="shared" si="0"/>
        <v>9.8874999999999993</v>
      </c>
    </row>
    <row r="15" spans="1:9" x14ac:dyDescent="0.25">
      <c r="A15" t="s">
        <v>145</v>
      </c>
      <c r="B15" t="s">
        <v>125</v>
      </c>
      <c r="C15" t="s">
        <v>126</v>
      </c>
      <c r="D15">
        <v>3725</v>
      </c>
      <c r="E15">
        <v>5650</v>
      </c>
      <c r="F15" s="20">
        <f t="shared" si="0"/>
        <v>21.046250000000001</v>
      </c>
    </row>
    <row r="16" spans="1:9" x14ac:dyDescent="0.25">
      <c r="A16" t="s">
        <v>146</v>
      </c>
      <c r="B16" t="s">
        <v>133</v>
      </c>
      <c r="C16" t="s">
        <v>126</v>
      </c>
      <c r="D16">
        <v>3750</v>
      </c>
      <c r="E16">
        <v>5650</v>
      </c>
      <c r="F16" s="20">
        <f t="shared" si="0"/>
        <v>21.1875</v>
      </c>
    </row>
    <row r="17" spans="1:6" x14ac:dyDescent="0.25">
      <c r="A17" t="s">
        <v>147</v>
      </c>
      <c r="B17" t="s">
        <v>121</v>
      </c>
      <c r="C17" t="s">
        <v>122</v>
      </c>
      <c r="D17">
        <v>3725</v>
      </c>
      <c r="E17">
        <v>5200</v>
      </c>
      <c r="F17" s="20">
        <f t="shared" si="0"/>
        <v>19.37</v>
      </c>
    </row>
    <row r="18" spans="1:6" x14ac:dyDescent="0.25">
      <c r="A18" t="s">
        <v>148</v>
      </c>
      <c r="B18" t="s">
        <v>136</v>
      </c>
      <c r="C18" t="s">
        <v>137</v>
      </c>
      <c r="D18">
        <v>1750</v>
      </c>
      <c r="E18">
        <v>5200</v>
      </c>
      <c r="F18" s="20">
        <f t="shared" si="0"/>
        <v>9.1</v>
      </c>
    </row>
    <row r="19" spans="1:6" x14ac:dyDescent="0.25">
      <c r="A19" t="s">
        <v>149</v>
      </c>
      <c r="B19" t="s">
        <v>139</v>
      </c>
      <c r="C19" t="s">
        <v>140</v>
      </c>
      <c r="D19">
        <v>1750</v>
      </c>
      <c r="E19">
        <v>2700</v>
      </c>
      <c r="F19" s="20">
        <f t="shared" si="0"/>
        <v>4.7249999999999996</v>
      </c>
    </row>
    <row r="20" spans="1:6" x14ac:dyDescent="0.25">
      <c r="A20" t="s">
        <v>150</v>
      </c>
      <c r="B20" t="s">
        <v>118</v>
      </c>
      <c r="C20" t="s">
        <v>119</v>
      </c>
      <c r="D20">
        <v>2700</v>
      </c>
      <c r="E20">
        <v>3725</v>
      </c>
      <c r="F20" s="20">
        <f t="shared" si="0"/>
        <v>10.057499999999999</v>
      </c>
    </row>
    <row r="21" spans="1:6" x14ac:dyDescent="0.25">
      <c r="A21" t="s">
        <v>151</v>
      </c>
      <c r="B21" t="s">
        <v>152</v>
      </c>
      <c r="C21" t="s">
        <v>153</v>
      </c>
      <c r="D21">
        <v>1750</v>
      </c>
      <c r="E21">
        <v>3700</v>
      </c>
      <c r="F21" s="20">
        <f t="shared" si="0"/>
        <v>6.4749999999999996</v>
      </c>
    </row>
    <row r="22" spans="1:6" x14ac:dyDescent="0.25">
      <c r="A22" t="s">
        <v>154</v>
      </c>
      <c r="B22" t="s">
        <v>155</v>
      </c>
      <c r="C22" t="s">
        <v>156</v>
      </c>
      <c r="D22">
        <v>3700</v>
      </c>
      <c r="E22">
        <v>3725</v>
      </c>
      <c r="F22" s="20">
        <f t="shared" si="0"/>
        <v>13.782500000000001</v>
      </c>
    </row>
    <row r="23" spans="1:6" x14ac:dyDescent="0.25">
      <c r="A23" t="s">
        <v>157</v>
      </c>
      <c r="B23" t="s">
        <v>158</v>
      </c>
      <c r="C23" t="s">
        <v>159</v>
      </c>
      <c r="D23">
        <v>3725</v>
      </c>
      <c r="E23">
        <v>7650</v>
      </c>
      <c r="F23" s="20">
        <f t="shared" si="0"/>
        <v>28.49625</v>
      </c>
    </row>
    <row r="24" spans="1:6" x14ac:dyDescent="0.25">
      <c r="A24" t="s">
        <v>160</v>
      </c>
      <c r="B24" t="s">
        <v>161</v>
      </c>
      <c r="C24" t="s">
        <v>126</v>
      </c>
      <c r="D24">
        <v>3725</v>
      </c>
      <c r="E24">
        <v>5650</v>
      </c>
      <c r="F24" s="20">
        <f t="shared" si="0"/>
        <v>21.046250000000001</v>
      </c>
    </row>
    <row r="25" spans="1:6" x14ac:dyDescent="0.25">
      <c r="A25" t="s">
        <v>162</v>
      </c>
      <c r="B25" t="s">
        <v>163</v>
      </c>
      <c r="C25" t="s">
        <v>126</v>
      </c>
      <c r="D25">
        <v>3750</v>
      </c>
      <c r="E25">
        <v>5650</v>
      </c>
      <c r="F25" s="20">
        <f t="shared" si="0"/>
        <v>21.1875</v>
      </c>
    </row>
    <row r="26" spans="1:6" x14ac:dyDescent="0.25">
      <c r="A26" t="s">
        <v>164</v>
      </c>
      <c r="B26" t="s">
        <v>165</v>
      </c>
      <c r="C26" t="s">
        <v>166</v>
      </c>
      <c r="D26">
        <v>1750</v>
      </c>
      <c r="E26">
        <v>2400</v>
      </c>
      <c r="F26" s="20">
        <f t="shared" si="0"/>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config</vt:lpstr>
      <vt:lpstr>Cotthep</vt:lpstr>
      <vt:lpstr>betong</vt:lpstr>
      <vt:lpstr>tinhtai_san</vt:lpstr>
      <vt:lpstr>hoattai_san</vt:lpstr>
      <vt:lpstr>osan tang2</vt:lpstr>
      <vt:lpstr>solethapphan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Minh Thành</dc:creator>
  <cp:lastModifiedBy>Cao Minh Thành</cp:lastModifiedBy>
  <dcterms:created xsi:type="dcterms:W3CDTF">2015-06-05T18:17:20Z</dcterms:created>
  <dcterms:modified xsi:type="dcterms:W3CDTF">2020-07-02T07:53:58Z</dcterms:modified>
</cp:coreProperties>
</file>