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A6D17876-A4D8-E847-85CC-17C84E47D268}" xr6:coauthVersionLast="47" xr6:coauthVersionMax="47" xr10:uidLastSave="{00000000-0000-0000-0000-000000000000}"/>
  <bookViews>
    <workbookView xWindow="12260" yWindow="5740" windowWidth="22260" windowHeight="12640" activeTab="1" xr2:uid="{00000000-000D-0000-FFFF-FFFF00000000}"/>
  </bookViews>
  <sheets>
    <sheet name="JSR Data" sheetId="1" r:id="rId1"/>
    <sheet name="FR Data" sheetId="2" r:id="rId2"/>
    <sheet name="FR Inlet Flows" sheetId="3" r:id="rId3"/>
    <sheet name="FR T Profi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2" l="1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10" i="2"/>
  <c r="J31" i="3"/>
  <c r="G31" i="3"/>
  <c r="M31" i="3" s="1"/>
  <c r="R31" i="3" s="1"/>
  <c r="F31" i="3"/>
  <c r="J30" i="3"/>
  <c r="F30" i="3"/>
  <c r="G30" i="3" s="1"/>
  <c r="J29" i="3"/>
  <c r="F29" i="3"/>
  <c r="G29" i="3" s="1"/>
  <c r="J28" i="3"/>
  <c r="F28" i="3"/>
  <c r="G28" i="3" s="1"/>
  <c r="J27" i="3"/>
  <c r="F27" i="3"/>
  <c r="G27" i="3" s="1"/>
  <c r="J26" i="3"/>
  <c r="F26" i="3"/>
  <c r="G26" i="3" s="1"/>
  <c r="J25" i="3"/>
  <c r="F25" i="3"/>
  <c r="G25" i="3" s="1"/>
  <c r="J24" i="3"/>
  <c r="F24" i="3"/>
  <c r="G24" i="3" s="1"/>
  <c r="J23" i="3"/>
  <c r="F23" i="3"/>
  <c r="G23" i="3" s="1"/>
  <c r="J22" i="3"/>
  <c r="G22" i="3"/>
  <c r="M22" i="3" s="1"/>
  <c r="R22" i="3" s="1"/>
  <c r="F22" i="3"/>
  <c r="J21" i="3"/>
  <c r="G21" i="3"/>
  <c r="L21" i="3" s="1"/>
  <c r="Q21" i="3" s="1"/>
  <c r="F21" i="3"/>
  <c r="J20" i="3"/>
  <c r="F20" i="3"/>
  <c r="G20" i="3" s="1"/>
  <c r="J19" i="3"/>
  <c r="F19" i="3"/>
  <c r="G19" i="3" s="1"/>
  <c r="J18" i="3"/>
  <c r="F18" i="3"/>
  <c r="G18" i="3" s="1"/>
  <c r="M17" i="3"/>
  <c r="R17" i="3" s="1"/>
  <c r="L17" i="3"/>
  <c r="Q17" i="3" s="1"/>
  <c r="K17" i="3"/>
  <c r="N17" i="3" s="1"/>
  <c r="O17" i="3" s="1"/>
  <c r="P17" i="3" s="1"/>
  <c r="J17" i="3"/>
  <c r="G17" i="3"/>
  <c r="F17" i="3"/>
  <c r="J16" i="3"/>
  <c r="G16" i="3"/>
  <c r="L16" i="3" s="1"/>
  <c r="Q16" i="3" s="1"/>
  <c r="F16" i="3"/>
  <c r="J15" i="3"/>
  <c r="F15" i="3"/>
  <c r="G15" i="3" s="1"/>
  <c r="J14" i="3"/>
  <c r="F14" i="3"/>
  <c r="G14" i="3" s="1"/>
  <c r="J13" i="3"/>
  <c r="G13" i="3"/>
  <c r="M13" i="3" s="1"/>
  <c r="R13" i="3" s="1"/>
  <c r="F13" i="3"/>
  <c r="J12" i="3"/>
  <c r="F12" i="3"/>
  <c r="G12" i="3" s="1"/>
  <c r="J11" i="3"/>
  <c r="F11" i="3"/>
  <c r="G11" i="3" s="1"/>
  <c r="J10" i="3"/>
  <c r="F10" i="3"/>
  <c r="G10" i="3" s="1"/>
  <c r="J9" i="3"/>
  <c r="F9" i="3"/>
  <c r="G9" i="3" s="1"/>
  <c r="J8" i="3"/>
  <c r="F8" i="3"/>
  <c r="G8" i="3" s="1"/>
  <c r="J7" i="3"/>
  <c r="F7" i="3"/>
  <c r="G7" i="3" s="1"/>
  <c r="J6" i="3"/>
  <c r="F6" i="3"/>
  <c r="G6" i="3" s="1"/>
  <c r="J5" i="3"/>
  <c r="F5" i="3"/>
  <c r="G5" i="3" s="1"/>
  <c r="B17" i="2"/>
  <c r="B16" i="2"/>
  <c r="B15" i="2"/>
  <c r="B14" i="2"/>
  <c r="B13" i="2"/>
  <c r="B12" i="2"/>
  <c r="B11" i="2"/>
  <c r="B10" i="2"/>
  <c r="K15" i="3" l="1"/>
  <c r="N15" i="3" s="1"/>
  <c r="O15" i="3" s="1"/>
  <c r="P15" i="3" s="1"/>
  <c r="M15" i="3"/>
  <c r="R15" i="3" s="1"/>
  <c r="L15" i="3"/>
  <c r="Q15" i="3" s="1"/>
  <c r="L19" i="3"/>
  <c r="Q19" i="3" s="1"/>
  <c r="K19" i="3"/>
  <c r="N19" i="3" s="1"/>
  <c r="O19" i="3" s="1"/>
  <c r="P19" i="3" s="1"/>
  <c r="M19" i="3"/>
  <c r="R19" i="3" s="1"/>
  <c r="S19" i="3" s="1"/>
  <c r="M23" i="3"/>
  <c r="R23" i="3" s="1"/>
  <c r="L23" i="3"/>
  <c r="Q23" i="3" s="1"/>
  <c r="K23" i="3"/>
  <c r="N23" i="3" s="1"/>
  <c r="O23" i="3" s="1"/>
  <c r="P23" i="3" s="1"/>
  <c r="M25" i="3"/>
  <c r="R25" i="3" s="1"/>
  <c r="K25" i="3"/>
  <c r="N25" i="3" s="1"/>
  <c r="O25" i="3" s="1"/>
  <c r="P25" i="3" s="1"/>
  <c r="L25" i="3"/>
  <c r="Q25" i="3" s="1"/>
  <c r="K28" i="3"/>
  <c r="N28" i="3" s="1"/>
  <c r="O28" i="3" s="1"/>
  <c r="P28" i="3" s="1"/>
  <c r="L28" i="3"/>
  <c r="Q28" i="3" s="1"/>
  <c r="M28" i="3"/>
  <c r="R28" i="3" s="1"/>
  <c r="S28" i="3" s="1"/>
  <c r="L18" i="3"/>
  <c r="Q18" i="3" s="1"/>
  <c r="M18" i="3"/>
  <c r="R18" i="3" s="1"/>
  <c r="K18" i="3"/>
  <c r="N18" i="3" s="1"/>
  <c r="O18" i="3" s="1"/>
  <c r="P18" i="3" s="1"/>
  <c r="K14" i="3"/>
  <c r="N14" i="3" s="1"/>
  <c r="O14" i="3" s="1"/>
  <c r="P14" i="3" s="1"/>
  <c r="L14" i="3"/>
  <c r="Q14" i="3" s="1"/>
  <c r="M14" i="3"/>
  <c r="R14" i="3" s="1"/>
  <c r="M20" i="3"/>
  <c r="R20" i="3" s="1"/>
  <c r="L20" i="3"/>
  <c r="Q20" i="3" s="1"/>
  <c r="K20" i="3"/>
  <c r="N20" i="3" s="1"/>
  <c r="O20" i="3" s="1"/>
  <c r="P20" i="3" s="1"/>
  <c r="K7" i="3"/>
  <c r="N7" i="3" s="1"/>
  <c r="O7" i="3" s="1"/>
  <c r="P7" i="3" s="1"/>
  <c r="L7" i="3"/>
  <c r="Q7" i="3" s="1"/>
  <c r="M7" i="3"/>
  <c r="R7" i="3" s="1"/>
  <c r="M24" i="3"/>
  <c r="R24" i="3" s="1"/>
  <c r="L24" i="3"/>
  <c r="Q24" i="3" s="1"/>
  <c r="K24" i="3"/>
  <c r="N24" i="3" s="1"/>
  <c r="O24" i="3" s="1"/>
  <c r="P24" i="3" s="1"/>
  <c r="L30" i="3"/>
  <c r="Q30" i="3" s="1"/>
  <c r="M30" i="3"/>
  <c r="R30" i="3" s="1"/>
  <c r="K30" i="3"/>
  <c r="N30" i="3" s="1"/>
  <c r="O30" i="3" s="1"/>
  <c r="P30" i="3" s="1"/>
  <c r="S17" i="3"/>
  <c r="T17" i="3" s="1"/>
  <c r="K26" i="3"/>
  <c r="N26" i="3" s="1"/>
  <c r="O26" i="3" s="1"/>
  <c r="P26" i="3" s="1"/>
  <c r="L26" i="3"/>
  <c r="Q26" i="3" s="1"/>
  <c r="M26" i="3"/>
  <c r="R26" i="3" s="1"/>
  <c r="L10" i="3"/>
  <c r="Q10" i="3" s="1"/>
  <c r="K10" i="3"/>
  <c r="N10" i="3" s="1"/>
  <c r="O10" i="3" s="1"/>
  <c r="P10" i="3" s="1"/>
  <c r="M10" i="3"/>
  <c r="R10" i="3" s="1"/>
  <c r="K6" i="3"/>
  <c r="N6" i="3" s="1"/>
  <c r="O6" i="3" s="1"/>
  <c r="P6" i="3" s="1"/>
  <c r="L6" i="3"/>
  <c r="Q6" i="3" s="1"/>
  <c r="M6" i="3"/>
  <c r="R6" i="3" s="1"/>
  <c r="S6" i="3" s="1"/>
  <c r="L11" i="3"/>
  <c r="Q11" i="3" s="1"/>
  <c r="K11" i="3"/>
  <c r="N11" i="3" s="1"/>
  <c r="O11" i="3" s="1"/>
  <c r="P11" i="3" s="1"/>
  <c r="M11" i="3"/>
  <c r="R11" i="3" s="1"/>
  <c r="S11" i="3" s="1"/>
  <c r="S13" i="3"/>
  <c r="M5" i="3"/>
  <c r="R5" i="3" s="1"/>
  <c r="L5" i="3"/>
  <c r="Q5" i="3" s="1"/>
  <c r="K5" i="3"/>
  <c r="N5" i="3" s="1"/>
  <c r="O5" i="3" s="1"/>
  <c r="P5" i="3" s="1"/>
  <c r="K29" i="3"/>
  <c r="N29" i="3" s="1"/>
  <c r="O29" i="3" s="1"/>
  <c r="P29" i="3" s="1"/>
  <c r="M29" i="3"/>
  <c r="R29" i="3" s="1"/>
  <c r="S29" i="3" s="1"/>
  <c r="L29" i="3"/>
  <c r="Q29" i="3" s="1"/>
  <c r="M27" i="3"/>
  <c r="R27" i="3" s="1"/>
  <c r="L27" i="3"/>
  <c r="Q27" i="3" s="1"/>
  <c r="K27" i="3"/>
  <c r="N27" i="3" s="1"/>
  <c r="O27" i="3" s="1"/>
  <c r="P27" i="3" s="1"/>
  <c r="L8" i="3"/>
  <c r="Q8" i="3" s="1"/>
  <c r="K8" i="3"/>
  <c r="N8" i="3" s="1"/>
  <c r="O8" i="3" s="1"/>
  <c r="P8" i="3" s="1"/>
  <c r="M8" i="3"/>
  <c r="R8" i="3" s="1"/>
  <c r="S8" i="3" s="1"/>
  <c r="M9" i="3"/>
  <c r="R9" i="3" s="1"/>
  <c r="K9" i="3"/>
  <c r="N9" i="3" s="1"/>
  <c r="O9" i="3" s="1"/>
  <c r="P9" i="3" s="1"/>
  <c r="L9" i="3"/>
  <c r="Q9" i="3" s="1"/>
  <c r="M12" i="3"/>
  <c r="R12" i="3" s="1"/>
  <c r="K12" i="3"/>
  <c r="N12" i="3" s="1"/>
  <c r="O12" i="3" s="1"/>
  <c r="P12" i="3" s="1"/>
  <c r="L12" i="3"/>
  <c r="Q12" i="3" s="1"/>
  <c r="K21" i="3"/>
  <c r="N21" i="3" s="1"/>
  <c r="O21" i="3" s="1"/>
  <c r="P21" i="3" s="1"/>
  <c r="M21" i="3"/>
  <c r="R21" i="3" s="1"/>
  <c r="L22" i="3"/>
  <c r="Q22" i="3" s="1"/>
  <c r="K16" i="3"/>
  <c r="N16" i="3" s="1"/>
  <c r="O16" i="3" s="1"/>
  <c r="P16" i="3" s="1"/>
  <c r="K22" i="3"/>
  <c r="N22" i="3" s="1"/>
  <c r="O22" i="3" s="1"/>
  <c r="P22" i="3" s="1"/>
  <c r="K31" i="3"/>
  <c r="N31" i="3" s="1"/>
  <c r="O31" i="3" s="1"/>
  <c r="P31" i="3" s="1"/>
  <c r="L31" i="3"/>
  <c r="Q31" i="3" s="1"/>
  <c r="M16" i="3"/>
  <c r="R16" i="3" s="1"/>
  <c r="K13" i="3"/>
  <c r="N13" i="3" s="1"/>
  <c r="O13" i="3" s="1"/>
  <c r="P13" i="3" s="1"/>
  <c r="L13" i="3"/>
  <c r="Q13" i="3" s="1"/>
  <c r="S24" i="3" l="1"/>
  <c r="S16" i="3"/>
  <c r="T16" i="3" s="1"/>
  <c r="S26" i="3"/>
  <c r="T6" i="3"/>
  <c r="T24" i="3"/>
  <c r="T13" i="3"/>
  <c r="S20" i="3"/>
  <c r="S12" i="3"/>
  <c r="T12" i="3" s="1"/>
  <c r="T20" i="3"/>
  <c r="S21" i="3"/>
  <c r="T21" i="3" s="1"/>
  <c r="S30" i="3"/>
  <c r="T30" i="3" s="1"/>
  <c r="T25" i="3"/>
  <c r="S25" i="3"/>
  <c r="S7" i="3"/>
  <c r="T7" i="3" s="1"/>
  <c r="S23" i="3"/>
  <c r="T23" i="3" s="1"/>
  <c r="S10" i="3"/>
  <c r="T10" i="3" s="1"/>
  <c r="T8" i="3"/>
  <c r="T11" i="3"/>
  <c r="T28" i="3"/>
  <c r="T19" i="3"/>
  <c r="T26" i="3"/>
  <c r="S22" i="3"/>
  <c r="T22" i="3" s="1"/>
  <c r="T29" i="3"/>
  <c r="S27" i="3"/>
  <c r="T27" i="3" s="1"/>
  <c r="S18" i="3"/>
  <c r="T18" i="3" s="1"/>
  <c r="S15" i="3"/>
  <c r="S14" i="3"/>
  <c r="T14" i="3" s="1"/>
  <c r="S9" i="3"/>
  <c r="T9" i="3" s="1"/>
  <c r="S31" i="3"/>
  <c r="T31" i="3" s="1"/>
  <c r="S5" i="3"/>
  <c r="T5" i="3" s="1"/>
  <c r="T15" i="3"/>
</calcChain>
</file>

<file path=xl/sharedStrings.xml><?xml version="1.0" encoding="utf-8"?>
<sst xmlns="http://schemas.openxmlformats.org/spreadsheetml/2006/main" count="91" uniqueCount="55">
  <si>
    <t>NH3 (ppm)</t>
  </si>
  <si>
    <t>O2=2%</t>
  </si>
  <si>
    <t>O2=4%</t>
  </si>
  <si>
    <t>Pyrolysis</t>
  </si>
  <si>
    <t>Operating conditions</t>
  </si>
  <si>
    <t>Xnh3</t>
  </si>
  <si>
    <t>XO2</t>
  </si>
  <si>
    <t>Temperature (K)</t>
  </si>
  <si>
    <t>500 - 1200</t>
  </si>
  <si>
    <t>P (Torr)</t>
  </si>
  <si>
    <t>Combustion and pyrolysis of neat ammonia</t>
  </si>
  <si>
    <t>T (K)</t>
  </si>
  <si>
    <t>NO (ppm)</t>
  </si>
  <si>
    <t>NO2 (ppm)*</t>
  </si>
  <si>
    <t>0.00; 0.02; 0.04</t>
  </si>
  <si>
    <t>500 ppm</t>
  </si>
  <si>
    <t>Oxidation of NH3</t>
  </si>
  <si>
    <t>P = 950 Torr</t>
  </si>
  <si>
    <t>x NH3 in = 1000 ppm</t>
  </si>
  <si>
    <t>x O2 in = 2000 ppm</t>
  </si>
  <si>
    <t>residence time is about 50 ms</t>
  </si>
  <si>
    <t>T(°C)</t>
  </si>
  <si>
    <t>O2 (ppm)</t>
  </si>
  <si>
    <t>N2 (ppm)</t>
  </si>
  <si>
    <t>H2O (ppm)</t>
  </si>
  <si>
    <t>H2 (ppm)</t>
  </si>
  <si>
    <t>N balance</t>
  </si>
  <si>
    <t>H balance</t>
  </si>
  <si>
    <t>O balance</t>
  </si>
  <si>
    <t>Inlet flow rate calculation</t>
  </si>
  <si>
    <t>inlet flow rate in normal conditions</t>
  </si>
  <si>
    <t>nmL/min</t>
  </si>
  <si>
    <t>nL/min</t>
  </si>
  <si>
    <t>T(K)</t>
  </si>
  <si>
    <t>P (Bar)</t>
  </si>
  <si>
    <t>Tau (s)</t>
  </si>
  <si>
    <t>V (cm3)</t>
  </si>
  <si>
    <t>Q (m3/s)</t>
  </si>
  <si>
    <t>F (mol/s)</t>
  </si>
  <si>
    <t>x NH3</t>
  </si>
  <si>
    <t>x O2</t>
  </si>
  <si>
    <t>x HE</t>
  </si>
  <si>
    <t>F NH3</t>
  </si>
  <si>
    <t>F O2</t>
  </si>
  <si>
    <t>F HE</t>
  </si>
  <si>
    <t>Q NH3 in</t>
  </si>
  <si>
    <t>Q He+NH3 in</t>
  </si>
  <si>
    <t>Q He-NH3 in</t>
  </si>
  <si>
    <t>Q O2 in</t>
  </si>
  <si>
    <t>Q He tot in</t>
  </si>
  <si>
    <t>Q He add in</t>
  </si>
  <si>
    <t>Q tot in</t>
  </si>
  <si>
    <t>Distance / cm</t>
  </si>
  <si>
    <t>Temperature / C</t>
  </si>
  <si>
    <t>! Temperatures are in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</si>
</sst>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1" fontId="0" fillId="0" borderId="0" xfId="0" applyNumberFormat="1" applyAlignment="1">
      <alignment horizontal="center"/>
    </xf>
    <xf numFmtId="165" fontId="8" fillId="6" borderId="0" xfId="0" applyNumberFormat="1" applyFont="1" applyFill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5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" fontId="0" fillId="0" borderId="0" xfId="0" applyNumberFormat="1"/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opLeftCell="A7" workbookViewId="0">
      <selection activeCell="D12" sqref="D12:D41"/>
    </sheetView>
  </sheetViews>
  <sheetFormatPr baseColWidth="10" defaultColWidth="9.1640625" defaultRowHeight="15" x14ac:dyDescent="0.2"/>
  <cols>
    <col min="1" max="16384" width="9.1640625" style="1"/>
  </cols>
  <sheetData>
    <row r="1" spans="1:10" ht="19" x14ac:dyDescent="0.2">
      <c r="A1" s="8" t="s">
        <v>10</v>
      </c>
    </row>
    <row r="3" spans="1:10" x14ac:dyDescent="0.2">
      <c r="A3" s="2" t="s">
        <v>4</v>
      </c>
    </row>
    <row r="4" spans="1:10" x14ac:dyDescent="0.2">
      <c r="A4" s="26" t="s">
        <v>5</v>
      </c>
      <c r="B4" s="26"/>
      <c r="C4" s="27" t="s">
        <v>15</v>
      </c>
      <c r="D4" s="27"/>
    </row>
    <row r="5" spans="1:10" x14ac:dyDescent="0.2">
      <c r="A5" s="28" t="s">
        <v>6</v>
      </c>
      <c r="B5" s="28"/>
      <c r="C5" s="29" t="s">
        <v>14</v>
      </c>
      <c r="D5" s="27"/>
    </row>
    <row r="6" spans="1:10" x14ac:dyDescent="0.2">
      <c r="A6" s="27" t="s">
        <v>7</v>
      </c>
      <c r="B6" s="27"/>
      <c r="C6" s="28" t="s">
        <v>8</v>
      </c>
      <c r="D6" s="27"/>
    </row>
    <row r="7" spans="1:10" x14ac:dyDescent="0.2">
      <c r="A7" s="27" t="s">
        <v>9</v>
      </c>
      <c r="B7" s="27"/>
      <c r="C7" s="27">
        <v>800</v>
      </c>
      <c r="D7" s="27"/>
    </row>
    <row r="9" spans="1:10" x14ac:dyDescent="0.2">
      <c r="A9" s="22" t="s">
        <v>11</v>
      </c>
      <c r="B9" s="23" t="s">
        <v>0</v>
      </c>
      <c r="C9" s="23"/>
      <c r="D9" s="23"/>
      <c r="E9" s="24" t="s">
        <v>12</v>
      </c>
      <c r="F9" s="24"/>
      <c r="G9" s="24"/>
      <c r="H9" s="25" t="s">
        <v>13</v>
      </c>
      <c r="I9" s="25"/>
      <c r="J9" s="25"/>
    </row>
    <row r="10" spans="1:10" x14ac:dyDescent="0.2">
      <c r="A10" s="22"/>
      <c r="B10" s="23"/>
      <c r="C10" s="23"/>
      <c r="D10" s="23"/>
      <c r="E10" s="24"/>
      <c r="F10" s="24"/>
      <c r="G10" s="24"/>
      <c r="H10" s="25"/>
      <c r="I10" s="25"/>
      <c r="J10" s="25"/>
    </row>
    <row r="11" spans="1:10" x14ac:dyDescent="0.2">
      <c r="A11" s="22"/>
      <c r="B11" s="23"/>
      <c r="C11" s="23"/>
      <c r="D11" s="23"/>
      <c r="E11" s="24"/>
      <c r="F11" s="24"/>
      <c r="G11" s="24"/>
      <c r="H11" s="25"/>
      <c r="I11" s="25"/>
      <c r="J11" s="25"/>
    </row>
    <row r="12" spans="1:10" x14ac:dyDescent="0.2">
      <c r="A12" s="22"/>
      <c r="B12" s="3" t="s">
        <v>1</v>
      </c>
      <c r="C12" s="3" t="s">
        <v>2</v>
      </c>
      <c r="D12" s="3" t="s">
        <v>3</v>
      </c>
      <c r="E12" s="5" t="s">
        <v>1</v>
      </c>
      <c r="F12" s="5" t="s">
        <v>2</v>
      </c>
      <c r="G12" s="5" t="s">
        <v>3</v>
      </c>
      <c r="H12" s="7" t="s">
        <v>1</v>
      </c>
      <c r="I12" s="7" t="s">
        <v>2</v>
      </c>
      <c r="J12" s="7" t="s">
        <v>3</v>
      </c>
    </row>
    <row r="13" spans="1:10" x14ac:dyDescent="0.2">
      <c r="A13" s="1">
        <v>500</v>
      </c>
      <c r="B13" s="4">
        <v>503.66016991504239</v>
      </c>
      <c r="C13" s="4">
        <v>503.74812593703138</v>
      </c>
      <c r="D13" s="4">
        <v>507.74612693653165</v>
      </c>
      <c r="E13" s="6"/>
      <c r="F13" s="6"/>
      <c r="G13" s="6"/>
      <c r="H13" s="7"/>
      <c r="I13" s="7"/>
      <c r="J13" s="7"/>
    </row>
    <row r="14" spans="1:10" x14ac:dyDescent="0.2">
      <c r="A14" s="1">
        <v>525</v>
      </c>
      <c r="B14" s="4"/>
      <c r="C14" s="4"/>
      <c r="D14" s="4"/>
      <c r="E14" s="6"/>
      <c r="F14" s="6"/>
      <c r="G14" s="6"/>
      <c r="H14" s="7"/>
      <c r="I14" s="7"/>
      <c r="J14" s="7"/>
    </row>
    <row r="15" spans="1:10" x14ac:dyDescent="0.2">
      <c r="A15" s="1">
        <v>550</v>
      </c>
      <c r="B15" s="4"/>
      <c r="C15" s="4"/>
      <c r="D15" s="4"/>
      <c r="E15" s="6"/>
      <c r="F15" s="6"/>
      <c r="G15" s="6"/>
      <c r="H15" s="7"/>
      <c r="I15" s="7"/>
      <c r="J15" s="7"/>
    </row>
    <row r="16" spans="1:10" x14ac:dyDescent="0.2">
      <c r="A16" s="1">
        <v>575</v>
      </c>
      <c r="B16" s="4"/>
      <c r="C16" s="4"/>
      <c r="D16" s="4"/>
      <c r="E16" s="6"/>
      <c r="F16" s="6"/>
      <c r="G16" s="6"/>
      <c r="H16" s="7"/>
      <c r="I16" s="7"/>
      <c r="J16" s="7"/>
    </row>
    <row r="17" spans="1:10" x14ac:dyDescent="0.2">
      <c r="A17" s="1">
        <v>600</v>
      </c>
      <c r="B17" s="4">
        <v>501.4471809485039</v>
      </c>
      <c r="C17" s="4"/>
      <c r="D17" s="4">
        <v>507.83635253409312</v>
      </c>
      <c r="E17" s="6"/>
      <c r="F17" s="6"/>
      <c r="G17" s="6"/>
      <c r="H17" s="7"/>
      <c r="I17" s="7"/>
      <c r="J17" s="7"/>
    </row>
    <row r="18" spans="1:10" x14ac:dyDescent="0.2">
      <c r="A18" s="1">
        <v>625</v>
      </c>
      <c r="B18" s="4"/>
      <c r="C18" s="4"/>
      <c r="D18" s="4"/>
      <c r="E18" s="6"/>
      <c r="F18" s="6"/>
      <c r="G18" s="6"/>
      <c r="H18" s="7"/>
      <c r="I18" s="7"/>
      <c r="J18" s="7"/>
    </row>
    <row r="19" spans="1:10" x14ac:dyDescent="0.2">
      <c r="A19" s="1">
        <v>650</v>
      </c>
      <c r="B19" s="4"/>
      <c r="C19" s="4"/>
      <c r="D19" s="4"/>
      <c r="E19" s="6"/>
      <c r="F19" s="6"/>
      <c r="G19" s="6"/>
      <c r="H19" s="7"/>
      <c r="I19" s="7"/>
      <c r="J19" s="7"/>
    </row>
    <row r="20" spans="1:10" x14ac:dyDescent="0.2">
      <c r="A20" s="1">
        <v>675</v>
      </c>
      <c r="B20" s="4"/>
      <c r="C20" s="4"/>
      <c r="D20" s="4"/>
      <c r="E20" s="6"/>
      <c r="F20" s="6"/>
      <c r="G20" s="6"/>
      <c r="H20" s="7"/>
      <c r="I20" s="7"/>
      <c r="J20" s="7"/>
    </row>
    <row r="21" spans="1:10" x14ac:dyDescent="0.2">
      <c r="A21" s="1">
        <v>700</v>
      </c>
      <c r="B21" s="4">
        <v>496.50772260806463</v>
      </c>
      <c r="C21" s="4"/>
      <c r="D21" s="4">
        <v>501.71037628278214</v>
      </c>
      <c r="E21" s="6"/>
      <c r="F21" s="6"/>
      <c r="G21" s="6"/>
      <c r="H21" s="7"/>
      <c r="I21" s="7"/>
      <c r="J21" s="7"/>
    </row>
    <row r="22" spans="1:10" x14ac:dyDescent="0.2">
      <c r="A22" s="1">
        <v>725</v>
      </c>
      <c r="B22" s="4"/>
      <c r="C22" s="4"/>
      <c r="D22" s="4"/>
      <c r="E22" s="6"/>
      <c r="F22" s="6"/>
      <c r="G22" s="6"/>
      <c r="H22" s="7"/>
      <c r="I22" s="7"/>
      <c r="J22" s="7"/>
    </row>
    <row r="23" spans="1:10" x14ac:dyDescent="0.2">
      <c r="A23" s="1">
        <v>750</v>
      </c>
      <c r="B23" s="4">
        <v>496.57546429505618</v>
      </c>
      <c r="C23" s="4"/>
      <c r="D23" s="4">
        <v>496.99189118493325</v>
      </c>
      <c r="E23" s="6"/>
      <c r="F23" s="6"/>
      <c r="G23" s="6"/>
      <c r="H23" s="7"/>
      <c r="I23" s="7"/>
      <c r="J23" s="7"/>
    </row>
    <row r="24" spans="1:10" x14ac:dyDescent="0.2">
      <c r="A24" s="1">
        <v>775</v>
      </c>
      <c r="B24" s="4"/>
      <c r="C24" s="4"/>
      <c r="D24" s="4"/>
      <c r="E24" s="6"/>
      <c r="F24" s="6"/>
      <c r="G24" s="6"/>
      <c r="H24" s="7"/>
      <c r="I24" s="7"/>
      <c r="J24" s="7"/>
    </row>
    <row r="25" spans="1:10" x14ac:dyDescent="0.2">
      <c r="A25" s="1">
        <v>800</v>
      </c>
      <c r="B25" s="4">
        <v>498.43472750316852</v>
      </c>
      <c r="C25" s="4"/>
      <c r="D25" s="4">
        <v>502.74609209970424</v>
      </c>
      <c r="E25" s="6"/>
      <c r="F25" s="6"/>
      <c r="G25" s="6"/>
      <c r="H25" s="7"/>
      <c r="I25" s="7"/>
      <c r="J25" s="7"/>
    </row>
    <row r="26" spans="1:10" x14ac:dyDescent="0.2">
      <c r="A26" s="1">
        <v>825</v>
      </c>
      <c r="B26" s="4"/>
      <c r="C26" s="4"/>
      <c r="D26" s="4"/>
      <c r="E26" s="6"/>
      <c r="F26" s="6"/>
      <c r="G26" s="6"/>
      <c r="H26" s="7"/>
      <c r="I26" s="7"/>
      <c r="J26" s="7"/>
    </row>
    <row r="27" spans="1:10" x14ac:dyDescent="0.2">
      <c r="A27" s="1">
        <v>850</v>
      </c>
      <c r="B27" s="4"/>
      <c r="C27" s="4"/>
      <c r="D27" s="4"/>
      <c r="E27" s="6"/>
      <c r="F27" s="6"/>
      <c r="G27" s="6"/>
      <c r="H27" s="7"/>
      <c r="I27" s="7"/>
      <c r="J27" s="7"/>
    </row>
    <row r="28" spans="1:10" x14ac:dyDescent="0.2">
      <c r="A28" s="1">
        <v>875</v>
      </c>
      <c r="B28" s="4"/>
      <c r="C28" s="4"/>
      <c r="D28" s="4"/>
      <c r="E28" s="6"/>
      <c r="F28" s="6"/>
      <c r="G28" s="6"/>
      <c r="H28" s="7"/>
      <c r="I28" s="7"/>
      <c r="J28" s="7"/>
    </row>
    <row r="29" spans="1:10" x14ac:dyDescent="0.2">
      <c r="A29" s="1">
        <v>900</v>
      </c>
      <c r="B29" s="4">
        <v>501.67725266444177</v>
      </c>
      <c r="C29" s="4"/>
      <c r="D29" s="4">
        <v>504.89826676714392</v>
      </c>
      <c r="E29" s="6"/>
      <c r="F29" s="6">
        <v>0.82799999999999996</v>
      </c>
      <c r="G29" s="6"/>
      <c r="H29" s="7"/>
      <c r="I29" s="7">
        <v>0</v>
      </c>
      <c r="J29" s="7"/>
    </row>
    <row r="30" spans="1:10" x14ac:dyDescent="0.2">
      <c r="A30" s="1">
        <v>925</v>
      </c>
      <c r="B30" s="4"/>
      <c r="C30" s="4"/>
      <c r="D30" s="4"/>
      <c r="E30" s="6"/>
      <c r="F30" s="6"/>
      <c r="G30" s="6"/>
      <c r="H30" s="7"/>
      <c r="I30" s="7"/>
      <c r="J30" s="7"/>
    </row>
    <row r="31" spans="1:10" x14ac:dyDescent="0.2">
      <c r="A31" s="1">
        <v>950</v>
      </c>
      <c r="B31" s="4">
        <v>506.92211533235502</v>
      </c>
      <c r="C31" s="4"/>
      <c r="D31" s="4">
        <v>507.63628458068371</v>
      </c>
      <c r="E31" s="6">
        <v>0.151</v>
      </c>
      <c r="F31" s="6">
        <v>1.0940000000000001</v>
      </c>
      <c r="G31" s="6"/>
      <c r="H31" s="7">
        <v>0</v>
      </c>
      <c r="I31" s="7">
        <v>0</v>
      </c>
      <c r="J31" s="7"/>
    </row>
    <row r="32" spans="1:10" x14ac:dyDescent="0.2">
      <c r="A32" s="1">
        <v>975</v>
      </c>
      <c r="B32" s="4"/>
      <c r="C32" s="4"/>
      <c r="D32" s="4"/>
      <c r="E32" s="6"/>
      <c r="F32" s="6"/>
      <c r="G32" s="6"/>
      <c r="H32" s="7"/>
      <c r="I32" s="7"/>
      <c r="J32" s="7"/>
    </row>
    <row r="33" spans="1:10" x14ac:dyDescent="0.2">
      <c r="A33" s="1">
        <v>1000</v>
      </c>
      <c r="B33" s="4">
        <v>495.28320526893521</v>
      </c>
      <c r="C33" s="4">
        <v>493.75458836443465</v>
      </c>
      <c r="D33" s="4">
        <v>498.3534577387486</v>
      </c>
      <c r="E33" s="6">
        <v>0.249</v>
      </c>
      <c r="F33" s="6">
        <v>1.337</v>
      </c>
      <c r="G33" s="6"/>
      <c r="H33" s="7">
        <v>0</v>
      </c>
      <c r="I33" s="7">
        <v>0</v>
      </c>
      <c r="J33" s="7"/>
    </row>
    <row r="34" spans="1:10" x14ac:dyDescent="0.2">
      <c r="A34" s="1">
        <v>1025</v>
      </c>
      <c r="B34" s="4"/>
      <c r="C34" s="4">
        <v>492.85077631615229</v>
      </c>
      <c r="D34" s="4"/>
      <c r="E34" s="6"/>
      <c r="F34" s="6"/>
      <c r="G34" s="6"/>
      <c r="H34" s="7"/>
      <c r="I34" s="7"/>
      <c r="J34" s="7"/>
    </row>
    <row r="35" spans="1:10" x14ac:dyDescent="0.2">
      <c r="A35" s="1">
        <v>1050</v>
      </c>
      <c r="B35" s="4">
        <v>490.51382961033198</v>
      </c>
      <c r="C35" s="4">
        <v>484.70922897843798</v>
      </c>
      <c r="D35" s="4">
        <v>494.42935535724177</v>
      </c>
      <c r="E35" s="6"/>
      <c r="F35" s="6">
        <v>1.5649999999999999</v>
      </c>
      <c r="G35" s="6"/>
      <c r="H35" s="7"/>
      <c r="I35" s="7">
        <v>0</v>
      </c>
      <c r="J35" s="7"/>
    </row>
    <row r="36" spans="1:10" x14ac:dyDescent="0.2">
      <c r="A36" s="1">
        <v>1075</v>
      </c>
      <c r="B36" s="4"/>
      <c r="C36" s="4">
        <v>483.10390775144128</v>
      </c>
      <c r="D36" s="4"/>
      <c r="E36" s="6"/>
      <c r="F36" s="6"/>
      <c r="G36" s="6"/>
      <c r="H36" s="7"/>
      <c r="I36" s="7"/>
      <c r="J36" s="7"/>
    </row>
    <row r="37" spans="1:10" x14ac:dyDescent="0.2">
      <c r="A37" s="1">
        <v>1100</v>
      </c>
      <c r="B37" s="4">
        <v>493.02765647743803</v>
      </c>
      <c r="C37" s="4">
        <v>466.99751427611687</v>
      </c>
      <c r="D37" s="4">
        <v>498.26447206359865</v>
      </c>
      <c r="E37" s="6">
        <v>1.03</v>
      </c>
      <c r="F37" s="6">
        <v>4.1399999999999997</v>
      </c>
      <c r="G37" s="6"/>
      <c r="H37" s="7">
        <v>0</v>
      </c>
      <c r="I37" s="7">
        <v>0</v>
      </c>
      <c r="J37" s="7"/>
    </row>
    <row r="38" spans="1:10" x14ac:dyDescent="0.2">
      <c r="A38" s="1">
        <v>1125</v>
      </c>
      <c r="B38" s="4"/>
      <c r="C38" s="4"/>
      <c r="D38" s="4"/>
      <c r="E38" s="6">
        <v>1.845</v>
      </c>
      <c r="F38" s="6">
        <v>4.5199999999999996</v>
      </c>
      <c r="G38" s="6"/>
      <c r="H38" s="7">
        <v>0</v>
      </c>
      <c r="I38" s="7">
        <v>0</v>
      </c>
      <c r="J38" s="7"/>
    </row>
    <row r="39" spans="1:10" x14ac:dyDescent="0.2">
      <c r="A39" s="1">
        <v>1150</v>
      </c>
      <c r="B39" s="4">
        <v>438.83956342249616</v>
      </c>
      <c r="C39" s="4">
        <v>392.53883390827349</v>
      </c>
      <c r="D39" s="4">
        <v>503.30826217270817</v>
      </c>
      <c r="E39" s="6">
        <v>1.845</v>
      </c>
      <c r="F39" s="6">
        <v>5.14</v>
      </c>
      <c r="G39" s="6"/>
      <c r="H39" s="7">
        <v>0</v>
      </c>
      <c r="I39" s="7">
        <v>0</v>
      </c>
      <c r="J39" s="7"/>
    </row>
    <row r="40" spans="1:10" x14ac:dyDescent="0.2">
      <c r="A40" s="1">
        <v>1175</v>
      </c>
      <c r="B40" s="4"/>
      <c r="C40" s="4"/>
      <c r="D40" s="4"/>
      <c r="E40" s="6">
        <v>2.3109999999999999</v>
      </c>
      <c r="F40" s="6"/>
      <c r="G40" s="6"/>
      <c r="H40" s="7">
        <v>0</v>
      </c>
      <c r="I40" s="7"/>
      <c r="J40" s="7"/>
    </row>
    <row r="41" spans="1:10" x14ac:dyDescent="0.2">
      <c r="A41" s="1">
        <v>1200</v>
      </c>
      <c r="B41" s="4">
        <v>274.22303473491769</v>
      </c>
      <c r="C41" s="4">
        <v>109.6541819012797</v>
      </c>
      <c r="D41" s="4">
        <v>497.02925045703836</v>
      </c>
      <c r="E41" s="6">
        <v>3.09</v>
      </c>
      <c r="F41" s="6">
        <v>5.33</v>
      </c>
      <c r="G41" s="6"/>
      <c r="H41" s="7">
        <v>0</v>
      </c>
      <c r="I41" s="7">
        <v>0</v>
      </c>
      <c r="J41" s="7"/>
    </row>
  </sheetData>
  <mergeCells count="12">
    <mergeCell ref="A9:A12"/>
    <mergeCell ref="B9:D11"/>
    <mergeCell ref="E9:G11"/>
    <mergeCell ref="H9:J11"/>
    <mergeCell ref="A4:B4"/>
    <mergeCell ref="C4:D4"/>
    <mergeCell ref="A5:B5"/>
    <mergeCell ref="C5:D5"/>
    <mergeCell ref="A6:B6"/>
    <mergeCell ref="C6:D6"/>
    <mergeCell ref="A7:B7"/>
    <mergeCell ref="C7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tabSelected="1" topLeftCell="G25" workbookViewId="0">
      <selection activeCell="T32" sqref="T32:T37"/>
    </sheetView>
  </sheetViews>
  <sheetFormatPr baseColWidth="10" defaultColWidth="9.1640625" defaultRowHeight="15" x14ac:dyDescent="0.2"/>
  <cols>
    <col min="1" max="8" width="13.5" style="10" customWidth="1"/>
    <col min="10" max="12" width="11.33203125" customWidth="1"/>
    <col min="14" max="19" width="11.83203125" customWidth="1"/>
    <col min="20" max="20" width="11.83203125" style="10" customWidth="1"/>
  </cols>
  <sheetData>
    <row r="1" spans="1:14" ht="16" x14ac:dyDescent="0.2">
      <c r="A1" s="9" t="s">
        <v>16</v>
      </c>
    </row>
    <row r="3" spans="1:14" x14ac:dyDescent="0.2">
      <c r="A3" s="11" t="s">
        <v>17</v>
      </c>
    </row>
    <row r="4" spans="1:14" x14ac:dyDescent="0.2">
      <c r="A4" s="11" t="s">
        <v>18</v>
      </c>
    </row>
    <row r="5" spans="1:14" x14ac:dyDescent="0.2">
      <c r="A5" s="11" t="s">
        <v>19</v>
      </c>
    </row>
    <row r="6" spans="1:14" x14ac:dyDescent="0.2">
      <c r="A6" s="11" t="s">
        <v>20</v>
      </c>
    </row>
    <row r="7" spans="1:14" x14ac:dyDescent="0.2">
      <c r="A7" s="11"/>
    </row>
    <row r="9" spans="1:14" x14ac:dyDescent="0.2">
      <c r="A9" s="12" t="s">
        <v>21</v>
      </c>
      <c r="B9" s="12" t="s">
        <v>11</v>
      </c>
      <c r="C9" s="12" t="s">
        <v>0</v>
      </c>
      <c r="D9" s="12" t="s">
        <v>22</v>
      </c>
      <c r="E9" s="12" t="s">
        <v>12</v>
      </c>
      <c r="F9" s="12" t="s">
        <v>23</v>
      </c>
      <c r="G9" s="12" t="s">
        <v>24</v>
      </c>
      <c r="H9" s="12" t="s">
        <v>25</v>
      </c>
      <c r="J9" s="12" t="s">
        <v>26</v>
      </c>
      <c r="K9" s="12" t="s">
        <v>27</v>
      </c>
      <c r="L9" s="12" t="s">
        <v>28</v>
      </c>
    </row>
    <row r="10" spans="1:14" x14ac:dyDescent="0.2">
      <c r="A10" s="10">
        <v>800</v>
      </c>
      <c r="B10" s="10">
        <f t="shared" ref="B10:B17" si="0">A10+273.15</f>
        <v>1073.1500000000001</v>
      </c>
      <c r="C10" s="13">
        <v>992.98245614035091</v>
      </c>
      <c r="D10" s="13">
        <v>1968.1274900398407</v>
      </c>
      <c r="E10" s="13">
        <v>0.30856421507167159</v>
      </c>
      <c r="F10" s="13">
        <v>2.0392156862744986</v>
      </c>
      <c r="G10" s="13">
        <v>74.257425742574</v>
      </c>
      <c r="H10" s="13">
        <v>0</v>
      </c>
      <c r="J10" s="13">
        <v>99.736945172797149</v>
      </c>
      <c r="K10" s="13">
        <v>104.24874066354002</v>
      </c>
      <c r="L10" s="13">
        <v>100.26995014555639</v>
      </c>
      <c r="M10" s="13">
        <v>800</v>
      </c>
      <c r="N10" s="31">
        <f>M10-A10</f>
        <v>0</v>
      </c>
    </row>
    <row r="11" spans="1:14" x14ac:dyDescent="0.2">
      <c r="A11" s="10">
        <v>850</v>
      </c>
      <c r="B11" s="10">
        <f t="shared" si="0"/>
        <v>1123.1500000000001</v>
      </c>
      <c r="C11" s="13">
        <v>1017.5438596491226</v>
      </c>
      <c r="D11" s="13">
        <v>1980.0796812749004</v>
      </c>
      <c r="E11" s="13">
        <v>0.36726598520480547</v>
      </c>
      <c r="F11" s="13">
        <v>1.6993464052287526</v>
      </c>
      <c r="G11" s="13">
        <v>44.554455445544399</v>
      </c>
      <c r="H11" s="13">
        <v>0</v>
      </c>
      <c r="J11" s="13">
        <v>102.13098184447848</v>
      </c>
      <c r="K11" s="13">
        <v>104.72468299461522</v>
      </c>
      <c r="L11" s="13">
        <v>100.12596544988364</v>
      </c>
      <c r="M11" s="13">
        <v>850</v>
      </c>
      <c r="N11" s="31">
        <f t="shared" ref="N11:N28" si="1">M11-A11</f>
        <v>0</v>
      </c>
    </row>
    <row r="12" spans="1:14" x14ac:dyDescent="0.2">
      <c r="A12" s="10">
        <v>900</v>
      </c>
      <c r="B12" s="10">
        <f t="shared" si="0"/>
        <v>1173.1500000000001</v>
      </c>
      <c r="C12" s="13">
        <v>982.45614035087726</v>
      </c>
      <c r="D12" s="13">
        <v>1972.1115537848607</v>
      </c>
      <c r="E12" s="13">
        <v>0.49605491928836726</v>
      </c>
      <c r="F12" s="13">
        <v>2.0392156862744986</v>
      </c>
      <c r="G12" s="13">
        <v>14.851485148514799</v>
      </c>
      <c r="H12" s="13">
        <v>0</v>
      </c>
      <c r="J12" s="13">
        <v>98.703062664271471</v>
      </c>
      <c r="K12" s="13">
        <v>99.235713044988699</v>
      </c>
      <c r="L12" s="13">
        <v>98.987364817955907</v>
      </c>
      <c r="M12" s="13">
        <v>900</v>
      </c>
      <c r="N12" s="31">
        <f t="shared" si="1"/>
        <v>0</v>
      </c>
    </row>
    <row r="13" spans="1:14" x14ac:dyDescent="0.2">
      <c r="A13" s="10">
        <v>950</v>
      </c>
      <c r="B13" s="10">
        <f t="shared" si="0"/>
        <v>1223.1500000000001</v>
      </c>
      <c r="C13" s="13">
        <v>989.47368421052636</v>
      </c>
      <c r="D13" s="13">
        <v>1952.1912350597613</v>
      </c>
      <c r="E13" s="13">
        <v>0.69235428584088599</v>
      </c>
      <c r="F13" s="13">
        <v>0.3398692810457461</v>
      </c>
      <c r="G13" s="13">
        <v>8.9108910891088797</v>
      </c>
      <c r="H13" s="13">
        <v>0</v>
      </c>
      <c r="J13" s="13">
        <v>99.084577705845874</v>
      </c>
      <c r="K13" s="13">
        <v>99.541427826993228</v>
      </c>
      <c r="L13" s="13">
        <v>97.846390030215787</v>
      </c>
      <c r="M13" s="13">
        <v>950</v>
      </c>
      <c r="N13" s="31">
        <f t="shared" si="1"/>
        <v>0</v>
      </c>
    </row>
    <row r="14" spans="1:14" x14ac:dyDescent="0.2">
      <c r="A14" s="10">
        <v>1000</v>
      </c>
      <c r="B14" s="10">
        <f t="shared" si="0"/>
        <v>1273.1500000000001</v>
      </c>
      <c r="C14" s="13">
        <v>971.92982456140362</v>
      </c>
      <c r="D14" s="13">
        <v>2000</v>
      </c>
      <c r="E14" s="13">
        <v>0.9101516911833798</v>
      </c>
      <c r="F14" s="13">
        <v>3.0588235294117592</v>
      </c>
      <c r="G14" s="13">
        <v>0</v>
      </c>
      <c r="H14" s="13">
        <v>0</v>
      </c>
      <c r="J14" s="13">
        <v>97.895762331141057</v>
      </c>
      <c r="K14" s="13">
        <v>97.192982456140371</v>
      </c>
      <c r="L14" s="13">
        <v>100.017752</v>
      </c>
      <c r="M14" s="13">
        <v>1000</v>
      </c>
      <c r="N14" s="31">
        <f t="shared" si="1"/>
        <v>0</v>
      </c>
    </row>
    <row r="15" spans="1:14" x14ac:dyDescent="0.2">
      <c r="A15" s="10">
        <v>1050</v>
      </c>
      <c r="B15" s="10">
        <f t="shared" si="0"/>
        <v>1323.15</v>
      </c>
      <c r="C15" s="13">
        <v>957.89473684210532</v>
      </c>
      <c r="D15" s="13">
        <v>2000</v>
      </c>
      <c r="E15" s="13">
        <v>1.2398097662425003</v>
      </c>
      <c r="F15" s="13">
        <v>6.1176470588235183</v>
      </c>
      <c r="G15" s="13">
        <v>2.9702970297029601</v>
      </c>
      <c r="H15" s="13">
        <v>0</v>
      </c>
      <c r="J15" s="13">
        <v>97.136984072599489</v>
      </c>
      <c r="K15" s="13">
        <v>95.987493486190729</v>
      </c>
      <c r="L15" s="13">
        <v>100.09752542574257</v>
      </c>
      <c r="M15" s="13">
        <v>1050</v>
      </c>
      <c r="N15" s="31">
        <f t="shared" si="1"/>
        <v>0</v>
      </c>
    </row>
    <row r="16" spans="1:14" x14ac:dyDescent="0.2">
      <c r="A16" s="10">
        <v>1100</v>
      </c>
      <c r="B16" s="10">
        <f t="shared" si="0"/>
        <v>1373.15</v>
      </c>
      <c r="C16" s="13">
        <v>1000</v>
      </c>
      <c r="D16" s="13">
        <v>1928.2868525896413</v>
      </c>
      <c r="E16" s="13">
        <v>1.6241959288626158</v>
      </c>
      <c r="F16" s="13">
        <v>17.673202614379086</v>
      </c>
      <c r="G16" s="13">
        <v>14.851485148514799</v>
      </c>
      <c r="H16" s="13">
        <v>0</v>
      </c>
      <c r="J16" s="13">
        <v>103.6970601157621</v>
      </c>
      <c r="K16" s="13">
        <v>100.99009900990099</v>
      </c>
      <c r="L16" s="13">
        <v>96.815001758194924</v>
      </c>
      <c r="M16" s="13">
        <v>1100</v>
      </c>
      <c r="N16" s="31">
        <f t="shared" si="1"/>
        <v>0</v>
      </c>
    </row>
    <row r="17" spans="1:20" x14ac:dyDescent="0.2">
      <c r="A17" s="10">
        <v>1150</v>
      </c>
      <c r="B17" s="10">
        <f t="shared" si="0"/>
        <v>1423.15</v>
      </c>
      <c r="C17" s="13">
        <v>852.63157894736855</v>
      </c>
      <c r="D17" s="13">
        <v>2023.9043824701196</v>
      </c>
      <c r="E17" s="13">
        <v>2.1422832441302928</v>
      </c>
      <c r="F17" s="13">
        <v>51.660130718954242</v>
      </c>
      <c r="G17" s="13">
        <v>86.138613861386148</v>
      </c>
      <c r="H17" s="13">
        <v>18.591426071741033</v>
      </c>
      <c r="J17" s="13">
        <v>95.809412362940733</v>
      </c>
      <c r="K17" s="13">
        <v>92.245160556945351</v>
      </c>
      <c r="L17" s="13">
        <v>103.38606447004062</v>
      </c>
      <c r="M17" s="13">
        <v>1150</v>
      </c>
      <c r="N17" s="31">
        <f t="shared" si="1"/>
        <v>0</v>
      </c>
    </row>
    <row r="18" spans="1:20" x14ac:dyDescent="0.2">
      <c r="A18" s="13">
        <v>1200</v>
      </c>
      <c r="B18" s="10">
        <v>1473.15</v>
      </c>
      <c r="C18" s="13">
        <v>350.87719298245617</v>
      </c>
      <c r="D18" s="13">
        <v>1569.7211155378486</v>
      </c>
      <c r="E18" s="13">
        <v>5.2490293466193192</v>
      </c>
      <c r="F18" s="13">
        <v>171.24183006535947</v>
      </c>
      <c r="G18" s="13">
        <v>510.89108910891071</v>
      </c>
      <c r="H18" s="13">
        <v>52.985564304461953</v>
      </c>
      <c r="J18" s="13">
        <v>69.860988245979442</v>
      </c>
      <c r="K18" s="13">
        <v>72.679496192470467</v>
      </c>
      <c r="L18" s="13">
        <v>91.3468130046152</v>
      </c>
      <c r="M18" s="13">
        <v>1200</v>
      </c>
      <c r="N18" s="31">
        <f t="shared" si="1"/>
        <v>0</v>
      </c>
    </row>
    <row r="19" spans="1:20" x14ac:dyDescent="0.2">
      <c r="A19" s="13">
        <v>1250</v>
      </c>
      <c r="B19" s="10">
        <v>1523.15</v>
      </c>
      <c r="C19" s="13">
        <v>0</v>
      </c>
      <c r="D19" s="13">
        <v>1505.9760956175296</v>
      </c>
      <c r="E19" s="13">
        <v>16.436129739602976</v>
      </c>
      <c r="F19" s="13">
        <v>380.6535947712419</v>
      </c>
      <c r="G19" s="13">
        <v>864.35643564356417</v>
      </c>
      <c r="H19" s="13">
        <v>0</v>
      </c>
      <c r="J19" s="13">
        <v>77.774331928208667</v>
      </c>
      <c r="K19" s="13">
        <v>57.623762376237607</v>
      </c>
      <c r="L19" s="13">
        <v>97.175675671965593</v>
      </c>
      <c r="M19" s="13">
        <v>1250</v>
      </c>
      <c r="N19" s="31">
        <f t="shared" si="1"/>
        <v>0</v>
      </c>
    </row>
    <row r="20" spans="1:20" x14ac:dyDescent="0.2">
      <c r="A20" s="13">
        <v>1300</v>
      </c>
      <c r="B20" s="10">
        <v>1573.15</v>
      </c>
      <c r="C20" s="13">
        <v>0</v>
      </c>
      <c r="D20" s="13">
        <v>1219.1235059760954</v>
      </c>
      <c r="E20" s="13">
        <v>81.596760013776645</v>
      </c>
      <c r="F20" s="13">
        <v>475.8169934640523</v>
      </c>
      <c r="G20" s="13">
        <v>1476.2376237623764</v>
      </c>
      <c r="H20" s="13">
        <v>0</v>
      </c>
      <c r="J20" s="13">
        <v>103.32307469418814</v>
      </c>
      <c r="K20" s="13">
        <v>98.415841584158429</v>
      </c>
      <c r="L20" s="13">
        <v>99.150115892864193</v>
      </c>
      <c r="M20" s="13">
        <v>1300</v>
      </c>
      <c r="N20" s="31">
        <f t="shared" si="1"/>
        <v>0</v>
      </c>
    </row>
    <row r="21" spans="1:20" x14ac:dyDescent="0.2">
      <c r="A21" s="13">
        <v>1350</v>
      </c>
      <c r="B21" s="10">
        <v>1623.15</v>
      </c>
      <c r="C21" s="13">
        <v>0</v>
      </c>
      <c r="D21" s="13">
        <v>1211.1553784860555</v>
      </c>
      <c r="E21" s="13">
        <v>107.98305642604814</v>
      </c>
      <c r="F21" s="13">
        <v>513.20261437908505</v>
      </c>
      <c r="G21" s="13">
        <v>1500</v>
      </c>
      <c r="H21" s="13">
        <v>0</v>
      </c>
      <c r="J21" s="13">
        <v>113.43882851842181</v>
      </c>
      <c r="K21" s="13">
        <v>100</v>
      </c>
      <c r="L21" s="13">
        <v>99.709768924302779</v>
      </c>
      <c r="M21" s="13">
        <v>1350</v>
      </c>
      <c r="N21" s="31">
        <f t="shared" si="1"/>
        <v>0</v>
      </c>
    </row>
    <row r="22" spans="1:20" x14ac:dyDescent="0.2">
      <c r="A22" s="13">
        <v>1400</v>
      </c>
      <c r="B22" s="10">
        <v>1673.15</v>
      </c>
      <c r="C22" s="13">
        <v>0</v>
      </c>
      <c r="D22" s="13">
        <v>1191.2350597609561</v>
      </c>
      <c r="E22" s="13">
        <v>130.17539873856623</v>
      </c>
      <c r="F22" s="13">
        <v>451.24183006535958</v>
      </c>
      <c r="G22" s="13">
        <v>1500</v>
      </c>
      <c r="H22" s="13">
        <v>0</v>
      </c>
      <c r="J22" s="13">
        <v>103.26590588692855</v>
      </c>
      <c r="K22" s="13">
        <v>100</v>
      </c>
      <c r="L22" s="13">
        <v>98.993752988047802</v>
      </c>
      <c r="M22" s="13">
        <v>1400</v>
      </c>
      <c r="N22" s="31">
        <f t="shared" si="1"/>
        <v>0</v>
      </c>
    </row>
    <row r="23" spans="1:20" x14ac:dyDescent="0.2">
      <c r="A23" s="13">
        <v>1450</v>
      </c>
      <c r="B23" s="10">
        <v>1723.15</v>
      </c>
      <c r="C23" s="13">
        <v>0</v>
      </c>
      <c r="D23" s="13">
        <v>1190.2834008097166</v>
      </c>
      <c r="E23" s="13">
        <v>150.96944250981255</v>
      </c>
      <c r="F23" s="13">
        <v>426.14379084967328</v>
      </c>
      <c r="G23" s="13">
        <v>1627.5510204081631</v>
      </c>
      <c r="H23" s="13">
        <v>0</v>
      </c>
      <c r="J23" s="13">
        <v>100.32570242091592</v>
      </c>
      <c r="K23" s="13">
        <v>108.50340136054422</v>
      </c>
      <c r="L23" s="13">
        <v>102.37854555068991</v>
      </c>
      <c r="M23" s="13">
        <v>1450</v>
      </c>
      <c r="N23" s="31">
        <f t="shared" si="1"/>
        <v>0</v>
      </c>
    </row>
    <row r="24" spans="1:20" x14ac:dyDescent="0.2">
      <c r="A24" s="13">
        <v>1500</v>
      </c>
      <c r="B24" s="10">
        <v>1773.15</v>
      </c>
      <c r="C24" s="13">
        <v>0</v>
      </c>
      <c r="D24" s="13">
        <v>1174.0890688259108</v>
      </c>
      <c r="E24" s="13">
        <v>163.54743159331954</v>
      </c>
      <c r="F24" s="13">
        <v>418.30065359477129</v>
      </c>
      <c r="G24" s="13">
        <v>1576.5306122448983</v>
      </c>
      <c r="H24" s="13">
        <v>0</v>
      </c>
      <c r="J24" s="13">
        <v>100.01487387828621</v>
      </c>
      <c r="K24" s="13">
        <v>105.10204081632655</v>
      </c>
      <c r="L24" s="13">
        <v>100.408118747418</v>
      </c>
      <c r="M24" s="13">
        <v>1500</v>
      </c>
      <c r="N24" s="31">
        <f t="shared" si="1"/>
        <v>0</v>
      </c>
    </row>
    <row r="25" spans="1:20" x14ac:dyDescent="0.2">
      <c r="A25" s="13">
        <v>1550</v>
      </c>
      <c r="B25" s="10">
        <v>1823.15</v>
      </c>
      <c r="C25" s="13">
        <v>0</v>
      </c>
      <c r="D25" s="13">
        <v>1174.0890688259108</v>
      </c>
      <c r="E25" s="13">
        <v>178.02674113355394</v>
      </c>
      <c r="F25" s="13">
        <v>407.84313725490205</v>
      </c>
      <c r="G25" s="13">
        <v>1500</v>
      </c>
      <c r="H25" s="13">
        <v>0</v>
      </c>
      <c r="J25" s="13">
        <v>99.371301564335795</v>
      </c>
      <c r="K25" s="13">
        <v>100</v>
      </c>
      <c r="L25" s="13">
        <v>98.629253441295532</v>
      </c>
      <c r="M25" s="13">
        <v>1550</v>
      </c>
      <c r="N25" s="31">
        <f t="shared" si="1"/>
        <v>0</v>
      </c>
    </row>
    <row r="26" spans="1:20" x14ac:dyDescent="0.2">
      <c r="A26" s="13">
        <v>1600</v>
      </c>
      <c r="B26" s="10">
        <v>1873.15</v>
      </c>
      <c r="C26" s="13">
        <v>0</v>
      </c>
      <c r="D26" s="13">
        <v>1157.894736842105</v>
      </c>
      <c r="E26" s="13">
        <v>184.81003862691711</v>
      </c>
      <c r="F26" s="13">
        <v>405.22875816993474</v>
      </c>
      <c r="G26" s="13">
        <v>1500</v>
      </c>
      <c r="H26" s="13">
        <v>0</v>
      </c>
      <c r="J26" s="13">
        <v>99.526755496678661</v>
      </c>
      <c r="K26" s="13">
        <v>100</v>
      </c>
      <c r="L26" s="13">
        <v>97.844736842105249</v>
      </c>
      <c r="M26" s="13">
        <v>1600</v>
      </c>
      <c r="N26" s="31">
        <f t="shared" si="1"/>
        <v>0</v>
      </c>
    </row>
    <row r="27" spans="1:20" x14ac:dyDescent="0.2">
      <c r="A27" s="13">
        <v>1650</v>
      </c>
      <c r="B27" s="10">
        <v>1923.15</v>
      </c>
      <c r="C27" s="13">
        <v>0</v>
      </c>
      <c r="D27" s="13">
        <v>1153.8461538461538</v>
      </c>
      <c r="E27" s="13">
        <v>188.44207763544168</v>
      </c>
      <c r="F27" s="13">
        <v>405.22875816993474</v>
      </c>
      <c r="G27" s="13">
        <v>1500</v>
      </c>
      <c r="H27" s="13">
        <v>0</v>
      </c>
      <c r="J27" s="13">
        <v>99.889959397531115</v>
      </c>
      <c r="K27" s="13">
        <v>100</v>
      </c>
      <c r="L27" s="13">
        <v>97.625507692307693</v>
      </c>
      <c r="M27" s="13">
        <v>1650</v>
      </c>
      <c r="N27" s="31">
        <f t="shared" si="1"/>
        <v>0</v>
      </c>
    </row>
    <row r="28" spans="1:20" x14ac:dyDescent="0.2">
      <c r="A28" s="13">
        <v>1700</v>
      </c>
      <c r="B28" s="10">
        <v>1973.15</v>
      </c>
      <c r="C28" s="13">
        <v>0</v>
      </c>
      <c r="D28" s="13">
        <v>1157.894736842105</v>
      </c>
      <c r="E28" s="13">
        <v>194.23133432022021</v>
      </c>
      <c r="F28" s="13">
        <v>400</v>
      </c>
      <c r="G28" s="13">
        <v>1474.4897959183675</v>
      </c>
      <c r="H28" s="13">
        <v>0</v>
      </c>
      <c r="J28" s="13">
        <v>99.423133432022013</v>
      </c>
      <c r="K28" s="13">
        <v>98.299319727891159</v>
      </c>
      <c r="L28" s="13">
        <v>97.201381740064434</v>
      </c>
      <c r="M28" s="13">
        <v>1700</v>
      </c>
      <c r="N28" s="31">
        <f t="shared" si="1"/>
        <v>0</v>
      </c>
    </row>
    <row r="30" spans="1:20" x14ac:dyDescent="0.2">
      <c r="B30" s="10">
        <v>1</v>
      </c>
      <c r="C30" s="10">
        <v>2</v>
      </c>
      <c r="D30" s="10">
        <v>3</v>
      </c>
      <c r="E30" s="10">
        <v>4</v>
      </c>
      <c r="F30" s="10">
        <v>5</v>
      </c>
      <c r="G30" s="10">
        <v>6</v>
      </c>
      <c r="H30" s="10">
        <v>7</v>
      </c>
      <c r="I30" s="10">
        <v>8</v>
      </c>
      <c r="J30" s="10">
        <v>9</v>
      </c>
      <c r="K30" s="10">
        <v>10</v>
      </c>
      <c r="L30" s="10">
        <v>11</v>
      </c>
      <c r="M30" s="10">
        <v>12</v>
      </c>
      <c r="N30" s="10">
        <v>13</v>
      </c>
      <c r="O30" s="10">
        <v>14</v>
      </c>
      <c r="P30" s="10">
        <v>15</v>
      </c>
      <c r="Q30" s="10">
        <v>16</v>
      </c>
      <c r="R30" s="10">
        <v>17</v>
      </c>
      <c r="S30" s="10">
        <v>18</v>
      </c>
      <c r="T30" s="10">
        <v>19</v>
      </c>
    </row>
    <row r="31" spans="1:20" x14ac:dyDescent="0.2">
      <c r="A31" s="12" t="s">
        <v>21</v>
      </c>
      <c r="B31" s="32">
        <v>800</v>
      </c>
      <c r="C31" s="32">
        <v>850</v>
      </c>
      <c r="D31" s="32">
        <v>900</v>
      </c>
      <c r="E31" s="32">
        <v>950</v>
      </c>
      <c r="F31" s="32">
        <v>1000</v>
      </c>
      <c r="G31" s="32">
        <v>1050</v>
      </c>
      <c r="H31" s="32">
        <v>1100</v>
      </c>
      <c r="I31" s="32">
        <v>1150</v>
      </c>
      <c r="J31" s="33">
        <v>1200</v>
      </c>
      <c r="K31" s="33">
        <v>1250</v>
      </c>
      <c r="L31" s="33">
        <v>1300</v>
      </c>
      <c r="M31" s="33">
        <v>1350</v>
      </c>
      <c r="N31" s="33">
        <v>1400</v>
      </c>
      <c r="O31" s="33">
        <v>1450</v>
      </c>
      <c r="P31" s="33">
        <v>1500</v>
      </c>
      <c r="Q31" s="33">
        <v>1550</v>
      </c>
      <c r="R31" s="33">
        <v>1600</v>
      </c>
      <c r="S31" s="33">
        <v>1650</v>
      </c>
      <c r="T31" s="33">
        <v>1700</v>
      </c>
    </row>
    <row r="32" spans="1:20" x14ac:dyDescent="0.2">
      <c r="A32" s="12" t="s">
        <v>0</v>
      </c>
      <c r="B32" s="13">
        <v>992.98245614035091</v>
      </c>
      <c r="C32" s="13">
        <v>1017.5438596491226</v>
      </c>
      <c r="D32" s="13">
        <v>982.45614035087726</v>
      </c>
      <c r="E32" s="13">
        <v>989.47368421052636</v>
      </c>
      <c r="F32" s="13">
        <v>971.92982456140362</v>
      </c>
      <c r="G32" s="13">
        <v>957.89473684210532</v>
      </c>
      <c r="H32" s="13">
        <v>1000</v>
      </c>
      <c r="I32" s="13">
        <v>852.63157894736855</v>
      </c>
      <c r="J32" s="13">
        <v>350.87719298245617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</row>
    <row r="33" spans="1:20" x14ac:dyDescent="0.2">
      <c r="A33" s="12" t="s">
        <v>22</v>
      </c>
      <c r="B33" s="13">
        <v>1968.1274900398407</v>
      </c>
      <c r="C33" s="13">
        <v>1980.0796812749004</v>
      </c>
      <c r="D33" s="13">
        <v>1972.1115537848607</v>
      </c>
      <c r="E33" s="13">
        <v>1952.1912350597613</v>
      </c>
      <c r="F33" s="13">
        <v>2000</v>
      </c>
      <c r="G33" s="13">
        <v>2000</v>
      </c>
      <c r="H33" s="13">
        <v>1928.2868525896413</v>
      </c>
      <c r="I33" s="13">
        <v>2023.9043824701196</v>
      </c>
      <c r="J33" s="13">
        <v>1569.7211155378486</v>
      </c>
      <c r="K33" s="13">
        <v>1505.9760956175296</v>
      </c>
      <c r="L33" s="13">
        <v>1219.1235059760954</v>
      </c>
      <c r="M33" s="13">
        <v>1211.1553784860555</v>
      </c>
      <c r="N33" s="13">
        <v>1191.2350597609561</v>
      </c>
      <c r="O33" s="13">
        <v>1190.2834008097166</v>
      </c>
      <c r="P33" s="13">
        <v>1174.0890688259108</v>
      </c>
      <c r="Q33" s="13">
        <v>1174.0890688259108</v>
      </c>
      <c r="R33" s="13">
        <v>1157.894736842105</v>
      </c>
      <c r="S33" s="13">
        <v>1153.8461538461538</v>
      </c>
      <c r="T33" s="13">
        <v>1157.894736842105</v>
      </c>
    </row>
    <row r="34" spans="1:20" x14ac:dyDescent="0.2">
      <c r="A34" s="12" t="s">
        <v>12</v>
      </c>
      <c r="B34" s="13">
        <v>0.30856421507167159</v>
      </c>
      <c r="C34" s="13">
        <v>0.36726598520480547</v>
      </c>
      <c r="D34" s="13">
        <v>0.49605491928836726</v>
      </c>
      <c r="E34" s="13">
        <v>0.69235428584088599</v>
      </c>
      <c r="F34" s="13">
        <v>0.9101516911833798</v>
      </c>
      <c r="G34" s="13">
        <v>1.2398097662425003</v>
      </c>
      <c r="H34" s="13">
        <v>1.6241959288626158</v>
      </c>
      <c r="I34" s="13">
        <v>2.1422832441302928</v>
      </c>
      <c r="J34" s="13">
        <v>5.2490293466193192</v>
      </c>
      <c r="K34" s="13">
        <v>16.436129739602976</v>
      </c>
      <c r="L34" s="13">
        <v>81.596760013776645</v>
      </c>
      <c r="M34" s="13">
        <v>107.98305642604814</v>
      </c>
      <c r="N34" s="13">
        <v>130.17539873856623</v>
      </c>
      <c r="O34" s="13">
        <v>150.96944250981255</v>
      </c>
      <c r="P34" s="13">
        <v>163.54743159331954</v>
      </c>
      <c r="Q34" s="13">
        <v>178.02674113355394</v>
      </c>
      <c r="R34" s="13">
        <v>184.81003862691711</v>
      </c>
      <c r="S34" s="13">
        <v>188.44207763544168</v>
      </c>
      <c r="T34" s="13">
        <v>194.23133432022021</v>
      </c>
    </row>
    <row r="35" spans="1:20" x14ac:dyDescent="0.2">
      <c r="A35" s="12" t="s">
        <v>23</v>
      </c>
      <c r="B35" s="13">
        <v>2.0392156862744986</v>
      </c>
      <c r="C35" s="13">
        <v>1.6993464052287526</v>
      </c>
      <c r="D35" s="13">
        <v>2.0392156862744986</v>
      </c>
      <c r="E35" s="13">
        <v>0.3398692810457461</v>
      </c>
      <c r="F35" s="13">
        <v>3.0588235294117592</v>
      </c>
      <c r="G35" s="13">
        <v>6.1176470588235183</v>
      </c>
      <c r="H35" s="13">
        <v>17.673202614379086</v>
      </c>
      <c r="I35" s="13">
        <v>51.660130718954242</v>
      </c>
      <c r="J35" s="13">
        <v>171.24183006535947</v>
      </c>
      <c r="K35" s="13">
        <v>380.6535947712419</v>
      </c>
      <c r="L35" s="13">
        <v>475.8169934640523</v>
      </c>
      <c r="M35" s="13">
        <v>513.20261437908505</v>
      </c>
      <c r="N35" s="13">
        <v>451.24183006535958</v>
      </c>
      <c r="O35" s="13">
        <v>426.14379084967328</v>
      </c>
      <c r="P35" s="13">
        <v>418.30065359477129</v>
      </c>
      <c r="Q35" s="13">
        <v>407.84313725490205</v>
      </c>
      <c r="R35" s="13">
        <v>405.22875816993474</v>
      </c>
      <c r="S35" s="13">
        <v>405.22875816993474</v>
      </c>
      <c r="T35" s="13">
        <v>400</v>
      </c>
    </row>
    <row r="36" spans="1:20" x14ac:dyDescent="0.2">
      <c r="A36" s="12" t="s">
        <v>24</v>
      </c>
      <c r="B36" s="13">
        <v>74.257425742574</v>
      </c>
      <c r="C36" s="13">
        <v>44.554455445544399</v>
      </c>
      <c r="D36" s="13">
        <v>14.851485148514799</v>
      </c>
      <c r="E36" s="13">
        <v>8.9108910891088797</v>
      </c>
      <c r="F36" s="13">
        <v>0</v>
      </c>
      <c r="G36" s="13">
        <v>2.9702970297029601</v>
      </c>
      <c r="H36" s="13">
        <v>14.851485148514799</v>
      </c>
      <c r="I36" s="13">
        <v>86.138613861386148</v>
      </c>
      <c r="J36" s="13">
        <v>510.89108910891071</v>
      </c>
      <c r="K36" s="13">
        <v>864.35643564356417</v>
      </c>
      <c r="L36" s="13">
        <v>1476.2376237623764</v>
      </c>
      <c r="M36" s="13">
        <v>1500</v>
      </c>
      <c r="N36" s="13">
        <v>1500</v>
      </c>
      <c r="O36" s="13">
        <v>1627.5510204081631</v>
      </c>
      <c r="P36" s="13">
        <v>1576.5306122448983</v>
      </c>
      <c r="Q36" s="13">
        <v>1500</v>
      </c>
      <c r="R36" s="13">
        <v>1500</v>
      </c>
      <c r="S36" s="13">
        <v>1500</v>
      </c>
      <c r="T36" s="13">
        <v>1474.4897959183675</v>
      </c>
    </row>
    <row r="37" spans="1:20" x14ac:dyDescent="0.2">
      <c r="A37" s="12" t="s">
        <v>25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18.591426071741033</v>
      </c>
      <c r="J37" s="13">
        <v>52.985564304461953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workbookViewId="0">
      <selection sqref="A1:T31"/>
    </sheetView>
  </sheetViews>
  <sheetFormatPr baseColWidth="10" defaultRowHeight="15" x14ac:dyDescent="0.2"/>
  <sheetData>
    <row r="1" spans="1:20" x14ac:dyDescent="0.2">
      <c r="A1" s="14" t="s">
        <v>29</v>
      </c>
      <c r="B1" s="10"/>
      <c r="C1" s="10"/>
      <c r="D1" s="10"/>
      <c r="E1" s="10"/>
      <c r="F1" s="10"/>
      <c r="G1" s="10"/>
      <c r="H1" s="10"/>
      <c r="T1" s="10"/>
    </row>
    <row r="2" spans="1:20" x14ac:dyDescent="0.2">
      <c r="A2" s="14"/>
      <c r="B2" s="10"/>
      <c r="C2" s="10"/>
      <c r="D2" s="10"/>
      <c r="E2" s="10"/>
      <c r="F2" s="10"/>
      <c r="G2" s="10"/>
      <c r="H2" s="10"/>
      <c r="N2" s="30" t="s">
        <v>30</v>
      </c>
      <c r="O2" s="30"/>
      <c r="P2" s="30"/>
      <c r="Q2" s="30"/>
      <c r="R2" s="30"/>
      <c r="S2" s="30"/>
      <c r="T2" s="30"/>
    </row>
    <row r="3" spans="1:20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 t="s">
        <v>31</v>
      </c>
      <c r="O3" s="10" t="s">
        <v>32</v>
      </c>
      <c r="P3" s="10" t="s">
        <v>32</v>
      </c>
      <c r="Q3" s="10" t="s">
        <v>31</v>
      </c>
      <c r="R3" s="10" t="s">
        <v>32</v>
      </c>
      <c r="S3" s="10" t="s">
        <v>32</v>
      </c>
      <c r="T3" s="10" t="s">
        <v>32</v>
      </c>
    </row>
    <row r="4" spans="1:20" x14ac:dyDescent="0.2">
      <c r="A4" s="10" t="s">
        <v>21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0" t="s">
        <v>45</v>
      </c>
      <c r="O4" s="10" t="s">
        <v>46</v>
      </c>
      <c r="P4" s="10" t="s">
        <v>47</v>
      </c>
      <c r="Q4" s="10" t="s">
        <v>48</v>
      </c>
      <c r="R4" s="10" t="s">
        <v>49</v>
      </c>
      <c r="S4" s="10" t="s">
        <v>50</v>
      </c>
      <c r="T4" s="10" t="s">
        <v>51</v>
      </c>
    </row>
    <row r="5" spans="1:20" x14ac:dyDescent="0.2">
      <c r="A5" s="10">
        <v>500</v>
      </c>
      <c r="B5" s="10">
        <v>773.15</v>
      </c>
      <c r="C5" s="10">
        <v>1.1999013157894736</v>
      </c>
      <c r="D5" s="10">
        <v>0.05</v>
      </c>
      <c r="E5" s="10">
        <v>3.7699111843077522</v>
      </c>
      <c r="F5" s="15">
        <f t="shared" ref="F5:F31" si="0">E5*0.000001/D5</f>
        <v>7.5398223686155033E-5</v>
      </c>
      <c r="G5" s="15">
        <f t="shared" ref="G5:G31" si="1">C5*100000*F5/8.314/B5</f>
        <v>1.4074496376967104E-3</v>
      </c>
      <c r="H5" s="10">
        <v>1E-3</v>
      </c>
      <c r="I5" s="10">
        <v>2E-3</v>
      </c>
      <c r="J5" s="10">
        <f t="shared" ref="J5:J31" si="2">1-H5-I5</f>
        <v>0.997</v>
      </c>
      <c r="K5" s="15">
        <f t="shared" ref="K5:K31" si="3">G5*H5</f>
        <v>1.4074496376967105E-6</v>
      </c>
      <c r="L5" s="15">
        <f t="shared" ref="L5:L31" si="4">I5*G5</f>
        <v>2.8148992753934209E-6</v>
      </c>
      <c r="M5" s="15">
        <f t="shared" ref="M5:M31" si="5">G5*J5</f>
        <v>1.4032272887836202E-3</v>
      </c>
      <c r="N5" s="16">
        <f t="shared" ref="N5:N31" si="6">K5*8.314*273.15/100000*60*1000000</f>
        <v>1.9177647822092545</v>
      </c>
      <c r="O5" s="17">
        <f t="shared" ref="O5:O31" si="7">N5/2</f>
        <v>0.95888239110462725</v>
      </c>
      <c r="P5" s="18">
        <f t="shared" ref="P5:P31" si="8">O5-N5/1000</f>
        <v>0.95696462632241797</v>
      </c>
      <c r="Q5" s="19">
        <f t="shared" ref="Q5:Q31" si="9">L5*8.314*273.15/100000*60*1000000</f>
        <v>3.835529564418509</v>
      </c>
      <c r="R5" s="16">
        <f t="shared" ref="R5:R31" si="10">M5*8.314*273.15/100000*60*1000000/1000</f>
        <v>1.9120114878626269</v>
      </c>
      <c r="S5" s="18">
        <f t="shared" ref="S5:S31" si="11">R5-P5</f>
        <v>0.9550468615402089</v>
      </c>
      <c r="T5" s="20">
        <f t="shared" ref="T5:T31" si="12">P5+Q5/1000+S5</f>
        <v>1.9158470174270454</v>
      </c>
    </row>
    <row r="6" spans="1:20" x14ac:dyDescent="0.2">
      <c r="A6" s="10">
        <v>550</v>
      </c>
      <c r="B6" s="10">
        <v>823.15</v>
      </c>
      <c r="C6" s="10">
        <v>1.1999013157894736</v>
      </c>
      <c r="D6" s="10">
        <v>0.05</v>
      </c>
      <c r="E6" s="10">
        <v>3.7699111843077522</v>
      </c>
      <c r="F6" s="15">
        <f t="shared" si="0"/>
        <v>7.5398223686155033E-5</v>
      </c>
      <c r="G6" s="15">
        <f t="shared" si="1"/>
        <v>1.3219579510237644E-3</v>
      </c>
      <c r="H6" s="10">
        <v>1E-3</v>
      </c>
      <c r="I6" s="10">
        <v>2E-3</v>
      </c>
      <c r="J6" s="10">
        <f t="shared" si="2"/>
        <v>0.997</v>
      </c>
      <c r="K6" s="15">
        <f t="shared" si="3"/>
        <v>1.3219579510237644E-6</v>
      </c>
      <c r="L6" s="15">
        <f t="shared" si="4"/>
        <v>2.6439159020475288E-6</v>
      </c>
      <c r="M6" s="15">
        <f t="shared" si="5"/>
        <v>1.317992077170693E-3</v>
      </c>
      <c r="N6" s="16">
        <f t="shared" si="6"/>
        <v>1.8012753949645688</v>
      </c>
      <c r="O6" s="17">
        <f t="shared" si="7"/>
        <v>0.90063769748228439</v>
      </c>
      <c r="P6" s="18">
        <f t="shared" si="8"/>
        <v>0.89883642208731984</v>
      </c>
      <c r="Q6" s="19">
        <f t="shared" si="9"/>
        <v>3.6025507899291376</v>
      </c>
      <c r="R6" s="16">
        <f t="shared" si="10"/>
        <v>1.7958715687796756</v>
      </c>
      <c r="S6" s="18">
        <f t="shared" si="11"/>
        <v>0.89703514669235573</v>
      </c>
      <c r="T6" s="20">
        <f t="shared" si="12"/>
        <v>1.7994741195696047</v>
      </c>
    </row>
    <row r="7" spans="1:20" x14ac:dyDescent="0.2">
      <c r="A7" s="10">
        <v>600</v>
      </c>
      <c r="B7" s="10">
        <v>873.15</v>
      </c>
      <c r="C7" s="10">
        <v>1.1999013157894736</v>
      </c>
      <c r="D7" s="10">
        <v>0.05</v>
      </c>
      <c r="E7" s="10">
        <v>3.7699111843077522</v>
      </c>
      <c r="F7" s="15">
        <f t="shared" si="0"/>
        <v>7.5398223686155033E-5</v>
      </c>
      <c r="G7" s="15">
        <f t="shared" si="1"/>
        <v>1.2462574441793638E-3</v>
      </c>
      <c r="H7" s="10">
        <v>1E-3</v>
      </c>
      <c r="I7" s="10">
        <v>2E-3</v>
      </c>
      <c r="J7" s="10">
        <f t="shared" si="2"/>
        <v>0.997</v>
      </c>
      <c r="K7" s="15">
        <f t="shared" si="3"/>
        <v>1.2462574441793639E-6</v>
      </c>
      <c r="L7" s="15">
        <f t="shared" si="4"/>
        <v>2.4925148883587278E-6</v>
      </c>
      <c r="M7" s="15">
        <f t="shared" si="5"/>
        <v>1.2425186718468258E-3</v>
      </c>
      <c r="N7" s="16">
        <f t="shared" si="6"/>
        <v>1.6981272878257858</v>
      </c>
      <c r="O7" s="17">
        <f t="shared" si="7"/>
        <v>0.84906364391289291</v>
      </c>
      <c r="P7" s="18">
        <f t="shared" si="8"/>
        <v>0.84736551662506709</v>
      </c>
      <c r="Q7" s="19">
        <f t="shared" si="9"/>
        <v>3.3962545756515716</v>
      </c>
      <c r="R7" s="16">
        <f t="shared" si="10"/>
        <v>1.6930329059623086</v>
      </c>
      <c r="S7" s="18">
        <f t="shared" si="11"/>
        <v>0.8456673893372415</v>
      </c>
      <c r="T7" s="20">
        <f t="shared" si="12"/>
        <v>1.6964291605379602</v>
      </c>
    </row>
    <row r="8" spans="1:20" x14ac:dyDescent="0.2">
      <c r="A8" s="10">
        <v>650</v>
      </c>
      <c r="B8" s="10">
        <v>923.15</v>
      </c>
      <c r="C8" s="10">
        <v>1.1999013157894736</v>
      </c>
      <c r="D8" s="10">
        <v>0.05</v>
      </c>
      <c r="E8" s="10">
        <v>3.7699111843077522</v>
      </c>
      <c r="F8" s="15">
        <f t="shared" si="0"/>
        <v>7.5398223686155033E-5</v>
      </c>
      <c r="G8" s="15">
        <f t="shared" si="1"/>
        <v>1.1787571763908482E-3</v>
      </c>
      <c r="H8" s="10">
        <v>1E-3</v>
      </c>
      <c r="I8" s="10">
        <v>2E-3</v>
      </c>
      <c r="J8" s="10">
        <f t="shared" si="2"/>
        <v>0.997</v>
      </c>
      <c r="K8" s="15">
        <f t="shared" si="3"/>
        <v>1.1787571763908482E-6</v>
      </c>
      <c r="L8" s="15">
        <f t="shared" si="4"/>
        <v>2.3575143527816965E-6</v>
      </c>
      <c r="M8" s="15">
        <f t="shared" si="5"/>
        <v>1.1752209048616756E-3</v>
      </c>
      <c r="N8" s="16">
        <f t="shared" si="6"/>
        <v>1.6061526743921195</v>
      </c>
      <c r="O8" s="17">
        <f t="shared" si="7"/>
        <v>0.80307633719605975</v>
      </c>
      <c r="P8" s="18">
        <f t="shared" si="8"/>
        <v>0.80147018452166763</v>
      </c>
      <c r="Q8" s="19">
        <f t="shared" si="9"/>
        <v>3.212305348784239</v>
      </c>
      <c r="R8" s="16">
        <f t="shared" si="10"/>
        <v>1.601334216368943</v>
      </c>
      <c r="S8" s="18">
        <f t="shared" si="11"/>
        <v>0.79986403184727539</v>
      </c>
      <c r="T8" s="20">
        <f t="shared" si="12"/>
        <v>1.6045465217177273</v>
      </c>
    </row>
    <row r="9" spans="1:20" x14ac:dyDescent="0.2">
      <c r="A9" s="10">
        <v>700</v>
      </c>
      <c r="B9" s="10">
        <v>973.15</v>
      </c>
      <c r="C9" s="10">
        <v>1.1999013157894736</v>
      </c>
      <c r="D9" s="10">
        <v>0.05</v>
      </c>
      <c r="E9" s="10">
        <v>3.7699111843077522</v>
      </c>
      <c r="F9" s="15">
        <f t="shared" si="0"/>
        <v>7.5398223686155033E-5</v>
      </c>
      <c r="G9" s="15">
        <f t="shared" si="1"/>
        <v>1.1181931741100668E-3</v>
      </c>
      <c r="H9" s="10">
        <v>1E-3</v>
      </c>
      <c r="I9" s="10">
        <v>2E-3</v>
      </c>
      <c r="J9" s="10">
        <f t="shared" si="2"/>
        <v>0.997</v>
      </c>
      <c r="K9" s="15">
        <f t="shared" si="3"/>
        <v>1.1181931741100668E-6</v>
      </c>
      <c r="L9" s="15">
        <f t="shared" si="4"/>
        <v>2.2363863482201336E-6</v>
      </c>
      <c r="M9" s="15">
        <f t="shared" si="5"/>
        <v>1.1148385945877366E-3</v>
      </c>
      <c r="N9" s="16">
        <f t="shared" si="6"/>
        <v>1.523629287740929</v>
      </c>
      <c r="O9" s="17">
        <f t="shared" si="7"/>
        <v>0.76181464387046449</v>
      </c>
      <c r="P9" s="18">
        <f t="shared" si="8"/>
        <v>0.76029101458272352</v>
      </c>
      <c r="Q9" s="19">
        <f t="shared" si="9"/>
        <v>3.047258575481858</v>
      </c>
      <c r="R9" s="16">
        <f t="shared" si="10"/>
        <v>1.5190583998777063</v>
      </c>
      <c r="S9" s="18">
        <f t="shared" si="11"/>
        <v>0.75876738529498278</v>
      </c>
      <c r="T9" s="20">
        <f t="shared" si="12"/>
        <v>1.5221056584531882</v>
      </c>
    </row>
    <row r="10" spans="1:20" x14ac:dyDescent="0.2">
      <c r="A10" s="10">
        <v>750</v>
      </c>
      <c r="B10" s="10">
        <v>1023.15</v>
      </c>
      <c r="C10" s="10">
        <v>1.1999013157894736</v>
      </c>
      <c r="D10" s="10">
        <v>0.05</v>
      </c>
      <c r="E10" s="10">
        <v>3.7699111843077522</v>
      </c>
      <c r="F10" s="15">
        <f t="shared" si="0"/>
        <v>7.5398223686155033E-5</v>
      </c>
      <c r="G10" s="15">
        <f t="shared" si="1"/>
        <v>1.0635485387139828E-3</v>
      </c>
      <c r="H10" s="10">
        <v>1E-3</v>
      </c>
      <c r="I10" s="10">
        <v>2E-3</v>
      </c>
      <c r="J10" s="10">
        <f t="shared" si="2"/>
        <v>0.997</v>
      </c>
      <c r="K10" s="15">
        <f t="shared" si="3"/>
        <v>1.0635485387139829E-6</v>
      </c>
      <c r="L10" s="15">
        <f t="shared" si="4"/>
        <v>2.1270970774279657E-6</v>
      </c>
      <c r="M10" s="15">
        <f t="shared" si="5"/>
        <v>1.060357893097841E-3</v>
      </c>
      <c r="N10" s="16">
        <f t="shared" si="6"/>
        <v>1.449171520661765</v>
      </c>
      <c r="O10" s="17">
        <f t="shared" si="7"/>
        <v>0.72458576033088251</v>
      </c>
      <c r="P10" s="18">
        <f t="shared" si="8"/>
        <v>0.72313658881022069</v>
      </c>
      <c r="Q10" s="19">
        <f t="shared" si="9"/>
        <v>2.89834304132353</v>
      </c>
      <c r="R10" s="16">
        <f t="shared" si="10"/>
        <v>1.4448240060997799</v>
      </c>
      <c r="S10" s="18">
        <f t="shared" si="11"/>
        <v>0.72168741728955921</v>
      </c>
      <c r="T10" s="20">
        <f t="shared" si="12"/>
        <v>1.4477223491411033</v>
      </c>
    </row>
    <row r="11" spans="1:20" x14ac:dyDescent="0.2">
      <c r="A11" s="10">
        <v>800</v>
      </c>
      <c r="B11" s="10">
        <v>1073.1500000000001</v>
      </c>
      <c r="C11" s="10">
        <v>1.1999013157894736</v>
      </c>
      <c r="D11" s="10">
        <v>0.05</v>
      </c>
      <c r="E11" s="10">
        <v>3.7699111843077522</v>
      </c>
      <c r="F11" s="15">
        <f t="shared" si="0"/>
        <v>7.5398223686155033E-5</v>
      </c>
      <c r="G11" s="15">
        <f t="shared" si="1"/>
        <v>1.0139958881658776E-3</v>
      </c>
      <c r="H11" s="10">
        <v>1E-3</v>
      </c>
      <c r="I11" s="10">
        <v>2E-3</v>
      </c>
      <c r="J11" s="10">
        <f t="shared" si="2"/>
        <v>0.997</v>
      </c>
      <c r="K11" s="15">
        <f t="shared" si="3"/>
        <v>1.0139958881658777E-6</v>
      </c>
      <c r="L11" s="15">
        <f t="shared" si="4"/>
        <v>2.0279917763317554E-6</v>
      </c>
      <c r="M11" s="15">
        <f t="shared" si="5"/>
        <v>1.01095390050138E-3</v>
      </c>
      <c r="N11" s="16">
        <f t="shared" si="6"/>
        <v>1.3816519977310586</v>
      </c>
      <c r="O11" s="17">
        <f t="shared" si="7"/>
        <v>0.69082599886552931</v>
      </c>
      <c r="P11" s="18">
        <f t="shared" si="8"/>
        <v>0.68944434686779821</v>
      </c>
      <c r="Q11" s="19">
        <f t="shared" si="9"/>
        <v>2.7633039954621172</v>
      </c>
      <c r="R11" s="16">
        <f t="shared" si="10"/>
        <v>1.3775070417378648</v>
      </c>
      <c r="S11" s="18">
        <f t="shared" si="11"/>
        <v>0.68806269487006655</v>
      </c>
      <c r="T11" s="20">
        <f t="shared" si="12"/>
        <v>1.3802703457333267</v>
      </c>
    </row>
    <row r="12" spans="1:20" x14ac:dyDescent="0.2">
      <c r="A12" s="10">
        <v>850</v>
      </c>
      <c r="B12" s="10">
        <v>1123.1500000000001</v>
      </c>
      <c r="C12" s="10">
        <v>1.1999013157894736</v>
      </c>
      <c r="D12" s="10">
        <v>0.05</v>
      </c>
      <c r="E12" s="10">
        <v>3.7699111843077522</v>
      </c>
      <c r="F12" s="15">
        <f t="shared" si="0"/>
        <v>7.5398223686155033E-5</v>
      </c>
      <c r="G12" s="15">
        <f t="shared" si="1"/>
        <v>9.6885517284887282E-4</v>
      </c>
      <c r="H12" s="10">
        <v>1E-3</v>
      </c>
      <c r="I12" s="10">
        <v>2E-3</v>
      </c>
      <c r="J12" s="10">
        <f t="shared" si="2"/>
        <v>0.997</v>
      </c>
      <c r="K12" s="15">
        <f t="shared" si="3"/>
        <v>9.6885517284887288E-7</v>
      </c>
      <c r="L12" s="15">
        <f t="shared" si="4"/>
        <v>1.9377103456977458E-6</v>
      </c>
      <c r="M12" s="15">
        <f t="shared" si="5"/>
        <v>9.6594860733032622E-4</v>
      </c>
      <c r="N12" s="16">
        <f t="shared" si="6"/>
        <v>1.3201440959489694</v>
      </c>
      <c r="O12" s="17">
        <f t="shared" si="7"/>
        <v>0.66007204797448471</v>
      </c>
      <c r="P12" s="18">
        <f t="shared" si="8"/>
        <v>0.65875190387853577</v>
      </c>
      <c r="Q12" s="19">
        <f t="shared" si="9"/>
        <v>2.6402881918979388</v>
      </c>
      <c r="R12" s="16">
        <f t="shared" si="10"/>
        <v>1.3161836636611226</v>
      </c>
      <c r="S12" s="18">
        <f t="shared" si="11"/>
        <v>0.65743175978258683</v>
      </c>
      <c r="T12" s="20">
        <f t="shared" si="12"/>
        <v>1.3188239518530205</v>
      </c>
    </row>
    <row r="13" spans="1:20" x14ac:dyDescent="0.2">
      <c r="A13" s="10">
        <v>900</v>
      </c>
      <c r="B13" s="10">
        <v>1173.1500000000001</v>
      </c>
      <c r="C13" s="10">
        <v>1.1999013157894736</v>
      </c>
      <c r="D13" s="10">
        <v>0.05</v>
      </c>
      <c r="E13" s="10">
        <v>3.7699111843077522</v>
      </c>
      <c r="F13" s="15">
        <f t="shared" si="0"/>
        <v>7.5398223686155033E-5</v>
      </c>
      <c r="G13" s="15">
        <f t="shared" si="1"/>
        <v>9.2756227880936919E-4</v>
      </c>
      <c r="H13" s="10">
        <v>1E-3</v>
      </c>
      <c r="I13" s="10">
        <v>2E-3</v>
      </c>
      <c r="J13" s="10">
        <f t="shared" si="2"/>
        <v>0.997</v>
      </c>
      <c r="K13" s="15">
        <f t="shared" si="3"/>
        <v>9.2756227880936918E-7</v>
      </c>
      <c r="L13" s="15">
        <f t="shared" si="4"/>
        <v>1.8551245576187384E-6</v>
      </c>
      <c r="M13" s="15">
        <f t="shared" si="5"/>
        <v>9.2477959197294107E-4</v>
      </c>
      <c r="N13" s="16">
        <f t="shared" si="6"/>
        <v>1.2638791641009974</v>
      </c>
      <c r="O13" s="17">
        <f t="shared" si="7"/>
        <v>0.63193958205049872</v>
      </c>
      <c r="P13" s="18">
        <f t="shared" si="8"/>
        <v>0.63067570288639774</v>
      </c>
      <c r="Q13" s="19">
        <f t="shared" si="9"/>
        <v>2.5277583282019949</v>
      </c>
      <c r="R13" s="16">
        <f t="shared" si="10"/>
        <v>1.2600875266086942</v>
      </c>
      <c r="S13" s="18">
        <f t="shared" si="11"/>
        <v>0.62941182372229643</v>
      </c>
      <c r="T13" s="20">
        <f t="shared" si="12"/>
        <v>1.2626152849368961</v>
      </c>
    </row>
    <row r="14" spans="1:20" x14ac:dyDescent="0.2">
      <c r="A14" s="10">
        <v>950</v>
      </c>
      <c r="B14" s="10">
        <v>1223.1500000000001</v>
      </c>
      <c r="C14" s="10">
        <v>1.1999013157894736</v>
      </c>
      <c r="D14" s="10">
        <v>0.05</v>
      </c>
      <c r="E14" s="10">
        <v>3.7699111843077522</v>
      </c>
      <c r="F14" s="15">
        <f t="shared" si="0"/>
        <v>7.5398223686155033E-5</v>
      </c>
      <c r="G14" s="15">
        <f t="shared" si="1"/>
        <v>8.8964533163161637E-4</v>
      </c>
      <c r="H14" s="10">
        <v>1E-3</v>
      </c>
      <c r="I14" s="10">
        <v>2E-3</v>
      </c>
      <c r="J14" s="10">
        <f t="shared" si="2"/>
        <v>0.997</v>
      </c>
      <c r="K14" s="15">
        <f t="shared" si="3"/>
        <v>8.8964533163161641E-7</v>
      </c>
      <c r="L14" s="15">
        <f t="shared" si="4"/>
        <v>1.7792906632632328E-6</v>
      </c>
      <c r="M14" s="15">
        <f t="shared" si="5"/>
        <v>8.8697639563672156E-4</v>
      </c>
      <c r="N14" s="16">
        <f t="shared" si="6"/>
        <v>1.2122142348567919</v>
      </c>
      <c r="O14" s="17">
        <f t="shared" si="7"/>
        <v>0.60610711742839596</v>
      </c>
      <c r="P14" s="18">
        <f t="shared" si="8"/>
        <v>0.60489490319353911</v>
      </c>
      <c r="Q14" s="19">
        <f t="shared" si="9"/>
        <v>2.4244284697135838</v>
      </c>
      <c r="R14" s="16">
        <f t="shared" si="10"/>
        <v>1.2085775921522217</v>
      </c>
      <c r="S14" s="18">
        <f t="shared" si="11"/>
        <v>0.6036826889586826</v>
      </c>
      <c r="T14" s="20">
        <f t="shared" si="12"/>
        <v>1.2110020206219354</v>
      </c>
    </row>
    <row r="15" spans="1:20" x14ac:dyDescent="0.2">
      <c r="A15" s="10">
        <v>1000</v>
      </c>
      <c r="B15" s="10">
        <v>1273.1500000000001</v>
      </c>
      <c r="C15" s="10">
        <v>1.1999013157894736</v>
      </c>
      <c r="D15" s="10">
        <v>0.05</v>
      </c>
      <c r="E15" s="10">
        <v>3.7699111843077522</v>
      </c>
      <c r="F15" s="15">
        <f t="shared" si="0"/>
        <v>7.5398223686155033E-5</v>
      </c>
      <c r="G15" s="15">
        <f t="shared" si="1"/>
        <v>8.5470658397298943E-4</v>
      </c>
      <c r="H15" s="10">
        <v>1E-3</v>
      </c>
      <c r="I15" s="10">
        <v>2E-3</v>
      </c>
      <c r="J15" s="10">
        <f t="shared" si="2"/>
        <v>0.997</v>
      </c>
      <c r="K15" s="15">
        <f t="shared" si="3"/>
        <v>8.547065839729895E-7</v>
      </c>
      <c r="L15" s="15">
        <f t="shared" si="4"/>
        <v>1.709413167945979E-6</v>
      </c>
      <c r="M15" s="15">
        <f t="shared" si="5"/>
        <v>8.5214246422107051E-4</v>
      </c>
      <c r="N15" s="16">
        <f t="shared" si="6"/>
        <v>1.1646073450615286</v>
      </c>
      <c r="O15" s="17">
        <f t="shared" si="7"/>
        <v>0.58230367253076432</v>
      </c>
      <c r="P15" s="18">
        <f t="shared" si="8"/>
        <v>0.5811390651857028</v>
      </c>
      <c r="Q15" s="19">
        <f t="shared" si="9"/>
        <v>2.3292146901230573</v>
      </c>
      <c r="R15" s="16">
        <f t="shared" si="10"/>
        <v>1.1611135230263439</v>
      </c>
      <c r="S15" s="18">
        <f t="shared" si="11"/>
        <v>0.57997445784064106</v>
      </c>
      <c r="T15" s="20">
        <f t="shared" si="12"/>
        <v>1.1634427377164669</v>
      </c>
    </row>
    <row r="16" spans="1:20" x14ac:dyDescent="0.2">
      <c r="A16" s="10">
        <v>1050</v>
      </c>
      <c r="B16" s="10">
        <v>1323.15</v>
      </c>
      <c r="C16" s="10">
        <v>1.1999013157894736</v>
      </c>
      <c r="D16" s="10">
        <v>0.05</v>
      </c>
      <c r="E16" s="10">
        <v>3.7699111843077522</v>
      </c>
      <c r="F16" s="15">
        <f t="shared" si="0"/>
        <v>7.5398223686155033E-5</v>
      </c>
      <c r="G16" s="15">
        <f t="shared" si="1"/>
        <v>8.2240840976851562E-4</v>
      </c>
      <c r="H16" s="10">
        <v>1E-3</v>
      </c>
      <c r="I16" s="10">
        <v>2E-3</v>
      </c>
      <c r="J16" s="10">
        <f t="shared" si="2"/>
        <v>0.997</v>
      </c>
      <c r="K16" s="15">
        <f t="shared" si="3"/>
        <v>8.224084097685156E-7</v>
      </c>
      <c r="L16" s="15">
        <f t="shared" si="4"/>
        <v>1.6448168195370312E-6</v>
      </c>
      <c r="M16" s="15">
        <f t="shared" si="5"/>
        <v>8.1994118453921011E-4</v>
      </c>
      <c r="N16" s="16">
        <f t="shared" si="6"/>
        <v>1.1205984516986622</v>
      </c>
      <c r="O16" s="17">
        <f t="shared" si="7"/>
        <v>0.56029922584933112</v>
      </c>
      <c r="P16" s="18">
        <f t="shared" si="8"/>
        <v>0.55917862739763247</v>
      </c>
      <c r="Q16" s="19">
        <f t="shared" si="9"/>
        <v>2.2411969033973245</v>
      </c>
      <c r="R16" s="16">
        <f t="shared" si="10"/>
        <v>1.1172366563435663</v>
      </c>
      <c r="S16" s="18">
        <f t="shared" si="11"/>
        <v>0.55805802894593382</v>
      </c>
      <c r="T16" s="20">
        <f t="shared" si="12"/>
        <v>1.1194778532469636</v>
      </c>
    </row>
    <row r="17" spans="1:20" x14ac:dyDescent="0.2">
      <c r="A17" s="10">
        <v>1100</v>
      </c>
      <c r="B17" s="10">
        <v>1373.15</v>
      </c>
      <c r="C17" s="10">
        <v>1.1999013157894736</v>
      </c>
      <c r="D17" s="10">
        <v>0.05</v>
      </c>
      <c r="E17" s="10">
        <v>3.7699111843077522</v>
      </c>
      <c r="F17" s="15">
        <f t="shared" si="0"/>
        <v>7.5398223686155033E-5</v>
      </c>
      <c r="G17" s="15">
        <f t="shared" si="1"/>
        <v>7.9246235836231407E-4</v>
      </c>
      <c r="H17" s="10">
        <v>1E-3</v>
      </c>
      <c r="I17" s="10">
        <v>2E-3</v>
      </c>
      <c r="J17" s="10">
        <f t="shared" si="2"/>
        <v>0.997</v>
      </c>
      <c r="K17" s="15">
        <f t="shared" si="3"/>
        <v>7.9246235836231408E-7</v>
      </c>
      <c r="L17" s="15">
        <f t="shared" si="4"/>
        <v>1.5849247167246282E-6</v>
      </c>
      <c r="M17" s="15">
        <f t="shared" si="5"/>
        <v>7.9008497128722711E-4</v>
      </c>
      <c r="N17" s="16">
        <f t="shared" si="6"/>
        <v>1.0797945172523651</v>
      </c>
      <c r="O17" s="17">
        <f t="shared" si="7"/>
        <v>0.53989725862618254</v>
      </c>
      <c r="P17" s="18">
        <f t="shared" si="8"/>
        <v>0.53881746410893017</v>
      </c>
      <c r="Q17" s="19">
        <f t="shared" si="9"/>
        <v>2.1595890345047302</v>
      </c>
      <c r="R17" s="16">
        <f t="shared" si="10"/>
        <v>1.0765551337006078</v>
      </c>
      <c r="S17" s="18">
        <f t="shared" si="11"/>
        <v>0.53773766959167768</v>
      </c>
      <c r="T17" s="20">
        <f t="shared" si="12"/>
        <v>1.0787147227351126</v>
      </c>
    </row>
    <row r="18" spans="1:20" x14ac:dyDescent="0.2">
      <c r="A18" s="10">
        <v>1150</v>
      </c>
      <c r="B18" s="10">
        <v>1423.15</v>
      </c>
      <c r="C18" s="10">
        <v>1.1999013157894736</v>
      </c>
      <c r="D18" s="10">
        <v>0.05</v>
      </c>
      <c r="E18" s="10">
        <v>3.7699111843077522</v>
      </c>
      <c r="F18" s="15">
        <f t="shared" si="0"/>
        <v>7.5398223686155033E-5</v>
      </c>
      <c r="G18" s="15">
        <f t="shared" si="1"/>
        <v>7.6462051602797418E-4</v>
      </c>
      <c r="H18" s="10">
        <v>1E-3</v>
      </c>
      <c r="I18" s="10">
        <v>2E-3</v>
      </c>
      <c r="J18" s="10">
        <f t="shared" si="2"/>
        <v>0.997</v>
      </c>
      <c r="K18" s="15">
        <f t="shared" si="3"/>
        <v>7.6462051602797416E-7</v>
      </c>
      <c r="L18" s="15">
        <f t="shared" si="4"/>
        <v>1.5292410320559483E-6</v>
      </c>
      <c r="M18" s="15">
        <f t="shared" si="5"/>
        <v>7.6232665447989022E-4</v>
      </c>
      <c r="N18" s="16">
        <f t="shared" si="6"/>
        <v>1.0418577390753503</v>
      </c>
      <c r="O18" s="17">
        <f t="shared" si="7"/>
        <v>0.52092886953767514</v>
      </c>
      <c r="P18" s="18">
        <f t="shared" si="8"/>
        <v>0.51988701179859975</v>
      </c>
      <c r="Q18" s="19">
        <f t="shared" si="9"/>
        <v>2.0837154781507006</v>
      </c>
      <c r="R18" s="16">
        <f t="shared" si="10"/>
        <v>1.0387321658581246</v>
      </c>
      <c r="S18" s="18">
        <f t="shared" si="11"/>
        <v>0.5188451540595248</v>
      </c>
      <c r="T18" s="20">
        <f t="shared" si="12"/>
        <v>1.0408158813362753</v>
      </c>
    </row>
    <row r="19" spans="1:20" x14ac:dyDescent="0.2">
      <c r="A19" s="10">
        <v>1200</v>
      </c>
      <c r="B19" s="10">
        <v>1473.15</v>
      </c>
      <c r="C19" s="10">
        <v>1.1999013157894736</v>
      </c>
      <c r="D19" s="10">
        <v>0.05</v>
      </c>
      <c r="E19" s="10">
        <v>3.7699111843077522</v>
      </c>
      <c r="F19" s="15">
        <f t="shared" si="0"/>
        <v>7.5398223686155033E-5</v>
      </c>
      <c r="G19" s="15">
        <f t="shared" si="1"/>
        <v>7.3866862667427719E-4</v>
      </c>
      <c r="H19" s="10">
        <v>1E-3</v>
      </c>
      <c r="I19" s="10">
        <v>2E-3</v>
      </c>
      <c r="J19" s="10">
        <f t="shared" si="2"/>
        <v>0.997</v>
      </c>
      <c r="K19" s="15">
        <f t="shared" si="3"/>
        <v>7.3866862667427722E-7</v>
      </c>
      <c r="L19" s="15">
        <f t="shared" si="4"/>
        <v>1.4773372533485544E-6</v>
      </c>
      <c r="M19" s="15">
        <f t="shared" si="5"/>
        <v>7.364526207942544E-4</v>
      </c>
      <c r="N19" s="16">
        <f t="shared" si="6"/>
        <v>1.0064961757900317</v>
      </c>
      <c r="O19" s="17">
        <f t="shared" si="7"/>
        <v>0.50324808789501585</v>
      </c>
      <c r="P19" s="18">
        <f t="shared" si="8"/>
        <v>0.50224159171922578</v>
      </c>
      <c r="Q19" s="19">
        <f t="shared" si="9"/>
        <v>2.0129923515800634</v>
      </c>
      <c r="R19" s="16">
        <f t="shared" si="10"/>
        <v>1.0034766872626613</v>
      </c>
      <c r="S19" s="18">
        <f t="shared" si="11"/>
        <v>0.50123509554343548</v>
      </c>
      <c r="T19" s="20">
        <f t="shared" si="12"/>
        <v>1.0054896796142412</v>
      </c>
    </row>
    <row r="20" spans="1:20" x14ac:dyDescent="0.2">
      <c r="A20" s="10">
        <v>1250</v>
      </c>
      <c r="B20" s="10">
        <v>1523.15</v>
      </c>
      <c r="C20" s="10">
        <v>1.1999013157894736</v>
      </c>
      <c r="D20" s="10">
        <v>0.05</v>
      </c>
      <c r="E20" s="10">
        <v>3.7699111843077522</v>
      </c>
      <c r="F20" s="15">
        <f t="shared" si="0"/>
        <v>7.5398223686155033E-5</v>
      </c>
      <c r="G20" s="15">
        <f t="shared" si="1"/>
        <v>7.1442056749841546E-4</v>
      </c>
      <c r="H20" s="10">
        <v>1E-3</v>
      </c>
      <c r="I20" s="10">
        <v>2E-3</v>
      </c>
      <c r="J20" s="10">
        <f t="shared" si="2"/>
        <v>0.997</v>
      </c>
      <c r="K20" s="15">
        <f t="shared" si="3"/>
        <v>7.1442056749841542E-7</v>
      </c>
      <c r="L20" s="15">
        <f t="shared" si="4"/>
        <v>1.4288411349968308E-6</v>
      </c>
      <c r="M20" s="15">
        <f t="shared" si="5"/>
        <v>7.1227730579592025E-4</v>
      </c>
      <c r="N20" s="16">
        <f t="shared" si="6"/>
        <v>0.97345621991601927</v>
      </c>
      <c r="O20" s="17">
        <f t="shared" si="7"/>
        <v>0.48672810995800964</v>
      </c>
      <c r="P20" s="18">
        <f t="shared" si="8"/>
        <v>0.48575465373809362</v>
      </c>
      <c r="Q20" s="19">
        <f t="shared" si="9"/>
        <v>1.9469124398320385</v>
      </c>
      <c r="R20" s="16">
        <f t="shared" si="10"/>
        <v>0.9705358512562714</v>
      </c>
      <c r="S20" s="18">
        <f t="shared" si="11"/>
        <v>0.48478119751817778</v>
      </c>
      <c r="T20" s="20">
        <f t="shared" si="12"/>
        <v>0.97248276369610342</v>
      </c>
    </row>
    <row r="21" spans="1:20" x14ac:dyDescent="0.2">
      <c r="A21" s="10">
        <v>1300</v>
      </c>
      <c r="B21" s="10">
        <v>1573.15</v>
      </c>
      <c r="C21" s="10">
        <v>1.1999013157894736</v>
      </c>
      <c r="D21" s="10">
        <v>0.05</v>
      </c>
      <c r="E21" s="10">
        <v>3.7699111843077522</v>
      </c>
      <c r="F21" s="15">
        <f t="shared" si="0"/>
        <v>7.5398223686155033E-5</v>
      </c>
      <c r="G21" s="15">
        <f t="shared" si="1"/>
        <v>6.9171387813317961E-4</v>
      </c>
      <c r="H21" s="10">
        <v>1E-3</v>
      </c>
      <c r="I21" s="10">
        <v>2E-3</v>
      </c>
      <c r="J21" s="10">
        <f t="shared" si="2"/>
        <v>0.997</v>
      </c>
      <c r="K21" s="15">
        <f t="shared" si="3"/>
        <v>6.9171387813317966E-7</v>
      </c>
      <c r="L21" s="15">
        <f t="shared" si="4"/>
        <v>1.3834277562663593E-6</v>
      </c>
      <c r="M21" s="15">
        <f t="shared" si="5"/>
        <v>6.8963873649878005E-4</v>
      </c>
      <c r="N21" s="16">
        <f t="shared" si="6"/>
        <v>0.94251650596897008</v>
      </c>
      <c r="O21" s="17">
        <f t="shared" si="7"/>
        <v>0.47125825298448504</v>
      </c>
      <c r="P21" s="18">
        <f t="shared" si="8"/>
        <v>0.47031573647851604</v>
      </c>
      <c r="Q21" s="19">
        <f t="shared" si="9"/>
        <v>1.8850330119379402</v>
      </c>
      <c r="R21" s="16">
        <f t="shared" si="10"/>
        <v>0.93968895645106298</v>
      </c>
      <c r="S21" s="18">
        <f t="shared" si="11"/>
        <v>0.46937321997254694</v>
      </c>
      <c r="T21" s="20">
        <f t="shared" si="12"/>
        <v>0.94157398946300086</v>
      </c>
    </row>
    <row r="22" spans="1:20" x14ac:dyDescent="0.2">
      <c r="A22" s="10">
        <v>1350</v>
      </c>
      <c r="B22" s="10">
        <v>1623.15</v>
      </c>
      <c r="C22" s="10">
        <v>1.1999013157894736</v>
      </c>
      <c r="D22" s="10">
        <v>0.05</v>
      </c>
      <c r="E22" s="10">
        <v>3.7699111843077522</v>
      </c>
      <c r="F22" s="15">
        <f t="shared" si="0"/>
        <v>7.5398223686155033E-5</v>
      </c>
      <c r="G22" s="15">
        <f t="shared" si="1"/>
        <v>6.7040611612310106E-4</v>
      </c>
      <c r="H22" s="10">
        <v>1E-3</v>
      </c>
      <c r="I22" s="10">
        <v>2E-3</v>
      </c>
      <c r="J22" s="10">
        <f t="shared" si="2"/>
        <v>0.997</v>
      </c>
      <c r="K22" s="15">
        <f t="shared" si="3"/>
        <v>6.7040611612310112E-7</v>
      </c>
      <c r="L22" s="15">
        <f t="shared" si="4"/>
        <v>1.3408122322462022E-6</v>
      </c>
      <c r="M22" s="15">
        <f t="shared" si="5"/>
        <v>6.6839489777473172E-4</v>
      </c>
      <c r="N22" s="16">
        <f t="shared" si="6"/>
        <v>0.91348294449994472</v>
      </c>
      <c r="O22" s="17">
        <f t="shared" si="7"/>
        <v>0.45674147224997236</v>
      </c>
      <c r="P22" s="18">
        <f t="shared" si="8"/>
        <v>0.45582798930547241</v>
      </c>
      <c r="Q22" s="19">
        <f t="shared" si="9"/>
        <v>1.8269658889998894</v>
      </c>
      <c r="R22" s="16">
        <f t="shared" si="10"/>
        <v>0.91074249566644472</v>
      </c>
      <c r="S22" s="18">
        <f t="shared" si="11"/>
        <v>0.4549145063609723</v>
      </c>
      <c r="T22" s="20">
        <f t="shared" si="12"/>
        <v>0.91256946155544461</v>
      </c>
    </row>
    <row r="23" spans="1:20" x14ac:dyDescent="0.2">
      <c r="A23" s="10">
        <v>1400</v>
      </c>
      <c r="B23" s="10">
        <v>1673.15</v>
      </c>
      <c r="C23" s="10">
        <v>1.1999013157894736</v>
      </c>
      <c r="D23" s="10">
        <v>0.05</v>
      </c>
      <c r="E23" s="10">
        <v>3.7699111843077522</v>
      </c>
      <c r="F23" s="15">
        <f t="shared" si="0"/>
        <v>7.5398223686155033E-5</v>
      </c>
      <c r="G23" s="15">
        <f t="shared" si="1"/>
        <v>6.5037186587288138E-4</v>
      </c>
      <c r="H23" s="10">
        <v>1E-3</v>
      </c>
      <c r="I23" s="10">
        <v>2E-3</v>
      </c>
      <c r="J23" s="10">
        <f t="shared" si="2"/>
        <v>0.997</v>
      </c>
      <c r="K23" s="15">
        <f t="shared" si="3"/>
        <v>6.5037186587288138E-7</v>
      </c>
      <c r="L23" s="15">
        <f t="shared" si="4"/>
        <v>1.3007437317457628E-6</v>
      </c>
      <c r="M23" s="15">
        <f t="shared" si="5"/>
        <v>6.4842075027526274E-4</v>
      </c>
      <c r="N23" s="16">
        <f t="shared" si="6"/>
        <v>0.88618464654399487</v>
      </c>
      <c r="O23" s="17">
        <f t="shared" si="7"/>
        <v>0.44309232327199743</v>
      </c>
      <c r="P23" s="18">
        <f t="shared" si="8"/>
        <v>0.44220613862545344</v>
      </c>
      <c r="Q23" s="19">
        <f t="shared" si="9"/>
        <v>1.7723692930879897</v>
      </c>
      <c r="R23" s="16">
        <f t="shared" si="10"/>
        <v>0.88352609260436288</v>
      </c>
      <c r="S23" s="18">
        <f t="shared" si="11"/>
        <v>0.44131995397890944</v>
      </c>
      <c r="T23" s="20">
        <f t="shared" si="12"/>
        <v>0.88529846189745087</v>
      </c>
    </row>
    <row r="24" spans="1:20" x14ac:dyDescent="0.2">
      <c r="A24" s="10">
        <v>1450</v>
      </c>
      <c r="B24" s="10">
        <v>1723.15</v>
      </c>
      <c r="C24" s="10">
        <v>1.1999013157894736</v>
      </c>
      <c r="D24" s="10">
        <v>0.05</v>
      </c>
      <c r="E24" s="10">
        <v>3.7699111843077522</v>
      </c>
      <c r="F24" s="15">
        <f t="shared" si="0"/>
        <v>7.5398223686155033E-5</v>
      </c>
      <c r="G24" s="15">
        <f t="shared" si="1"/>
        <v>6.3150026833717985E-4</v>
      </c>
      <c r="H24" s="10">
        <v>1E-3</v>
      </c>
      <c r="I24" s="10">
        <v>2E-3</v>
      </c>
      <c r="J24" s="10">
        <f t="shared" si="2"/>
        <v>0.997</v>
      </c>
      <c r="K24" s="15">
        <f t="shared" si="3"/>
        <v>6.3150026833717981E-7</v>
      </c>
      <c r="L24" s="15">
        <f t="shared" si="4"/>
        <v>1.2630005366743596E-6</v>
      </c>
      <c r="M24" s="15">
        <f t="shared" si="5"/>
        <v>6.2960576753216834E-4</v>
      </c>
      <c r="N24" s="16">
        <f t="shared" si="6"/>
        <v>0.86047055762126612</v>
      </c>
      <c r="O24" s="17">
        <f t="shared" si="7"/>
        <v>0.43023527881063306</v>
      </c>
      <c r="P24" s="18">
        <f t="shared" si="8"/>
        <v>0.42937480825301177</v>
      </c>
      <c r="Q24" s="19">
        <f t="shared" si="9"/>
        <v>1.7209411152425322</v>
      </c>
      <c r="R24" s="16">
        <f t="shared" si="10"/>
        <v>0.85788914594840249</v>
      </c>
      <c r="S24" s="18">
        <f t="shared" si="11"/>
        <v>0.42851433769539071</v>
      </c>
      <c r="T24" s="20">
        <f t="shared" si="12"/>
        <v>0.85961008706364495</v>
      </c>
    </row>
    <row r="25" spans="1:20" x14ac:dyDescent="0.2">
      <c r="A25" s="10">
        <v>1500</v>
      </c>
      <c r="B25" s="10">
        <v>1773.15</v>
      </c>
      <c r="C25" s="10">
        <v>1.1999013157894736</v>
      </c>
      <c r="D25" s="10">
        <v>0.05</v>
      </c>
      <c r="E25" s="10">
        <v>3.7699111843077522</v>
      </c>
      <c r="F25" s="15">
        <f t="shared" si="0"/>
        <v>7.5398223686155033E-5</v>
      </c>
      <c r="G25" s="15">
        <f t="shared" si="1"/>
        <v>6.1369296866323295E-4</v>
      </c>
      <c r="H25" s="10">
        <v>1E-3</v>
      </c>
      <c r="I25" s="10">
        <v>2E-3</v>
      </c>
      <c r="J25" s="10">
        <f t="shared" si="2"/>
        <v>0.997</v>
      </c>
      <c r="K25" s="15">
        <f t="shared" si="3"/>
        <v>6.13692968663233E-7</v>
      </c>
      <c r="L25" s="15">
        <f t="shared" si="4"/>
        <v>1.227385937326466E-6</v>
      </c>
      <c r="M25" s="15">
        <f t="shared" si="5"/>
        <v>6.1185188975724321E-4</v>
      </c>
      <c r="N25" s="16">
        <f t="shared" si="6"/>
        <v>0.83620666123288223</v>
      </c>
      <c r="O25" s="17">
        <f t="shared" si="7"/>
        <v>0.41810333061644112</v>
      </c>
      <c r="P25" s="18">
        <f t="shared" si="8"/>
        <v>0.41726712395520821</v>
      </c>
      <c r="Q25" s="19">
        <f t="shared" si="9"/>
        <v>1.6724133224657645</v>
      </c>
      <c r="R25" s="16">
        <f t="shared" si="10"/>
        <v>0.83369804124918356</v>
      </c>
      <c r="S25" s="18">
        <f t="shared" si="11"/>
        <v>0.41643091729397536</v>
      </c>
      <c r="T25" s="20">
        <f t="shared" si="12"/>
        <v>0.83537045457164938</v>
      </c>
    </row>
    <row r="26" spans="1:20" x14ac:dyDescent="0.2">
      <c r="A26" s="10">
        <v>1550</v>
      </c>
      <c r="B26" s="10">
        <v>1823.15</v>
      </c>
      <c r="C26" s="10">
        <v>1.1999013157894736</v>
      </c>
      <c r="D26" s="10">
        <v>0.05</v>
      </c>
      <c r="E26" s="10">
        <v>3.7699111843077522</v>
      </c>
      <c r="F26" s="15">
        <f t="shared" si="0"/>
        <v>7.5398223686155033E-5</v>
      </c>
      <c r="G26" s="15">
        <f t="shared" si="1"/>
        <v>5.9686240154963196E-4</v>
      </c>
      <c r="H26" s="10">
        <v>1E-3</v>
      </c>
      <c r="I26" s="10">
        <v>2E-3</v>
      </c>
      <c r="J26" s="10">
        <f t="shared" si="2"/>
        <v>0.997</v>
      </c>
      <c r="K26" s="15">
        <f t="shared" si="3"/>
        <v>5.9686240154963199E-7</v>
      </c>
      <c r="L26" s="15">
        <f t="shared" si="4"/>
        <v>1.193724803099264E-6</v>
      </c>
      <c r="M26" s="15">
        <f t="shared" si="5"/>
        <v>5.9507181434498302E-4</v>
      </c>
      <c r="N26" s="16">
        <f t="shared" si="6"/>
        <v>0.81327364252260392</v>
      </c>
      <c r="O26" s="17">
        <f t="shared" si="7"/>
        <v>0.40663682126130196</v>
      </c>
      <c r="P26" s="18">
        <f t="shared" si="8"/>
        <v>0.40582354761877937</v>
      </c>
      <c r="Q26" s="19">
        <f t="shared" si="9"/>
        <v>1.6265472850452078</v>
      </c>
      <c r="R26" s="16">
        <f t="shared" si="10"/>
        <v>0.81083382159503581</v>
      </c>
      <c r="S26" s="18">
        <f t="shared" si="11"/>
        <v>0.40501027397625644</v>
      </c>
      <c r="T26" s="20">
        <f t="shared" si="12"/>
        <v>0.812460368880081</v>
      </c>
    </row>
    <row r="27" spans="1:20" x14ac:dyDescent="0.2">
      <c r="A27" s="10">
        <v>1600</v>
      </c>
      <c r="B27" s="10">
        <v>1873.15</v>
      </c>
      <c r="C27" s="10">
        <v>1.1999013157894736</v>
      </c>
      <c r="D27" s="10">
        <v>0.05</v>
      </c>
      <c r="E27" s="10">
        <v>3.7699111843077522</v>
      </c>
      <c r="F27" s="15">
        <f t="shared" si="0"/>
        <v>7.5398223686155033E-5</v>
      </c>
      <c r="G27" s="15">
        <f t="shared" si="1"/>
        <v>5.8093035121864858E-4</v>
      </c>
      <c r="H27" s="10">
        <v>1E-3</v>
      </c>
      <c r="I27" s="10">
        <v>2E-3</v>
      </c>
      <c r="J27" s="10">
        <f t="shared" si="2"/>
        <v>0.997</v>
      </c>
      <c r="K27" s="15">
        <f t="shared" si="3"/>
        <v>5.8093035121864854E-7</v>
      </c>
      <c r="L27" s="15">
        <f t="shared" si="4"/>
        <v>1.1618607024372971E-6</v>
      </c>
      <c r="M27" s="15">
        <f t="shared" si="5"/>
        <v>5.7918756016499262E-4</v>
      </c>
      <c r="N27" s="16">
        <f t="shared" si="6"/>
        <v>0.79156492612181883</v>
      </c>
      <c r="O27" s="17">
        <f t="shared" si="7"/>
        <v>0.39578246306090942</v>
      </c>
      <c r="P27" s="18">
        <f t="shared" si="8"/>
        <v>0.3949908981347876</v>
      </c>
      <c r="Q27" s="19">
        <f t="shared" si="9"/>
        <v>1.5831298522436377</v>
      </c>
      <c r="R27" s="16">
        <f t="shared" si="10"/>
        <v>0.78919023134345345</v>
      </c>
      <c r="S27" s="18">
        <f t="shared" si="11"/>
        <v>0.39419933320866585</v>
      </c>
      <c r="T27" s="20">
        <f t="shared" si="12"/>
        <v>0.79077336119569708</v>
      </c>
    </row>
    <row r="28" spans="1:20" x14ac:dyDescent="0.2">
      <c r="A28" s="10">
        <v>1650</v>
      </c>
      <c r="B28" s="10">
        <v>1923.15</v>
      </c>
      <c r="C28" s="10">
        <v>1.1999013157894736</v>
      </c>
      <c r="D28" s="10">
        <v>0.05</v>
      </c>
      <c r="E28" s="10">
        <v>3.7699111843077522</v>
      </c>
      <c r="F28" s="15">
        <f t="shared" si="0"/>
        <v>7.5398223686155033E-5</v>
      </c>
      <c r="G28" s="15">
        <f t="shared" si="1"/>
        <v>5.6582673602434104E-4</v>
      </c>
      <c r="H28" s="10">
        <v>1E-3</v>
      </c>
      <c r="I28" s="10">
        <v>2E-3</v>
      </c>
      <c r="J28" s="10">
        <f t="shared" si="2"/>
        <v>0.997</v>
      </c>
      <c r="K28" s="15">
        <f t="shared" si="3"/>
        <v>5.6582673602434102E-7</v>
      </c>
      <c r="L28" s="15">
        <f t="shared" si="4"/>
        <v>1.131653472048682E-6</v>
      </c>
      <c r="M28" s="15">
        <f t="shared" si="5"/>
        <v>5.6412925581626804E-4</v>
      </c>
      <c r="N28" s="16">
        <f t="shared" si="6"/>
        <v>0.77098502007908121</v>
      </c>
      <c r="O28" s="17">
        <f t="shared" si="7"/>
        <v>0.3854925100395406</v>
      </c>
      <c r="P28" s="18">
        <f t="shared" si="8"/>
        <v>0.3847215250194615</v>
      </c>
      <c r="Q28" s="19">
        <f t="shared" si="9"/>
        <v>1.5419700401581624</v>
      </c>
      <c r="R28" s="16">
        <f t="shared" si="10"/>
        <v>0.76867206501884389</v>
      </c>
      <c r="S28" s="18">
        <f t="shared" si="11"/>
        <v>0.38395053999938239</v>
      </c>
      <c r="T28" s="20">
        <f t="shared" si="12"/>
        <v>0.7702140350590021</v>
      </c>
    </row>
    <row r="29" spans="1:20" x14ac:dyDescent="0.2">
      <c r="A29" s="10">
        <v>1700</v>
      </c>
      <c r="B29" s="10">
        <v>1973.15</v>
      </c>
      <c r="C29" s="10">
        <v>1.1999013157894736</v>
      </c>
      <c r="D29" s="10">
        <v>0.05</v>
      </c>
      <c r="E29" s="10">
        <v>3.7699111843077522</v>
      </c>
      <c r="F29" s="15">
        <f t="shared" si="0"/>
        <v>7.5398223686155033E-5</v>
      </c>
      <c r="G29" s="15">
        <f t="shared" si="1"/>
        <v>5.5148857785024534E-4</v>
      </c>
      <c r="H29" s="10">
        <v>1E-3</v>
      </c>
      <c r="I29" s="10">
        <v>2E-3</v>
      </c>
      <c r="J29" s="10">
        <f t="shared" si="2"/>
        <v>0.997</v>
      </c>
      <c r="K29" s="15">
        <f t="shared" si="3"/>
        <v>5.5148857785024532E-7</v>
      </c>
      <c r="L29" s="15">
        <f t="shared" si="4"/>
        <v>1.1029771557004906E-6</v>
      </c>
      <c r="M29" s="15">
        <f t="shared" si="5"/>
        <v>5.4983411211669464E-4</v>
      </c>
      <c r="N29" s="16">
        <f t="shared" si="6"/>
        <v>0.75144811158051095</v>
      </c>
      <c r="O29" s="17">
        <f t="shared" si="7"/>
        <v>0.37572405579025547</v>
      </c>
      <c r="P29" s="18">
        <f t="shared" si="8"/>
        <v>0.37497260767867496</v>
      </c>
      <c r="Q29" s="19">
        <f t="shared" si="9"/>
        <v>1.5028962231610219</v>
      </c>
      <c r="R29" s="16">
        <f t="shared" si="10"/>
        <v>0.74919376724576947</v>
      </c>
      <c r="S29" s="18">
        <f t="shared" si="11"/>
        <v>0.37422115956709451</v>
      </c>
      <c r="T29" s="20">
        <f t="shared" si="12"/>
        <v>0.75069666346893049</v>
      </c>
    </row>
    <row r="30" spans="1:20" x14ac:dyDescent="0.2">
      <c r="A30" s="10">
        <v>1750</v>
      </c>
      <c r="B30" s="10">
        <v>2023.15</v>
      </c>
      <c r="C30" s="10">
        <v>1.1999013157894736</v>
      </c>
      <c r="D30" s="10">
        <v>0.05</v>
      </c>
      <c r="E30" s="10">
        <v>3.7699111843077522</v>
      </c>
      <c r="F30" s="15">
        <f t="shared" si="0"/>
        <v>7.5398223686155033E-5</v>
      </c>
      <c r="G30" s="15">
        <f t="shared" si="1"/>
        <v>5.3785912432850335E-4</v>
      </c>
      <c r="H30" s="10">
        <v>1E-3</v>
      </c>
      <c r="I30" s="10">
        <v>2E-3</v>
      </c>
      <c r="J30" s="10">
        <f t="shared" si="2"/>
        <v>0.997</v>
      </c>
      <c r="K30" s="15">
        <f t="shared" si="3"/>
        <v>5.3785912432850333E-7</v>
      </c>
      <c r="L30" s="15">
        <f t="shared" si="4"/>
        <v>1.0757182486570067E-6</v>
      </c>
      <c r="M30" s="15">
        <f t="shared" si="5"/>
        <v>5.3624554695551785E-4</v>
      </c>
      <c r="N30" s="16">
        <f t="shared" si="6"/>
        <v>0.73287687090185349</v>
      </c>
      <c r="O30" s="17">
        <f t="shared" si="7"/>
        <v>0.36643843545092675</v>
      </c>
      <c r="P30" s="18">
        <f t="shared" si="8"/>
        <v>0.3657055585800249</v>
      </c>
      <c r="Q30" s="19">
        <f t="shared" si="9"/>
        <v>1.465753741803707</v>
      </c>
      <c r="R30" s="16">
        <f t="shared" si="10"/>
        <v>0.73067824028914796</v>
      </c>
      <c r="S30" s="18">
        <f t="shared" si="11"/>
        <v>0.36497268170912306</v>
      </c>
      <c r="T30" s="20">
        <f t="shared" si="12"/>
        <v>0.73214399403095165</v>
      </c>
    </row>
    <row r="31" spans="1:20" x14ac:dyDescent="0.2">
      <c r="A31" s="10">
        <v>1800</v>
      </c>
      <c r="B31" s="10">
        <v>2073.15</v>
      </c>
      <c r="C31" s="10">
        <v>1.2665625</v>
      </c>
      <c r="D31" s="10">
        <v>0.05</v>
      </c>
      <c r="E31" s="10">
        <v>3.7699111843077522</v>
      </c>
      <c r="F31" s="15">
        <f t="shared" si="0"/>
        <v>7.5398223686155033E-5</v>
      </c>
      <c r="G31" s="15">
        <f t="shared" si="1"/>
        <v>5.5404749241811356E-4</v>
      </c>
      <c r="H31" s="10">
        <v>1E-3</v>
      </c>
      <c r="I31" s="10">
        <v>2E-3</v>
      </c>
      <c r="J31" s="10">
        <f t="shared" si="2"/>
        <v>0.997</v>
      </c>
      <c r="K31" s="15">
        <f t="shared" si="3"/>
        <v>5.5404749241811359E-7</v>
      </c>
      <c r="L31" s="15">
        <f t="shared" si="4"/>
        <v>1.1080949848362272E-6</v>
      </c>
      <c r="M31" s="15">
        <f t="shared" si="5"/>
        <v>5.5238534994085924E-4</v>
      </c>
      <c r="N31" s="16">
        <f t="shared" si="6"/>
        <v>0.75493484112841203</v>
      </c>
      <c r="O31" s="17">
        <f t="shared" si="7"/>
        <v>0.37746742056420601</v>
      </c>
      <c r="P31" s="18">
        <f t="shared" si="8"/>
        <v>0.37671248572307758</v>
      </c>
      <c r="Q31" s="19">
        <f t="shared" si="9"/>
        <v>1.5098696822568241</v>
      </c>
      <c r="R31" s="16">
        <f t="shared" si="10"/>
        <v>0.75267003660502674</v>
      </c>
      <c r="S31" s="18">
        <f t="shared" si="11"/>
        <v>0.37595755088194915</v>
      </c>
      <c r="T31" s="20">
        <f t="shared" si="12"/>
        <v>0.7541799062872836</v>
      </c>
    </row>
  </sheetData>
  <mergeCells count="1">
    <mergeCell ref="N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workbookViewId="0"/>
  </sheetViews>
  <sheetFormatPr baseColWidth="10" defaultRowHeight="15" x14ac:dyDescent="0.2"/>
  <cols>
    <col min="1" max="1" width="12.83203125" style="10" bestFit="1" customWidth="1"/>
    <col min="2" max="16" width="15.5" style="10" bestFit="1" customWidth="1"/>
  </cols>
  <sheetData>
    <row r="1" spans="1:16" x14ac:dyDescent="0.2">
      <c r="A1" s="21" t="s">
        <v>54</v>
      </c>
    </row>
    <row r="4" spans="1:16" x14ac:dyDescent="0.2">
      <c r="B4" s="10">
        <v>1000</v>
      </c>
      <c r="C4" s="10">
        <v>1050</v>
      </c>
      <c r="D4" s="10">
        <v>1100</v>
      </c>
      <c r="E4" s="10">
        <v>1150</v>
      </c>
      <c r="F4" s="10">
        <v>1200</v>
      </c>
      <c r="G4" s="10">
        <v>1250</v>
      </c>
      <c r="H4" s="10">
        <v>1300</v>
      </c>
      <c r="I4" s="10">
        <v>1350</v>
      </c>
      <c r="J4" s="10">
        <v>1400</v>
      </c>
      <c r="K4" s="10">
        <v>1450</v>
      </c>
      <c r="L4" s="10">
        <v>1500</v>
      </c>
      <c r="M4" s="10">
        <v>1550</v>
      </c>
      <c r="N4" s="10">
        <v>1600</v>
      </c>
      <c r="O4" s="10">
        <v>1650</v>
      </c>
      <c r="P4" s="10">
        <v>1700</v>
      </c>
    </row>
    <row r="5" spans="1:16" x14ac:dyDescent="0.2">
      <c r="A5" s="10" t="s">
        <v>52</v>
      </c>
      <c r="B5" s="10" t="s">
        <v>53</v>
      </c>
      <c r="C5" s="10" t="s">
        <v>53</v>
      </c>
      <c r="D5" s="10" t="s">
        <v>53</v>
      </c>
      <c r="E5" s="10" t="s">
        <v>53</v>
      </c>
      <c r="F5" s="10" t="s">
        <v>53</v>
      </c>
      <c r="G5" s="10" t="s">
        <v>53</v>
      </c>
      <c r="H5" s="10" t="s">
        <v>53</v>
      </c>
      <c r="I5" s="10" t="s">
        <v>53</v>
      </c>
      <c r="J5" s="10" t="s">
        <v>53</v>
      </c>
      <c r="K5" s="10" t="s">
        <v>53</v>
      </c>
      <c r="L5" s="10" t="s">
        <v>53</v>
      </c>
      <c r="M5" s="10" t="s">
        <v>53</v>
      </c>
      <c r="N5" s="10" t="s">
        <v>53</v>
      </c>
      <c r="O5" s="10" t="s">
        <v>53</v>
      </c>
      <c r="P5" s="10" t="s">
        <v>53</v>
      </c>
    </row>
    <row r="6" spans="1:16" x14ac:dyDescent="0.2">
      <c r="A6" s="10">
        <v>0</v>
      </c>
      <c r="B6" s="13">
        <v>25</v>
      </c>
      <c r="C6" s="13">
        <v>25</v>
      </c>
      <c r="D6" s="13">
        <v>25</v>
      </c>
      <c r="E6" s="13">
        <v>40</v>
      </c>
      <c r="F6" s="13">
        <v>55</v>
      </c>
      <c r="G6" s="13">
        <v>60</v>
      </c>
      <c r="H6" s="13">
        <v>65</v>
      </c>
      <c r="I6" s="13">
        <v>70</v>
      </c>
      <c r="J6" s="13">
        <v>75</v>
      </c>
      <c r="K6" s="13">
        <v>87</v>
      </c>
      <c r="L6" s="13">
        <v>99</v>
      </c>
      <c r="M6" s="13">
        <v>123</v>
      </c>
      <c r="N6" s="13">
        <v>148</v>
      </c>
      <c r="O6" s="13">
        <v>195</v>
      </c>
      <c r="P6" s="13">
        <v>241</v>
      </c>
    </row>
    <row r="7" spans="1:16" x14ac:dyDescent="0.2">
      <c r="A7" s="10">
        <v>5</v>
      </c>
      <c r="B7" s="13">
        <v>25</v>
      </c>
      <c r="C7" s="13">
        <v>25</v>
      </c>
      <c r="D7" s="13">
        <v>26</v>
      </c>
      <c r="E7" s="13">
        <v>40</v>
      </c>
      <c r="F7" s="13">
        <v>54</v>
      </c>
      <c r="G7" s="13">
        <v>68</v>
      </c>
      <c r="H7" s="13">
        <v>82</v>
      </c>
      <c r="I7" s="13">
        <v>96</v>
      </c>
      <c r="J7" s="13">
        <v>110</v>
      </c>
      <c r="K7" s="13">
        <v>111</v>
      </c>
      <c r="L7" s="13">
        <v>111</v>
      </c>
      <c r="M7" s="13">
        <v>139</v>
      </c>
      <c r="N7" s="13">
        <v>166</v>
      </c>
      <c r="O7" s="13">
        <v>222</v>
      </c>
      <c r="P7" s="13">
        <v>277</v>
      </c>
    </row>
    <row r="8" spans="1:16" x14ac:dyDescent="0.2">
      <c r="A8" s="10">
        <v>10</v>
      </c>
      <c r="B8" s="13">
        <v>25</v>
      </c>
      <c r="C8" s="13">
        <v>25</v>
      </c>
      <c r="D8" s="13">
        <v>60</v>
      </c>
      <c r="E8" s="13">
        <v>80</v>
      </c>
      <c r="F8" s="13">
        <v>68</v>
      </c>
      <c r="G8" s="13">
        <v>106</v>
      </c>
      <c r="H8" s="13">
        <v>144</v>
      </c>
      <c r="I8" s="13">
        <v>182</v>
      </c>
      <c r="J8" s="13">
        <v>220</v>
      </c>
      <c r="K8" s="13">
        <v>221</v>
      </c>
      <c r="L8" s="13">
        <v>222</v>
      </c>
      <c r="M8" s="13">
        <v>266</v>
      </c>
      <c r="N8" s="13">
        <v>309</v>
      </c>
      <c r="O8" s="13">
        <v>378</v>
      </c>
      <c r="P8" s="13">
        <v>447</v>
      </c>
    </row>
    <row r="9" spans="1:16" x14ac:dyDescent="0.2">
      <c r="A9" s="10">
        <v>15</v>
      </c>
      <c r="B9" s="13">
        <v>63</v>
      </c>
      <c r="C9" s="13">
        <v>91</v>
      </c>
      <c r="D9" s="13">
        <v>118</v>
      </c>
      <c r="E9" s="13">
        <v>146</v>
      </c>
      <c r="F9" s="13">
        <v>174</v>
      </c>
      <c r="G9" s="13">
        <v>201</v>
      </c>
      <c r="H9" s="13">
        <v>229</v>
      </c>
      <c r="I9" s="13">
        <v>257</v>
      </c>
      <c r="J9" s="13">
        <v>284</v>
      </c>
      <c r="K9" s="13">
        <v>321</v>
      </c>
      <c r="L9" s="13">
        <v>357</v>
      </c>
      <c r="M9" s="13">
        <v>404</v>
      </c>
      <c r="N9" s="13">
        <v>451</v>
      </c>
      <c r="O9" s="13">
        <v>509</v>
      </c>
      <c r="P9" s="13">
        <v>566</v>
      </c>
    </row>
    <row r="10" spans="1:16" x14ac:dyDescent="0.2">
      <c r="A10" s="10">
        <v>20</v>
      </c>
      <c r="B10" s="13">
        <v>109</v>
      </c>
      <c r="C10" s="13">
        <v>163</v>
      </c>
      <c r="D10" s="13">
        <v>216</v>
      </c>
      <c r="E10" s="13">
        <v>269</v>
      </c>
      <c r="F10" s="13">
        <v>322</v>
      </c>
      <c r="G10" s="13">
        <v>375</v>
      </c>
      <c r="H10" s="13">
        <v>428</v>
      </c>
      <c r="I10" s="13">
        <v>481</v>
      </c>
      <c r="J10" s="13">
        <v>534</v>
      </c>
      <c r="K10" s="13">
        <v>555</v>
      </c>
      <c r="L10" s="13">
        <v>575</v>
      </c>
      <c r="M10" s="13">
        <v>632</v>
      </c>
      <c r="N10" s="13">
        <v>689</v>
      </c>
      <c r="O10" s="13">
        <v>766</v>
      </c>
      <c r="P10" s="13">
        <v>842</v>
      </c>
    </row>
    <row r="11" spans="1:16" x14ac:dyDescent="0.2">
      <c r="A11" s="10">
        <v>25</v>
      </c>
      <c r="B11" s="13">
        <v>440</v>
      </c>
      <c r="C11" s="13">
        <v>507</v>
      </c>
      <c r="D11" s="13">
        <v>574</v>
      </c>
      <c r="E11" s="13">
        <v>641</v>
      </c>
      <c r="F11" s="13">
        <v>708</v>
      </c>
      <c r="G11" s="13">
        <v>775</v>
      </c>
      <c r="H11" s="13">
        <v>842</v>
      </c>
      <c r="I11" s="13">
        <v>909</v>
      </c>
      <c r="J11" s="13">
        <v>976</v>
      </c>
      <c r="K11" s="13">
        <v>1061</v>
      </c>
      <c r="L11" s="13">
        <v>1145</v>
      </c>
      <c r="M11" s="13">
        <v>1206</v>
      </c>
      <c r="N11" s="13">
        <v>1266</v>
      </c>
      <c r="O11" s="13">
        <v>1338</v>
      </c>
      <c r="P11" s="13">
        <v>1409</v>
      </c>
    </row>
    <row r="12" spans="1:16" x14ac:dyDescent="0.2">
      <c r="A12" s="10">
        <v>30</v>
      </c>
      <c r="B12" s="13">
        <v>649</v>
      </c>
      <c r="C12" s="13">
        <v>719</v>
      </c>
      <c r="D12" s="13">
        <v>789</v>
      </c>
      <c r="E12" s="13">
        <v>859</v>
      </c>
      <c r="F12" s="13">
        <v>929</v>
      </c>
      <c r="G12" s="13">
        <v>999</v>
      </c>
      <c r="H12" s="13">
        <v>1069</v>
      </c>
      <c r="I12" s="13">
        <v>1139</v>
      </c>
      <c r="J12" s="13">
        <v>1209</v>
      </c>
      <c r="K12" s="13">
        <v>1281</v>
      </c>
      <c r="L12" s="13">
        <v>1352</v>
      </c>
      <c r="M12" s="13">
        <v>1411</v>
      </c>
      <c r="N12" s="13">
        <v>1469</v>
      </c>
      <c r="O12" s="13">
        <v>1527</v>
      </c>
      <c r="P12" s="13">
        <v>1584</v>
      </c>
    </row>
    <row r="13" spans="1:16" x14ac:dyDescent="0.2">
      <c r="A13" s="10">
        <v>34</v>
      </c>
      <c r="B13" s="13">
        <v>904</v>
      </c>
      <c r="C13" s="13">
        <v>959</v>
      </c>
      <c r="D13" s="13">
        <v>1014</v>
      </c>
      <c r="E13" s="13">
        <v>1069</v>
      </c>
      <c r="F13" s="13">
        <v>1125</v>
      </c>
      <c r="G13" s="13">
        <v>1180</v>
      </c>
      <c r="H13" s="13">
        <v>1174</v>
      </c>
      <c r="I13" s="13">
        <v>1238</v>
      </c>
      <c r="J13" s="13">
        <v>1301</v>
      </c>
      <c r="K13" s="13">
        <v>1363</v>
      </c>
      <c r="L13" s="13">
        <v>1425</v>
      </c>
      <c r="M13" s="13">
        <v>1480</v>
      </c>
      <c r="N13" s="13">
        <v>1534</v>
      </c>
      <c r="O13" s="13">
        <v>1587</v>
      </c>
      <c r="P13" s="13">
        <v>1639</v>
      </c>
    </row>
    <row r="14" spans="1:16" x14ac:dyDescent="0.2">
      <c r="A14" s="10">
        <v>36</v>
      </c>
      <c r="B14" s="13">
        <v>937</v>
      </c>
      <c r="C14" s="13">
        <v>990</v>
      </c>
      <c r="D14" s="13">
        <v>1044</v>
      </c>
      <c r="E14" s="13">
        <v>1097</v>
      </c>
      <c r="F14" s="13">
        <v>1151</v>
      </c>
      <c r="G14" s="13">
        <v>1204</v>
      </c>
      <c r="H14" s="13">
        <v>1223</v>
      </c>
      <c r="I14" s="13">
        <v>1284</v>
      </c>
      <c r="J14" s="13">
        <v>1344</v>
      </c>
      <c r="K14" s="13">
        <v>1403</v>
      </c>
      <c r="L14" s="13">
        <v>1461</v>
      </c>
      <c r="M14" s="13">
        <v>1516</v>
      </c>
      <c r="N14" s="13">
        <v>1570</v>
      </c>
      <c r="O14" s="13">
        <v>1620</v>
      </c>
      <c r="P14" s="13">
        <v>1669</v>
      </c>
    </row>
    <row r="15" spans="1:16" x14ac:dyDescent="0.2">
      <c r="A15" s="10">
        <v>38</v>
      </c>
      <c r="B15" s="13">
        <v>955</v>
      </c>
      <c r="C15" s="13">
        <v>1008</v>
      </c>
      <c r="D15" s="13">
        <v>1061</v>
      </c>
      <c r="E15" s="13">
        <v>1113</v>
      </c>
      <c r="F15" s="13">
        <v>1166</v>
      </c>
      <c r="G15" s="13">
        <v>1218</v>
      </c>
      <c r="H15" s="13">
        <v>1247</v>
      </c>
      <c r="I15" s="13">
        <v>1306</v>
      </c>
      <c r="J15" s="13">
        <v>1364</v>
      </c>
      <c r="K15" s="13">
        <v>1421</v>
      </c>
      <c r="L15" s="13">
        <v>1478</v>
      </c>
      <c r="M15" s="13">
        <v>1530</v>
      </c>
      <c r="N15" s="13">
        <v>1582</v>
      </c>
      <c r="O15" s="13">
        <v>1632</v>
      </c>
      <c r="P15" s="13">
        <v>1681</v>
      </c>
    </row>
    <row r="16" spans="1:16" x14ac:dyDescent="0.2">
      <c r="A16" s="10">
        <v>40</v>
      </c>
      <c r="B16" s="13">
        <v>969</v>
      </c>
      <c r="C16" s="13">
        <v>1021</v>
      </c>
      <c r="D16" s="13">
        <v>1073</v>
      </c>
      <c r="E16" s="13">
        <v>1125</v>
      </c>
      <c r="F16" s="13">
        <v>1176</v>
      </c>
      <c r="G16" s="13">
        <v>1228</v>
      </c>
      <c r="H16" s="13">
        <v>1260</v>
      </c>
      <c r="I16" s="13">
        <v>1318</v>
      </c>
      <c r="J16" s="13">
        <v>1376</v>
      </c>
      <c r="K16" s="13">
        <v>1431</v>
      </c>
      <c r="L16" s="13">
        <v>1486</v>
      </c>
      <c r="M16" s="13">
        <v>1538</v>
      </c>
      <c r="N16" s="13">
        <v>1589</v>
      </c>
      <c r="O16" s="13">
        <v>1638</v>
      </c>
      <c r="P16" s="13">
        <v>1687</v>
      </c>
    </row>
    <row r="17" spans="1:16" x14ac:dyDescent="0.2">
      <c r="A17" s="10">
        <v>42</v>
      </c>
      <c r="B17" s="13">
        <v>979</v>
      </c>
      <c r="C17" s="13">
        <v>1030</v>
      </c>
      <c r="D17" s="13">
        <v>1081</v>
      </c>
      <c r="E17" s="13">
        <v>1132</v>
      </c>
      <c r="F17" s="13">
        <v>1183</v>
      </c>
      <c r="G17" s="13">
        <v>1234</v>
      </c>
      <c r="H17" s="13">
        <v>1270</v>
      </c>
      <c r="I17" s="13">
        <v>1327</v>
      </c>
      <c r="J17" s="13">
        <v>1383</v>
      </c>
      <c r="K17" s="13">
        <v>1437</v>
      </c>
      <c r="L17" s="13">
        <v>1490</v>
      </c>
      <c r="M17" s="13">
        <v>1541</v>
      </c>
      <c r="N17" s="13">
        <v>1592</v>
      </c>
      <c r="O17" s="13">
        <v>1641</v>
      </c>
      <c r="P17" s="13">
        <v>1689</v>
      </c>
    </row>
    <row r="18" spans="1:16" x14ac:dyDescent="0.2">
      <c r="A18" s="10">
        <v>44</v>
      </c>
      <c r="B18" s="13">
        <v>985</v>
      </c>
      <c r="C18" s="13">
        <v>1035</v>
      </c>
      <c r="D18" s="13">
        <v>1086</v>
      </c>
      <c r="E18" s="13">
        <v>1137</v>
      </c>
      <c r="F18" s="13">
        <v>1187</v>
      </c>
      <c r="G18" s="13">
        <v>1238</v>
      </c>
      <c r="H18" s="13">
        <v>1279</v>
      </c>
      <c r="I18" s="13">
        <v>1333</v>
      </c>
      <c r="J18" s="13">
        <v>1387</v>
      </c>
      <c r="K18" s="13">
        <v>1440</v>
      </c>
      <c r="L18" s="13">
        <v>1493</v>
      </c>
      <c r="M18" s="13">
        <v>1543</v>
      </c>
      <c r="N18" s="13">
        <v>1593</v>
      </c>
      <c r="O18" s="13">
        <v>1642</v>
      </c>
      <c r="P18" s="13">
        <v>1691</v>
      </c>
    </row>
    <row r="19" spans="1:16" x14ac:dyDescent="0.2">
      <c r="A19" s="10">
        <v>46</v>
      </c>
      <c r="B19" s="13">
        <v>985</v>
      </c>
      <c r="C19" s="13">
        <v>1036</v>
      </c>
      <c r="D19" s="13">
        <v>1087</v>
      </c>
      <c r="E19" s="13">
        <v>1137</v>
      </c>
      <c r="F19" s="13">
        <v>1188</v>
      </c>
      <c r="G19" s="13">
        <v>1238</v>
      </c>
      <c r="H19" s="13">
        <v>1284</v>
      </c>
      <c r="I19" s="13">
        <v>1337</v>
      </c>
      <c r="J19" s="13">
        <v>1389</v>
      </c>
      <c r="K19" s="13">
        <v>1442</v>
      </c>
      <c r="L19" s="13">
        <v>1494</v>
      </c>
      <c r="M19" s="13">
        <v>1544</v>
      </c>
      <c r="N19" s="13">
        <v>1594</v>
      </c>
      <c r="O19" s="13">
        <v>1643</v>
      </c>
      <c r="P19" s="13">
        <v>1691</v>
      </c>
    </row>
    <row r="20" spans="1:16" x14ac:dyDescent="0.2">
      <c r="A20" s="10">
        <v>48</v>
      </c>
      <c r="B20" s="13">
        <v>986</v>
      </c>
      <c r="C20" s="13">
        <v>1037</v>
      </c>
      <c r="D20" s="13">
        <v>1087</v>
      </c>
      <c r="E20" s="13">
        <v>1137</v>
      </c>
      <c r="F20" s="13">
        <v>1188</v>
      </c>
      <c r="G20" s="13">
        <v>1238</v>
      </c>
      <c r="H20" s="13">
        <v>1286</v>
      </c>
      <c r="I20" s="13">
        <v>1338</v>
      </c>
      <c r="J20" s="13">
        <v>1389</v>
      </c>
      <c r="K20" s="13">
        <v>1441</v>
      </c>
      <c r="L20" s="13">
        <v>1493</v>
      </c>
      <c r="M20" s="13">
        <v>1543</v>
      </c>
      <c r="N20" s="13">
        <v>1593</v>
      </c>
      <c r="O20" s="13">
        <v>1642</v>
      </c>
      <c r="P20" s="13">
        <v>1691</v>
      </c>
    </row>
    <row r="21" spans="1:16" x14ac:dyDescent="0.2">
      <c r="A21" s="10">
        <v>50</v>
      </c>
      <c r="B21" s="13">
        <v>985</v>
      </c>
      <c r="C21" s="13">
        <v>1035</v>
      </c>
      <c r="D21" s="13">
        <v>1085</v>
      </c>
      <c r="E21" s="13">
        <v>1136</v>
      </c>
      <c r="F21" s="13">
        <v>1186</v>
      </c>
      <c r="G21" s="13">
        <v>1236</v>
      </c>
      <c r="H21" s="13">
        <v>1286</v>
      </c>
      <c r="I21" s="13">
        <v>1337</v>
      </c>
      <c r="J21" s="13">
        <v>1388</v>
      </c>
      <c r="K21" s="13">
        <v>1440</v>
      </c>
      <c r="L21" s="13">
        <v>1492</v>
      </c>
      <c r="M21" s="13">
        <v>1542</v>
      </c>
      <c r="N21" s="13">
        <v>1591</v>
      </c>
      <c r="O21" s="13">
        <v>1640</v>
      </c>
      <c r="P21" s="13">
        <v>1689</v>
      </c>
    </row>
    <row r="22" spans="1:16" x14ac:dyDescent="0.2">
      <c r="A22" s="10">
        <v>52</v>
      </c>
      <c r="B22" s="13">
        <v>980</v>
      </c>
      <c r="C22" s="13">
        <v>1030</v>
      </c>
      <c r="D22" s="13">
        <v>1080</v>
      </c>
      <c r="E22" s="13">
        <v>1130</v>
      </c>
      <c r="F22" s="13">
        <v>1181</v>
      </c>
      <c r="G22" s="13">
        <v>1231</v>
      </c>
      <c r="H22" s="13">
        <v>1284</v>
      </c>
      <c r="I22" s="13">
        <v>1335</v>
      </c>
      <c r="J22" s="13">
        <v>1386</v>
      </c>
      <c r="K22" s="13">
        <v>1438</v>
      </c>
      <c r="L22" s="13">
        <v>1489</v>
      </c>
      <c r="M22" s="13">
        <v>1539</v>
      </c>
      <c r="N22" s="13">
        <v>1589</v>
      </c>
      <c r="O22" s="13">
        <v>1638</v>
      </c>
      <c r="P22" s="13">
        <v>1686</v>
      </c>
    </row>
    <row r="23" spans="1:16" x14ac:dyDescent="0.2">
      <c r="A23" s="10">
        <v>54</v>
      </c>
      <c r="B23" s="13">
        <v>971</v>
      </c>
      <c r="C23" s="13">
        <v>1022</v>
      </c>
      <c r="D23" s="13">
        <v>1072</v>
      </c>
      <c r="E23" s="13">
        <v>1123</v>
      </c>
      <c r="F23" s="13">
        <v>1173</v>
      </c>
      <c r="G23" s="13">
        <v>1223</v>
      </c>
      <c r="H23" s="13">
        <v>1280</v>
      </c>
      <c r="I23" s="13">
        <v>1331</v>
      </c>
      <c r="J23" s="13">
        <v>1381</v>
      </c>
      <c r="K23" s="13">
        <v>1433</v>
      </c>
      <c r="L23" s="13">
        <v>1484</v>
      </c>
      <c r="M23" s="13">
        <v>1534</v>
      </c>
      <c r="N23" s="13">
        <v>1584</v>
      </c>
      <c r="O23" s="13">
        <v>1633</v>
      </c>
      <c r="P23" s="13">
        <v>1682</v>
      </c>
    </row>
    <row r="24" spans="1:16" x14ac:dyDescent="0.2">
      <c r="A24" s="10">
        <v>56</v>
      </c>
      <c r="B24" s="13">
        <v>956</v>
      </c>
      <c r="C24" s="13">
        <v>1007</v>
      </c>
      <c r="D24" s="13">
        <v>1057</v>
      </c>
      <c r="E24" s="13">
        <v>1108</v>
      </c>
      <c r="F24" s="13">
        <v>1159</v>
      </c>
      <c r="G24" s="13">
        <v>1209</v>
      </c>
      <c r="H24" s="13">
        <v>1272</v>
      </c>
      <c r="I24" s="13">
        <v>1323</v>
      </c>
      <c r="J24" s="13">
        <v>1373</v>
      </c>
      <c r="K24" s="13">
        <v>1425</v>
      </c>
      <c r="L24" s="13">
        <v>1477</v>
      </c>
      <c r="M24" s="13">
        <v>1527</v>
      </c>
      <c r="N24" s="13">
        <v>1577</v>
      </c>
      <c r="O24" s="13">
        <v>1626</v>
      </c>
      <c r="P24" s="13">
        <v>1674</v>
      </c>
    </row>
    <row r="25" spans="1:16" x14ac:dyDescent="0.2">
      <c r="A25" s="10">
        <v>58</v>
      </c>
      <c r="B25" s="13">
        <v>923</v>
      </c>
      <c r="C25" s="13">
        <v>974</v>
      </c>
      <c r="D25" s="13">
        <v>1026</v>
      </c>
      <c r="E25" s="13">
        <v>1077</v>
      </c>
      <c r="F25" s="13">
        <v>1128</v>
      </c>
      <c r="G25" s="13">
        <v>1179</v>
      </c>
      <c r="H25" s="13">
        <v>1258</v>
      </c>
      <c r="I25" s="13">
        <v>1309</v>
      </c>
      <c r="J25" s="13">
        <v>1359</v>
      </c>
      <c r="K25" s="13">
        <v>1412</v>
      </c>
      <c r="L25" s="13">
        <v>1464</v>
      </c>
      <c r="M25" s="13">
        <v>1514</v>
      </c>
      <c r="N25" s="13">
        <v>1564</v>
      </c>
      <c r="O25" s="13">
        <v>1613</v>
      </c>
      <c r="P25" s="13">
        <v>1661</v>
      </c>
    </row>
    <row r="26" spans="1:16" x14ac:dyDescent="0.2">
      <c r="A26" s="10">
        <v>60</v>
      </c>
      <c r="B26" s="13">
        <v>865</v>
      </c>
      <c r="C26" s="13">
        <v>916</v>
      </c>
      <c r="D26" s="13">
        <v>968</v>
      </c>
      <c r="E26" s="13">
        <v>1020</v>
      </c>
      <c r="F26" s="13">
        <v>1072</v>
      </c>
      <c r="G26" s="13">
        <v>1124</v>
      </c>
      <c r="H26" s="13">
        <v>1231</v>
      </c>
      <c r="I26" s="13">
        <v>1282</v>
      </c>
      <c r="J26" s="13">
        <v>1332</v>
      </c>
      <c r="K26" s="13">
        <v>1385</v>
      </c>
      <c r="L26" s="13">
        <v>1437</v>
      </c>
      <c r="M26" s="13">
        <v>1489</v>
      </c>
      <c r="N26" s="13">
        <v>1540</v>
      </c>
      <c r="O26" s="13">
        <v>1590</v>
      </c>
      <c r="P26" s="13">
        <v>1639</v>
      </c>
    </row>
    <row r="27" spans="1:16" x14ac:dyDescent="0.2">
      <c r="A27" s="10">
        <v>62</v>
      </c>
      <c r="B27" s="13">
        <v>781</v>
      </c>
      <c r="C27" s="13">
        <v>822</v>
      </c>
      <c r="D27" s="13">
        <v>863</v>
      </c>
      <c r="E27" s="13">
        <v>904</v>
      </c>
      <c r="F27" s="13">
        <v>945</v>
      </c>
      <c r="G27" s="13">
        <v>986</v>
      </c>
      <c r="H27" s="13">
        <v>1185</v>
      </c>
      <c r="I27" s="13">
        <v>1231</v>
      </c>
      <c r="J27" s="13">
        <v>1276</v>
      </c>
      <c r="K27" s="13">
        <v>1330</v>
      </c>
      <c r="L27" s="13">
        <v>1384</v>
      </c>
      <c r="M27" s="13">
        <v>1437</v>
      </c>
      <c r="N27" s="13">
        <v>1490</v>
      </c>
      <c r="O27" s="13">
        <v>1540</v>
      </c>
      <c r="P27" s="13">
        <v>1589</v>
      </c>
    </row>
    <row r="28" spans="1:16" x14ac:dyDescent="0.2">
      <c r="A28" s="10">
        <v>64</v>
      </c>
      <c r="B28" s="13">
        <v>702</v>
      </c>
      <c r="C28" s="13">
        <v>736</v>
      </c>
      <c r="D28" s="13">
        <v>769</v>
      </c>
      <c r="E28" s="13">
        <v>803</v>
      </c>
      <c r="F28" s="13">
        <v>836</v>
      </c>
      <c r="G28" s="13">
        <v>870</v>
      </c>
      <c r="H28" s="13">
        <v>1045</v>
      </c>
      <c r="I28" s="13">
        <v>1073</v>
      </c>
      <c r="J28" s="13">
        <v>1101</v>
      </c>
      <c r="K28" s="13">
        <v>1149</v>
      </c>
      <c r="L28" s="13">
        <v>1197</v>
      </c>
      <c r="M28" s="13">
        <v>1235</v>
      </c>
      <c r="N28" s="13">
        <v>1273</v>
      </c>
      <c r="O28" s="13">
        <v>1314</v>
      </c>
      <c r="P28" s="13">
        <v>1355</v>
      </c>
    </row>
    <row r="29" spans="1:16" x14ac:dyDescent="0.2">
      <c r="A29" s="10">
        <v>66</v>
      </c>
      <c r="B29" s="13">
        <v>625</v>
      </c>
      <c r="C29" s="13">
        <v>655</v>
      </c>
      <c r="D29" s="13">
        <v>686</v>
      </c>
      <c r="E29" s="13">
        <v>717</v>
      </c>
      <c r="F29" s="13">
        <v>748</v>
      </c>
      <c r="G29" s="13">
        <v>779</v>
      </c>
      <c r="H29" s="13">
        <v>903</v>
      </c>
      <c r="I29" s="13">
        <v>935</v>
      </c>
      <c r="J29" s="13">
        <v>968</v>
      </c>
      <c r="K29" s="13">
        <v>1005</v>
      </c>
      <c r="L29" s="13">
        <v>1042</v>
      </c>
      <c r="M29" s="13">
        <v>1073</v>
      </c>
      <c r="N29" s="13">
        <v>1104</v>
      </c>
      <c r="O29" s="13">
        <v>1137</v>
      </c>
      <c r="P29" s="13">
        <v>1170</v>
      </c>
    </row>
    <row r="30" spans="1:16" x14ac:dyDescent="0.2">
      <c r="A30" s="10">
        <v>68</v>
      </c>
      <c r="B30" s="13">
        <v>558</v>
      </c>
      <c r="C30" s="13">
        <v>586</v>
      </c>
      <c r="D30" s="13">
        <v>615</v>
      </c>
      <c r="E30" s="13">
        <v>643</v>
      </c>
      <c r="F30" s="13">
        <v>672</v>
      </c>
      <c r="G30" s="13">
        <v>701</v>
      </c>
      <c r="H30" s="13">
        <v>802</v>
      </c>
      <c r="I30" s="13">
        <v>836</v>
      </c>
      <c r="J30" s="13">
        <v>870</v>
      </c>
      <c r="K30" s="13">
        <v>907</v>
      </c>
      <c r="L30" s="13">
        <v>943</v>
      </c>
      <c r="M30" s="13">
        <v>968</v>
      </c>
      <c r="N30" s="13">
        <v>992</v>
      </c>
      <c r="O30" s="13">
        <v>1025</v>
      </c>
      <c r="P30" s="13">
        <v>1057</v>
      </c>
    </row>
    <row r="31" spans="1:16" x14ac:dyDescent="0.2">
      <c r="A31" s="10">
        <v>70</v>
      </c>
      <c r="B31" s="13">
        <v>498</v>
      </c>
      <c r="C31" s="13">
        <v>525</v>
      </c>
      <c r="D31" s="13">
        <v>553</v>
      </c>
      <c r="E31" s="13">
        <v>580</v>
      </c>
      <c r="F31" s="13">
        <v>608</v>
      </c>
      <c r="G31" s="13">
        <v>635</v>
      </c>
      <c r="H31" s="13">
        <v>717</v>
      </c>
      <c r="I31" s="13">
        <v>751</v>
      </c>
      <c r="J31" s="13">
        <v>785</v>
      </c>
      <c r="K31" s="13">
        <v>819</v>
      </c>
      <c r="L31" s="13">
        <v>852</v>
      </c>
      <c r="M31" s="13">
        <v>874</v>
      </c>
      <c r="N31" s="13">
        <v>896</v>
      </c>
      <c r="O31" s="13">
        <v>926</v>
      </c>
      <c r="P31" s="13">
        <v>956</v>
      </c>
    </row>
    <row r="32" spans="1:16" x14ac:dyDescent="0.2">
      <c r="A32" s="10">
        <v>72</v>
      </c>
      <c r="B32" s="13">
        <v>438</v>
      </c>
      <c r="C32" s="13">
        <v>465</v>
      </c>
      <c r="D32" s="13">
        <v>492</v>
      </c>
      <c r="E32" s="13">
        <v>519</v>
      </c>
      <c r="F32" s="13">
        <v>546</v>
      </c>
      <c r="G32" s="13">
        <v>574</v>
      </c>
      <c r="H32" s="13">
        <v>655</v>
      </c>
      <c r="I32" s="13">
        <v>685</v>
      </c>
      <c r="J32" s="13">
        <v>714</v>
      </c>
      <c r="K32" s="13">
        <v>748</v>
      </c>
      <c r="L32" s="13">
        <v>782</v>
      </c>
      <c r="M32" s="13">
        <v>803</v>
      </c>
      <c r="N32" s="13">
        <v>823</v>
      </c>
      <c r="O32" s="13">
        <v>852</v>
      </c>
      <c r="P32" s="13">
        <v>880</v>
      </c>
    </row>
    <row r="33" spans="1:16" x14ac:dyDescent="0.2">
      <c r="A33" s="10">
        <v>74</v>
      </c>
      <c r="B33" s="13">
        <v>332</v>
      </c>
      <c r="C33" s="13">
        <v>352</v>
      </c>
      <c r="D33" s="13">
        <v>372</v>
      </c>
      <c r="E33" s="13">
        <v>391</v>
      </c>
      <c r="F33" s="13">
        <v>411</v>
      </c>
      <c r="G33" s="13">
        <v>431</v>
      </c>
      <c r="H33" s="13">
        <v>591</v>
      </c>
      <c r="I33" s="13">
        <v>623</v>
      </c>
      <c r="J33" s="13">
        <v>654</v>
      </c>
      <c r="K33" s="13">
        <v>685</v>
      </c>
      <c r="L33" s="13">
        <v>716</v>
      </c>
      <c r="M33" s="13">
        <v>740</v>
      </c>
      <c r="N33" s="13">
        <v>764</v>
      </c>
      <c r="O33" s="13">
        <v>790</v>
      </c>
      <c r="P33" s="13">
        <v>815</v>
      </c>
    </row>
    <row r="34" spans="1:16" x14ac:dyDescent="0.2">
      <c r="A34" s="10">
        <v>80</v>
      </c>
      <c r="B34" s="13">
        <v>256</v>
      </c>
      <c r="C34" s="13">
        <v>268</v>
      </c>
      <c r="D34" s="13">
        <v>280</v>
      </c>
      <c r="E34" s="13">
        <v>292</v>
      </c>
      <c r="F34" s="13">
        <v>304</v>
      </c>
      <c r="G34" s="13">
        <v>316</v>
      </c>
      <c r="H34" s="13">
        <v>458</v>
      </c>
      <c r="I34" s="13">
        <v>472</v>
      </c>
      <c r="J34" s="13">
        <v>486</v>
      </c>
      <c r="K34" s="13">
        <v>509</v>
      </c>
      <c r="L34" s="13">
        <v>532</v>
      </c>
      <c r="M34" s="13">
        <v>554</v>
      </c>
      <c r="N34" s="13">
        <v>575</v>
      </c>
      <c r="O34" s="13">
        <v>589</v>
      </c>
      <c r="P34" s="13">
        <v>603</v>
      </c>
    </row>
    <row r="35" spans="1:16" x14ac:dyDescent="0.2">
      <c r="A35" s="10">
        <v>85</v>
      </c>
      <c r="B35" s="13">
        <v>221</v>
      </c>
      <c r="C35" s="13">
        <v>228</v>
      </c>
      <c r="D35" s="13">
        <v>235</v>
      </c>
      <c r="E35" s="13">
        <v>241</v>
      </c>
      <c r="F35" s="13">
        <v>248</v>
      </c>
      <c r="G35" s="13">
        <v>255</v>
      </c>
      <c r="H35" s="13">
        <v>357</v>
      </c>
      <c r="I35" s="13">
        <v>354</v>
      </c>
      <c r="J35" s="13">
        <v>350</v>
      </c>
      <c r="K35" s="13">
        <v>364</v>
      </c>
      <c r="L35" s="13">
        <v>378</v>
      </c>
      <c r="M35" s="13">
        <v>389</v>
      </c>
      <c r="N35" s="13">
        <v>399</v>
      </c>
      <c r="O35" s="13">
        <v>411</v>
      </c>
      <c r="P35" s="13">
        <v>423</v>
      </c>
    </row>
    <row r="36" spans="1:16" x14ac:dyDescent="0.2">
      <c r="A36" s="10">
        <v>90</v>
      </c>
      <c r="B36" s="13">
        <v>170</v>
      </c>
      <c r="C36" s="13">
        <v>174</v>
      </c>
      <c r="D36" s="13">
        <v>179</v>
      </c>
      <c r="E36" s="13">
        <v>183</v>
      </c>
      <c r="F36" s="13">
        <v>187</v>
      </c>
      <c r="G36" s="13">
        <v>191</v>
      </c>
      <c r="H36" s="13">
        <v>271</v>
      </c>
      <c r="I36" s="13">
        <v>273</v>
      </c>
      <c r="J36" s="13">
        <v>274</v>
      </c>
      <c r="K36" s="13">
        <v>284</v>
      </c>
      <c r="L36" s="13">
        <v>293</v>
      </c>
      <c r="M36" s="13">
        <v>298</v>
      </c>
      <c r="N36" s="13">
        <v>302</v>
      </c>
      <c r="O36" s="13">
        <v>310</v>
      </c>
      <c r="P36" s="13">
        <v>318</v>
      </c>
    </row>
    <row r="37" spans="1:16" x14ac:dyDescent="0.2">
      <c r="A37" s="10">
        <v>95</v>
      </c>
      <c r="B37" s="13">
        <v>145</v>
      </c>
      <c r="C37" s="13">
        <v>150</v>
      </c>
      <c r="D37" s="13">
        <v>154</v>
      </c>
      <c r="E37" s="13">
        <v>159</v>
      </c>
      <c r="F37" s="13">
        <v>164</v>
      </c>
      <c r="G37" s="13">
        <v>167</v>
      </c>
      <c r="H37" s="13">
        <v>203</v>
      </c>
      <c r="I37" s="13">
        <v>202</v>
      </c>
      <c r="J37" s="13">
        <v>201</v>
      </c>
      <c r="K37" s="13">
        <v>208</v>
      </c>
      <c r="L37" s="13">
        <v>216</v>
      </c>
      <c r="M37" s="13">
        <v>218</v>
      </c>
      <c r="N37" s="13">
        <v>220</v>
      </c>
      <c r="O37" s="13">
        <v>224</v>
      </c>
      <c r="P37" s="13">
        <v>228</v>
      </c>
    </row>
    <row r="38" spans="1:16" x14ac:dyDescent="0.2">
      <c r="A38" s="10">
        <v>100</v>
      </c>
      <c r="B38" s="10">
        <v>120</v>
      </c>
      <c r="C38" s="10">
        <v>125</v>
      </c>
      <c r="D38" s="10">
        <v>130</v>
      </c>
      <c r="E38" s="10">
        <v>135</v>
      </c>
      <c r="F38" s="10">
        <v>140</v>
      </c>
      <c r="G38" s="10">
        <v>143</v>
      </c>
      <c r="H38" s="10">
        <v>145</v>
      </c>
      <c r="I38" s="10">
        <v>148</v>
      </c>
      <c r="J38" s="10">
        <v>150</v>
      </c>
      <c r="K38" s="10">
        <v>153</v>
      </c>
      <c r="L38" s="10">
        <v>155</v>
      </c>
      <c r="M38" s="10">
        <v>158</v>
      </c>
      <c r="N38" s="10">
        <v>160</v>
      </c>
      <c r="O38" s="10">
        <v>160</v>
      </c>
      <c r="P38" s="10">
        <v>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JSR Data</vt:lpstr>
      <vt:lpstr>FR Data</vt:lpstr>
      <vt:lpstr>FR Inlet Flows</vt:lpstr>
      <vt:lpstr>FR T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2021-12-20T16:07:15Z</dcterms:modified>
</cp:coreProperties>
</file>