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ndrew/git/pysheetgrader-core/excel/"/>
    </mc:Choice>
  </mc:AlternateContent>
  <xr:revisionPtr revIDLastSave="0" documentId="13_ncr:1_{7F7ABE01-0897-9F4E-BE0B-9B004A539666}" xr6:coauthVersionLast="47" xr6:coauthVersionMax="47" xr10:uidLastSave="{00000000-0000-0000-0000-000000000000}"/>
  <bookViews>
    <workbookView xWindow="0" yWindow="460" windowWidth="33600" windowHeight="14140" tabRatio="883"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<sst xmlns="http://schemas.openxmlformats.org/spreadsheetml/2006/main" count="991" uniqueCount="409">
  <si>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</si>
  <si>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</si>
  <si>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</si>
  <si>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</si>
  <si>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</si>
  <si>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</si>
  <si>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</si>
  <si>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</si>
  <si>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</si>
  <si>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</si>
  <si>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</si>
  <si>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</si>
  <si>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</si>
  <si>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</si>
  <si>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</si>
  <si>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</si>
  <si>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</si>
  <si>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</si>
  <si>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</si>
  <si>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</si>
  <si>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</si>
  <si>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</si>
  <si>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</si>
  <si>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</si>
  <si>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</si>
  <si>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</si>
  <si>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</si>
  <si>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</si>
  <si>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</si>
  <si>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</si>
  <si>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</si>
  <si>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</si>
  <si>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</si>
  <si>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</si>
  <si>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</si>
  <si>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</si>
  <si>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</si>
  <si>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</si>
  <si>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</si>
  <si>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</si>
  <si>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</si>
  <si>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</si>
  <si>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</si>
  <si>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</si>
  <si>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</si>
  <si>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</si>
  <si>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</si>
  <si>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</si>
  <si>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</si>
  <si>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</si>
  <si>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</si>
  <si>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</si>
  <si>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</si>
  <si>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</si>
  <si>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</si>
  <si>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</si>
  <si>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</si>
  <si>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</si>
  <si>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</si>
  <si>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</si>
  <si>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</si>
  <si>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</si>
  <si>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</si>
  <si>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</si>
  <si>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</si>
  <si>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</si>
  <si>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</si>
  <si>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</si>
  <si>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</si>
  <si>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</si>
  <si>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</si>
  <si>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</si>
  <si>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</si>
  <si>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</si>
  <si>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</si>
  <si>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</si>
  <si>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</si>
  <si>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</si>
  <si>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</si>
  <si>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</si>
  <si>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</si>
  <si>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</si>
  <si>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</si>
  <si>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</si>
  <si>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</si>
  <si>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</si>
  <si>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</si>
  <si>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</si>
  <si>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</si>
  <si>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</si>
  <si>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</si>
  <si>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</si>
  <si>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</si>
  <si>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</si>
  <si>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</si>
  <si>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</si>
  <si>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</si>
  <si>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</si>
  <si>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</si>
  <si>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</si>
  <si>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</si>
  <si>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</si>
  <si>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</si>
  <si>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</si>
  <si>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</si>
  <si>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</si>
  <si>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</si>
  <si>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</si>
  <si>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</si>
  <si>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</si>
  <si>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</si>
  <si>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</si>
  <si>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</si>
  <si>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</si>
  <si>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</si>
  <si>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</si>
  <si>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</si>
  <si>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</si>
  <si>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</si>
  <si>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</si>
  <si>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</si>
  <si>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</si>
  <si>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</si>
  <si>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</si>
  <si>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</si>
  <si>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</si>
  <si>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</si>
  <si>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</si>
  <si>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</si>
  <si>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</si>
  <si>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</si>
  <si>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</si>
  <si>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</si>
  <si>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</si>
  <si>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</si>
  <si>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</si>
  <si>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</si>
  <si>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</si>
  <si>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</si>
  <si>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</si>
  <si>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</si>
  <si>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</si>
  <si>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</si>
  <si>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</si>
  <si>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</si>
  <si>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</si>
  <si>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</si>
  <si>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</si>
  <si>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</si>
  <si>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</si>
  <si>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</si>
  <si>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</si>
  <si>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</si>
  <si>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</si>
  <si>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</si>
  <si>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</si>
  <si>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</si>
  <si>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</si>
  <si>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</si>
  <si>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</si>
  <si>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</si>
  <si>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</si>
  <si>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</si>
  <si>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</si>
  <si>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</si>
  <si>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</si>
  <si>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</si>
  <si>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</si>
  <si>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</si>
  <si>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</si>
  <si>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</si>
  <si>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</si>
  <si>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</si>
  <si>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</si>
  <si>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</si>
  <si>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</si>
  <si>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</si>
  <si>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</si>
  <si>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</si>
  <si>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</si>
  <si>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</si>
  <si>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</si>
  <si>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</si>
  <si>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</si>
  <si>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</si>
  <si>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</si>
  <si>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</si>
  <si>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</si>
  <si>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</si>
  <si>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</si>
  <si>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</si>
  <si>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</si>
  <si>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</si>
  <si>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</si>
  <si>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</si>
  <si>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</si>
  <si>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</si>
  <si>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</si>
  <si>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</si>
  <si>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</si>
  <si>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</si>
  <si>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</si>
  <si>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</si>
  <si>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</si>
  <si>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</si>
  <si>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</si>
  <si>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</si>
  <si>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</si>
  <si>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</si>
  <si>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</si>
  <si>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</si>
  <si>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</si>
  <si>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</si>
  <si>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</si>
  <si>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</si>
  <si>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</si>
  <si>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</si>
  <si>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</si>
  <si>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</si>
  <si>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</si>
  <si>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</si>
  <si>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</si>
  <si>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</si>
  <si>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</si>
  <si>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</si>
  <si>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</si>
  <si>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</si>
  <si>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</si>
  <si>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</si>
  <si>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</si>
  <si>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</si>
  <si>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</si>
  <si>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</si>
  <si>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</si>
  <si>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</si>
  <si>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</si>
  <si>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</si>
  <si>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</si>
  <si>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</si>
  <si>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</si>
  <si>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</si>
  <si>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</si>
  <si>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</si>
  <si>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</si>
  <si>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</si>
  <si>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</si>
  <si>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</si>
  <si>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</si>
  <si>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</si>
  <si>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</si>
  <si>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</si>
  <si>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</si>
  <si>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</si>
  <si>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</si>
  <si>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</si>
  <si>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</si>
  <si>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</si>
  <si>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</si>
  <si>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</si>
  <si>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</si>
  <si>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</si>
  <si>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</si>
  <si>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</si>
  <si>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</si>
  <si>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</si>
  <si>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</si>
  <si>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</si>
  <si>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</si>
  <si>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</si>
  <si>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</si>
  <si>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</si>
  <si>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</si>
  <si>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</si>
  <si>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</si>
  <si>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</si>
  <si>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</si>
  <si>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</si>
  <si>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</si>
  <si>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</si>
  <si>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</si>
  <si>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</si>
  <si>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</si>
  <si>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</si>
  <si>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</si>
  <si>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</si>
  <si>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</si>
  <si>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</si>
  <si>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</si>
  <si>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</si>
  <si>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</si>
  <si>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</si>
  <si>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</si>
  <si>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</si>
  <si>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</si>
  <si>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</si>
  <si>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</si>
  <si>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</si>
  <si>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</si>
  <si>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</si>
  <si>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</si>
  <si>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</si>
  <si>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</si>
  <si>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</si>
  <si>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</si>
  <si>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</si>
  <si>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</si>
  <si>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</si>
  <si>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</si>
  <si>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</si>
  <si>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</si>
  <si>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</si>
  <si>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</si>
  <si>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</si>
  <si>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</si>
  <si>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</si>
  <si>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</si>
  <si>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</si>
  <si>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</si>
  <si>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</si>
  <si>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</si>
  <si>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</si>
  <si>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</si>
  <si>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</si>
  <si>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</si>
  <si>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</si>
  <si>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</si>
  <si>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</si>
  <si>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</si>
  <si>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</si>
  <si>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</si>
  <si>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</si>
  <si>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</si>
  <si>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</si>
  <si>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</si>
  <si>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</si>
  <si>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</si>
  <si>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</si>
  <si>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</si>
  <si>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</si>
  <si>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</si>
  <si>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</si>
  <si>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</si>
  <si>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</si>
  <si>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</si>
  <si>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</si>
  <si>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</si>
  <si>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</si>
  <si>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</si>
  <si>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</si>
  <si>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</si>
  <si>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</si>
  <si>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</si>
  <si>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</si>
  <si>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</si>
  <si>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</si>
  <si>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</si>
  <si>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</si>
  <si>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</si>
  <si>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</si>
  <si>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</si>
  <si>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</si>
  <si>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</si>
  <si>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</si>
  <si>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</si>
  <si>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</si>
  <si>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</si>
  <si>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</si>
  <si>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</si>
  <si>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</si>
  <si>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</si>
  <si>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</si>
  <si>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</si>
  <si>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</si>
  <si>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</si>
  <si>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</si>
  <si>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</si>
  <si>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</si>
  <si>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</si>
  <si>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</si>
  <si>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</si>
  <si>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</si>
  <si>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Cell should have been graded correct with alt cell - orig cell correct and matches alt cell too! Possible POSSIBLE BUG - test made to fail to force checking double score when orig and alt cell have the same value!</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</si>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</sst>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x14ac:knownFonts="1">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x14ac:dyDescent="0.2"/>
  <cols>
    <col min="2" max="2" width="14.33203125" customWidth="1"/>
    <col min="4" max="4" width="32.33203125" customWidth="1"/>
  </cols>
  <sheetData>
    <row r="1" spans="1:5" x14ac:dyDescent="0.2">
      <c r="A1" t="s">
        <v>0</v>
      </c>
      <c r="B1" t="s">
        <v>63</v>
      </c>
      <c r="C1" t="s">
        <v>64</v>
      </c>
      <c r="D1" t="s">
        <v>57</v>
      </c>
      <c r="E1" t="s">
        <v>276</v>
      </c>
    </row>
    <row r="2" spans="1:5" x14ac:dyDescent="0.2">
      <c r="A2">
        <v>1</v>
      </c>
      <c r="B2" t="s">
        <v>119</v>
      </c>
      <c r="C2">
        <v>1</v>
      </c>
      <c r="D2" t="s">
        <v>118</v>
      </c>
    </row>
    <row r="3" spans="1:5" x14ac:dyDescent="0.2">
      <c r="A3">
        <v>2</v>
      </c>
      <c r="B3" t="s">
        <v>265</v>
      </c>
      <c r="C3">
        <v>-100</v>
      </c>
      <c r="E3" t="s">
        <v>275</v>
      </c>
    </row>
    <row r="4" spans="1:5" x14ac:dyDescent="0.2">
      <c r="A4">
        <v>2</v>
      </c>
      <c r="B4" t="s">
        <v>200</v>
      </c>
      <c r="C4">
        <v>1</v>
      </c>
      <c r="D4" t="s">
        <v>118</v>
      </c>
    </row>
    <row r="5" spans="1:5" x14ac:dyDescent="0.2">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x14ac:dyDescent="0.2"/>
  <cols>
    <col min="1" max="16384" width="8.6640625" style="1"/>
  </cols>
  <sheetData>
    <row r="1" spans="1:3" x14ac:dyDescent="0.2">
      <c r="A1" s="1" t="s">
        <v>0</v>
      </c>
      <c r="B1" s="1" t="s">
        <v>13</v>
      </c>
    </row>
    <row r="2" spans="1:3" x14ac:dyDescent="0.2">
      <c r="A2" s="1">
        <v>1</v>
      </c>
      <c r="B2" s="1" t="s">
        <v>14</v>
      </c>
      <c r="C2" s="1" t="s">
        <v>21</v>
      </c>
    </row>
    <row r="3" spans="1:3" x14ac:dyDescent="0.2">
      <c r="A3" s="1">
        <v>2</v>
      </c>
      <c r="B3" s="1" t="s">
        <v>15</v>
      </c>
    </row>
    <row r="4" spans="1:3" x14ac:dyDescent="0.2">
      <c r="A4" s="1">
        <v>3</v>
      </c>
      <c r="B4" s="1" t="s">
        <v>16</v>
      </c>
    </row>
    <row r="5" spans="1:3" x14ac:dyDescent="0.2">
      <c r="A5" s="1">
        <v>4</v>
      </c>
      <c r="B5" s="1" t="s">
        <v>18</v>
      </c>
    </row>
    <row r="6" spans="1:3" x14ac:dyDescent="0.2">
      <c r="A6" s="1">
        <v>5</v>
      </c>
      <c r="B6" s="1" t="s">
        <v>19</v>
      </c>
    </row>
    <row r="7" spans="1:3" x14ac:dyDescent="0.2">
      <c r="A7" s="1">
        <v>6</v>
      </c>
      <c r="B7" s="1" t="s">
        <v>20</v>
      </c>
    </row>
    <row r="8" spans="1:3" x14ac:dyDescent="0.2">
      <c r="A8" s="1">
        <v>7</v>
      </c>
      <c r="B8" s="1" t="s">
        <v>24</v>
      </c>
    </row>
    <row r="9" spans="1:3" x14ac:dyDescent="0.2">
      <c r="A9" s="1">
        <v>8</v>
      </c>
      <c r="B9" s="1" t="s">
        <v>26</v>
      </c>
    </row>
    <row r="10" spans="1:3" x14ac:dyDescent="0.2">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x14ac:dyDescent="0.2"/>
  <cols>
    <col min="1" max="16384" width="8.6640625" style="1"/>
  </cols>
  <sheetData>
    <row r="1" spans="1:5" x14ac:dyDescent="0.2">
      <c r="A1" s="1" t="s">
        <v>1</v>
      </c>
      <c r="B1" s="1" t="s">
        <v>2</v>
      </c>
      <c r="E1" s="1" t="s">
        <v>6</v>
      </c>
    </row>
    <row r="2" spans="1:5" x14ac:dyDescent="0.2">
      <c r="A2" s="1" t="s">
        <v>3</v>
      </c>
      <c r="B2" s="1">
        <v>2020</v>
      </c>
      <c r="E2" s="1" t="s">
        <v>22</v>
      </c>
    </row>
    <row r="3" spans="1:5" x14ac:dyDescent="0.2">
      <c r="A3" s="1" t="s">
        <v>4</v>
      </c>
      <c r="B3" s="1">
        <f>B2 / 10</f>
        <v>202</v>
      </c>
    </row>
    <row r="4" spans="1:5" x14ac:dyDescent="0.2">
      <c r="A4" s="1" t="s">
        <v>5</v>
      </c>
      <c r="B4" s="1">
        <f>ROUNDUP(B2 / 100, 0)</f>
        <v>21</v>
      </c>
    </row>
    <row r="6" spans="1:5" x14ac:dyDescent="0.2">
      <c r="A6" s="1" t="s">
        <v>7</v>
      </c>
      <c r="B6" s="1">
        <v>1000</v>
      </c>
    </row>
    <row r="7" spans="1:5" x14ac:dyDescent="0.2">
      <c r="A7" s="1" t="s">
        <v>8</v>
      </c>
      <c r="B7" s="1">
        <f>B6 / 1000</f>
        <v>1</v>
      </c>
    </row>
    <row r="8" spans="1:5" x14ac:dyDescent="0.2">
      <c r="A8" s="1" t="s">
        <v>9</v>
      </c>
      <c r="B8" s="1">
        <f>B6 * 3.28084</f>
        <v>3280.84</v>
      </c>
      <c r="E8" s="1" t="s">
        <v>11</v>
      </c>
    </row>
    <row r="9" spans="1:5" x14ac:dyDescent="0.2">
      <c r="A9" s="1" t="s">
        <v>10</v>
      </c>
      <c r="B9" s="1">
        <f>B6 * 39.3701</f>
        <v>39370.1</v>
      </c>
      <c r="E9" s="1" t="s">
        <v>12</v>
      </c>
    </row>
    <row r="10" spans="1:5" x14ac:dyDescent="0.2">
      <c r="C10" s="1">
        <f>B6 * 39.37</f>
        <v>39370</v>
      </c>
    </row>
    <row r="11" spans="1:5" x14ac:dyDescent="0.2">
      <c r="A11" s="1" t="s">
        <v>23</v>
      </c>
      <c r="B11" s="1">
        <f>SUM(B2:B4)</f>
        <v>2243</v>
      </c>
    </row>
    <row r="12" spans="1:5" x14ac:dyDescent="0.2">
      <c r="A12" s="1" t="s">
        <v>25</v>
      </c>
      <c r="B12" s="1">
        <f>SUM(B2:B4) + 2</f>
        <v>2245</v>
      </c>
    </row>
    <row r="13" spans="1:5" x14ac:dyDescent="0.2">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x14ac:dyDescent="0.2"/>
  <sheetData>
    <row r="1" spans="1:2" x14ac:dyDescent="0.2">
      <c r="A1" t="s">
        <v>0</v>
      </c>
      <c r="B1" t="s">
        <v>13</v>
      </c>
    </row>
    <row r="2" spans="1:2" x14ac:dyDescent="0.2">
      <c r="A2">
        <v>1</v>
      </c>
      <c r="B2" t="s">
        <v>28</v>
      </c>
    </row>
    <row r="3" spans="1:2" x14ac:dyDescent="0.2">
      <c r="A3">
        <v>2</v>
      </c>
      <c r="B3" t="s">
        <v>30</v>
      </c>
    </row>
    <row r="4" spans="1:2" x14ac:dyDescent="0.2">
      <c r="A4">
        <v>3</v>
      </c>
      <c r="B4" t="s">
        <v>32</v>
      </c>
    </row>
    <row r="5" spans="1:2" x14ac:dyDescent="0.2">
      <c r="A5">
        <v>4</v>
      </c>
      <c r="B5" t="s">
        <v>33</v>
      </c>
    </row>
    <row r="6" spans="1:2" x14ac:dyDescent="0.2">
      <c r="A6">
        <v>5</v>
      </c>
      <c r="B6" t="s">
        <v>31</v>
      </c>
    </row>
    <row r="7" spans="1:2" x14ac:dyDescent="0.2">
      <c r="A7">
        <v>6</v>
      </c>
      <c r="B7" t="s">
        <v>50</v>
      </c>
    </row>
    <row r="8" spans="1:2" x14ac:dyDescent="0.2">
      <c r="A8">
        <v>7</v>
      </c>
      <c r="B8" t="s">
        <v>51</v>
      </c>
    </row>
    <row r="9" spans="1:2" x14ac:dyDescent="0.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x14ac:dyDescent="0.2"/>
  <sheetData>
    <row r="1" spans="1:6" x14ac:dyDescent="0.2">
      <c r="A1" t="s">
        <v>27</v>
      </c>
    </row>
    <row r="2" spans="1:6" x14ac:dyDescent="0.2">
      <c r="A2">
        <f t="shared" ref="A2:A9" si="0">B2+C2</f>
        <v>300</v>
      </c>
      <c r="B2">
        <v>100</v>
      </c>
      <c r="C2">
        <v>200</v>
      </c>
      <c r="D2" t="s">
        <v>36</v>
      </c>
    </row>
    <row r="3" spans="1:6" x14ac:dyDescent="0.2">
      <c r="A3">
        <f t="shared" si="0"/>
        <v>300</v>
      </c>
      <c r="B3">
        <v>100</v>
      </c>
      <c r="C3">
        <v>200</v>
      </c>
      <c r="D3" t="s">
        <v>29</v>
      </c>
    </row>
    <row r="4" spans="1:6" x14ac:dyDescent="0.2">
      <c r="A4">
        <f t="shared" si="0"/>
        <v>300</v>
      </c>
      <c r="B4">
        <v>100</v>
      </c>
      <c r="C4">
        <v>200</v>
      </c>
      <c r="D4" t="s">
        <v>35</v>
      </c>
    </row>
    <row r="5" spans="1:6" x14ac:dyDescent="0.2">
      <c r="A5">
        <f t="shared" si="0"/>
        <v>300</v>
      </c>
      <c r="B5">
        <v>100</v>
      </c>
      <c r="C5">
        <v>200</v>
      </c>
      <c r="D5" t="s">
        <v>34</v>
      </c>
    </row>
    <row r="6" spans="1:6" x14ac:dyDescent="0.2">
      <c r="A6">
        <f t="shared" si="0"/>
        <v>300</v>
      </c>
      <c r="B6">
        <v>100</v>
      </c>
      <c r="C6">
        <v>200</v>
      </c>
      <c r="D6" t="s">
        <v>35</v>
      </c>
    </row>
    <row r="7" spans="1:6" x14ac:dyDescent="0.2">
      <c r="A7">
        <f t="shared" si="0"/>
        <v>300</v>
      </c>
      <c r="B7">
        <v>100</v>
      </c>
      <c r="C7">
        <v>200</v>
      </c>
      <c r="D7" t="s">
        <v>53</v>
      </c>
    </row>
    <row r="8" spans="1:6" x14ac:dyDescent="0.2">
      <c r="A8">
        <f t="shared" si="0"/>
        <v>300</v>
      </c>
      <c r="B8">
        <v>100</v>
      </c>
      <c r="C8">
        <v>200</v>
      </c>
      <c r="D8" t="s">
        <v>55</v>
      </c>
    </row>
    <row r="9" spans="1:6" x14ac:dyDescent="0.2">
      <c r="A9">
        <f t="shared" si="0"/>
        <v>300</v>
      </c>
      <c r="B9">
        <v>100</v>
      </c>
      <c r="C9">
        <v>200</v>
      </c>
      <c r="D9" t="s">
        <v>54</v>
      </c>
    </row>
    <row r="10" spans="1:6" x14ac:dyDescent="0.2">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x14ac:dyDescent="0.2"/>
  <sheetData>
    <row r="1" spans="1:2" x14ac:dyDescent="0.2">
      <c r="A1" t="s">
        <v>0</v>
      </c>
      <c r="B1" t="s">
        <v>13</v>
      </c>
    </row>
    <row r="2" spans="1:2" x14ac:dyDescent="0.2">
      <c r="A2">
        <v>1</v>
      </c>
      <c r="B2" t="s">
        <v>43</v>
      </c>
    </row>
    <row r="3" spans="1:2" x14ac:dyDescent="0.2">
      <c r="A3">
        <v>2</v>
      </c>
      <c r="B3" t="s">
        <v>20</v>
      </c>
    </row>
    <row r="4" spans="1:2" x14ac:dyDescent="0.2">
      <c r="A4">
        <v>3</v>
      </c>
      <c r="B4" t="s">
        <v>42</v>
      </c>
    </row>
    <row r="5" spans="1:2" x14ac:dyDescent="0.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x14ac:dyDescent="0.2"/>
  <cols>
    <col min="1" max="1" width="15.1640625" customWidth="1"/>
  </cols>
  <sheetData>
    <row r="1" spans="1:5" x14ac:dyDescent="0.2">
      <c r="A1" t="s">
        <v>1</v>
      </c>
      <c r="B1" t="s">
        <v>2</v>
      </c>
      <c r="E1" t="s">
        <v>6</v>
      </c>
    </row>
    <row r="2" spans="1:5" x14ac:dyDescent="0.2">
      <c r="A2" t="s">
        <v>3</v>
      </c>
      <c r="B2">
        <v>2020</v>
      </c>
      <c r="E2" t="s">
        <v>41</v>
      </c>
    </row>
    <row r="3" spans="1:5" x14ac:dyDescent="0.2">
      <c r="A3" t="s">
        <v>4</v>
      </c>
      <c r="B3">
        <f>B2 / 10</f>
        <v>202</v>
      </c>
    </row>
    <row r="4" spans="1:5" x14ac:dyDescent="0.2">
      <c r="A4" t="s">
        <v>40</v>
      </c>
      <c r="B4">
        <v>0</v>
      </c>
    </row>
    <row r="5" spans="1:5" x14ac:dyDescent="0.2">
      <c r="A5" t="s">
        <v>5</v>
      </c>
      <c r="B5">
        <f xml:space="preserve">  ROUNDUP(B2 / 100, B4)</f>
        <v>21</v>
      </c>
      <c r="E5" t="s">
        <v>39</v>
      </c>
    </row>
    <row r="7" spans="1:5" x14ac:dyDescent="0.2">
      <c r="A7" t="s">
        <v>7</v>
      </c>
      <c r="B7">
        <v>1000</v>
      </c>
    </row>
    <row r="8" spans="1:5" x14ac:dyDescent="0.2">
      <c r="A8" t="s">
        <v>8</v>
      </c>
      <c r="B8">
        <f xml:space="preserve"> B7 / 1000</f>
        <v>1</v>
      </c>
    </row>
    <row r="9" spans="1:5" x14ac:dyDescent="0.2">
      <c r="A9" t="s">
        <v>9</v>
      </c>
      <c r="B9">
        <f>B7 * 3.28084</f>
        <v>3280.84</v>
      </c>
      <c r="E9" t="s">
        <v>38</v>
      </c>
    </row>
    <row r="10" spans="1:5" x14ac:dyDescent="0.2">
      <c r="A10" t="s">
        <v>10</v>
      </c>
      <c r="B10">
        <f>B7 * 39.3701</f>
        <v>39370.1</v>
      </c>
      <c r="E10" t="s">
        <v>37</v>
      </c>
    </row>
    <row r="11" spans="1:5" x14ac:dyDescent="0.2">
      <c r="C11">
        <f>B7 * 39.37</f>
        <v>39370</v>
      </c>
    </row>
    <row r="12" spans="1:5" x14ac:dyDescent="0.2">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x14ac:dyDescent="0.2"/>
  <sheetData>
    <row r="1" spans="1:2" x14ac:dyDescent="0.2">
      <c r="A1" t="s">
        <v>0</v>
      </c>
      <c r="B1" t="s">
        <v>13</v>
      </c>
    </row>
    <row r="2" spans="1:2" x14ac:dyDescent="0.2">
      <c r="A2">
        <v>1</v>
      </c>
      <c r="B2" t="s">
        <v>14</v>
      </c>
    </row>
    <row r="3" spans="1:2" x14ac:dyDescent="0.2">
      <c r="A3">
        <v>2</v>
      </c>
      <c r="B3" t="s">
        <v>15</v>
      </c>
    </row>
    <row r="4" spans="1:2" x14ac:dyDescent="0.2">
      <c r="A4">
        <v>3</v>
      </c>
      <c r="B4" t="s">
        <v>16</v>
      </c>
    </row>
    <row r="5" spans="1:2" x14ac:dyDescent="0.2">
      <c r="A5">
        <v>4</v>
      </c>
      <c r="B5" t="s">
        <v>17</v>
      </c>
    </row>
    <row r="6" spans="1:2" x14ac:dyDescent="0.2">
      <c r="A6">
        <v>5</v>
      </c>
      <c r="B6" t="s">
        <v>18</v>
      </c>
    </row>
    <row r="7" spans="1:2" x14ac:dyDescent="0.2">
      <c r="A7">
        <v>6</v>
      </c>
      <c r="B7" t="s">
        <v>19</v>
      </c>
    </row>
    <row r="8" spans="1:2" x14ac:dyDescent="0.2">
      <c r="A8">
        <v>7</v>
      </c>
      <c r="B8" t="s">
        <v>20</v>
      </c>
    </row>
    <row r="9" spans="1:2" x14ac:dyDescent="0.2">
      <c r="A9">
        <v>8</v>
      </c>
      <c r="B9" t="s">
        <v>24</v>
      </c>
    </row>
    <row r="10" spans="1:2" x14ac:dyDescent="0.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x14ac:dyDescent="0.2"/>
  <cols>
    <col min="1" max="1" width="17.1640625" customWidth="1"/>
    <col min="2" max="2" width="16.6640625" customWidth="1"/>
  </cols>
  <sheetData>
    <row r="1" spans="1:5" x14ac:dyDescent="0.2">
      <c r="A1" t="s">
        <v>1</v>
      </c>
      <c r="B1" t="s">
        <v>2</v>
      </c>
      <c r="E1" t="s">
        <v>6</v>
      </c>
    </row>
    <row r="2" spans="1:5" x14ac:dyDescent="0.2">
      <c r="A2" t="s">
        <v>3</v>
      </c>
      <c r="B2">
        <v>2020</v>
      </c>
      <c r="E2" t="s">
        <v>22</v>
      </c>
    </row>
    <row r="3" spans="1:5" x14ac:dyDescent="0.2">
      <c r="A3" t="s">
        <v>4</v>
      </c>
      <c r="B3">
        <f>B2 / 10</f>
        <v>202</v>
      </c>
    </row>
    <row r="4" spans="1:5" x14ac:dyDescent="0.2">
      <c r="A4" t="s">
        <v>5</v>
      </c>
      <c r="B4">
        <f xml:space="preserve">  ROUNDUP(B2 / 100, 0)</f>
        <v>21</v>
      </c>
    </row>
    <row r="6" spans="1:5" x14ac:dyDescent="0.2">
      <c r="A6" t="s">
        <v>7</v>
      </c>
      <c r="B6">
        <v>1000</v>
      </c>
    </row>
    <row r="7" spans="1:5" x14ac:dyDescent="0.2">
      <c r="A7" t="s">
        <v>8</v>
      </c>
      <c r="B7">
        <f xml:space="preserve"> B6 / 1000</f>
        <v>1</v>
      </c>
    </row>
    <row r="8" spans="1:5" x14ac:dyDescent="0.2">
      <c r="A8" t="s">
        <v>9</v>
      </c>
      <c r="B8">
        <f>B6 * 3.28084</f>
        <v>3280.84</v>
      </c>
      <c r="E8" t="s">
        <v>11</v>
      </c>
    </row>
    <row r="9" spans="1:5" x14ac:dyDescent="0.2">
      <c r="A9" t="s">
        <v>10</v>
      </c>
      <c r="B9">
        <f>B6 * 39.3701</f>
        <v>39370.1</v>
      </c>
      <c r="E9" t="s">
        <v>12</v>
      </c>
    </row>
    <row r="10" spans="1:5" x14ac:dyDescent="0.2">
      <c r="C10">
        <f xml:space="preserve"> B6 * 39.37</f>
        <v>39370</v>
      </c>
    </row>
    <row r="11" spans="1:5" x14ac:dyDescent="0.2">
      <c r="A11" t="s">
        <v>46</v>
      </c>
      <c r="B11">
        <v>2020</v>
      </c>
    </row>
    <row r="12" spans="1:5" x14ac:dyDescent="0.2">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topLeftCell="A2" zoomScale="130" zoomScaleNormal="130" workbookViewId="0">
      <selection activeCell="D20" sqref="D20"/>
    </sheetView>
  </sheetViews>
  <sheetFormatPr baseColWidth="10" defaultColWidth="11.1640625" defaultRowHeight="16" x14ac:dyDescent="0.2"/>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x14ac:dyDescent="0.2">
      <c r="A1" t="s">
        <v>122</v>
      </c>
    </row>
    <row r="2" spans="1:9" x14ac:dyDescent="0.2">
      <c r="A2" t="s">
        <v>78</v>
      </c>
    </row>
    <row r="4" spans="1:9" x14ac:dyDescent="0.2">
      <c r="A4" t="s">
        <v>1</v>
      </c>
      <c r="B4" s="2" t="s">
        <v>69</v>
      </c>
      <c r="C4" s="3" t="s">
        <v>68</v>
      </c>
      <c r="D4" s="2"/>
      <c r="E4" t="s">
        <v>6</v>
      </c>
      <c r="F4" t="s">
        <v>13</v>
      </c>
      <c r="G4" t="s">
        <v>58</v>
      </c>
      <c r="H4" t="s">
        <v>61</v>
      </c>
      <c r="I4" t="s">
        <v>62</v>
      </c>
    </row>
    <row r="5" spans="1:9" x14ac:dyDescent="0.2">
      <c r="A5" t="s">
        <v>3</v>
      </c>
      <c r="B5" s="2">
        <v>2020</v>
      </c>
      <c r="C5" s="2"/>
      <c r="D5" s="2"/>
      <c r="E5" t="s">
        <v>71</v>
      </c>
      <c r="F5" t="s">
        <v>43</v>
      </c>
      <c r="G5" t="s">
        <v>66</v>
      </c>
      <c r="H5" t="s">
        <v>59</v>
      </c>
      <c r="I5" t="s">
        <v>109</v>
      </c>
    </row>
    <row r="6" spans="1:9" x14ac:dyDescent="0.2">
      <c r="A6" t="s">
        <v>3</v>
      </c>
      <c r="B6" s="2">
        <v>2020</v>
      </c>
      <c r="C6" s="2"/>
      <c r="D6" s="2"/>
      <c r="E6" t="s">
        <v>79</v>
      </c>
      <c r="F6" t="s">
        <v>17</v>
      </c>
      <c r="G6" t="s">
        <v>80</v>
      </c>
      <c r="H6" t="s">
        <v>59</v>
      </c>
      <c r="I6" t="s">
        <v>110</v>
      </c>
    </row>
    <row r="7" spans="1:9" x14ac:dyDescent="0.2">
      <c r="A7" t="s">
        <v>4</v>
      </c>
      <c r="B7" s="2"/>
      <c r="C7" s="2">
        <f>B5/10</f>
        <v>202</v>
      </c>
      <c r="D7" s="2"/>
      <c r="E7" t="s">
        <v>84</v>
      </c>
      <c r="F7" t="s">
        <v>88</v>
      </c>
      <c r="G7" t="s">
        <v>67</v>
      </c>
      <c r="H7" t="s">
        <v>60</v>
      </c>
      <c r="I7" t="s">
        <v>108</v>
      </c>
    </row>
    <row r="8" spans="1:9" x14ac:dyDescent="0.2">
      <c r="A8" t="s">
        <v>4</v>
      </c>
      <c r="C8" s="2">
        <f>B6 / 10</f>
        <v>202</v>
      </c>
      <c r="D8" s="2"/>
      <c r="E8" t="s">
        <v>83</v>
      </c>
      <c r="F8" t="s">
        <v>89</v>
      </c>
      <c r="G8" t="s">
        <v>81</v>
      </c>
      <c r="H8" t="s">
        <v>60</v>
      </c>
      <c r="I8" t="s">
        <v>111</v>
      </c>
    </row>
    <row r="9" spans="1:9" x14ac:dyDescent="0.2">
      <c r="A9" t="s">
        <v>5</v>
      </c>
      <c r="B9" s="2">
        <f>ROUNDUP(B5 /100, 0)</f>
        <v>21</v>
      </c>
      <c r="C9" s="2"/>
      <c r="D9" s="2"/>
      <c r="E9" t="s">
        <v>77</v>
      </c>
      <c r="F9" t="s">
        <v>20</v>
      </c>
      <c r="G9" t="s">
        <v>87</v>
      </c>
      <c r="H9" t="s">
        <v>59</v>
      </c>
      <c r="I9" t="s">
        <v>112</v>
      </c>
    </row>
    <row r="10" spans="1:9" x14ac:dyDescent="0.2">
      <c r="A10" t="s">
        <v>82</v>
      </c>
      <c r="B10" s="2"/>
      <c r="C10" s="2">
        <f xml:space="preserve">  ROUNDUP(B5 /100, 0)</f>
        <v>21</v>
      </c>
      <c r="D10" s="2"/>
      <c r="E10" t="s">
        <v>85</v>
      </c>
      <c r="F10" t="s">
        <v>90</v>
      </c>
      <c r="G10" t="s">
        <v>86</v>
      </c>
      <c r="H10" t="s">
        <v>60</v>
      </c>
      <c r="I10" t="s">
        <v>113</v>
      </c>
    </row>
    <row r="11" spans="1:9" x14ac:dyDescent="0.2">
      <c r="B11" s="2"/>
      <c r="C11" s="2"/>
      <c r="D11" s="2"/>
    </row>
    <row r="12" spans="1:9" x14ac:dyDescent="0.2">
      <c r="A12" t="s">
        <v>7</v>
      </c>
      <c r="B12" s="2">
        <v>1000</v>
      </c>
      <c r="C12" s="2"/>
      <c r="D12" s="2"/>
      <c r="E12" t="s">
        <v>72</v>
      </c>
      <c r="F12" t="s">
        <v>26</v>
      </c>
      <c r="G12" t="s">
        <v>73</v>
      </c>
      <c r="H12" t="s">
        <v>59</v>
      </c>
      <c r="I12" t="s">
        <v>114</v>
      </c>
    </row>
    <row r="13" spans="1:9" x14ac:dyDescent="0.2">
      <c r="A13" t="s">
        <v>8</v>
      </c>
      <c r="B13" s="2">
        <f xml:space="preserve"> B12 / 1000</f>
        <v>1</v>
      </c>
      <c r="C13" s="2"/>
      <c r="D13" s="2"/>
      <c r="E13" t="s">
        <v>74</v>
      </c>
      <c r="F13" t="s">
        <v>45</v>
      </c>
      <c r="G13" t="s">
        <v>76</v>
      </c>
      <c r="H13" t="s">
        <v>59</v>
      </c>
      <c r="I13" t="s">
        <v>115</v>
      </c>
    </row>
    <row r="14" spans="1:9" x14ac:dyDescent="0.2">
      <c r="A14" t="s">
        <v>9</v>
      </c>
      <c r="B14" s="2">
        <f>B12*3.28084</f>
        <v>3280.84</v>
      </c>
      <c r="C14" s="2"/>
      <c r="D14" s="2"/>
      <c r="E14" t="s">
        <v>70</v>
      </c>
      <c r="F14" t="s">
        <v>47</v>
      </c>
      <c r="G14" t="s">
        <v>75</v>
      </c>
      <c r="H14" t="s">
        <v>59</v>
      </c>
      <c r="I14" t="s">
        <v>116</v>
      </c>
    </row>
    <row r="15" spans="1:9" x14ac:dyDescent="0.2">
      <c r="A15" t="s">
        <v>10</v>
      </c>
      <c r="B15" s="2">
        <f>B12*39.3701</f>
        <v>39370.1</v>
      </c>
      <c r="C15" s="2"/>
      <c r="D15" s="2"/>
      <c r="E15" t="s">
        <v>370</v>
      </c>
      <c r="F15" t="s">
        <v>48</v>
      </c>
      <c r="G15" t="s">
        <v>369</v>
      </c>
      <c r="H15" t="s">
        <v>59</v>
      </c>
      <c r="I15" t="s">
        <v>368</v>
      </c>
    </row>
    <row r="16" spans="1:9" x14ac:dyDescent="0.2">
      <c r="A16" t="s">
        <v>65</v>
      </c>
      <c r="B16" s="4">
        <f xml:space="preserve"> B12*39.37</f>
        <v>39370</v>
      </c>
      <c r="D16" s="2"/>
    </row>
    <row r="17" spans="1:9" x14ac:dyDescent="0.2">
      <c r="A17" t="s">
        <v>10</v>
      </c>
      <c r="B17" s="4">
        <f>B12*39.3701</f>
        <v>39370.1</v>
      </c>
      <c r="D17" s="2"/>
      <c r="E17" t="s">
        <v>379</v>
      </c>
      <c r="F17" t="s">
        <v>91</v>
      </c>
      <c r="G17" t="s">
        <v>382</v>
      </c>
      <c r="H17" t="s">
        <v>60</v>
      </c>
      <c r="I17" t="s">
        <v>381</v>
      </c>
    </row>
    <row r="18" spans="1:9" x14ac:dyDescent="0.2">
      <c r="A18" t="s">
        <v>65</v>
      </c>
      <c r="B18" s="5">
        <v>39370.1</v>
      </c>
    </row>
    <row r="19" spans="1:9" x14ac:dyDescent="0.2">
      <c r="A19" t="s">
        <v>10</v>
      </c>
      <c r="C19" s="4">
        <f>B12*39.3701</f>
        <v>39370.1</v>
      </c>
      <c r="E19" t="s">
        <v>371</v>
      </c>
      <c r="F19" s="5" t="s">
        <v>92</v>
      </c>
      <c r="G19" t="s">
        <v>372</v>
      </c>
      <c r="H19" t="s">
        <v>59</v>
      </c>
      <c r="I19" t="s">
        <v>376</v>
      </c>
    </row>
    <row r="20" spans="1:9" x14ac:dyDescent="0.2">
      <c r="A20" t="s">
        <v>10</v>
      </c>
      <c r="C20" s="4">
        <f>0</f>
        <v>0</v>
      </c>
      <c r="E20" t="s">
        <v>373</v>
      </c>
      <c r="F20" s="5" t="s">
        <v>93</v>
      </c>
      <c r="G20" t="s">
        <v>374</v>
      </c>
      <c r="H20" t="s">
        <v>60</v>
      </c>
      <c r="I20" t="s">
        <v>375</v>
      </c>
    </row>
    <row r="21" spans="1:9" x14ac:dyDescent="0.2">
      <c r="A21" t="s">
        <v>10</v>
      </c>
      <c r="B21" s="4">
        <f xml:space="preserve"> B12*39.37</f>
        <v>39370</v>
      </c>
      <c r="E21" t="s">
        <v>377</v>
      </c>
      <c r="F21" s="5" t="s">
        <v>94</v>
      </c>
      <c r="G21" t="s">
        <v>378</v>
      </c>
      <c r="H21" t="s">
        <v>59</v>
      </c>
      <c r="I21" t="s">
        <v>387</v>
      </c>
    </row>
    <row r="22" spans="1:9" x14ac:dyDescent="0.2">
      <c r="A22" t="s">
        <v>10</v>
      </c>
      <c r="B22" s="4">
        <f xml:space="preserve"> B12*39.37</f>
        <v>39370</v>
      </c>
      <c r="E22" t="s">
        <v>383</v>
      </c>
      <c r="F22" s="5" t="s">
        <v>309</v>
      </c>
      <c r="G22" t="s">
        <v>384</v>
      </c>
      <c r="H22" t="s">
        <v>59</v>
      </c>
      <c r="I22" t="s">
        <v>386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6"/>
  <sheetViews>
    <sheetView tabSelected="1" zoomScale="130" zoomScaleNormal="130" workbookViewId="0">
      <selection activeCell="E15" sqref="E15"/>
    </sheetView>
  </sheetViews>
  <sheetFormatPr baseColWidth="10" defaultColWidth="11.1640625" defaultRowHeight="16" x14ac:dyDescent="0.2"/>
  <cols>
    <col min="3" max="3" width="40.1640625" customWidth="1"/>
    <col min="4" max="4" width="14.33203125" bestFit="1" customWidth="1"/>
    <col min="5" max="5" width="71.33203125" customWidth="1"/>
  </cols>
  <sheetData>
    <row r="1" spans="1:7" x14ac:dyDescent="0.2">
      <c r="A1" t="s">
        <v>0</v>
      </c>
      <c r="B1" t="s">
        <v>13</v>
      </c>
      <c r="C1" t="s">
        <v>58</v>
      </c>
      <c r="D1" t="s">
        <v>61</v>
      </c>
      <c r="E1" t="s">
        <v>62</v>
      </c>
      <c r="F1" t="s">
        <v>57</v>
      </c>
      <c r="G1" t="s">
        <v>408</v>
      </c>
    </row>
    <row r="2" spans="1:7" x14ac:dyDescent="0.2">
      <c r="A2" t="s">
        <v>95</v>
      </c>
      <c r="B2" t="s">
        <v>43</v>
      </c>
      <c r="C2" t="s">
        <v>66</v>
      </c>
      <c r="D2" t="s">
        <v>59</v>
      </c>
      <c r="E2" t="s">
        <v>109</v>
      </c>
      <c r="G2">
        <v>1</v>
      </c>
    </row>
    <row r="3" spans="1:7" x14ac:dyDescent="0.2">
      <c r="A3" t="s">
        <v>96</v>
      </c>
      <c r="B3" t="s">
        <v>17</v>
      </c>
      <c r="C3" t="s">
        <v>80</v>
      </c>
      <c r="D3" t="s">
        <v>59</v>
      </c>
      <c r="E3" t="s">
        <v>110</v>
      </c>
      <c r="G3">
        <v>0</v>
      </c>
    </row>
    <row r="4" spans="1:7" x14ac:dyDescent="0.2">
      <c r="A4" t="s">
        <v>97</v>
      </c>
      <c r="B4" t="s">
        <v>88</v>
      </c>
      <c r="C4" t="s">
        <v>67</v>
      </c>
      <c r="D4" t="s">
        <v>60</v>
      </c>
      <c r="E4" t="s">
        <v>108</v>
      </c>
      <c r="F4" t="s">
        <v>120</v>
      </c>
      <c r="G4">
        <v>0</v>
      </c>
    </row>
    <row r="5" spans="1:7" x14ac:dyDescent="0.2">
      <c r="A5" t="s">
        <v>98</v>
      </c>
      <c r="B5" t="s">
        <v>89</v>
      </c>
      <c r="C5" t="s">
        <v>81</v>
      </c>
      <c r="D5" t="s">
        <v>60</v>
      </c>
      <c r="E5" t="s">
        <v>111</v>
      </c>
      <c r="G5">
        <v>-1</v>
      </c>
    </row>
    <row r="6" spans="1:7" x14ac:dyDescent="0.2">
      <c r="A6" t="s">
        <v>99</v>
      </c>
      <c r="B6" t="s">
        <v>20</v>
      </c>
      <c r="C6" t="s">
        <v>87</v>
      </c>
      <c r="D6" t="s">
        <v>59</v>
      </c>
      <c r="E6" t="s">
        <v>112</v>
      </c>
      <c r="G6">
        <v>1</v>
      </c>
    </row>
    <row r="7" spans="1:7" x14ac:dyDescent="0.2">
      <c r="A7" t="s">
        <v>100</v>
      </c>
      <c r="B7" t="s">
        <v>90</v>
      </c>
      <c r="C7" t="s">
        <v>86</v>
      </c>
      <c r="D7" t="s">
        <v>60</v>
      </c>
      <c r="E7" t="s">
        <v>113</v>
      </c>
      <c r="F7" t="s">
        <v>121</v>
      </c>
      <c r="G7">
        <v>0</v>
      </c>
    </row>
    <row r="8" spans="1:7" x14ac:dyDescent="0.2">
      <c r="A8" t="s">
        <v>101</v>
      </c>
      <c r="B8" t="s">
        <v>26</v>
      </c>
      <c r="C8" t="s">
        <v>73</v>
      </c>
      <c r="D8" t="s">
        <v>59</v>
      </c>
      <c r="E8" t="s">
        <v>114</v>
      </c>
      <c r="G8">
        <v>0</v>
      </c>
    </row>
    <row r="9" spans="1:7" x14ac:dyDescent="0.2">
      <c r="A9" t="s">
        <v>102</v>
      </c>
      <c r="B9" t="s">
        <v>45</v>
      </c>
      <c r="C9" t="s">
        <v>76</v>
      </c>
      <c r="D9" t="s">
        <v>59</v>
      </c>
      <c r="E9" t="s">
        <v>115</v>
      </c>
      <c r="G9">
        <v>1</v>
      </c>
    </row>
    <row r="10" spans="1:7" x14ac:dyDescent="0.2">
      <c r="A10" t="s">
        <v>103</v>
      </c>
      <c r="B10" t="s">
        <v>47</v>
      </c>
      <c r="C10" t="s">
        <v>75</v>
      </c>
      <c r="D10" t="s">
        <v>59</v>
      </c>
      <c r="E10" t="s">
        <v>116</v>
      </c>
      <c r="G10">
        <v>1.5</v>
      </c>
    </row>
    <row r="11" spans="1:7" x14ac:dyDescent="0.2">
      <c r="A11" t="s">
        <v>104</v>
      </c>
      <c r="B11" t="s">
        <v>48</v>
      </c>
      <c r="C11" t="s">
        <v>369</v>
      </c>
      <c r="D11" t="s">
        <v>59</v>
      </c>
      <c r="E11" t="s">
        <v>368</v>
      </c>
      <c r="G11">
        <v>1.5</v>
      </c>
    </row>
    <row r="12" spans="1:7" x14ac:dyDescent="0.2">
      <c r="A12" t="s">
        <v>105</v>
      </c>
      <c r="B12" t="s">
        <v>91</v>
      </c>
      <c r="C12" t="s">
        <v>382</v>
      </c>
      <c r="D12" t="s">
        <v>59</v>
      </c>
      <c r="E12" t="s">
        <v>381</v>
      </c>
      <c r="G12">
        <v>1.5</v>
      </c>
    </row>
    <row r="13" spans="1:7" x14ac:dyDescent="0.2">
      <c r="A13" t="s">
        <v>106</v>
      </c>
      <c r="B13" t="s">
        <v>92</v>
      </c>
      <c r="C13" t="s">
        <v>372</v>
      </c>
      <c r="D13" t="s">
        <v>59</v>
      </c>
      <c r="E13" t="s">
        <v>376</v>
      </c>
      <c r="G13">
        <v>1.5</v>
      </c>
    </row>
    <row r="14" spans="1:7" x14ac:dyDescent="0.2">
      <c r="A14" t="s">
        <v>107</v>
      </c>
      <c r="B14" t="s">
        <v>93</v>
      </c>
      <c r="C14" t="s">
        <v>374</v>
      </c>
      <c r="D14" t="s">
        <v>60</v>
      </c>
      <c r="E14" t="s">
        <v>375</v>
      </c>
      <c r="G14">
        <v>0</v>
      </c>
    </row>
    <row r="15" spans="1:7" x14ac:dyDescent="0.2">
      <c r="A15" t="s">
        <v>380</v>
      </c>
      <c r="B15" s="5" t="s">
        <v>94</v>
      </c>
      <c r="C15" t="s">
        <v>378</v>
      </c>
      <c r="D15" t="s">
        <v>59</v>
      </c>
      <c r="E15" t="s">
        <v>387</v>
      </c>
      <c r="G15">
        <v>1.5</v>
      </c>
    </row>
    <row r="16" spans="1:7" x14ac:dyDescent="0.2">
      <c r="A16" t="s">
        <v>385</v>
      </c>
      <c r="B16" s="5" t="s">
        <v>309</v>
      </c>
      <c r="C16" t="s">
        <v>384</v>
      </c>
      <c r="D16" t="s">
        <v>59</v>
      </c>
      <c r="E16" t="s">
        <v>386</v>
      </c>
      <c r="G16">
        <v>1.5</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9" zoomScale="133" zoomScaleNormal="133" workbookViewId="0">
      <selection activeCell="C42" sqref="C42"/>
    </sheetView>
  </sheetViews>
  <sheetFormatPr baseColWidth="10" defaultColWidth="11.1640625" defaultRowHeight="16" x14ac:dyDescent="0.2"/>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x14ac:dyDescent="0.2">
      <c r="A1" t="s">
        <v>253</v>
      </c>
    </row>
    <row r="2" spans="1:9" x14ac:dyDescent="0.2">
      <c r="A2" t="s">
        <v>78</v>
      </c>
    </row>
    <row r="4" spans="1:9" ht="34" x14ac:dyDescent="0.2">
      <c r="A4" t="s">
        <v>1</v>
      </c>
      <c r="B4" s="2" t="s">
        <v>69</v>
      </c>
      <c r="C4" s="8" t="s">
        <v>306</v>
      </c>
      <c r="D4" s="2"/>
      <c r="E4" s="9" t="s">
        <v>6</v>
      </c>
      <c r="F4" t="s">
        <v>13</v>
      </c>
      <c r="G4" t="s">
        <v>58</v>
      </c>
      <c r="H4" t="s">
        <v>61</v>
      </c>
      <c r="I4" t="s">
        <v>62</v>
      </c>
    </row>
    <row r="5" spans="1:9" ht="17" x14ac:dyDescent="0.2">
      <c r="A5" t="s">
        <v>3</v>
      </c>
      <c r="B5" s="2">
        <f xml:space="preserve"> 2010 + 10</f>
        <v>2020</v>
      </c>
      <c r="C5" s="3"/>
      <c r="D5" s="2"/>
      <c r="E5" s="9" t="s">
        <v>252</v>
      </c>
      <c r="F5" t="s">
        <v>43</v>
      </c>
      <c r="G5" t="s">
        <v>254</v>
      </c>
      <c r="H5" t="s">
        <v>59</v>
      </c>
    </row>
    <row r="6" spans="1:9" ht="17" x14ac:dyDescent="0.2">
      <c r="A6" t="s">
        <v>3</v>
      </c>
      <c r="C6" s="2">
        <f xml:space="preserve"> 2010 + 10</f>
        <v>2020</v>
      </c>
      <c r="D6" s="2"/>
      <c r="E6" s="9" t="s">
        <v>274</v>
      </c>
      <c r="F6" t="s">
        <v>278</v>
      </c>
      <c r="G6" t="s">
        <v>272</v>
      </c>
      <c r="H6" t="s">
        <v>60</v>
      </c>
      <c r="I6" t="s">
        <v>273</v>
      </c>
    </row>
    <row r="7" spans="1:9" ht="17" x14ac:dyDescent="0.2">
      <c r="A7" t="s">
        <v>3</v>
      </c>
      <c r="B7" s="2">
        <f xml:space="preserve"> 2010 + 9 + 1</f>
        <v>2020</v>
      </c>
      <c r="C7" s="2"/>
      <c r="D7" s="2"/>
      <c r="E7" s="9" t="s">
        <v>255</v>
      </c>
      <c r="F7" t="s">
        <v>18</v>
      </c>
      <c r="G7" t="s">
        <v>256</v>
      </c>
      <c r="H7" t="s">
        <v>59</v>
      </c>
      <c r="I7" t="s">
        <v>110</v>
      </c>
    </row>
    <row r="8" spans="1:9" ht="17" x14ac:dyDescent="0.2">
      <c r="A8" t="s">
        <v>4</v>
      </c>
      <c r="B8" s="2"/>
      <c r="C8" s="2">
        <f>C6/10</f>
        <v>202</v>
      </c>
      <c r="D8" s="2"/>
      <c r="E8" s="9" t="s">
        <v>257</v>
      </c>
      <c r="F8" t="s">
        <v>89</v>
      </c>
      <c r="G8" t="s">
        <v>258</v>
      </c>
      <c r="H8" t="s">
        <v>60</v>
      </c>
      <c r="I8" t="s">
        <v>108</v>
      </c>
    </row>
    <row r="9" spans="1:9" ht="17" x14ac:dyDescent="0.2">
      <c r="A9" t="s">
        <v>4</v>
      </c>
      <c r="C9" s="2">
        <f>B7/10</f>
        <v>202</v>
      </c>
      <c r="D9" s="2"/>
      <c r="E9" s="9" t="s">
        <v>259</v>
      </c>
      <c r="F9" t="s">
        <v>279</v>
      </c>
      <c r="G9" t="s">
        <v>260</v>
      </c>
      <c r="H9" t="s">
        <v>60</v>
      </c>
      <c r="I9" t="s">
        <v>111</v>
      </c>
    </row>
    <row r="10" spans="1:9" ht="17" x14ac:dyDescent="0.2">
      <c r="A10" t="s">
        <v>5</v>
      </c>
      <c r="B10" s="2">
        <f>C6/100</f>
        <v>20.2</v>
      </c>
      <c r="C10" s="2"/>
      <c r="D10" s="2"/>
      <c r="E10" s="9" t="s">
        <v>266</v>
      </c>
      <c r="F10" t="s">
        <v>42</v>
      </c>
      <c r="G10" t="s">
        <v>268</v>
      </c>
      <c r="H10" t="s">
        <v>59</v>
      </c>
      <c r="I10" t="s">
        <v>277</v>
      </c>
    </row>
    <row r="11" spans="1:9" ht="17" x14ac:dyDescent="0.2">
      <c r="A11" t="s">
        <v>82</v>
      </c>
      <c r="B11" s="2"/>
      <c r="C11" s="2">
        <f>C6/100</f>
        <v>20.2</v>
      </c>
      <c r="D11" s="2"/>
      <c r="E11" s="9" t="s">
        <v>267</v>
      </c>
      <c r="F11" t="s">
        <v>140</v>
      </c>
      <c r="G11" t="s">
        <v>293</v>
      </c>
      <c r="H11" t="s">
        <v>60</v>
      </c>
      <c r="I11" t="s">
        <v>113</v>
      </c>
    </row>
    <row r="12" spans="1:9" ht="17" x14ac:dyDescent="0.2">
      <c r="A12" t="s">
        <v>82</v>
      </c>
      <c r="B12" s="2"/>
      <c r="C12" s="2">
        <f>C6/100</f>
        <v>20.2</v>
      </c>
      <c r="D12" s="2"/>
      <c r="E12" s="9" t="s">
        <v>281</v>
      </c>
      <c r="F12" t="s">
        <v>283</v>
      </c>
      <c r="G12" t="s">
        <v>294</v>
      </c>
      <c r="H12" t="s">
        <v>60</v>
      </c>
      <c r="I12" t="s">
        <v>113</v>
      </c>
    </row>
    <row r="13" spans="1:9" ht="17" x14ac:dyDescent="0.2">
      <c r="A13" t="s">
        <v>5</v>
      </c>
      <c r="B13" s="2">
        <f>MOD(B5, 100) + 1</f>
        <v>21</v>
      </c>
      <c r="C13" s="2"/>
      <c r="D13" s="2"/>
      <c r="E13" s="9" t="s">
        <v>284</v>
      </c>
      <c r="F13" t="s">
        <v>45</v>
      </c>
      <c r="G13" t="s">
        <v>286</v>
      </c>
      <c r="H13" t="s">
        <v>59</v>
      </c>
    </row>
    <row r="14" spans="1:9" ht="17" x14ac:dyDescent="0.2">
      <c r="A14" t="s">
        <v>290</v>
      </c>
      <c r="B14" s="2">
        <f>MAX(B5:B7) + C6</f>
        <v>4040</v>
      </c>
      <c r="C14" s="2"/>
      <c r="D14" s="2"/>
      <c r="E14" s="9" t="s">
        <v>284</v>
      </c>
      <c r="F14" t="s">
        <v>47</v>
      </c>
      <c r="G14" t="s">
        <v>287</v>
      </c>
      <c r="H14" t="s">
        <v>59</v>
      </c>
    </row>
    <row r="15" spans="1:9" ht="17" x14ac:dyDescent="0.2">
      <c r="A15" t="s">
        <v>289</v>
      </c>
      <c r="B15" s="2">
        <f>SUM(B5:B7) + C6</f>
        <v>6060</v>
      </c>
      <c r="C15" s="2"/>
      <c r="D15" s="2"/>
      <c r="E15" s="9" t="s">
        <v>284</v>
      </c>
      <c r="F15" t="s">
        <v>48</v>
      </c>
      <c r="G15" t="s">
        <v>288</v>
      </c>
      <c r="H15" t="s">
        <v>59</v>
      </c>
    </row>
    <row r="16" spans="1:9" ht="17" x14ac:dyDescent="0.2">
      <c r="A16" t="s">
        <v>300</v>
      </c>
      <c r="B16" s="2"/>
      <c r="C16" s="4">
        <f>C12+C11</f>
        <v>40.4</v>
      </c>
      <c r="D16" s="2"/>
      <c r="E16" s="9" t="s">
        <v>298</v>
      </c>
      <c r="F16" t="s">
        <v>299</v>
      </c>
      <c r="G16" t="s">
        <v>301</v>
      </c>
      <c r="H16" t="s">
        <v>60</v>
      </c>
      <c r="I16" t="s">
        <v>302</v>
      </c>
    </row>
    <row r="17" spans="1:9" x14ac:dyDescent="0.2">
      <c r="B17" s="2"/>
      <c r="C17" s="2"/>
      <c r="D17" s="2"/>
    </row>
    <row r="18" spans="1:9" ht="17" x14ac:dyDescent="0.2">
      <c r="A18" t="s">
        <v>7</v>
      </c>
      <c r="B18" s="2">
        <f xml:space="preserve"> 900 + 100</f>
        <v>1000</v>
      </c>
      <c r="C18" s="2"/>
      <c r="D18" s="2"/>
      <c r="E18" s="9" t="s">
        <v>295</v>
      </c>
      <c r="F18" t="s">
        <v>297</v>
      </c>
      <c r="G18" t="s">
        <v>296</v>
      </c>
      <c r="H18" t="s">
        <v>59</v>
      </c>
      <c r="I18" t="s">
        <v>114</v>
      </c>
    </row>
    <row r="19" spans="1:9" x14ac:dyDescent="0.2">
      <c r="A19" t="s">
        <v>7</v>
      </c>
      <c r="C19" s="2">
        <v>1000</v>
      </c>
      <c r="D19" s="2"/>
    </row>
    <row r="20" spans="1:9" ht="17" x14ac:dyDescent="0.2">
      <c r="A20" t="s">
        <v>8</v>
      </c>
      <c r="B20" s="2">
        <f xml:space="preserve"> C19/1000</f>
        <v>1</v>
      </c>
      <c r="C20" s="2"/>
      <c r="D20" s="2"/>
      <c r="E20" s="9" t="s">
        <v>304</v>
      </c>
      <c r="F20" t="s">
        <v>308</v>
      </c>
      <c r="G20" t="s">
        <v>305</v>
      </c>
      <c r="H20" t="s">
        <v>59</v>
      </c>
      <c r="I20" t="s">
        <v>115</v>
      </c>
    </row>
    <row r="21" spans="1:9" ht="17" x14ac:dyDescent="0.2">
      <c r="A21" t="s">
        <v>9</v>
      </c>
      <c r="B21" s="2">
        <f>C19*3.28084</f>
        <v>3280.84</v>
      </c>
      <c r="C21" s="2"/>
      <c r="D21" s="2"/>
      <c r="E21" s="9" t="s">
        <v>266</v>
      </c>
      <c r="F21" t="s">
        <v>94</v>
      </c>
      <c r="G21" t="s">
        <v>268</v>
      </c>
      <c r="H21" t="s">
        <v>59</v>
      </c>
      <c r="I21" t="s">
        <v>115</v>
      </c>
    </row>
    <row r="22" spans="1:9" ht="17" x14ac:dyDescent="0.2">
      <c r="A22" t="s">
        <v>10</v>
      </c>
      <c r="B22" s="2">
        <f>C19*39.3701</f>
        <v>39370.1</v>
      </c>
      <c r="C22" s="2"/>
      <c r="D22" s="2"/>
      <c r="E22" s="9" t="s">
        <v>345</v>
      </c>
      <c r="F22" t="s">
        <v>309</v>
      </c>
      <c r="G22" t="s">
        <v>346</v>
      </c>
      <c r="H22" t="s">
        <v>59</v>
      </c>
      <c r="I22" t="s">
        <v>347</v>
      </c>
    </row>
    <row r="23" spans="1:9" ht="17" x14ac:dyDescent="0.2">
      <c r="A23" t="s">
        <v>65</v>
      </c>
      <c r="B23" s="4">
        <f>C19*39.37</f>
        <v>39370</v>
      </c>
      <c r="D23" s="2"/>
      <c r="E23" s="9" t="s">
        <v>325</v>
      </c>
      <c r="F23" t="s">
        <v>145</v>
      </c>
      <c r="G23" t="s">
        <v>254</v>
      </c>
      <c r="H23" t="s">
        <v>59</v>
      </c>
    </row>
    <row r="24" spans="1:9" ht="17" x14ac:dyDescent="0.2">
      <c r="A24" t="s">
        <v>10</v>
      </c>
      <c r="B24" s="4">
        <f>C19*39.3701</f>
        <v>39370.1</v>
      </c>
      <c r="D24" s="2"/>
      <c r="E24" s="9" t="s">
        <v>348</v>
      </c>
      <c r="F24" t="s">
        <v>174</v>
      </c>
      <c r="G24" t="s">
        <v>349</v>
      </c>
      <c r="H24" t="s">
        <v>59</v>
      </c>
      <c r="I24" t="s">
        <v>350</v>
      </c>
    </row>
    <row r="25" spans="1:9" x14ac:dyDescent="0.2">
      <c r="A25" t="s">
        <v>65</v>
      </c>
      <c r="C25" s="5">
        <f xml:space="preserve"> B18*40</f>
        <v>40000</v>
      </c>
    </row>
    <row r="26" spans="1:9" ht="17" x14ac:dyDescent="0.2">
      <c r="A26" t="s">
        <v>10</v>
      </c>
      <c r="C26" s="4">
        <f>B18*40</f>
        <v>40000</v>
      </c>
      <c r="E26" s="9" t="s">
        <v>355</v>
      </c>
      <c r="F26" s="5" t="s">
        <v>310</v>
      </c>
      <c r="G26" t="s">
        <v>356</v>
      </c>
      <c r="H26" t="s">
        <v>59</v>
      </c>
      <c r="I26" t="s">
        <v>351</v>
      </c>
    </row>
    <row r="27" spans="1:9" ht="17" x14ac:dyDescent="0.2">
      <c r="A27" t="s">
        <v>10</v>
      </c>
      <c r="C27" s="4">
        <f>B18*45</f>
        <v>45000</v>
      </c>
      <c r="E27" s="9" t="s">
        <v>352</v>
      </c>
      <c r="F27" s="5" t="s">
        <v>194</v>
      </c>
      <c r="G27" t="s">
        <v>353</v>
      </c>
      <c r="H27" t="s">
        <v>60</v>
      </c>
      <c r="I27" t="s">
        <v>354</v>
      </c>
    </row>
    <row r="28" spans="1:9" ht="17" x14ac:dyDescent="0.2">
      <c r="A28" t="s">
        <v>10</v>
      </c>
      <c r="C28" s="4">
        <f xml:space="preserve"> B18*39.37</f>
        <v>39370</v>
      </c>
      <c r="E28" s="9" t="s">
        <v>358</v>
      </c>
      <c r="F28" s="5" t="s">
        <v>324</v>
      </c>
      <c r="G28" t="s">
        <v>357</v>
      </c>
      <c r="H28" t="s">
        <v>59</v>
      </c>
      <c r="I28" t="s">
        <v>351</v>
      </c>
    </row>
    <row r="29" spans="1:9" x14ac:dyDescent="0.2">
      <c r="A29" t="s">
        <v>65</v>
      </c>
      <c r="C29" s="5">
        <f>C19*38</f>
        <v>38000</v>
      </c>
    </row>
    <row r="31" spans="1:9" ht="17" x14ac:dyDescent="0.2">
      <c r="A31" t="s">
        <v>269</v>
      </c>
      <c r="C31" s="2">
        <f>ROUNDUP(C6/100, 0)</f>
        <v>21</v>
      </c>
      <c r="E31" s="9" t="s">
        <v>311</v>
      </c>
      <c r="F31" s="5" t="s">
        <v>312</v>
      </c>
      <c r="G31" t="s">
        <v>313</v>
      </c>
      <c r="H31" t="s">
        <v>60</v>
      </c>
      <c r="I31" t="s">
        <v>314</v>
      </c>
    </row>
    <row r="33" spans="1:9" x14ac:dyDescent="0.2">
      <c r="A33" t="s">
        <v>327</v>
      </c>
    </row>
    <row r="34" spans="1:9" x14ac:dyDescent="0.2">
      <c r="A34" t="s">
        <v>331</v>
      </c>
      <c r="B34">
        <v>10</v>
      </c>
    </row>
    <row r="35" spans="1:9" x14ac:dyDescent="0.2">
      <c r="A35" t="s">
        <v>332</v>
      </c>
      <c r="B35">
        <v>20</v>
      </c>
    </row>
    <row r="36" spans="1:9" ht="17" x14ac:dyDescent="0.2">
      <c r="A36" t="s">
        <v>333</v>
      </c>
      <c r="C36">
        <f>B34+B35</f>
        <v>30</v>
      </c>
      <c r="E36" s="9" t="s">
        <v>359</v>
      </c>
      <c r="F36" t="s">
        <v>336</v>
      </c>
      <c r="G36" t="s">
        <v>362</v>
      </c>
      <c r="H36" t="s">
        <v>59</v>
      </c>
    </row>
    <row r="37" spans="1:9" ht="17" x14ac:dyDescent="0.2">
      <c r="A37" t="s">
        <v>334</v>
      </c>
      <c r="C37">
        <f>B34+B35</f>
        <v>30</v>
      </c>
      <c r="E37" s="9" t="s">
        <v>360</v>
      </c>
      <c r="F37" t="s">
        <v>337</v>
      </c>
      <c r="G37" t="s">
        <v>363</v>
      </c>
      <c r="H37" t="s">
        <v>59</v>
      </c>
    </row>
    <row r="38" spans="1:9" ht="17" x14ac:dyDescent="0.2">
      <c r="A38" t="s">
        <v>335</v>
      </c>
      <c r="C38">
        <f>B34+B35</f>
        <v>30</v>
      </c>
      <c r="E38" s="9" t="s">
        <v>361</v>
      </c>
      <c r="F38" t="s">
        <v>338</v>
      </c>
      <c r="G38" t="s">
        <v>364</v>
      </c>
      <c r="H38" t="s">
        <v>59</v>
      </c>
    </row>
    <row r="39" spans="1:9" x14ac:dyDescent="0.2">
      <c r="A39" t="s">
        <v>328</v>
      </c>
      <c r="B39">
        <f>B34-B35</f>
        <v>-10</v>
      </c>
    </row>
    <row r="40" spans="1:9" x14ac:dyDescent="0.2">
      <c r="A40" t="s">
        <v>329</v>
      </c>
      <c r="B40">
        <f>B35/B34</f>
        <v>2</v>
      </c>
    </row>
    <row r="41" spans="1:9" x14ac:dyDescent="0.2">
      <c r="A41" t="s">
        <v>330</v>
      </c>
      <c r="B41">
        <f>B35 + B34 + B34</f>
        <v>40</v>
      </c>
    </row>
    <row r="42" spans="1:9" ht="34" x14ac:dyDescent="0.2">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G20" sqref="G20"/>
    </sheetView>
  </sheetViews>
  <sheetFormatPr baseColWidth="10" defaultColWidth="11.1640625" defaultRowHeight="16" x14ac:dyDescent="0.2"/>
  <cols>
    <col min="3" max="3" width="37.1640625" bestFit="1" customWidth="1"/>
  </cols>
  <sheetData>
    <row r="1" spans="1:7" x14ac:dyDescent="0.2">
      <c r="A1" t="s">
        <v>0</v>
      </c>
      <c r="B1" t="s">
        <v>13</v>
      </c>
      <c r="C1" t="s">
        <v>58</v>
      </c>
      <c r="D1" t="s">
        <v>61</v>
      </c>
      <c r="E1" t="s">
        <v>62</v>
      </c>
    </row>
    <row r="2" spans="1:7" x14ac:dyDescent="0.2">
      <c r="A2" t="s">
        <v>261</v>
      </c>
      <c r="B2" t="s">
        <v>43</v>
      </c>
      <c r="C2" t="s">
        <v>254</v>
      </c>
      <c r="D2" t="s">
        <v>59</v>
      </c>
      <c r="F2" s="6"/>
      <c r="G2" s="6"/>
    </row>
    <row r="3" spans="1:7" x14ac:dyDescent="0.2">
      <c r="A3" t="s">
        <v>262</v>
      </c>
      <c r="B3" t="s">
        <v>278</v>
      </c>
      <c r="C3" t="s">
        <v>272</v>
      </c>
      <c r="D3" t="s">
        <v>60</v>
      </c>
      <c r="E3" t="s">
        <v>273</v>
      </c>
    </row>
    <row r="4" spans="1:7" x14ac:dyDescent="0.2">
      <c r="A4" t="s">
        <v>263</v>
      </c>
      <c r="B4" t="s">
        <v>18</v>
      </c>
      <c r="C4" t="s">
        <v>256</v>
      </c>
      <c r="D4" t="s">
        <v>59</v>
      </c>
      <c r="E4" t="s">
        <v>110</v>
      </c>
    </row>
    <row r="5" spans="1:7" x14ac:dyDescent="0.2">
      <c r="A5" t="s">
        <v>264</v>
      </c>
      <c r="B5" t="s">
        <v>89</v>
      </c>
      <c r="C5" t="s">
        <v>258</v>
      </c>
      <c r="D5" t="s">
        <v>60</v>
      </c>
      <c r="E5" t="s">
        <v>108</v>
      </c>
    </row>
    <row r="6" spans="1:7" x14ac:dyDescent="0.2">
      <c r="A6" t="s">
        <v>270</v>
      </c>
      <c r="B6" t="s">
        <v>279</v>
      </c>
      <c r="C6" t="s">
        <v>260</v>
      </c>
      <c r="D6" t="s">
        <v>60</v>
      </c>
      <c r="E6" t="s">
        <v>111</v>
      </c>
    </row>
    <row r="7" spans="1:7" x14ac:dyDescent="0.2">
      <c r="A7" t="s">
        <v>271</v>
      </c>
      <c r="B7" t="s">
        <v>42</v>
      </c>
      <c r="C7" t="s">
        <v>268</v>
      </c>
      <c r="D7" t="s">
        <v>59</v>
      </c>
      <c r="E7" t="s">
        <v>277</v>
      </c>
    </row>
    <row r="8" spans="1:7" x14ac:dyDescent="0.2">
      <c r="A8" t="s">
        <v>280</v>
      </c>
      <c r="B8" t="s">
        <v>140</v>
      </c>
      <c r="C8" t="s">
        <v>293</v>
      </c>
      <c r="D8" t="s">
        <v>60</v>
      </c>
      <c r="E8" t="s">
        <v>113</v>
      </c>
    </row>
    <row r="9" spans="1:7" x14ac:dyDescent="0.2">
      <c r="A9" t="s">
        <v>282</v>
      </c>
      <c r="B9" t="s">
        <v>283</v>
      </c>
      <c r="C9" t="s">
        <v>294</v>
      </c>
      <c r="D9" t="s">
        <v>60</v>
      </c>
      <c r="E9" t="s">
        <v>113</v>
      </c>
    </row>
    <row r="10" spans="1:7" x14ac:dyDescent="0.2">
      <c r="A10" t="s">
        <v>285</v>
      </c>
      <c r="B10" t="s">
        <v>45</v>
      </c>
      <c r="C10" t="s">
        <v>286</v>
      </c>
      <c r="D10" t="s">
        <v>59</v>
      </c>
    </row>
    <row r="11" spans="1:7" x14ac:dyDescent="0.2">
      <c r="A11" t="s">
        <v>291</v>
      </c>
      <c r="B11" t="s">
        <v>47</v>
      </c>
      <c r="C11" t="s">
        <v>287</v>
      </c>
      <c r="D11" t="s">
        <v>59</v>
      </c>
    </row>
    <row r="12" spans="1:7" x14ac:dyDescent="0.2">
      <c r="A12" t="s">
        <v>292</v>
      </c>
      <c r="B12" t="s">
        <v>48</v>
      </c>
      <c r="C12" t="s">
        <v>288</v>
      </c>
      <c r="D12" t="s">
        <v>59</v>
      </c>
    </row>
    <row r="13" spans="1:7" x14ac:dyDescent="0.2">
      <c r="A13" t="s">
        <v>303</v>
      </c>
      <c r="B13" t="s">
        <v>299</v>
      </c>
      <c r="C13" t="s">
        <v>301</v>
      </c>
      <c r="D13" t="s">
        <v>60</v>
      </c>
      <c r="E13" t="s">
        <v>302</v>
      </c>
    </row>
    <row r="14" spans="1:7" x14ac:dyDescent="0.2">
      <c r="A14" t="s">
        <v>315</v>
      </c>
      <c r="B14" t="s">
        <v>297</v>
      </c>
      <c r="C14" t="s">
        <v>296</v>
      </c>
      <c r="D14" t="s">
        <v>59</v>
      </c>
      <c r="E14" t="s">
        <v>114</v>
      </c>
    </row>
    <row r="15" spans="1:7" x14ac:dyDescent="0.2">
      <c r="A15" t="s">
        <v>316</v>
      </c>
      <c r="B15" t="s">
        <v>308</v>
      </c>
      <c r="C15" t="s">
        <v>305</v>
      </c>
      <c r="D15" t="s">
        <v>59</v>
      </c>
      <c r="E15" t="s">
        <v>115</v>
      </c>
    </row>
    <row r="16" spans="1:7" x14ac:dyDescent="0.2">
      <c r="A16" t="s">
        <v>317</v>
      </c>
      <c r="B16" t="s">
        <v>94</v>
      </c>
      <c r="C16" t="s">
        <v>268</v>
      </c>
      <c r="D16" t="s">
        <v>59</v>
      </c>
      <c r="E16" t="s">
        <v>115</v>
      </c>
    </row>
    <row r="17" spans="1:5" x14ac:dyDescent="0.2">
      <c r="A17" t="s">
        <v>318</v>
      </c>
      <c r="B17" t="s">
        <v>309</v>
      </c>
      <c r="C17" t="s">
        <v>307</v>
      </c>
      <c r="D17" t="s">
        <v>59</v>
      </c>
      <c r="E17" t="s">
        <v>117</v>
      </c>
    </row>
    <row r="18" spans="1:5" x14ac:dyDescent="0.2">
      <c r="A18" t="s">
        <v>319</v>
      </c>
      <c r="B18" t="s">
        <v>145</v>
      </c>
      <c r="C18" t="s">
        <v>254</v>
      </c>
      <c r="D18" t="s">
        <v>59</v>
      </c>
    </row>
    <row r="19" spans="1:5" x14ac:dyDescent="0.2">
      <c r="A19" t="s">
        <v>320</v>
      </c>
      <c r="B19" t="s">
        <v>174</v>
      </c>
      <c r="C19" t="s">
        <v>349</v>
      </c>
      <c r="D19" t="s">
        <v>59</v>
      </c>
      <c r="E19" t="s">
        <v>350</v>
      </c>
    </row>
    <row r="20" spans="1:5" x14ac:dyDescent="0.2">
      <c r="A20" t="s">
        <v>321</v>
      </c>
      <c r="B20" s="5" t="s">
        <v>310</v>
      </c>
      <c r="C20" t="s">
        <v>356</v>
      </c>
      <c r="D20" t="s">
        <v>59</v>
      </c>
      <c r="E20" t="s">
        <v>351</v>
      </c>
    </row>
    <row r="21" spans="1:5" x14ac:dyDescent="0.2">
      <c r="A21" t="s">
        <v>322</v>
      </c>
      <c r="B21" s="5" t="s">
        <v>194</v>
      </c>
      <c r="C21" t="s">
        <v>353</v>
      </c>
      <c r="D21" t="s">
        <v>60</v>
      </c>
      <c r="E21" t="s">
        <v>354</v>
      </c>
    </row>
    <row r="22" spans="1:5" x14ac:dyDescent="0.2">
      <c r="A22" t="s">
        <v>323</v>
      </c>
      <c r="B22" s="5" t="s">
        <v>324</v>
      </c>
      <c r="C22" t="s">
        <v>357</v>
      </c>
      <c r="D22" t="s">
        <v>59</v>
      </c>
      <c r="E22" t="s">
        <v>351</v>
      </c>
    </row>
    <row r="23" spans="1:5" x14ac:dyDescent="0.2">
      <c r="A23" t="s">
        <v>326</v>
      </c>
      <c r="B23" s="5" t="s">
        <v>312</v>
      </c>
      <c r="C23" t="s">
        <v>313</v>
      </c>
      <c r="D23" t="s">
        <v>60</v>
      </c>
      <c r="E23" t="s">
        <v>314</v>
      </c>
    </row>
    <row r="24" spans="1:5" x14ac:dyDescent="0.2">
      <c r="A24" t="s">
        <v>339</v>
      </c>
      <c r="B24" t="s">
        <v>336</v>
      </c>
      <c r="C24" t="s">
        <v>362</v>
      </c>
      <c r="D24" t="s">
        <v>59</v>
      </c>
    </row>
    <row r="25" spans="1:5" x14ac:dyDescent="0.2">
      <c r="A25" t="s">
        <v>340</v>
      </c>
      <c r="B25" t="s">
        <v>337</v>
      </c>
      <c r="C25" t="s">
        <v>363</v>
      </c>
      <c r="D25" t="s">
        <v>59</v>
      </c>
    </row>
    <row r="26" spans="1:5" x14ac:dyDescent="0.2">
      <c r="A26" t="s">
        <v>341</v>
      </c>
      <c r="B26" t="s">
        <v>338</v>
      </c>
      <c r="C26" t="s">
        <v>364</v>
      </c>
      <c r="D26" t="s">
        <v>59</v>
      </c>
    </row>
    <row r="27" spans="1:5" x14ac:dyDescent="0.2">
      <c r="A27" t="s">
        <v>344</v>
      </c>
      <c r="B27" t="s">
        <v>343</v>
      </c>
      <c r="C27" t="s">
        <v>365</v>
      </c>
      <c r="D27" t="s">
        <v>60</v>
      </c>
      <c r="E27" t="s">
        <v>367</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1" zoomScale="113" zoomScaleNormal="113" workbookViewId="0">
      <selection activeCell="G34" sqref="G34"/>
    </sheetView>
  </sheetViews>
  <sheetFormatPr baseColWidth="10" defaultColWidth="11.1640625" defaultRowHeight="16" x14ac:dyDescent="0.2"/>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x14ac:dyDescent="0.2">
      <c r="A1" t="s">
        <v>198</v>
      </c>
    </row>
    <row r="2" spans="1:10" x14ac:dyDescent="0.2">
      <c r="A2" t="s">
        <v>78</v>
      </c>
    </row>
    <row r="4" spans="1:10" ht="51" x14ac:dyDescent="0.2">
      <c r="A4" t="s">
        <v>1</v>
      </c>
      <c r="B4" s="2" t="s">
        <v>69</v>
      </c>
      <c r="C4" s="8" t="s">
        <v>204</v>
      </c>
      <c r="D4" s="2"/>
      <c r="E4" t="s">
        <v>6</v>
      </c>
      <c r="F4" t="s">
        <v>13</v>
      </c>
      <c r="G4" t="s">
        <v>58</v>
      </c>
      <c r="H4" t="s">
        <v>61</v>
      </c>
      <c r="I4" t="s">
        <v>62</v>
      </c>
      <c r="J4" t="s">
        <v>57</v>
      </c>
    </row>
    <row r="5" spans="1:10" x14ac:dyDescent="0.2">
      <c r="A5" s="10" t="s">
        <v>124</v>
      </c>
      <c r="B5">
        <v>2</v>
      </c>
      <c r="C5">
        <v>2</v>
      </c>
    </row>
    <row r="6" spans="1:10" x14ac:dyDescent="0.2">
      <c r="A6" s="10"/>
      <c r="B6">
        <v>5</v>
      </c>
      <c r="C6">
        <v>5</v>
      </c>
    </row>
    <row r="7" spans="1:10" x14ac:dyDescent="0.2">
      <c r="A7" s="10"/>
      <c r="B7">
        <v>10</v>
      </c>
      <c r="C7">
        <v>10</v>
      </c>
    </row>
    <row r="8" spans="1:10" x14ac:dyDescent="0.2">
      <c r="A8" s="10"/>
      <c r="B8">
        <v>1</v>
      </c>
      <c r="C8">
        <v>1</v>
      </c>
    </row>
    <row r="9" spans="1:10" x14ac:dyDescent="0.2">
      <c r="A9" s="10"/>
      <c r="B9">
        <v>6</v>
      </c>
      <c r="C9">
        <v>6</v>
      </c>
    </row>
    <row r="10" spans="1:10" x14ac:dyDescent="0.2">
      <c r="A10" t="s">
        <v>185</v>
      </c>
      <c r="C10">
        <f>MAX(C5:C9)</f>
        <v>10</v>
      </c>
      <c r="E10" t="s">
        <v>215</v>
      </c>
      <c r="F10" t="s">
        <v>90</v>
      </c>
      <c r="G10" t="s">
        <v>216</v>
      </c>
      <c r="H10" t="s">
        <v>59</v>
      </c>
    </row>
    <row r="11" spans="1:10" x14ac:dyDescent="0.2">
      <c r="A11" t="s">
        <v>185</v>
      </c>
      <c r="C11">
        <f>MAX(C5:C9)</f>
        <v>10</v>
      </c>
      <c r="E11" t="s">
        <v>214</v>
      </c>
      <c r="F11" t="s">
        <v>140</v>
      </c>
      <c r="G11" t="s">
        <v>205</v>
      </c>
      <c r="H11" t="s">
        <v>60</v>
      </c>
    </row>
    <row r="12" spans="1:10" x14ac:dyDescent="0.2">
      <c r="A12" t="s">
        <v>173</v>
      </c>
      <c r="B12">
        <f>B5 + B6</f>
        <v>7</v>
      </c>
      <c r="E12" t="s">
        <v>208</v>
      </c>
      <c r="F12" t="s">
        <v>26</v>
      </c>
      <c r="G12" t="s">
        <v>206</v>
      </c>
      <c r="H12" t="s">
        <v>59</v>
      </c>
    </row>
    <row r="13" spans="1:10" x14ac:dyDescent="0.2">
      <c r="A13" t="s">
        <v>173</v>
      </c>
      <c r="C13">
        <f>C6 + C7</f>
        <v>15</v>
      </c>
      <c r="E13" t="s">
        <v>207</v>
      </c>
      <c r="F13" t="s">
        <v>139</v>
      </c>
      <c r="G13" t="s">
        <v>209</v>
      </c>
      <c r="H13" t="s">
        <v>60</v>
      </c>
    </row>
    <row r="14" spans="1:10" x14ac:dyDescent="0.2">
      <c r="A14" t="s">
        <v>125</v>
      </c>
      <c r="B14" t="b">
        <f>B6 &gt; B5</f>
        <v>1</v>
      </c>
      <c r="E14" t="s">
        <v>210</v>
      </c>
      <c r="F14" t="s">
        <v>47</v>
      </c>
      <c r="G14" t="s">
        <v>212</v>
      </c>
      <c r="H14" t="s">
        <v>59</v>
      </c>
    </row>
    <row r="15" spans="1:10" x14ac:dyDescent="0.2">
      <c r="A15" t="s">
        <v>125</v>
      </c>
      <c r="C15" t="b">
        <f>C7  &lt; 10.5</f>
        <v>1</v>
      </c>
      <c r="E15" t="s">
        <v>211</v>
      </c>
      <c r="F15" t="s">
        <v>138</v>
      </c>
      <c r="G15" t="s">
        <v>213</v>
      </c>
      <c r="H15" t="s">
        <v>60</v>
      </c>
    </row>
    <row r="16" spans="1:10" x14ac:dyDescent="0.2">
      <c r="A16" t="s">
        <v>125</v>
      </c>
      <c r="B16" t="b">
        <f>B6 + B7 &gt; B5</f>
        <v>1</v>
      </c>
      <c r="E16" t="s">
        <v>219</v>
      </c>
      <c r="F16" t="s">
        <v>49</v>
      </c>
      <c r="G16" t="s">
        <v>220</v>
      </c>
      <c r="H16" t="s">
        <v>59</v>
      </c>
    </row>
    <row r="17" spans="1:9" x14ac:dyDescent="0.2">
      <c r="A17" t="s">
        <v>125</v>
      </c>
      <c r="C17" t="b">
        <f>C8 + C9 &gt; C5 - C6</f>
        <v>1</v>
      </c>
      <c r="E17" t="s">
        <v>222</v>
      </c>
      <c r="F17" t="s">
        <v>225</v>
      </c>
      <c r="G17" t="s">
        <v>223</v>
      </c>
      <c r="H17" t="s">
        <v>60</v>
      </c>
      <c r="I17" t="s">
        <v>190</v>
      </c>
    </row>
    <row r="18" spans="1:9" x14ac:dyDescent="0.2">
      <c r="A18" t="s">
        <v>135</v>
      </c>
      <c r="C18">
        <f>SUM(C5:C9)</f>
        <v>24</v>
      </c>
      <c r="E18" t="s">
        <v>226</v>
      </c>
      <c r="F18" t="s">
        <v>137</v>
      </c>
      <c r="G18" t="s">
        <v>227</v>
      </c>
      <c r="H18" t="s">
        <v>59</v>
      </c>
      <c r="I18" t="s">
        <v>243</v>
      </c>
    </row>
    <row r="19" spans="1:9" x14ac:dyDescent="0.2">
      <c r="A19" t="s">
        <v>136</v>
      </c>
      <c r="B19">
        <f>SUM(B5:B9)</f>
        <v>24</v>
      </c>
    </row>
    <row r="20" spans="1:9" x14ac:dyDescent="0.2">
      <c r="A20" t="s">
        <v>135</v>
      </c>
      <c r="C20">
        <f>C7 + C9 + C6 + C5 + C8</f>
        <v>24</v>
      </c>
      <c r="E20" t="s">
        <v>229</v>
      </c>
      <c r="F20" t="s">
        <v>93</v>
      </c>
      <c r="G20" t="s">
        <v>230</v>
      </c>
      <c r="H20" t="s">
        <v>60</v>
      </c>
      <c r="I20" t="s">
        <v>134</v>
      </c>
    </row>
    <row r="21" spans="1:9" x14ac:dyDescent="0.2">
      <c r="A21" t="s">
        <v>136</v>
      </c>
      <c r="C21">
        <f>C7 + C9 + C6 + C5 + C8</f>
        <v>24</v>
      </c>
    </row>
    <row r="22" spans="1:9" x14ac:dyDescent="0.2">
      <c r="A22" t="s">
        <v>141</v>
      </c>
      <c r="C22">
        <f>C5^C6 - C7/C9</f>
        <v>30.333333333333332</v>
      </c>
      <c r="E22" t="s">
        <v>232</v>
      </c>
      <c r="F22" t="s">
        <v>143</v>
      </c>
      <c r="G22" t="s">
        <v>233</v>
      </c>
      <c r="H22" t="s">
        <v>60</v>
      </c>
      <c r="I22" t="s">
        <v>144</v>
      </c>
    </row>
    <row r="23" spans="1:9" x14ac:dyDescent="0.2">
      <c r="A23" t="s">
        <v>141</v>
      </c>
      <c r="B23">
        <f>B5^B7 - B8/9</f>
        <v>1023.8888888888889</v>
      </c>
      <c r="E23" t="s">
        <v>235</v>
      </c>
      <c r="F23" t="s">
        <v>145</v>
      </c>
      <c r="G23" t="s">
        <v>236</v>
      </c>
      <c r="H23" t="s">
        <v>59</v>
      </c>
      <c r="I23" t="s">
        <v>171</v>
      </c>
    </row>
    <row r="24" spans="1:9" x14ac:dyDescent="0.2">
      <c r="A24" t="s">
        <v>141</v>
      </c>
      <c r="B24">
        <f>B5^B7 - B8</f>
        <v>1023</v>
      </c>
      <c r="E24" t="s">
        <v>238</v>
      </c>
      <c r="F24" t="s">
        <v>174</v>
      </c>
      <c r="G24" t="s">
        <v>237</v>
      </c>
      <c r="H24" t="s">
        <v>59</v>
      </c>
    </row>
    <row r="25" spans="1:9" x14ac:dyDescent="0.2">
      <c r="A25" t="s">
        <v>141</v>
      </c>
      <c r="B25" s="7">
        <f>B6^B8 - B9/B6</f>
        <v>3.8</v>
      </c>
      <c r="E25" t="s">
        <v>239</v>
      </c>
      <c r="F25" t="s">
        <v>178</v>
      </c>
      <c r="G25" t="s">
        <v>240</v>
      </c>
      <c r="H25" t="s">
        <v>59</v>
      </c>
      <c r="I25" t="s">
        <v>182</v>
      </c>
    </row>
    <row r="26" spans="1:9" x14ac:dyDescent="0.2">
      <c r="A26" t="s">
        <v>125</v>
      </c>
      <c r="B26" t="b">
        <f>B7 &gt;= B6</f>
        <v>1</v>
      </c>
      <c r="E26" t="s">
        <v>388</v>
      </c>
      <c r="F26" t="s">
        <v>179</v>
      </c>
      <c r="G26" t="s">
        <v>249</v>
      </c>
      <c r="H26" t="s">
        <v>59</v>
      </c>
      <c r="I26" t="s">
        <v>250</v>
      </c>
    </row>
    <row r="27" spans="1:9" x14ac:dyDescent="0.2">
      <c r="A27" t="s">
        <v>135</v>
      </c>
      <c r="C27">
        <f>SUM(C5:C9)</f>
        <v>24</v>
      </c>
      <c r="E27" t="s">
        <v>389</v>
      </c>
      <c r="F27" t="s">
        <v>194</v>
      </c>
      <c r="G27" t="s">
        <v>241</v>
      </c>
      <c r="H27" t="s">
        <v>59</v>
      </c>
      <c r="I27" t="s">
        <v>242</v>
      </c>
    </row>
    <row r="28" spans="1:9" x14ac:dyDescent="0.2">
      <c r="A28" t="s">
        <v>191</v>
      </c>
      <c r="B28">
        <v>24</v>
      </c>
    </row>
    <row r="29" spans="1:9" x14ac:dyDescent="0.2">
      <c r="A29" t="s">
        <v>135</v>
      </c>
      <c r="C29">
        <f>SUM(C5:C9)</f>
        <v>24</v>
      </c>
      <c r="E29" t="s">
        <v>399</v>
      </c>
      <c r="F29" t="s">
        <v>393</v>
      </c>
      <c r="G29" t="s">
        <v>227</v>
      </c>
      <c r="H29" t="s">
        <v>59</v>
      </c>
      <c r="I29" t="s">
        <v>367</v>
      </c>
    </row>
    <row r="30" spans="1:9" x14ac:dyDescent="0.2">
      <c r="A30" t="s">
        <v>136</v>
      </c>
      <c r="B30">
        <f>SUM(C5:C9)</f>
        <v>24</v>
      </c>
    </row>
    <row r="31" spans="1:9" x14ac:dyDescent="0.2">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x14ac:dyDescent="0.2"/>
  <cols>
    <col min="3" max="3" width="43.1640625" bestFit="1" customWidth="1"/>
    <col min="4" max="4" width="16.33203125" customWidth="1"/>
    <col min="5" max="5" width="33.83203125" customWidth="1"/>
  </cols>
  <sheetData>
    <row r="1" spans="1:7" x14ac:dyDescent="0.2">
      <c r="A1" t="s">
        <v>0</v>
      </c>
      <c r="B1" s="6" t="s">
        <v>13</v>
      </c>
      <c r="C1" s="6" t="s">
        <v>58</v>
      </c>
      <c r="D1" s="6" t="s">
        <v>61</v>
      </c>
      <c r="E1" s="6" t="s">
        <v>62</v>
      </c>
      <c r="F1" s="6" t="s">
        <v>57</v>
      </c>
      <c r="G1" s="6"/>
    </row>
    <row r="2" spans="1:7" x14ac:dyDescent="0.2">
      <c r="A2" t="s">
        <v>199</v>
      </c>
      <c r="B2" t="s">
        <v>90</v>
      </c>
      <c r="C2" t="s">
        <v>216</v>
      </c>
      <c r="D2" t="s">
        <v>59</v>
      </c>
    </row>
    <row r="3" spans="1:7" x14ac:dyDescent="0.2">
      <c r="A3" t="s">
        <v>201</v>
      </c>
      <c r="B3" t="s">
        <v>140</v>
      </c>
      <c r="C3" t="s">
        <v>205</v>
      </c>
      <c r="D3" t="s">
        <v>60</v>
      </c>
    </row>
    <row r="4" spans="1:7" x14ac:dyDescent="0.2">
      <c r="A4" t="s">
        <v>202</v>
      </c>
      <c r="B4" t="s">
        <v>26</v>
      </c>
      <c r="C4" t="s">
        <v>206</v>
      </c>
      <c r="D4" t="s">
        <v>59</v>
      </c>
    </row>
    <row r="5" spans="1:7" x14ac:dyDescent="0.2">
      <c r="A5" t="s">
        <v>203</v>
      </c>
      <c r="B5" t="s">
        <v>139</v>
      </c>
      <c r="C5" t="s">
        <v>209</v>
      </c>
      <c r="D5" t="s">
        <v>60</v>
      </c>
    </row>
    <row r="6" spans="1:7" x14ac:dyDescent="0.2">
      <c r="A6" t="s">
        <v>217</v>
      </c>
      <c r="B6" t="s">
        <v>47</v>
      </c>
      <c r="C6" t="s">
        <v>212</v>
      </c>
      <c r="D6" t="s">
        <v>59</v>
      </c>
    </row>
    <row r="7" spans="1:7" x14ac:dyDescent="0.2">
      <c r="A7" t="s">
        <v>218</v>
      </c>
      <c r="B7" t="s">
        <v>138</v>
      </c>
      <c r="C7" t="s">
        <v>213</v>
      </c>
      <c r="D7" t="s">
        <v>60</v>
      </c>
    </row>
    <row r="8" spans="1:7" x14ac:dyDescent="0.2">
      <c r="A8" t="s">
        <v>221</v>
      </c>
      <c r="B8" t="s">
        <v>49</v>
      </c>
      <c r="C8" t="s">
        <v>220</v>
      </c>
      <c r="D8" t="s">
        <v>59</v>
      </c>
    </row>
    <row r="9" spans="1:7" x14ac:dyDescent="0.2">
      <c r="A9" t="s">
        <v>224</v>
      </c>
      <c r="B9" t="s">
        <v>225</v>
      </c>
      <c r="C9" t="s">
        <v>223</v>
      </c>
      <c r="D9" t="s">
        <v>60</v>
      </c>
      <c r="E9" t="s">
        <v>190</v>
      </c>
    </row>
    <row r="10" spans="1:7" x14ac:dyDescent="0.2">
      <c r="A10" t="s">
        <v>228</v>
      </c>
      <c r="B10" t="s">
        <v>137</v>
      </c>
      <c r="C10" t="s">
        <v>227</v>
      </c>
      <c r="D10" t="s">
        <v>59</v>
      </c>
      <c r="E10" t="s">
        <v>243</v>
      </c>
    </row>
    <row r="11" spans="1:7" x14ac:dyDescent="0.2">
      <c r="A11" t="s">
        <v>231</v>
      </c>
      <c r="B11" t="s">
        <v>93</v>
      </c>
      <c r="C11" t="s">
        <v>230</v>
      </c>
      <c r="D11" t="s">
        <v>60</v>
      </c>
      <c r="E11" t="s">
        <v>134</v>
      </c>
    </row>
    <row r="12" spans="1:7" x14ac:dyDescent="0.2">
      <c r="A12" t="s">
        <v>234</v>
      </c>
      <c r="B12" t="s">
        <v>143</v>
      </c>
      <c r="C12" t="s">
        <v>233</v>
      </c>
      <c r="D12" t="s">
        <v>60</v>
      </c>
      <c r="E12" t="s">
        <v>144</v>
      </c>
    </row>
    <row r="13" spans="1:7" x14ac:dyDescent="0.2">
      <c r="A13" t="s">
        <v>244</v>
      </c>
      <c r="B13" t="s">
        <v>145</v>
      </c>
      <c r="C13" t="s">
        <v>236</v>
      </c>
      <c r="D13" t="s">
        <v>59</v>
      </c>
      <c r="E13" t="s">
        <v>171</v>
      </c>
    </row>
    <row r="14" spans="1:7" x14ac:dyDescent="0.2">
      <c r="A14" t="s">
        <v>245</v>
      </c>
      <c r="B14" t="s">
        <v>174</v>
      </c>
      <c r="C14" t="s">
        <v>237</v>
      </c>
      <c r="D14" t="s">
        <v>59</v>
      </c>
    </row>
    <row r="15" spans="1:7" x14ac:dyDescent="0.2">
      <c r="A15" t="s">
        <v>246</v>
      </c>
      <c r="B15" t="s">
        <v>178</v>
      </c>
      <c r="C15" t="s">
        <v>240</v>
      </c>
      <c r="D15" t="s">
        <v>59</v>
      </c>
      <c r="E15" t="s">
        <v>182</v>
      </c>
    </row>
    <row r="16" spans="1:7" x14ac:dyDescent="0.2">
      <c r="A16" t="s">
        <v>247</v>
      </c>
      <c r="B16" t="s">
        <v>251</v>
      </c>
      <c r="C16" t="s">
        <v>249</v>
      </c>
      <c r="D16" t="s">
        <v>59</v>
      </c>
      <c r="E16" t="s">
        <v>250</v>
      </c>
    </row>
    <row r="17" spans="1:5" x14ac:dyDescent="0.2">
      <c r="A17" t="s">
        <v>248</v>
      </c>
      <c r="B17" t="s">
        <v>194</v>
      </c>
      <c r="C17" t="s">
        <v>241</v>
      </c>
      <c r="D17" t="s">
        <v>59</v>
      </c>
      <c r="E17" t="s">
        <v>242</v>
      </c>
    </row>
    <row r="18" spans="1:5" x14ac:dyDescent="0.2">
      <c r="A18" t="s">
        <v>400</v>
      </c>
      <c r="B18" t="s">
        <v>393</v>
      </c>
      <c r="C18" t="s">
        <v>401</v>
      </c>
      <c r="D18" t="s">
        <v>59</v>
      </c>
      <c r="E18" t="s">
        <v>402</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x14ac:dyDescent="0.2"/>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x14ac:dyDescent="0.2">
      <c r="A1" t="s">
        <v>197</v>
      </c>
    </row>
    <row r="2" spans="1:11" x14ac:dyDescent="0.2">
      <c r="A2" t="s">
        <v>78</v>
      </c>
    </row>
    <row r="4" spans="1:11" x14ac:dyDescent="0.2">
      <c r="A4" t="s">
        <v>1</v>
      </c>
      <c r="B4" s="2" t="s">
        <v>69</v>
      </c>
      <c r="C4" s="3" t="s">
        <v>68</v>
      </c>
      <c r="D4" s="2" t="s">
        <v>123</v>
      </c>
      <c r="E4" s="2"/>
      <c r="F4" t="s">
        <v>6</v>
      </c>
      <c r="G4" t="s">
        <v>13</v>
      </c>
      <c r="H4" t="s">
        <v>58</v>
      </c>
      <c r="I4" t="s">
        <v>61</v>
      </c>
      <c r="J4" t="s">
        <v>62</v>
      </c>
      <c r="K4" t="s">
        <v>57</v>
      </c>
    </row>
    <row r="5" spans="1:11" x14ac:dyDescent="0.2">
      <c r="A5" s="10" t="s">
        <v>124</v>
      </c>
      <c r="B5">
        <v>2</v>
      </c>
      <c r="C5">
        <v>2</v>
      </c>
    </row>
    <row r="6" spans="1:11" x14ac:dyDescent="0.2">
      <c r="A6" s="10"/>
      <c r="B6">
        <v>5</v>
      </c>
      <c r="C6">
        <v>5</v>
      </c>
    </row>
    <row r="7" spans="1:11" x14ac:dyDescent="0.2">
      <c r="A7" s="10"/>
      <c r="B7">
        <v>10</v>
      </c>
      <c r="C7">
        <v>10</v>
      </c>
    </row>
    <row r="8" spans="1:11" x14ac:dyDescent="0.2">
      <c r="A8" s="10"/>
      <c r="B8">
        <v>1</v>
      </c>
      <c r="C8">
        <v>1</v>
      </c>
    </row>
    <row r="9" spans="1:11" x14ac:dyDescent="0.2">
      <c r="A9" s="10"/>
      <c r="B9">
        <v>6</v>
      </c>
      <c r="C9">
        <v>6</v>
      </c>
    </row>
    <row r="10" spans="1:11" x14ac:dyDescent="0.2">
      <c r="A10" t="s">
        <v>185</v>
      </c>
      <c r="B10">
        <f>MAX(B5:B9)</f>
        <v>10</v>
      </c>
      <c r="D10" s="5">
        <v>10.4</v>
      </c>
      <c r="F10" t="s">
        <v>391</v>
      </c>
      <c r="G10" t="s">
        <v>42</v>
      </c>
      <c r="H10" t="s">
        <v>148</v>
      </c>
      <c r="I10" t="s">
        <v>59</v>
      </c>
    </row>
    <row r="11" spans="1:11" x14ac:dyDescent="0.2">
      <c r="A11" t="s">
        <v>185</v>
      </c>
      <c r="C11">
        <f>MAX(C5:C9)</f>
        <v>10</v>
      </c>
      <c r="F11" t="s">
        <v>126</v>
      </c>
      <c r="G11" t="s">
        <v>140</v>
      </c>
      <c r="H11" t="s">
        <v>149</v>
      </c>
      <c r="I11" t="s">
        <v>60</v>
      </c>
    </row>
    <row r="12" spans="1:11" x14ac:dyDescent="0.2">
      <c r="A12" t="s">
        <v>173</v>
      </c>
      <c r="B12">
        <f>B5 + B6</f>
        <v>7</v>
      </c>
      <c r="F12" t="s">
        <v>146</v>
      </c>
      <c r="G12" t="s">
        <v>26</v>
      </c>
      <c r="H12" t="s">
        <v>147</v>
      </c>
      <c r="I12" t="s">
        <v>59</v>
      </c>
    </row>
    <row r="13" spans="1:11" x14ac:dyDescent="0.2">
      <c r="A13" t="s">
        <v>173</v>
      </c>
      <c r="C13">
        <f>C6 + C7</f>
        <v>15</v>
      </c>
      <c r="F13" t="s">
        <v>127</v>
      </c>
      <c r="G13" t="s">
        <v>139</v>
      </c>
      <c r="H13" t="s">
        <v>150</v>
      </c>
      <c r="I13" t="s">
        <v>60</v>
      </c>
    </row>
    <row r="14" spans="1:11" x14ac:dyDescent="0.2">
      <c r="A14" t="s">
        <v>125</v>
      </c>
      <c r="B14" t="b">
        <f>B6 &gt; B5</f>
        <v>1</v>
      </c>
      <c r="D14" t="b">
        <v>1</v>
      </c>
      <c r="F14" t="s">
        <v>128</v>
      </c>
      <c r="G14" t="s">
        <v>47</v>
      </c>
      <c r="H14" t="s">
        <v>151</v>
      </c>
      <c r="I14" t="s">
        <v>59</v>
      </c>
    </row>
    <row r="15" spans="1:11" x14ac:dyDescent="0.2">
      <c r="A15" t="s">
        <v>125</v>
      </c>
      <c r="C15" t="b">
        <f>C7  &lt; 10.5</f>
        <v>1</v>
      </c>
      <c r="D15" t="b">
        <v>1</v>
      </c>
      <c r="F15" t="s">
        <v>129</v>
      </c>
      <c r="G15" t="s">
        <v>138</v>
      </c>
      <c r="H15" t="s">
        <v>152</v>
      </c>
      <c r="I15" t="s">
        <v>60</v>
      </c>
    </row>
    <row r="16" spans="1:11" x14ac:dyDescent="0.2">
      <c r="A16" t="s">
        <v>125</v>
      </c>
      <c r="B16" t="b">
        <f>B6 + B7 &gt; B5</f>
        <v>1</v>
      </c>
      <c r="F16" t="s">
        <v>130</v>
      </c>
      <c r="G16" t="s">
        <v>49</v>
      </c>
      <c r="H16" t="s">
        <v>153</v>
      </c>
      <c r="I16" t="s">
        <v>59</v>
      </c>
    </row>
    <row r="17" spans="1:10" x14ac:dyDescent="0.2">
      <c r="A17" t="s">
        <v>125</v>
      </c>
      <c r="B17" t="b">
        <f>C8 + C9 &gt; C5 - C6</f>
        <v>1</v>
      </c>
      <c r="F17" t="s">
        <v>131</v>
      </c>
      <c r="G17" t="s">
        <v>91</v>
      </c>
      <c r="H17" t="s">
        <v>154</v>
      </c>
      <c r="I17" t="s">
        <v>60</v>
      </c>
      <c r="J17" t="s">
        <v>190</v>
      </c>
    </row>
    <row r="18" spans="1:10" x14ac:dyDescent="0.2">
      <c r="A18" t="s">
        <v>135</v>
      </c>
      <c r="C18">
        <f>SUM(C5:C9)</f>
        <v>24</v>
      </c>
      <c r="F18" t="s">
        <v>132</v>
      </c>
      <c r="G18" t="s">
        <v>137</v>
      </c>
      <c r="H18" t="s">
        <v>195</v>
      </c>
      <c r="I18" t="s">
        <v>59</v>
      </c>
      <c r="J18" t="s">
        <v>193</v>
      </c>
    </row>
    <row r="19" spans="1:10" x14ac:dyDescent="0.2">
      <c r="A19" t="s">
        <v>136</v>
      </c>
      <c r="B19">
        <f>B5+B6+B7+B8+B9</f>
        <v>24</v>
      </c>
    </row>
    <row r="20" spans="1:10" x14ac:dyDescent="0.2">
      <c r="A20" t="s">
        <v>135</v>
      </c>
      <c r="C20">
        <f>C7 + C9 + C6 + C5 + C8</f>
        <v>24</v>
      </c>
      <c r="F20" t="s">
        <v>133</v>
      </c>
      <c r="G20" t="s">
        <v>93</v>
      </c>
      <c r="H20" t="s">
        <v>155</v>
      </c>
      <c r="I20" t="s">
        <v>60</v>
      </c>
      <c r="J20" t="s">
        <v>134</v>
      </c>
    </row>
    <row r="21" spans="1:10" x14ac:dyDescent="0.2">
      <c r="A21" t="s">
        <v>136</v>
      </c>
      <c r="C21">
        <f>C7 + C9 + C6 + C5 + C8</f>
        <v>24</v>
      </c>
    </row>
    <row r="22" spans="1:10" x14ac:dyDescent="0.2">
      <c r="A22" t="s">
        <v>141</v>
      </c>
      <c r="C22">
        <f>C5^C6 - C7/C9</f>
        <v>30.333333333333332</v>
      </c>
      <c r="F22" t="s">
        <v>172</v>
      </c>
      <c r="G22" t="s">
        <v>143</v>
      </c>
      <c r="H22" t="s">
        <v>157</v>
      </c>
      <c r="I22" t="s">
        <v>60</v>
      </c>
      <c r="J22" t="s">
        <v>144</v>
      </c>
    </row>
    <row r="23" spans="1:10" x14ac:dyDescent="0.2">
      <c r="A23" t="s">
        <v>141</v>
      </c>
      <c r="B23">
        <f>B5^B7 - B8/9</f>
        <v>1023.8888888888889</v>
      </c>
      <c r="F23" t="s">
        <v>142</v>
      </c>
      <c r="G23" t="s">
        <v>145</v>
      </c>
      <c r="H23" t="s">
        <v>156</v>
      </c>
      <c r="I23" t="s">
        <v>59</v>
      </c>
      <c r="J23" t="s">
        <v>171</v>
      </c>
    </row>
    <row r="24" spans="1:10" x14ac:dyDescent="0.2">
      <c r="A24" t="s">
        <v>141</v>
      </c>
      <c r="B24">
        <f>B5^B7 - B8</f>
        <v>1023</v>
      </c>
      <c r="D24">
        <f xml:space="preserve"> -B8 + B5^B7 + 1 - 1</f>
        <v>1023</v>
      </c>
      <c r="F24" t="s">
        <v>390</v>
      </c>
      <c r="G24" t="s">
        <v>174</v>
      </c>
      <c r="H24" t="s">
        <v>184</v>
      </c>
      <c r="I24" t="s">
        <v>59</v>
      </c>
      <c r="J24" t="s">
        <v>183</v>
      </c>
    </row>
    <row r="25" spans="1:10" x14ac:dyDescent="0.2">
      <c r="A25" t="s">
        <v>141</v>
      </c>
      <c r="B25" s="7">
        <f>B6^B8 - B9/B6</f>
        <v>3.8</v>
      </c>
      <c r="F25" t="s">
        <v>177</v>
      </c>
      <c r="G25" t="s">
        <v>178</v>
      </c>
      <c r="H25" t="s">
        <v>175</v>
      </c>
      <c r="I25" t="s">
        <v>59</v>
      </c>
      <c r="J25" t="s">
        <v>182</v>
      </c>
    </row>
    <row r="26" spans="1:10" x14ac:dyDescent="0.2">
      <c r="A26" t="s">
        <v>125</v>
      </c>
      <c r="B26" t="b">
        <f>B6  &lt;= B7</f>
        <v>1</v>
      </c>
      <c r="F26" t="s">
        <v>188</v>
      </c>
      <c r="G26" t="s">
        <v>179</v>
      </c>
      <c r="H26" t="s">
        <v>187</v>
      </c>
      <c r="I26" t="s">
        <v>59</v>
      </c>
      <c r="J26" t="s">
        <v>189</v>
      </c>
    </row>
    <row r="27" spans="1:10" x14ac:dyDescent="0.2">
      <c r="A27" t="s">
        <v>135</v>
      </c>
      <c r="C27">
        <f>SUM(C5:C9)</f>
        <v>24</v>
      </c>
      <c r="F27" t="s">
        <v>192</v>
      </c>
      <c r="G27" t="s">
        <v>194</v>
      </c>
      <c r="H27" t="s">
        <v>397</v>
      </c>
      <c r="I27" t="s">
        <v>60</v>
      </c>
      <c r="J27" t="s">
        <v>394</v>
      </c>
    </row>
    <row r="28" spans="1:10" x14ac:dyDescent="0.2">
      <c r="A28" t="s">
        <v>191</v>
      </c>
      <c r="B28">
        <v>48</v>
      </c>
    </row>
    <row r="29" spans="1:10" x14ac:dyDescent="0.2">
      <c r="A29" t="s">
        <v>135</v>
      </c>
      <c r="C29" t="b">
        <v>1</v>
      </c>
      <c r="F29" t="s">
        <v>392</v>
      </c>
      <c r="G29" t="s">
        <v>393</v>
      </c>
      <c r="H29" t="s">
        <v>396</v>
      </c>
      <c r="I29" t="s">
        <v>60</v>
      </c>
      <c r="J29" t="s">
        <v>395</v>
      </c>
    </row>
    <row r="30" spans="1:10" x14ac:dyDescent="0.2">
      <c r="A30" t="s">
        <v>135</v>
      </c>
      <c r="C30">
        <f>SUM(C5:C9)</f>
        <v>24</v>
      </c>
      <c r="D30">
        <v>23.5</v>
      </c>
      <c r="F30" t="s">
        <v>403</v>
      </c>
      <c r="G30" t="s">
        <v>406</v>
      </c>
      <c r="H30" t="s">
        <v>404</v>
      </c>
      <c r="I30" t="s">
        <v>59</v>
      </c>
      <c r="J30" t="s">
        <v>367</v>
      </c>
    </row>
    <row r="31" spans="1:10" x14ac:dyDescent="0.2">
      <c r="A31" t="s">
        <v>136</v>
      </c>
      <c r="B31">
        <v>23.5</v>
      </c>
    </row>
    <row r="32" spans="1:10" x14ac:dyDescent="0.2">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x14ac:dyDescent="0.2"/>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x14ac:dyDescent="0.2">
      <c r="A1" t="s">
        <v>0</v>
      </c>
      <c r="B1" t="s">
        <v>13</v>
      </c>
      <c r="C1" t="s">
        <v>58</v>
      </c>
      <c r="D1" t="s">
        <v>61</v>
      </c>
      <c r="E1" t="s">
        <v>62</v>
      </c>
      <c r="F1" t="s">
        <v>57</v>
      </c>
    </row>
    <row r="2" spans="1:6" x14ac:dyDescent="0.2">
      <c r="A2" t="s">
        <v>158</v>
      </c>
      <c r="B2" t="s">
        <v>42</v>
      </c>
      <c r="C2" t="s">
        <v>148</v>
      </c>
      <c r="D2" t="s">
        <v>59</v>
      </c>
      <c r="F2" t="s">
        <v>186</v>
      </c>
    </row>
    <row r="3" spans="1:6" x14ac:dyDescent="0.2">
      <c r="A3" t="s">
        <v>159</v>
      </c>
      <c r="B3" t="s">
        <v>140</v>
      </c>
      <c r="C3" t="s">
        <v>149</v>
      </c>
      <c r="D3" t="s">
        <v>60</v>
      </c>
    </row>
    <row r="4" spans="1:6" x14ac:dyDescent="0.2">
      <c r="A4" t="s">
        <v>160</v>
      </c>
      <c r="B4" t="s">
        <v>26</v>
      </c>
      <c r="C4" t="s">
        <v>147</v>
      </c>
      <c r="D4" t="s">
        <v>59</v>
      </c>
    </row>
    <row r="5" spans="1:6" x14ac:dyDescent="0.2">
      <c r="A5" t="s">
        <v>161</v>
      </c>
      <c r="B5" t="s">
        <v>139</v>
      </c>
      <c r="C5" t="s">
        <v>150</v>
      </c>
      <c r="D5" t="s">
        <v>60</v>
      </c>
    </row>
    <row r="6" spans="1:6" x14ac:dyDescent="0.2">
      <c r="A6" t="s">
        <v>162</v>
      </c>
      <c r="B6" t="s">
        <v>47</v>
      </c>
      <c r="C6" t="s">
        <v>151</v>
      </c>
      <c r="D6" t="s">
        <v>59</v>
      </c>
    </row>
    <row r="7" spans="1:6" x14ac:dyDescent="0.2">
      <c r="A7" t="s">
        <v>163</v>
      </c>
      <c r="B7" t="s">
        <v>138</v>
      </c>
      <c r="C7" t="s">
        <v>152</v>
      </c>
      <c r="D7" t="s">
        <v>60</v>
      </c>
    </row>
    <row r="8" spans="1:6" x14ac:dyDescent="0.2">
      <c r="A8" t="s">
        <v>164</v>
      </c>
      <c r="B8" t="s">
        <v>49</v>
      </c>
      <c r="C8" t="s">
        <v>153</v>
      </c>
      <c r="D8" t="s">
        <v>59</v>
      </c>
    </row>
    <row r="9" spans="1:6" x14ac:dyDescent="0.2">
      <c r="A9" t="s">
        <v>165</v>
      </c>
      <c r="B9" t="s">
        <v>91</v>
      </c>
      <c r="C9" t="s">
        <v>154</v>
      </c>
      <c r="D9" t="s">
        <v>60</v>
      </c>
      <c r="E9" t="s">
        <v>190</v>
      </c>
    </row>
    <row r="10" spans="1:6" x14ac:dyDescent="0.2">
      <c r="A10" t="s">
        <v>166</v>
      </c>
      <c r="B10" t="s">
        <v>137</v>
      </c>
      <c r="C10" t="s">
        <v>195</v>
      </c>
      <c r="D10" t="s">
        <v>59</v>
      </c>
      <c r="E10" t="s">
        <v>193</v>
      </c>
    </row>
    <row r="11" spans="1:6" x14ac:dyDescent="0.2">
      <c r="A11" t="s">
        <v>167</v>
      </c>
      <c r="B11" t="s">
        <v>93</v>
      </c>
      <c r="C11" t="s">
        <v>155</v>
      </c>
      <c r="D11" t="s">
        <v>60</v>
      </c>
      <c r="E11" t="s">
        <v>134</v>
      </c>
    </row>
    <row r="12" spans="1:6" x14ac:dyDescent="0.2">
      <c r="A12" t="s">
        <v>168</v>
      </c>
      <c r="B12" t="s">
        <v>143</v>
      </c>
      <c r="C12" t="s">
        <v>157</v>
      </c>
      <c r="D12" t="s">
        <v>60</v>
      </c>
      <c r="E12" t="s">
        <v>144</v>
      </c>
    </row>
    <row r="13" spans="1:6" x14ac:dyDescent="0.2">
      <c r="A13" t="s">
        <v>169</v>
      </c>
      <c r="B13" t="s">
        <v>145</v>
      </c>
      <c r="C13" t="s">
        <v>156</v>
      </c>
      <c r="D13" t="s">
        <v>59</v>
      </c>
      <c r="E13" t="s">
        <v>144</v>
      </c>
    </row>
    <row r="14" spans="1:6" x14ac:dyDescent="0.2">
      <c r="A14" t="s">
        <v>176</v>
      </c>
      <c r="B14" t="s">
        <v>174</v>
      </c>
      <c r="C14" t="s">
        <v>184</v>
      </c>
      <c r="D14" t="s">
        <v>59</v>
      </c>
      <c r="E14" t="s">
        <v>183</v>
      </c>
    </row>
    <row r="15" spans="1:6" x14ac:dyDescent="0.2">
      <c r="A15" t="s">
        <v>180</v>
      </c>
      <c r="B15" t="s">
        <v>178</v>
      </c>
      <c r="C15" t="s">
        <v>175</v>
      </c>
      <c r="D15" t="s">
        <v>59</v>
      </c>
      <c r="E15" t="s">
        <v>182</v>
      </c>
    </row>
    <row r="16" spans="1:6" x14ac:dyDescent="0.2">
      <c r="A16" t="s">
        <v>181</v>
      </c>
      <c r="B16" t="s">
        <v>179</v>
      </c>
      <c r="C16" t="s">
        <v>187</v>
      </c>
      <c r="D16" t="s">
        <v>59</v>
      </c>
      <c r="E16" t="s">
        <v>189</v>
      </c>
    </row>
    <row r="17" spans="1:5" x14ac:dyDescent="0.2">
      <c r="A17" t="s">
        <v>196</v>
      </c>
      <c r="B17" t="s">
        <v>194</v>
      </c>
      <c r="C17" t="s">
        <v>397</v>
      </c>
      <c r="D17" t="s">
        <v>60</v>
      </c>
      <c r="E17" t="s">
        <v>394</v>
      </c>
    </row>
    <row r="18" spans="1:5" x14ac:dyDescent="0.2">
      <c r="A18" t="s">
        <v>398</v>
      </c>
      <c r="B18" t="s">
        <v>393</v>
      </c>
      <c r="C18" t="s">
        <v>396</v>
      </c>
      <c r="D18" t="s">
        <v>60</v>
      </c>
      <c r="E18" t="s">
        <v>395</v>
      </c>
    </row>
    <row r="19" spans="1:5" x14ac:dyDescent="0.2">
      <c r="A19" t="s">
        <v>405</v>
      </c>
      <c r="B19" t="s">
        <v>406</v>
      </c>
      <c r="C19" t="s">
        <v>407</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2023-02-16T12:23:38Z</dcterms:modified>
</cp:coreProperties>
</file>