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defaultThemeVersion="166925"/>
  <mc:AlternateContent xmlns:mc="http://schemas.openxmlformats.org/markup-compatibility/2006">
    <mc:Choice Requires="x15">
      <x15ac:absPath xmlns:x15ac="http://schemas.microsoft.com/office/spreadsheetml/2010/11/ac" url="/Users/andrew/git/pysheetgrader-core/excel/"/>
    </mc:Choice>
  </mc:AlternateContent>
  <xr:revisionPtr revIDLastSave="0" documentId="13_ncr:1_{8C2829E1-9875-1544-97E2-F695BAFD1F13}" xr6:coauthVersionLast="47" xr6:coauthVersionMax="47" xr10:uidLastSave="{00000000-0000-0000-0000-000000000000}"/>
  <bookViews>
    <workbookView xWindow="-20" yWindow="460" windowWidth="33600" windowHeight="14140" tabRatio="883" activeTab="1" xr2:uid="{6E72627C-1CB6-4848-9B50-C1295434D515}"/>
  </bookViews>
  <sheets>
    <sheet name="SheetGradingOrder" sheetId="1" r:id="rId1"/>
    <sheet name="RConstant" sheetId="2" r:id="rId2"/>
    <sheet name="RConstant_CheckOrder" sheetId="5" r:id="rId3"/>
    <sheet name="RFormula" sheetId="3" r:id="rId4"/>
    <sheet name="RFormula_CheckOrder" sheetId="6" r:id="rId5"/>
    <sheet name="RRelative" sheetId="15" r:id="rId6"/>
    <sheet name="RRelative_CheckOrder" sheetId="14" r:id="rId7"/>
    <sheet name="RCheck" sheetId="8" r:id="rId8"/>
    <sheet name="RCheck_CheckOrder" sheetId="9" r:id="rId9"/>
    <sheet name="SoftFormula Samples_CheckOrder" sheetId="17" r:id="rId10"/>
    <sheet name="SoftFormula Samples" sheetId="16" r:id="rId11"/>
    <sheet name="RelativeF Samples_CheckOrder" sheetId="10" r:id="rId12"/>
    <sheet name="RelativeF Samples" sheetId="11" r:id="rId13"/>
    <sheet name="Test Case Samples_CheckOrder" sheetId="13" r:id="rId14"/>
    <sheet name="Test Case Samples" sheetId="12" r:id="rId15"/>
    <sheet name="Minimum Work_CheckOrder" sheetId="18" r:id="rId16"/>
    <sheet name="Minimum Work" sheetId="19" r:id="rId1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5" i="2" l="1"/>
  <c r="B18" i="2"/>
  <c r="B23" i="2"/>
  <c r="B32" i="8" l="1"/>
  <c r="C30" i="8"/>
  <c r="B30" i="15"/>
  <c r="B31" i="15"/>
  <c r="C29" i="15"/>
  <c r="C27" i="8" l="1"/>
  <c r="D24" i="8"/>
  <c r="B19" i="8"/>
  <c r="B22" i="2"/>
  <c r="B17" i="2"/>
  <c r="C28" i="3" l="1"/>
  <c r="C27" i="3"/>
  <c r="C26" i="3"/>
  <c r="C25" i="3"/>
  <c r="B24" i="3"/>
  <c r="C42" i="3"/>
  <c r="B41" i="3"/>
  <c r="C36" i="3"/>
  <c r="C37" i="3"/>
  <c r="C38" i="3"/>
  <c r="B40" i="3"/>
  <c r="B39" i="3"/>
  <c r="B21" i="3"/>
  <c r="C29" i="3"/>
  <c r="B23" i="3"/>
  <c r="B22" i="3"/>
  <c r="B20" i="3"/>
  <c r="B18" i="3"/>
  <c r="B5" i="3"/>
  <c r="B7" i="3"/>
  <c r="C9" i="3" s="1"/>
  <c r="C6" i="3"/>
  <c r="C8" i="3" s="1"/>
  <c r="B26" i="15"/>
  <c r="C27" i="15"/>
  <c r="C21" i="15"/>
  <c r="C17" i="15"/>
  <c r="B14" i="15"/>
  <c r="C10" i="15"/>
  <c r="B25" i="15"/>
  <c r="B24" i="15"/>
  <c r="B23" i="15"/>
  <c r="C22" i="15"/>
  <c r="C20" i="15"/>
  <c r="B19" i="15"/>
  <c r="C18" i="15"/>
  <c r="B16" i="15"/>
  <c r="C15" i="15"/>
  <c r="C13" i="15"/>
  <c r="B12" i="15"/>
  <c r="C11" i="15"/>
  <c r="B26" i="8"/>
  <c r="C15" i="8"/>
  <c r="B14" i="8"/>
  <c r="C11" i="8"/>
  <c r="B10" i="8"/>
  <c r="B25" i="8"/>
  <c r="B24" i="8"/>
  <c r="B14" i="3" l="1"/>
  <c r="B15" i="3"/>
  <c r="B13" i="3"/>
  <c r="C12" i="3"/>
  <c r="C31" i="3"/>
  <c r="C11" i="3"/>
  <c r="B10" i="3"/>
  <c r="B23" i="8"/>
  <c r="C22" i="8"/>
  <c r="C16" i="3" l="1"/>
  <c r="C21" i="8"/>
  <c r="C20" i="8"/>
  <c r="C18" i="8"/>
  <c r="B17" i="8"/>
  <c r="B16" i="8"/>
  <c r="C13" i="8"/>
  <c r="B12" i="8"/>
  <c r="B21" i="2" l="1"/>
  <c r="B16" i="2"/>
  <c r="C20" i="2"/>
  <c r="C19" i="2"/>
  <c r="B15" i="2"/>
  <c r="B14" i="2"/>
  <c r="C10" i="2"/>
  <c r="B9" i="2"/>
  <c r="C7" i="2"/>
  <c r="B12" i="19" l="1"/>
  <c r="C10" i="19"/>
  <c r="B9" i="19"/>
  <c r="B8" i="19"/>
  <c r="B7" i="19"/>
  <c r="B4" i="19"/>
  <c r="B3" i="19"/>
  <c r="B12" i="12"/>
  <c r="B13" i="16"/>
  <c r="A9" i="11"/>
  <c r="A8" i="11"/>
  <c r="A7" i="11"/>
  <c r="A6" i="11"/>
  <c r="C8" i="2" l="1"/>
  <c r="C10" i="16" l="1"/>
  <c r="B9" i="16"/>
  <c r="B8" i="16"/>
  <c r="B7" i="16"/>
  <c r="B4" i="16"/>
  <c r="B3" i="16"/>
  <c r="B12" i="16" s="1"/>
  <c r="B11" i="16" l="1"/>
  <c r="B3" i="12"/>
  <c r="B5" i="12"/>
  <c r="B8" i="12"/>
  <c r="B9" i="12"/>
  <c r="B10" i="12"/>
  <c r="C11" i="12"/>
  <c r="A2" i="11" l="1"/>
  <c r="A5" i="11"/>
  <c r="A4" i="11"/>
  <c r="A3" i="11"/>
  <c r="B13" i="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Ricardo Pramana Suranta</author>
    <author>Microsoft Office User</author>
  </authors>
  <commentList>
    <comment ref="B5" authorId="0" shapeId="0" xr:uid="{D71AC230-CA0F-6147-8161-BEFBFBB9A788}">
      <text>
        <r>
          <rPr>
            <i/>
            <sz val="10"/>
            <color rgb="FFFF0000"/>
            <rFont val="Tahoma"/>
            <family val="2"/>
          </rPr>
          <t>rubric</t>
        </r>
        <r>
          <rPr>
            <sz val="10"/>
            <color rgb="FF000000"/>
            <rFont val="Tahoma"/>
            <family val="2"/>
          </rPr>
          <t>:</t>
        </r>
        <r>
          <rPr>
            <u/>
            <sz val="10"/>
            <color rgb="FF000000"/>
            <rFont val="CERAPRO-MEDIUM"/>
            <family val="2"/>
          </rPr>
          <t xml:space="preserve">
</t>
        </r>
        <r>
          <rPr>
            <u/>
            <sz val="10"/>
            <color rgb="FF000000"/>
            <rFont val="CERAPRO-MEDIUM"/>
            <family val="2"/>
          </rPr>
          <t xml:space="preserve"> score: 1
</t>
        </r>
        <r>
          <rPr>
            <u/>
            <sz val="10"/>
            <color rgb="FF000000"/>
            <rFont val="CERAPRO-MEDIUM"/>
            <family val="2"/>
          </rPr>
          <t xml:space="preserve"> type: constant
</t>
        </r>
      </text>
    </comment>
    <comment ref="B6" authorId="0" shapeId="0" xr:uid="{51C373DF-F5AB-4272-A02B-423E510B880F}">
      <text>
        <r>
          <rPr>
            <sz val="10"/>
            <color rgb="FF000000"/>
            <rFont val="Tahoma"/>
            <family val="2"/>
          </rPr>
          <t xml:space="preserve">rubric:
</t>
        </r>
        <r>
          <rPr>
            <sz val="14"/>
            <color rgb="FF000000"/>
            <rFont val="Apple Braille"/>
            <family val="2"/>
          </rPr>
          <t xml:space="preserve"> score: -1
</t>
        </r>
        <r>
          <rPr>
            <sz val="10"/>
            <color rgb="FF000000"/>
            <rFont val="Tahoma"/>
            <family val="2"/>
          </rPr>
          <t xml:space="preserve"> type: constant
</t>
        </r>
        <r>
          <rPr>
            <sz val="10"/>
            <color rgb="FF000000"/>
            <rFont val="Tahoma"/>
            <family val="2"/>
          </rPr>
          <t xml:space="preserve"> grading: negative</t>
        </r>
      </text>
    </comment>
    <comment ref="C7" authorId="0" shapeId="0" xr:uid="{13979631-2EC8-CC46-A964-02459CF066DE}">
      <text>
        <r>
          <rPr>
            <sz val="10"/>
            <color rgb="FF000000"/>
            <rFont val="Tahoma"/>
            <family val="2"/>
          </rPr>
          <t xml:space="preserve">rubric:
</t>
        </r>
        <r>
          <rPr>
            <sz val="10"/>
            <color rgb="FF000000"/>
            <rFont val="Tahoma"/>
            <family val="2"/>
          </rPr>
          <t xml:space="preserve"> score: 1.5
</t>
        </r>
        <r>
          <rPr>
            <sz val="10"/>
            <color rgb="FF000000"/>
            <rFont val="Tahoma"/>
            <family val="2"/>
          </rPr>
          <t xml:space="preserve"> type: constant
</t>
        </r>
        <r>
          <rPr>
            <sz val="10"/>
            <color rgb="FF000000"/>
            <rFont val="Tahoma"/>
            <family val="2"/>
          </rPr>
          <t xml:space="preserve">
</t>
        </r>
      </text>
    </comment>
    <comment ref="C8" authorId="0" shapeId="0" xr:uid="{BBFA22A5-9906-4EDC-BE19-7D28660A7FC8}">
      <text>
        <r>
          <rPr>
            <sz val="10"/>
            <color rgb="FF000000"/>
            <rFont val="Tahoma"/>
            <family val="2"/>
          </rPr>
          <t xml:space="preserve">rubric:
</t>
        </r>
        <r>
          <rPr>
            <sz val="10"/>
            <color rgb="FF000000"/>
            <rFont val="Tahoma"/>
            <family val="2"/>
          </rPr>
          <t xml:space="preserve"> score: -1
</t>
        </r>
        <r>
          <rPr>
            <sz val="10"/>
            <color rgb="FF000000"/>
            <rFont val="Tahoma"/>
            <family val="2"/>
          </rPr>
          <t xml:space="preserve"> type: constant
</t>
        </r>
        <r>
          <rPr>
            <sz val="10"/>
            <color rgb="FF000000"/>
            <rFont val="Tahoma"/>
            <family val="2"/>
          </rPr>
          <t xml:space="preserve"> grading: negative
</t>
        </r>
      </text>
    </comment>
    <comment ref="B9" authorId="1" shapeId="0" xr:uid="{33D1B7E4-F111-DC48-ADEC-ADBF569A2F9F}">
      <text>
        <r>
          <rPr>
            <sz val="10"/>
            <color rgb="FF000000"/>
            <rFont val="Calibri"/>
            <family val="2"/>
          </rPr>
          <t>rubric:</t>
        </r>
        <r>
          <rPr>
            <sz val="4"/>
            <color rgb="FF000000"/>
            <rFont val="Calibri"/>
            <family val="2"/>
          </rPr>
          <t xml:space="preserve">
</t>
        </r>
        <r>
          <rPr>
            <sz val="10"/>
            <color rgb="FF000000"/>
            <rFont val="Calibri"/>
            <family val="2"/>
          </rPr>
          <t xml:space="preserve"> score: 1</t>
        </r>
        <r>
          <rPr>
            <sz val="4"/>
            <color rgb="FF000000"/>
            <rFont val="Calibri"/>
            <family val="2"/>
          </rPr>
          <t xml:space="preserve">
</t>
        </r>
        <r>
          <rPr>
            <sz val="10"/>
            <color rgb="FF000000"/>
            <rFont val="Calibri"/>
            <family val="2"/>
          </rPr>
          <t xml:space="preserve"> type: constant
</t>
        </r>
        <r>
          <rPr>
            <sz val="10"/>
            <color rgb="FF000000"/>
            <rFont val="Calibri"/>
            <family val="2"/>
          </rPr>
          <t xml:space="preserve"> delta: 0.1
</t>
        </r>
        <r>
          <rPr>
            <sz val="10"/>
            <color rgb="FF000000"/>
            <rFont val="Calibri"/>
            <family val="2"/>
          </rPr>
          <t xml:space="preserve"> prereq:
</t>
        </r>
        <r>
          <rPr>
            <sz val="10"/>
            <color rgb="FF000000"/>
            <rFont val="Calibri"/>
            <family val="2"/>
          </rPr>
          <t xml:space="preserve">  - B6
</t>
        </r>
        <r>
          <rPr>
            <sz val="10"/>
            <color rgb="FF000000"/>
            <rFont val="Calibri"/>
            <family val="2"/>
          </rPr>
          <t xml:space="preserve">  - B5</t>
        </r>
      </text>
    </comment>
    <comment ref="C10" authorId="1" shapeId="0" xr:uid="{CAC4AAA5-0F0F-6744-8FFA-95EDFDDF60F1}">
      <text>
        <r>
          <rPr>
            <sz val="10"/>
            <color rgb="FF000000"/>
            <rFont val="Calibri"/>
            <family val="2"/>
          </rPr>
          <t>rubric:</t>
        </r>
        <r>
          <rPr>
            <sz val="4"/>
            <color rgb="FF000000"/>
            <rFont val="Calibri"/>
            <family val="2"/>
          </rPr>
          <t xml:space="preserve">
</t>
        </r>
        <r>
          <rPr>
            <sz val="10"/>
            <color rgb="FF000000"/>
            <rFont val="Calibri"/>
            <family val="2"/>
          </rPr>
          <t xml:space="preserve"> score: 1</t>
        </r>
        <r>
          <rPr>
            <sz val="4"/>
            <color rgb="FF000000"/>
            <rFont val="Calibri"/>
            <family val="2"/>
          </rPr>
          <t xml:space="preserve">
</t>
        </r>
        <r>
          <rPr>
            <sz val="10"/>
            <color rgb="FF000000"/>
            <rFont val="Calibri"/>
            <family val="2"/>
          </rPr>
          <t xml:space="preserve"> type: constant
</t>
        </r>
        <r>
          <rPr>
            <sz val="10"/>
            <color rgb="FF000000"/>
            <rFont val="Calibri"/>
            <family val="2"/>
          </rPr>
          <t xml:space="preserve"> delta: 0.1
</t>
        </r>
        <r>
          <rPr>
            <sz val="10"/>
            <color rgb="FF000000"/>
            <rFont val="Calibri"/>
            <family val="2"/>
          </rPr>
          <t xml:space="preserve"> prereq:
</t>
        </r>
        <r>
          <rPr>
            <sz val="10"/>
            <color rgb="FF000000"/>
            <rFont val="Calibri"/>
            <family val="2"/>
          </rPr>
          <t xml:space="preserve">  - B5
</t>
        </r>
        <r>
          <rPr>
            <sz val="10"/>
            <color rgb="FF000000"/>
            <rFont val="Calibri"/>
            <family val="2"/>
          </rPr>
          <t xml:space="preserve">  - C7</t>
        </r>
      </text>
    </comment>
    <comment ref="B12" authorId="0" shapeId="0" xr:uid="{382D2601-E60D-AF41-9112-5E34159E9F09}">
      <text>
        <r>
          <rPr>
            <sz val="10"/>
            <color rgb="FF000000"/>
            <rFont val="Tahoma"/>
            <family val="2"/>
          </rPr>
          <t xml:space="preserve">rubric:
</t>
        </r>
        <r>
          <rPr>
            <sz val="10"/>
            <color rgb="FF000000"/>
            <rFont val="Tahoma"/>
            <family val="2"/>
          </rPr>
          <t xml:space="preserve"> score: 0
</t>
        </r>
        <r>
          <rPr>
            <sz val="10"/>
            <color rgb="FF000000"/>
            <rFont val="Tahoma"/>
            <family val="2"/>
          </rPr>
          <t xml:space="preserve"> type: constant
</t>
        </r>
        <r>
          <rPr>
            <sz val="10"/>
            <color rgb="FF000000"/>
            <rFont val="Tahoma"/>
            <family val="2"/>
          </rPr>
          <t xml:space="preserve">
</t>
        </r>
      </text>
    </comment>
    <comment ref="B13" authorId="0" shapeId="0" xr:uid="{7B36EB09-5FE5-7F4C-90C3-F4B2560DAA48}">
      <text>
        <r>
          <rPr>
            <sz val="10"/>
            <color rgb="FF000000"/>
            <rFont val="Tahoma"/>
            <family val="2"/>
          </rPr>
          <t xml:space="preserve">rubric:
</t>
        </r>
        <r>
          <rPr>
            <sz val="10"/>
            <color rgb="FF000000"/>
            <rFont val="Tahoma"/>
            <family val="2"/>
          </rPr>
          <t xml:space="preserve"> score: 1
</t>
        </r>
        <r>
          <rPr>
            <sz val="10"/>
            <color rgb="FF000000"/>
            <rFont val="Tahoma"/>
            <family val="2"/>
          </rPr>
          <t xml:space="preserve"> type: constant
</t>
        </r>
        <r>
          <rPr>
            <sz val="10"/>
            <color rgb="FF000000"/>
            <rFont val="Tahoma"/>
            <family val="2"/>
          </rPr>
          <t xml:space="preserve"> prereq:
</t>
        </r>
        <r>
          <rPr>
            <sz val="10"/>
            <color rgb="FF000000"/>
            <rFont val="Tahoma"/>
            <family val="2"/>
          </rPr>
          <t xml:space="preserve">  - B12</t>
        </r>
      </text>
    </comment>
    <comment ref="B14" authorId="0" shapeId="0" xr:uid="{D0CAA4B1-7F8C-8545-8917-42FD070A0506}">
      <text>
        <r>
          <rPr>
            <sz val="10"/>
            <color rgb="FF000000"/>
            <rFont val="Tahoma"/>
            <family val="2"/>
          </rPr>
          <t xml:space="preserve">rubric:
</t>
        </r>
        <r>
          <rPr>
            <sz val="10"/>
            <color rgb="FF000000"/>
            <rFont val="Tahoma"/>
            <family val="2"/>
          </rPr>
          <t xml:space="preserve"> score: 1.5
</t>
        </r>
        <r>
          <rPr>
            <sz val="10"/>
            <color rgb="FF000000"/>
            <rFont val="Tahoma"/>
            <family val="2"/>
          </rPr>
          <t xml:space="preserve"> type: constant
</t>
        </r>
        <r>
          <rPr>
            <sz val="10"/>
            <color rgb="FF000000"/>
            <rFont val="Tahoma"/>
            <family val="2"/>
          </rPr>
          <t xml:space="preserve"> delta: 0.26
</t>
        </r>
        <r>
          <rPr>
            <sz val="10"/>
            <color rgb="FF000000"/>
            <rFont val="Tahoma"/>
            <family val="2"/>
          </rPr>
          <t xml:space="preserve"> prereq:
</t>
        </r>
        <r>
          <rPr>
            <sz val="10"/>
            <color rgb="FF000000"/>
            <rFont val="Tahoma"/>
            <family val="2"/>
          </rPr>
          <t xml:space="preserve">  - B6
</t>
        </r>
        <r>
          <rPr>
            <sz val="10"/>
            <color rgb="FF000000"/>
            <rFont val="Tahoma"/>
            <family val="2"/>
          </rPr>
          <t xml:space="preserve">
</t>
        </r>
      </text>
    </comment>
    <comment ref="B15" authorId="0" shapeId="0" xr:uid="{D0987F27-B842-E648-8826-7FE8512871FF}">
      <text>
        <r>
          <rPr>
            <sz val="10"/>
            <color rgb="FF000000"/>
            <rFont val="Tahoma"/>
            <family val="2"/>
          </rPr>
          <t xml:space="preserve">rubric:
</t>
        </r>
        <r>
          <rPr>
            <sz val="10"/>
            <color rgb="FF000000"/>
            <rFont val="Tahoma"/>
            <family val="2"/>
          </rPr>
          <t xml:space="preserve"> score: 1.5
</t>
        </r>
        <r>
          <rPr>
            <sz val="10"/>
            <color rgb="FF000000"/>
            <rFont val="Tahoma"/>
            <family val="2"/>
          </rPr>
          <t xml:space="preserve"> type: constant
</t>
        </r>
        <r>
          <rPr>
            <sz val="10"/>
            <color rgb="FF000000"/>
            <rFont val="Tahoma"/>
            <family val="2"/>
          </rPr>
          <t xml:space="preserve">alt_cells:
</t>
        </r>
        <r>
          <rPr>
            <sz val="10"/>
            <color rgb="FF000000"/>
            <rFont val="Tahoma"/>
            <family val="2"/>
          </rPr>
          <t xml:space="preserve"> - B16
</t>
        </r>
      </text>
    </comment>
    <comment ref="B17" authorId="0" shapeId="0" xr:uid="{FCEC2F4E-E14F-BB4C-AD84-4FB4E9322AA3}">
      <text>
        <r>
          <rPr>
            <sz val="10"/>
            <color rgb="FF000000"/>
            <rFont val="Tahoma"/>
            <family val="2"/>
          </rPr>
          <t xml:space="preserve">rubric:
</t>
        </r>
        <r>
          <rPr>
            <sz val="10"/>
            <color rgb="FF000000"/>
            <rFont val="Tahoma"/>
            <family val="2"/>
          </rPr>
          <t xml:space="preserve"> score: 1.5
</t>
        </r>
        <r>
          <rPr>
            <sz val="10"/>
            <color rgb="FF000000"/>
            <rFont val="Tahoma"/>
            <family val="2"/>
          </rPr>
          <t xml:space="preserve"> type: constant
</t>
        </r>
        <r>
          <rPr>
            <sz val="10"/>
            <color rgb="FF000000"/>
            <rFont val="Tahoma"/>
            <family val="2"/>
          </rPr>
          <t xml:space="preserve">alt_cells:
</t>
        </r>
        <r>
          <rPr>
            <sz val="10"/>
            <color rgb="FF000000"/>
            <rFont val="Tahoma"/>
            <family val="2"/>
          </rPr>
          <t xml:space="preserve"> - B18
</t>
        </r>
      </text>
    </comment>
    <comment ref="C19" authorId="0" shapeId="0" xr:uid="{004924C1-62FC-904F-B024-D38F93DEB1F9}">
      <text>
        <r>
          <rPr>
            <sz val="10"/>
            <color rgb="FF000000"/>
            <rFont val="Tahoma"/>
            <family val="2"/>
          </rPr>
          <t xml:space="preserve">rubric:
</t>
        </r>
        <r>
          <rPr>
            <sz val="10"/>
            <color rgb="FF000000"/>
            <rFont val="Tahoma"/>
            <family val="2"/>
          </rPr>
          <t xml:space="preserve"> score: 1.5
</t>
        </r>
        <r>
          <rPr>
            <sz val="10"/>
            <color rgb="FF000000"/>
            <rFont val="Tahoma"/>
            <family val="2"/>
          </rPr>
          <t xml:space="preserve"> type: constant
</t>
        </r>
        <r>
          <rPr>
            <sz val="10"/>
            <color rgb="FF000000"/>
            <rFont val="Tahoma"/>
            <family val="2"/>
          </rPr>
          <t xml:space="preserve">alt_cells:
</t>
        </r>
        <r>
          <rPr>
            <sz val="10"/>
            <color rgb="FF000000"/>
            <rFont val="Tahoma"/>
            <family val="2"/>
          </rPr>
          <t xml:space="preserve"> - B16
</t>
        </r>
      </text>
    </comment>
    <comment ref="C20" authorId="0" shapeId="0" xr:uid="{7CE1D1C3-AB9D-B345-A1DF-881D6849F32F}">
      <text>
        <r>
          <rPr>
            <sz val="10"/>
            <color rgb="FF000000"/>
            <rFont val="Tahoma"/>
            <family val="2"/>
          </rPr>
          <t xml:space="preserve">rubric:
</t>
        </r>
        <r>
          <rPr>
            <sz val="10"/>
            <color rgb="FF000000"/>
            <rFont val="Tahoma"/>
            <family val="2"/>
          </rPr>
          <t xml:space="preserve"> score: 3
</t>
        </r>
        <r>
          <rPr>
            <sz val="10"/>
            <color rgb="FF000000"/>
            <rFont val="Tahoma"/>
            <family val="2"/>
          </rPr>
          <t xml:space="preserve"> type: constant
</t>
        </r>
        <r>
          <rPr>
            <sz val="10"/>
            <color rgb="FF000000"/>
            <rFont val="Tahoma"/>
            <family val="2"/>
          </rPr>
          <t xml:space="preserve">alt_cells:
</t>
        </r>
        <r>
          <rPr>
            <sz val="10"/>
            <color rgb="FF000000"/>
            <rFont val="Tahoma"/>
            <family val="2"/>
          </rPr>
          <t xml:space="preserve"> - C19
</t>
        </r>
        <r>
          <rPr>
            <sz val="10"/>
            <color rgb="FF000000"/>
            <rFont val="Tahoma"/>
            <family val="2"/>
          </rPr>
          <t xml:space="preserve">
</t>
        </r>
        <r>
          <rPr>
            <sz val="10"/>
            <color rgb="FF000000"/>
            <rFont val="Tahoma"/>
            <family val="2"/>
          </rPr>
          <t xml:space="preserve">
</t>
        </r>
      </text>
    </comment>
    <comment ref="B21" authorId="0" shapeId="0" xr:uid="{53A04B1C-796B-F942-87EF-0C2358FDFD0F}">
      <text>
        <r>
          <rPr>
            <sz val="10"/>
            <color rgb="FF000000"/>
            <rFont val="Tahoma"/>
            <family val="2"/>
          </rPr>
          <t xml:space="preserve">rubric:
</t>
        </r>
        <r>
          <rPr>
            <sz val="10"/>
            <color rgb="FF000000"/>
            <rFont val="Tahoma"/>
            <family val="2"/>
          </rPr>
          <t xml:space="preserve"> score: 1.5
</t>
        </r>
        <r>
          <rPr>
            <sz val="10"/>
            <color rgb="FF000000"/>
            <rFont val="Tahoma"/>
            <family val="2"/>
          </rPr>
          <t xml:space="preserve"> type: constant
</t>
        </r>
        <r>
          <rPr>
            <sz val="10"/>
            <color rgb="FF000000"/>
            <rFont val="Tahoma"/>
            <family val="2"/>
          </rPr>
          <t xml:space="preserve">alt_cells:
</t>
        </r>
        <r>
          <rPr>
            <sz val="10"/>
            <color rgb="FF000000"/>
            <rFont val="Tahoma"/>
            <family val="2"/>
          </rPr>
          <t xml:space="preserve"> - B18
</t>
        </r>
        <r>
          <rPr>
            <sz val="10"/>
            <color rgb="FF000000"/>
            <rFont val="Tahoma"/>
            <family val="2"/>
          </rPr>
          <t xml:space="preserve"> - B16
</t>
        </r>
      </text>
    </comment>
    <comment ref="B22" authorId="0" shapeId="0" xr:uid="{2A2560B1-317C-D041-94D0-172E7F307C2A}">
      <text>
        <r>
          <rPr>
            <sz val="10"/>
            <color rgb="FF000000"/>
            <rFont val="Tahoma"/>
            <family val="2"/>
          </rPr>
          <t xml:space="preserve">rubric:
</t>
        </r>
        <r>
          <rPr>
            <sz val="10"/>
            <color rgb="FF000000"/>
            <rFont val="Tahoma"/>
            <family val="2"/>
          </rPr>
          <t xml:space="preserve"> score: 1.5
</t>
        </r>
        <r>
          <rPr>
            <sz val="10"/>
            <color rgb="FF000000"/>
            <rFont val="Tahoma"/>
            <family val="2"/>
          </rPr>
          <t xml:space="preserve"> type: constant
</t>
        </r>
        <r>
          <rPr>
            <sz val="10"/>
            <color rgb="FF000000"/>
            <rFont val="Tahoma"/>
            <family val="2"/>
          </rPr>
          <t xml:space="preserve"> delta: 0.1
</t>
        </r>
        <r>
          <rPr>
            <sz val="10"/>
            <color rgb="FF000000"/>
            <rFont val="Tahoma"/>
            <family val="2"/>
          </rPr>
          <t xml:space="preserve">alt_cells:
</t>
        </r>
        <r>
          <rPr>
            <sz val="10"/>
            <color rgb="FF000000"/>
            <rFont val="Tahoma"/>
            <family val="2"/>
          </rPr>
          <t xml:space="preserve"> - B18
</t>
        </r>
      </text>
    </comment>
    <comment ref="B23" authorId="0" shapeId="0" xr:uid="{EDBF3777-7896-C841-AFBE-B4492B596269}">
      <text>
        <r>
          <rPr>
            <sz val="10"/>
            <color rgb="FF000000"/>
            <rFont val="Tahoma"/>
            <family val="2"/>
          </rPr>
          <t xml:space="preserve">rubric:
</t>
        </r>
        <r>
          <rPr>
            <sz val="10"/>
            <color rgb="FF000000"/>
            <rFont val="Tahoma"/>
            <family val="2"/>
          </rPr>
          <t xml:space="preserve"> score: 1.5
</t>
        </r>
        <r>
          <rPr>
            <sz val="10"/>
            <color rgb="FF000000"/>
            <rFont val="Tahoma"/>
            <family val="2"/>
          </rPr>
          <t xml:space="preserve"> type: constant
</t>
        </r>
        <r>
          <rPr>
            <sz val="10"/>
            <color rgb="FF000000"/>
            <rFont val="Tahoma"/>
            <family val="2"/>
          </rPr>
          <t xml:space="preserve"> delta: 0.1
</t>
        </r>
        <r>
          <rPr>
            <sz val="10"/>
            <color rgb="FF000000"/>
            <rFont val="Tahoma"/>
            <family val="2"/>
          </rPr>
          <t xml:space="preserve">alt_cells:
</t>
        </r>
        <r>
          <rPr>
            <sz val="10"/>
            <color rgb="FF000000"/>
            <rFont val="Tahoma"/>
            <family val="2"/>
          </rPr>
          <t xml:space="preserve"> - B18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Ricardo Pramana Suranta</author>
    <author>Microsoft Office User</author>
  </authors>
  <commentList>
    <comment ref="B5" authorId="0" shapeId="0" xr:uid="{820E0AF2-8A28-464F-B357-4CE09806BBB7}">
      <text>
        <r>
          <rPr>
            <sz val="10"/>
            <color rgb="FF000000"/>
            <rFont val="Tahoma"/>
            <family val="2"/>
          </rPr>
          <t xml:space="preserve">rubric:
</t>
        </r>
        <r>
          <rPr>
            <sz val="10"/>
            <color rgb="FF000000"/>
            <rFont val="Tahoma"/>
            <family val="2"/>
          </rPr>
          <t xml:space="preserve"> score: 1
</t>
        </r>
        <r>
          <rPr>
            <sz val="10"/>
            <color rgb="FF000000"/>
            <rFont val="Tahoma"/>
            <family val="2"/>
          </rPr>
          <t xml:space="preserve"> type: formula
</t>
        </r>
      </text>
    </comment>
    <comment ref="C6" authorId="0" shapeId="0" xr:uid="{5F862393-9640-BF40-A964-C83FF5BE098E}">
      <text>
        <r>
          <rPr>
            <sz val="10"/>
            <color rgb="FF000000"/>
            <rFont val="Tahoma"/>
            <family val="2"/>
          </rPr>
          <t xml:space="preserve">rubric:
</t>
        </r>
        <r>
          <rPr>
            <sz val="10"/>
            <color rgb="FF000000"/>
            <rFont val="Tahoma"/>
            <family val="2"/>
          </rPr>
          <t xml:space="preserve"> score: 1
</t>
        </r>
        <r>
          <rPr>
            <sz val="10"/>
            <color rgb="FF000000"/>
            <rFont val="Tahoma"/>
            <family val="2"/>
          </rPr>
          <t xml:space="preserve"> type: formula
</t>
        </r>
      </text>
    </comment>
    <comment ref="B7" authorId="0" shapeId="0" xr:uid="{E8219ABB-AACF-364A-8970-0A90BA12EBB7}">
      <text>
        <r>
          <rPr>
            <sz val="10"/>
            <color rgb="FF000000"/>
            <rFont val="Tahoma"/>
            <family val="2"/>
          </rPr>
          <t xml:space="preserve">rubric:
</t>
        </r>
        <r>
          <rPr>
            <sz val="10"/>
            <color rgb="FF000000"/>
            <rFont val="Tahoma"/>
            <family val="2"/>
          </rPr>
          <t xml:space="preserve"> score: -1
</t>
        </r>
        <r>
          <rPr>
            <sz val="10"/>
            <color rgb="FF000000"/>
            <rFont val="Tahoma"/>
            <family val="2"/>
          </rPr>
          <t xml:space="preserve"> type: formula
</t>
        </r>
        <r>
          <rPr>
            <sz val="10"/>
            <color rgb="FF000000"/>
            <rFont val="Tahoma"/>
            <family val="2"/>
          </rPr>
          <t xml:space="preserve"> grading: negative</t>
        </r>
      </text>
    </comment>
    <comment ref="C8" authorId="0" shapeId="0" xr:uid="{2233E789-ECF0-034A-844E-A9F39F0FD153}">
      <text>
        <r>
          <rPr>
            <sz val="10"/>
            <color rgb="FF000000"/>
            <rFont val="Tahoma"/>
            <family val="2"/>
          </rPr>
          <t xml:space="preserve">rubric:
</t>
        </r>
        <r>
          <rPr>
            <sz val="10"/>
            <color rgb="FF000000"/>
            <rFont val="Tahoma"/>
            <family val="2"/>
          </rPr>
          <t xml:space="preserve"> score: 1.5
</t>
        </r>
        <r>
          <rPr>
            <sz val="10"/>
            <color rgb="FF000000"/>
            <rFont val="Tahoma"/>
            <family val="2"/>
          </rPr>
          <t xml:space="preserve"> type: formula
</t>
        </r>
        <r>
          <rPr>
            <sz val="10"/>
            <color rgb="FF000000"/>
            <rFont val="Tahoma"/>
            <family val="2"/>
          </rPr>
          <t xml:space="preserve">
</t>
        </r>
      </text>
    </comment>
    <comment ref="C9" authorId="0" shapeId="0" xr:uid="{89CDCCB5-67A6-F546-B915-A29ACCE15EA8}">
      <text>
        <r>
          <rPr>
            <sz val="10"/>
            <color rgb="FF000000"/>
            <rFont val="Tahoma"/>
            <family val="2"/>
          </rPr>
          <t xml:space="preserve">rubric:
</t>
        </r>
        <r>
          <rPr>
            <sz val="10"/>
            <color rgb="FF000000"/>
            <rFont val="Tahoma"/>
            <family val="2"/>
          </rPr>
          <t xml:space="preserve"> score: -1
</t>
        </r>
        <r>
          <rPr>
            <sz val="10"/>
            <color rgb="FF000000"/>
            <rFont val="Tahoma"/>
            <family val="2"/>
          </rPr>
          <t xml:space="preserve"> type: formula
</t>
        </r>
        <r>
          <rPr>
            <sz val="10"/>
            <color rgb="FF000000"/>
            <rFont val="Tahoma"/>
            <family val="2"/>
          </rPr>
          <t xml:space="preserve"> grading: negative
</t>
        </r>
      </text>
    </comment>
    <comment ref="B10" authorId="1" shapeId="0" xr:uid="{6E0A5C88-04B9-C045-99F3-C97FA88148D3}">
      <text>
        <r>
          <rPr>
            <sz val="10"/>
            <color rgb="FF000000"/>
            <rFont val="Calibri"/>
            <family val="2"/>
          </rPr>
          <t>rubric:</t>
        </r>
        <r>
          <rPr>
            <sz val="4"/>
            <color rgb="FF000000"/>
            <rFont val="Calibri"/>
            <family val="2"/>
          </rPr>
          <t xml:space="preserve">
</t>
        </r>
        <r>
          <rPr>
            <sz val="10"/>
            <color rgb="FF000000"/>
            <rFont val="Calibri"/>
            <family val="2"/>
          </rPr>
          <t xml:space="preserve"> score: 1</t>
        </r>
        <r>
          <rPr>
            <sz val="4"/>
            <color rgb="FF000000"/>
            <rFont val="Calibri"/>
            <family val="2"/>
          </rPr>
          <t xml:space="preserve">
</t>
        </r>
        <r>
          <rPr>
            <sz val="10"/>
            <color rgb="FF000000"/>
            <rFont val="Calibri"/>
            <family val="2"/>
          </rPr>
          <t xml:space="preserve"> type: formula
</t>
        </r>
        <r>
          <rPr>
            <sz val="10"/>
            <color rgb="FF000000"/>
            <rFont val="Calibri"/>
            <family val="2"/>
          </rPr>
          <t xml:space="preserve"> prereq:
</t>
        </r>
        <r>
          <rPr>
            <sz val="10"/>
            <color rgb="FF000000"/>
            <rFont val="Calibri"/>
            <family val="2"/>
          </rPr>
          <t xml:space="preserve">  - B7
</t>
        </r>
        <r>
          <rPr>
            <sz val="10"/>
            <color rgb="FF000000"/>
            <rFont val="Calibri"/>
            <family val="2"/>
          </rPr>
          <t xml:space="preserve">  - B5</t>
        </r>
      </text>
    </comment>
    <comment ref="C11" authorId="1" shapeId="0" xr:uid="{98E032D4-D9AD-904B-9D48-D430BA486166}">
      <text>
        <r>
          <rPr>
            <sz val="10"/>
            <color rgb="FF000000"/>
            <rFont val="Calibri"/>
            <family val="2"/>
          </rPr>
          <t>rubric:</t>
        </r>
        <r>
          <rPr>
            <sz val="4"/>
            <color rgb="FF000000"/>
            <rFont val="Calibri"/>
            <family val="2"/>
          </rPr>
          <t xml:space="preserve">
</t>
        </r>
        <r>
          <rPr>
            <sz val="10"/>
            <color rgb="FF000000"/>
            <rFont val="Calibri"/>
            <family val="2"/>
          </rPr>
          <t xml:space="preserve"> score: 1</t>
        </r>
        <r>
          <rPr>
            <sz val="4"/>
            <color rgb="FF000000"/>
            <rFont val="Calibri"/>
            <family val="2"/>
          </rPr>
          <t xml:space="preserve">
</t>
        </r>
        <r>
          <rPr>
            <sz val="10"/>
            <color rgb="FF000000"/>
            <rFont val="Calibri"/>
            <family val="2"/>
          </rPr>
          <t xml:space="preserve"> type: formula
</t>
        </r>
        <r>
          <rPr>
            <sz val="10"/>
            <color rgb="FF000000"/>
            <rFont val="Calibri"/>
            <family val="2"/>
          </rPr>
          <t xml:space="preserve"> prereq:
</t>
        </r>
        <r>
          <rPr>
            <sz val="10"/>
            <color rgb="FF000000"/>
            <rFont val="Calibri"/>
            <family val="2"/>
          </rPr>
          <t xml:space="preserve">  - B5
</t>
        </r>
        <r>
          <rPr>
            <sz val="10"/>
            <color rgb="FF000000"/>
            <rFont val="Calibri"/>
            <family val="2"/>
          </rPr>
          <t xml:space="preserve">  - C8</t>
        </r>
      </text>
    </comment>
    <comment ref="C12" authorId="1" shapeId="0" xr:uid="{6516E42B-91E9-A442-B446-B7D0F553F545}">
      <text>
        <r>
          <rPr>
            <sz val="10"/>
            <color rgb="FF000000"/>
            <rFont val="Calibri"/>
            <family val="2"/>
          </rPr>
          <t>rubric:</t>
        </r>
        <r>
          <rPr>
            <sz val="4"/>
            <color rgb="FF000000"/>
            <rFont val="Calibri"/>
            <family val="2"/>
          </rPr>
          <t xml:space="preserve">
</t>
        </r>
        <r>
          <rPr>
            <sz val="10"/>
            <color rgb="FF000000"/>
            <rFont val="Calibri"/>
            <family val="2"/>
          </rPr>
          <t xml:space="preserve"> score: 1</t>
        </r>
        <r>
          <rPr>
            <sz val="4"/>
            <color rgb="FF000000"/>
            <rFont val="Calibri"/>
            <family val="2"/>
          </rPr>
          <t xml:space="preserve">
</t>
        </r>
        <r>
          <rPr>
            <sz val="10"/>
            <color rgb="FF000000"/>
            <rFont val="Calibri"/>
            <family val="2"/>
          </rPr>
          <t xml:space="preserve"> type: formula
</t>
        </r>
        <r>
          <rPr>
            <sz val="10"/>
            <color rgb="FF000000"/>
            <rFont val="Calibri"/>
            <family val="2"/>
          </rPr>
          <t xml:space="preserve"> prereq:
</t>
        </r>
        <r>
          <rPr>
            <sz val="10"/>
            <color rgb="FF000000"/>
            <rFont val="Calibri"/>
            <family val="2"/>
          </rPr>
          <t xml:space="preserve">  - C6
</t>
        </r>
        <r>
          <rPr>
            <sz val="10"/>
            <color rgb="FF000000"/>
            <rFont val="Calibri"/>
            <family val="2"/>
          </rPr>
          <t xml:space="preserve">  - C8</t>
        </r>
      </text>
    </comment>
    <comment ref="B13" authorId="1" shapeId="0" xr:uid="{BFE98E84-49F9-D644-9B90-D2AE349023DC}">
      <text>
        <r>
          <rPr>
            <sz val="10"/>
            <color rgb="FF000000"/>
            <rFont val="Calibri"/>
            <family val="2"/>
          </rPr>
          <t>rubric:</t>
        </r>
        <r>
          <rPr>
            <sz val="4"/>
            <color rgb="FF000000"/>
            <rFont val="Calibri"/>
            <family val="2"/>
          </rPr>
          <t xml:space="preserve">
</t>
        </r>
        <r>
          <rPr>
            <sz val="10"/>
            <color rgb="FF000000"/>
            <rFont val="Calibri"/>
            <family val="2"/>
          </rPr>
          <t xml:space="preserve"> score: 1</t>
        </r>
        <r>
          <rPr>
            <sz val="4"/>
            <color rgb="FF000000"/>
            <rFont val="Calibri"/>
            <family val="2"/>
          </rPr>
          <t xml:space="preserve">
</t>
        </r>
        <r>
          <rPr>
            <sz val="10"/>
            <color rgb="FF000000"/>
            <rFont val="Calibri"/>
            <family val="2"/>
          </rPr>
          <t xml:space="preserve"> type: formula</t>
        </r>
      </text>
    </comment>
    <comment ref="B14" authorId="1" shapeId="0" xr:uid="{2D48A8C7-590F-074F-9A39-40C6366D7A32}">
      <text>
        <r>
          <rPr>
            <sz val="10"/>
            <color rgb="FF000000"/>
            <rFont val="Calibri"/>
            <family val="2"/>
          </rPr>
          <t>rubric:</t>
        </r>
        <r>
          <rPr>
            <sz val="4"/>
            <color rgb="FF000000"/>
            <rFont val="Calibri"/>
            <family val="2"/>
          </rPr>
          <t xml:space="preserve">
</t>
        </r>
        <r>
          <rPr>
            <sz val="10"/>
            <color rgb="FF000000"/>
            <rFont val="Calibri"/>
            <family val="2"/>
          </rPr>
          <t xml:space="preserve"> score: 1</t>
        </r>
        <r>
          <rPr>
            <sz val="4"/>
            <color rgb="FF000000"/>
            <rFont val="Calibri"/>
            <family val="2"/>
          </rPr>
          <t xml:space="preserve">
</t>
        </r>
        <r>
          <rPr>
            <sz val="10"/>
            <color rgb="FF000000"/>
            <rFont val="Calibri"/>
            <family val="2"/>
          </rPr>
          <t xml:space="preserve"> type: formula</t>
        </r>
      </text>
    </comment>
    <comment ref="B15" authorId="1" shapeId="0" xr:uid="{8DE7AF81-1FBE-0D4E-A12D-ADDF02F8A969}">
      <text>
        <r>
          <rPr>
            <sz val="10"/>
            <color rgb="FF000000"/>
            <rFont val="Calibri"/>
            <family val="2"/>
          </rPr>
          <t>rubric:</t>
        </r>
        <r>
          <rPr>
            <sz val="4"/>
            <color rgb="FF000000"/>
            <rFont val="Calibri"/>
            <family val="2"/>
          </rPr>
          <t xml:space="preserve">
</t>
        </r>
        <r>
          <rPr>
            <sz val="10"/>
            <color rgb="FF000000"/>
            <rFont val="Calibri"/>
            <family val="2"/>
          </rPr>
          <t xml:space="preserve"> score: 1</t>
        </r>
        <r>
          <rPr>
            <sz val="4"/>
            <color rgb="FF000000"/>
            <rFont val="Calibri"/>
            <family val="2"/>
          </rPr>
          <t xml:space="preserve">
</t>
        </r>
        <r>
          <rPr>
            <sz val="10"/>
            <color rgb="FF000000"/>
            <rFont val="Calibri"/>
            <family val="2"/>
          </rPr>
          <t xml:space="preserve"> type: formula</t>
        </r>
      </text>
    </comment>
    <comment ref="C16" authorId="1" shapeId="0" xr:uid="{7A0D947A-8E2C-DC4A-BDCE-ADFBA4ABEE89}">
      <text>
        <r>
          <rPr>
            <sz val="10"/>
            <color rgb="FF000000"/>
            <rFont val="Calibri"/>
            <family val="2"/>
          </rPr>
          <t>rubric:</t>
        </r>
        <r>
          <rPr>
            <sz val="4"/>
            <color rgb="FF000000"/>
            <rFont val="Calibri"/>
            <family val="2"/>
          </rPr>
          <t xml:space="preserve">
</t>
        </r>
        <r>
          <rPr>
            <sz val="10"/>
            <color rgb="FF000000"/>
            <rFont val="Calibri"/>
            <family val="2"/>
          </rPr>
          <t xml:space="preserve"> score: 1</t>
        </r>
        <r>
          <rPr>
            <sz val="4"/>
            <color rgb="FF000000"/>
            <rFont val="Calibri"/>
            <family val="2"/>
          </rPr>
          <t xml:space="preserve">
</t>
        </r>
        <r>
          <rPr>
            <sz val="10"/>
            <color rgb="FF000000"/>
            <rFont val="Calibri"/>
            <family val="2"/>
          </rPr>
          <t xml:space="preserve"> type: formula</t>
        </r>
      </text>
    </comment>
    <comment ref="B18" authorId="0" shapeId="0" xr:uid="{9737A6E5-0B0F-8E47-B0FD-F6BDE6EE4247}">
      <text>
        <r>
          <rPr>
            <sz val="10"/>
            <color rgb="FF000000"/>
            <rFont val="Tahoma"/>
            <family val="2"/>
          </rPr>
          <t xml:space="preserve">rubric:
</t>
        </r>
        <r>
          <rPr>
            <sz val="10"/>
            <color rgb="FF000000"/>
            <rFont val="Tahoma"/>
            <family val="2"/>
          </rPr>
          <t xml:space="preserve"> score: 0
</t>
        </r>
        <r>
          <rPr>
            <sz val="10"/>
            <color rgb="FF000000"/>
            <rFont val="Tahoma"/>
            <family val="2"/>
          </rPr>
          <t xml:space="preserve"> type: formula
</t>
        </r>
        <r>
          <rPr>
            <sz val="10"/>
            <color rgb="FF000000"/>
            <rFont val="Tahoma"/>
            <family val="2"/>
          </rPr>
          <t xml:space="preserve">
</t>
        </r>
      </text>
    </comment>
    <comment ref="B20" authorId="0" shapeId="0" xr:uid="{8C32823F-1816-E344-BB3F-47431C9CC6D3}">
      <text>
        <r>
          <rPr>
            <sz val="10"/>
            <color rgb="FF000000"/>
            <rFont val="Tahoma"/>
            <family val="2"/>
          </rPr>
          <t xml:space="preserve">rubric:
</t>
        </r>
        <r>
          <rPr>
            <sz val="10"/>
            <color rgb="FF000000"/>
            <rFont val="Tahoma"/>
            <family val="2"/>
          </rPr>
          <t xml:space="preserve"> score: 1
</t>
        </r>
        <r>
          <rPr>
            <sz val="10"/>
            <color rgb="FF000000"/>
            <rFont val="Tahoma"/>
            <family val="2"/>
          </rPr>
          <t xml:space="preserve"> type: formula
</t>
        </r>
        <r>
          <rPr>
            <sz val="10"/>
            <color rgb="FF000000"/>
            <rFont val="Tahoma"/>
            <family val="2"/>
          </rPr>
          <t xml:space="preserve"> prereq:
</t>
        </r>
        <r>
          <rPr>
            <sz val="10"/>
            <color rgb="FF000000"/>
            <rFont val="Tahoma"/>
            <family val="2"/>
          </rPr>
          <t xml:space="preserve">  - B18
</t>
        </r>
      </text>
    </comment>
    <comment ref="B21" authorId="0" shapeId="0" xr:uid="{5E7AD5B6-A8A9-4346-B3CA-32D63C12F120}">
      <text>
        <r>
          <rPr>
            <sz val="10"/>
            <color rgb="FF000000"/>
            <rFont val="Tahoma"/>
            <family val="2"/>
          </rPr>
          <t xml:space="preserve">rubric:
</t>
        </r>
        <r>
          <rPr>
            <sz val="10"/>
            <color rgb="FF000000"/>
            <rFont val="Tahoma"/>
            <family val="2"/>
          </rPr>
          <t xml:space="preserve"> score: 1.5
</t>
        </r>
        <r>
          <rPr>
            <sz val="10"/>
            <color rgb="FF000000"/>
            <rFont val="Tahoma"/>
            <family val="2"/>
          </rPr>
          <t xml:space="preserve"> type: formula
</t>
        </r>
        <r>
          <rPr>
            <sz val="10"/>
            <color rgb="FF000000"/>
            <rFont val="Tahoma"/>
            <family val="2"/>
          </rPr>
          <t xml:space="preserve"> prereq:
</t>
        </r>
        <r>
          <rPr>
            <sz val="10"/>
            <color rgb="FF000000"/>
            <rFont val="Tahoma"/>
            <family val="2"/>
          </rPr>
          <t xml:space="preserve">  - B18
</t>
        </r>
        <r>
          <rPr>
            <sz val="10"/>
            <color rgb="FF000000"/>
            <rFont val="Tahoma"/>
            <family val="2"/>
          </rPr>
          <t xml:space="preserve">  - B20
</t>
        </r>
        <r>
          <rPr>
            <sz val="10"/>
            <color rgb="FF000000"/>
            <rFont val="Tahoma"/>
            <family val="2"/>
          </rPr>
          <t xml:space="preserve">  - B10
</t>
        </r>
        <r>
          <rPr>
            <sz val="10"/>
            <color rgb="FF000000"/>
            <rFont val="Tahoma"/>
            <family val="2"/>
          </rPr>
          <t xml:space="preserve">
</t>
        </r>
      </text>
    </comment>
    <comment ref="B22" authorId="0" shapeId="0" xr:uid="{AB7BDE5F-CEC0-7A40-BC8E-36BC7BF3BCFD}">
      <text>
        <r>
          <rPr>
            <sz val="10"/>
            <color rgb="FF000000"/>
            <rFont val="Tahoma"/>
            <family val="2"/>
          </rPr>
          <t xml:space="preserve">rubric:
</t>
        </r>
        <r>
          <rPr>
            <sz val="10"/>
            <color rgb="FF000000"/>
            <rFont val="Tahoma"/>
            <family val="2"/>
          </rPr>
          <t xml:space="preserve"> score: 1.5
</t>
        </r>
        <r>
          <rPr>
            <sz val="10"/>
            <color rgb="FF000000"/>
            <rFont val="Tahoma"/>
            <family val="2"/>
          </rPr>
          <t xml:space="preserve"> type: formula
</t>
        </r>
        <r>
          <rPr>
            <sz val="10"/>
            <color rgb="FF000000"/>
            <rFont val="Tahoma"/>
            <family val="2"/>
          </rPr>
          <t xml:space="preserve">alt_cells:
</t>
        </r>
        <r>
          <rPr>
            <sz val="10"/>
            <color rgb="FF000000"/>
            <rFont val="Tahoma"/>
            <family val="2"/>
          </rPr>
          <t xml:space="preserve"> - B23
</t>
        </r>
      </text>
    </comment>
    <comment ref="B23" authorId="0" shapeId="0" xr:uid="{7692C70E-20F3-EE41-8D70-A5A1D5BE9EA0}">
      <text>
        <r>
          <rPr>
            <sz val="10"/>
            <color rgb="FF000000"/>
            <rFont val="Tahoma"/>
            <family val="2"/>
          </rPr>
          <t xml:space="preserve">rubric:
</t>
        </r>
        <r>
          <rPr>
            <sz val="10"/>
            <color rgb="FF000000"/>
            <rFont val="Tahoma"/>
            <family val="2"/>
          </rPr>
          <t xml:space="preserve"> score: 1
</t>
        </r>
        <r>
          <rPr>
            <sz val="10"/>
            <color rgb="FF000000"/>
            <rFont val="Tahoma"/>
            <family val="2"/>
          </rPr>
          <t xml:space="preserve"> type: formula
</t>
        </r>
        <r>
          <rPr>
            <sz val="10"/>
            <color rgb="FF000000"/>
            <rFont val="Tahoma"/>
            <family val="2"/>
          </rPr>
          <t xml:space="preserve">
</t>
        </r>
      </text>
    </comment>
    <comment ref="B24" authorId="0" shapeId="0" xr:uid="{226B7730-A849-5246-BA01-9419FBC0E62D}">
      <text>
        <r>
          <rPr>
            <sz val="10"/>
            <color rgb="FF000000"/>
            <rFont val="Tahoma"/>
            <family val="2"/>
          </rPr>
          <t xml:space="preserve">rubric:
</t>
        </r>
        <r>
          <rPr>
            <sz val="10"/>
            <color rgb="FF000000"/>
            <rFont val="Tahoma"/>
            <family val="2"/>
          </rPr>
          <t xml:space="preserve"> score: 1.5
</t>
        </r>
        <r>
          <rPr>
            <sz val="10"/>
            <color rgb="FF000000"/>
            <rFont val="Tahoma"/>
            <family val="2"/>
          </rPr>
          <t xml:space="preserve"> type: formula
</t>
        </r>
        <r>
          <rPr>
            <sz val="10"/>
            <color rgb="FF000000"/>
            <rFont val="Tahoma"/>
            <family val="2"/>
          </rPr>
          <t xml:space="preserve">alt_cells:
</t>
        </r>
        <r>
          <rPr>
            <sz val="10"/>
            <color rgb="FF000000"/>
            <rFont val="Tahoma"/>
            <family val="2"/>
          </rPr>
          <t xml:space="preserve"> - C25
</t>
        </r>
      </text>
    </comment>
    <comment ref="C26" authorId="0" shapeId="0" xr:uid="{799F4400-37AD-C14E-A5ED-36783969A5BC}">
      <text>
        <r>
          <rPr>
            <sz val="10"/>
            <color rgb="FF000000"/>
            <rFont val="Tahoma"/>
            <family val="2"/>
          </rPr>
          <t xml:space="preserve">rubric:
</t>
        </r>
        <r>
          <rPr>
            <sz val="10"/>
            <color rgb="FF000000"/>
            <rFont val="Tahoma"/>
            <family val="2"/>
          </rPr>
          <t xml:space="preserve"> score: 1.5
</t>
        </r>
        <r>
          <rPr>
            <sz val="10"/>
            <color rgb="FF000000"/>
            <rFont val="Tahoma"/>
            <family val="2"/>
          </rPr>
          <t xml:space="preserve"> type: formula
</t>
        </r>
        <r>
          <rPr>
            <sz val="10"/>
            <color rgb="FF000000"/>
            <rFont val="Tahoma"/>
            <family val="2"/>
          </rPr>
          <t xml:space="preserve">alt_cells:
</t>
        </r>
        <r>
          <rPr>
            <sz val="10"/>
            <color rgb="FF000000"/>
            <rFont val="Tahoma"/>
            <family val="2"/>
          </rPr>
          <t xml:space="preserve"> - B23
</t>
        </r>
        <r>
          <rPr>
            <sz val="10"/>
            <color rgb="FF000000"/>
            <rFont val="Tahoma"/>
            <family val="2"/>
          </rPr>
          <t xml:space="preserve"> - C25
</t>
        </r>
      </text>
    </comment>
    <comment ref="C27" authorId="0" shapeId="0" xr:uid="{BE52E2A5-9D60-1E4F-A76A-42144110BF32}">
      <text>
        <r>
          <rPr>
            <sz val="10"/>
            <color rgb="FF000000"/>
            <rFont val="Tahoma"/>
            <family val="2"/>
          </rPr>
          <t xml:space="preserve">rubric:
</t>
        </r>
        <r>
          <rPr>
            <sz val="10"/>
            <color rgb="FF000000"/>
            <rFont val="Tahoma"/>
            <family val="2"/>
          </rPr>
          <t xml:space="preserve"> score: 3
</t>
        </r>
        <r>
          <rPr>
            <sz val="10"/>
            <color rgb="FF000000"/>
            <rFont val="Tahoma"/>
            <family val="2"/>
          </rPr>
          <t xml:space="preserve"> type: formula
</t>
        </r>
        <r>
          <rPr>
            <sz val="10"/>
            <color rgb="FF000000"/>
            <rFont val="Tahoma"/>
            <family val="2"/>
          </rPr>
          <t xml:space="preserve">alt_cells:
</t>
        </r>
        <r>
          <rPr>
            <sz val="10"/>
            <color rgb="FF000000"/>
            <rFont val="Tahoma"/>
            <family val="2"/>
          </rPr>
          <t xml:space="preserve"> - C25
</t>
        </r>
        <r>
          <rPr>
            <sz val="10"/>
            <color rgb="FF000000"/>
            <rFont val="Tahoma"/>
            <family val="2"/>
          </rPr>
          <t xml:space="preserve"> - C29
</t>
        </r>
        <r>
          <rPr>
            <sz val="10"/>
            <color rgb="FF000000"/>
            <rFont val="Tahoma"/>
            <family val="2"/>
          </rPr>
          <t xml:space="preserve">
</t>
        </r>
        <r>
          <rPr>
            <sz val="10"/>
            <color rgb="FF000000"/>
            <rFont val="Tahoma"/>
            <family val="2"/>
          </rPr>
          <t xml:space="preserve">
</t>
        </r>
        <r>
          <rPr>
            <sz val="10"/>
            <color rgb="FF000000"/>
            <rFont val="Tahoma"/>
            <family val="2"/>
          </rPr>
          <t xml:space="preserve">
</t>
        </r>
      </text>
    </comment>
    <comment ref="C28" authorId="0" shapeId="0" xr:uid="{0ECDA274-0397-C545-83A5-443128F6214B}">
      <text>
        <r>
          <rPr>
            <sz val="10"/>
            <color rgb="FF000000"/>
            <rFont val="Tahoma"/>
            <family val="2"/>
          </rPr>
          <t xml:space="preserve">rubric:
</t>
        </r>
        <r>
          <rPr>
            <sz val="10"/>
            <color rgb="FF000000"/>
            <rFont val="Tahoma"/>
            <family val="2"/>
          </rPr>
          <t xml:space="preserve"> score: 1.5
</t>
        </r>
        <r>
          <rPr>
            <sz val="10"/>
            <color rgb="FF000000"/>
            <rFont val="Tahoma"/>
            <family val="2"/>
          </rPr>
          <t xml:space="preserve"> type: formula
</t>
        </r>
        <r>
          <rPr>
            <sz val="10"/>
            <color rgb="FF000000"/>
            <rFont val="Tahoma"/>
            <family val="2"/>
          </rPr>
          <t xml:space="preserve">alt_cells:
</t>
        </r>
        <r>
          <rPr>
            <sz val="10"/>
            <color rgb="FF000000"/>
            <rFont val="Tahoma"/>
            <family val="2"/>
          </rPr>
          <t xml:space="preserve"> - C25
</t>
        </r>
        <r>
          <rPr>
            <sz val="10"/>
            <color rgb="FF000000"/>
            <rFont val="Tahoma"/>
            <family val="2"/>
          </rPr>
          <t xml:space="preserve"> - B23
</t>
        </r>
        <r>
          <rPr>
            <sz val="10"/>
            <color rgb="FF000000"/>
            <rFont val="Tahoma"/>
            <family val="2"/>
          </rPr>
          <t xml:space="preserve"> - C29</t>
        </r>
      </text>
    </comment>
    <comment ref="C31" authorId="1" shapeId="0" xr:uid="{D372C107-B3CD-1C4D-8AAC-EF118415C964}">
      <text>
        <r>
          <rPr>
            <sz val="10"/>
            <color rgb="FF000000"/>
            <rFont val="Calibri"/>
            <family val="2"/>
          </rPr>
          <t>rubric:</t>
        </r>
        <r>
          <rPr>
            <sz val="4"/>
            <color rgb="FF000000"/>
            <rFont val="Calibri"/>
            <family val="2"/>
          </rPr>
          <t xml:space="preserve">
</t>
        </r>
        <r>
          <rPr>
            <sz val="10"/>
            <color rgb="FF000000"/>
            <rFont val="Calibri"/>
            <family val="2"/>
          </rPr>
          <t xml:space="preserve"> score: 1</t>
        </r>
        <r>
          <rPr>
            <sz val="4"/>
            <color rgb="FF000000"/>
            <rFont val="Calibri"/>
            <family val="2"/>
          </rPr>
          <t xml:space="preserve">
</t>
        </r>
        <r>
          <rPr>
            <sz val="10"/>
            <color rgb="FF000000"/>
            <rFont val="Calibri"/>
            <family val="2"/>
          </rPr>
          <t xml:space="preserve"> type: formula</t>
        </r>
      </text>
    </comment>
    <comment ref="C36" authorId="0" shapeId="0" xr:uid="{A7AE71C6-F42E-6949-84CD-5750FD2DCEEC}">
      <text>
        <r>
          <rPr>
            <sz val="10"/>
            <color rgb="FF000000"/>
            <rFont val="Tahoma"/>
            <family val="2"/>
          </rPr>
          <t xml:space="preserve">rubric:
</t>
        </r>
        <r>
          <rPr>
            <sz val="10"/>
            <color rgb="FF000000"/>
            <rFont val="Tahoma"/>
            <family val="2"/>
          </rPr>
          <t xml:space="preserve"> score: 1
</t>
        </r>
        <r>
          <rPr>
            <sz val="10"/>
            <color rgb="FF000000"/>
            <rFont val="Tahoma"/>
            <family val="2"/>
          </rPr>
          <t xml:space="preserve"> type: formula
</t>
        </r>
        <r>
          <rPr>
            <sz val="10"/>
            <color rgb="FF000000"/>
            <rFont val="Tahoma"/>
            <family val="2"/>
          </rPr>
          <t xml:space="preserve">alt_cells:
</t>
        </r>
        <r>
          <rPr>
            <sz val="10"/>
            <color rgb="FF000000"/>
            <rFont val="Tahoma"/>
            <family val="2"/>
          </rPr>
          <t xml:space="preserve"> - B39</t>
        </r>
      </text>
    </comment>
    <comment ref="C37" authorId="0" shapeId="0" xr:uid="{2CD97295-2AC7-684D-9457-895294E41EBC}">
      <text>
        <r>
          <rPr>
            <sz val="10"/>
            <color rgb="FF000000"/>
            <rFont val="Tahoma"/>
            <family val="2"/>
          </rPr>
          <t xml:space="preserve">rubric:
</t>
        </r>
        <r>
          <rPr>
            <sz val="10"/>
            <color rgb="FF000000"/>
            <rFont val="Tahoma"/>
            <family val="2"/>
          </rPr>
          <t xml:space="preserve"> score: 1
</t>
        </r>
        <r>
          <rPr>
            <sz val="10"/>
            <color rgb="FF000000"/>
            <rFont val="Tahoma"/>
            <family val="2"/>
          </rPr>
          <t xml:space="preserve"> type: formula
</t>
        </r>
        <r>
          <rPr>
            <sz val="10"/>
            <color rgb="FF000000"/>
            <rFont val="Tahoma"/>
            <family val="2"/>
          </rPr>
          <t xml:space="preserve">alt_cells:
</t>
        </r>
        <r>
          <rPr>
            <sz val="10"/>
            <color rgb="FF000000"/>
            <rFont val="Tahoma"/>
            <family val="2"/>
          </rPr>
          <t xml:space="preserve"> - B39
</t>
        </r>
        <r>
          <rPr>
            <sz val="10"/>
            <color rgb="FF000000"/>
            <rFont val="Tahoma"/>
            <family val="2"/>
          </rPr>
          <t xml:space="preserve"> - B40
</t>
        </r>
      </text>
    </comment>
    <comment ref="C38" authorId="0" shapeId="0" xr:uid="{5A5A4377-0C1B-2842-AEFD-93CDDC6E47DA}">
      <text>
        <r>
          <rPr>
            <sz val="10"/>
            <color rgb="FF000000"/>
            <rFont val="Tahoma"/>
            <family val="2"/>
          </rPr>
          <t xml:space="preserve">rubric:
</t>
        </r>
        <r>
          <rPr>
            <sz val="10"/>
            <color rgb="FF000000"/>
            <rFont val="Tahoma"/>
            <family val="2"/>
          </rPr>
          <t xml:space="preserve"> score: 2
</t>
        </r>
        <r>
          <rPr>
            <sz val="10"/>
            <color rgb="FF000000"/>
            <rFont val="Tahoma"/>
            <family val="2"/>
          </rPr>
          <t xml:space="preserve"> type: formula
</t>
        </r>
        <r>
          <rPr>
            <sz val="10"/>
            <color rgb="FF000000"/>
            <rFont val="Tahoma"/>
            <family val="2"/>
          </rPr>
          <t xml:space="preserve">alt_cells:
</t>
        </r>
        <r>
          <rPr>
            <sz val="10"/>
            <color rgb="FF000000"/>
            <rFont val="Tahoma"/>
            <family val="2"/>
          </rPr>
          <t xml:space="preserve"> - B39
</t>
        </r>
        <r>
          <rPr>
            <sz val="10"/>
            <color rgb="FF000000"/>
            <rFont val="Tahoma"/>
            <family val="2"/>
          </rPr>
          <t xml:space="preserve"> - B40
</t>
        </r>
        <r>
          <rPr>
            <sz val="10"/>
            <color rgb="FF000000"/>
            <rFont val="Tahoma"/>
            <family val="2"/>
          </rPr>
          <t xml:space="preserve"> - B41</t>
        </r>
      </text>
    </comment>
    <comment ref="C42" authorId="0" shapeId="0" xr:uid="{F875BCFA-B1A4-D947-AEE4-E6A45501FCD9}">
      <text>
        <r>
          <rPr>
            <sz val="10"/>
            <color rgb="FF000000"/>
            <rFont val="Tahoma"/>
            <family val="2"/>
          </rPr>
          <t xml:space="preserve">rubric:
</t>
        </r>
        <r>
          <rPr>
            <sz val="10"/>
            <color rgb="FF000000"/>
            <rFont val="Tahoma"/>
            <family val="2"/>
          </rPr>
          <t xml:space="preserve"> score: 2
</t>
        </r>
        <r>
          <rPr>
            <sz val="10"/>
            <color rgb="FF000000"/>
            <rFont val="Tahoma"/>
            <family val="2"/>
          </rPr>
          <t xml:space="preserve"> type: formula
</t>
        </r>
        <r>
          <rPr>
            <sz val="10"/>
            <color rgb="FF000000"/>
            <rFont val="Tahoma"/>
            <family val="2"/>
          </rPr>
          <t xml:space="preserve">alt_cells:
</t>
        </r>
        <r>
          <rPr>
            <sz val="10"/>
            <color rgb="FF000000"/>
            <rFont val="Tahoma"/>
            <family val="2"/>
          </rPr>
          <t xml:space="preserve"> - B39
</t>
        </r>
        <r>
          <rPr>
            <sz val="10"/>
            <color rgb="FF000000"/>
            <rFont val="Tahoma"/>
            <family val="2"/>
          </rPr>
          <t xml:space="preserve"> - B40
</t>
        </r>
        <r>
          <rPr>
            <sz val="10"/>
            <color rgb="FF000000"/>
            <rFont val="Tahoma"/>
            <family val="2"/>
          </rPr>
          <t xml:space="preserve"> - B41</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C10" authorId="0" shapeId="0" xr:uid="{11C908A3-6EFE-454E-A309-F06BC8718DAA}">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
</t>
        </r>
        <r>
          <rPr>
            <sz val="18"/>
            <color rgb="FF000000"/>
            <rFont val="Calibri"/>
            <family val="2"/>
          </rPr>
          <t xml:space="preserve"> delta: 1.5</t>
        </r>
      </text>
    </comment>
    <comment ref="C11" authorId="0" shapeId="0" xr:uid="{1ADB12F5-F20B-D94D-8B8F-DF413811CFD6}">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
</t>
        </r>
        <r>
          <rPr>
            <sz val="18"/>
            <color rgb="FF000000"/>
            <rFont val="Calibri"/>
            <family val="2"/>
          </rPr>
          <t xml:space="preserve"> delta: 0.01</t>
        </r>
      </text>
    </comment>
    <comment ref="B12" authorId="0" shapeId="0" xr:uid="{8B66EB2A-5092-7346-9C0B-40F5195EEFD1}">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t>
        </r>
      </text>
    </comment>
    <comment ref="C13" authorId="0" shapeId="0" xr:uid="{4C5F417B-9E8C-3C41-B860-4310757BF1C7}">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
</t>
        </r>
      </text>
    </comment>
    <comment ref="B14" authorId="0" shapeId="0" xr:uid="{00E43EC7-842E-5343-A386-99C37311C225}">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
</t>
        </r>
      </text>
    </comment>
    <comment ref="C15" authorId="0" shapeId="0" xr:uid="{E21914E2-7A3C-A549-9687-CDAAD20F5EE1}">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
</t>
        </r>
        <r>
          <rPr>
            <sz val="18"/>
            <color rgb="FF000000"/>
            <rFont val="Calibri"/>
            <family val="2"/>
          </rPr>
          <t xml:space="preserve"> </t>
        </r>
      </text>
    </comment>
    <comment ref="B16" authorId="0" shapeId="0" xr:uid="{ADDD689B-A112-D647-AED2-D0DF3B2ABA32}">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
</t>
        </r>
        <r>
          <rPr>
            <sz val="18"/>
            <color rgb="FF000000"/>
            <rFont val="Calibri"/>
            <family val="2"/>
          </rPr>
          <t xml:space="preserve">prereq:
</t>
        </r>
        <r>
          <rPr>
            <sz val="18"/>
            <color rgb="FF000000"/>
            <rFont val="Calibri"/>
            <family val="2"/>
          </rPr>
          <t>- B14</t>
        </r>
      </text>
    </comment>
    <comment ref="C17" authorId="0" shapeId="0" xr:uid="{50F6C5A3-CF68-A24E-A1FE-A439105084DE}">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
</t>
        </r>
        <r>
          <rPr>
            <sz val="18"/>
            <color rgb="FF000000"/>
            <rFont val="Calibri"/>
            <family val="2"/>
          </rPr>
          <t xml:space="preserve">prereq:
</t>
        </r>
        <r>
          <rPr>
            <sz val="18"/>
            <color rgb="FF000000"/>
            <rFont val="Calibri"/>
            <family val="2"/>
          </rPr>
          <t xml:space="preserve"> - C13</t>
        </r>
      </text>
    </comment>
    <comment ref="C18" authorId="0" shapeId="0" xr:uid="{9892B7D4-EDB6-0C49-9494-905BC2A51005}">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
</t>
        </r>
        <r>
          <rPr>
            <sz val="18"/>
            <color rgb="FF000000"/>
            <rFont val="Calibri"/>
            <family val="2"/>
          </rPr>
          <t xml:space="preserve">alt_cells:
</t>
        </r>
        <r>
          <rPr>
            <sz val="18"/>
            <color rgb="FF000000"/>
            <rFont val="Calibri"/>
            <family val="2"/>
          </rPr>
          <t xml:space="preserve"> - B19</t>
        </r>
      </text>
    </comment>
    <comment ref="C20" authorId="0" shapeId="0" xr:uid="{923DDC3A-BB4F-824D-8298-3C1A6629DD33}">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
</t>
        </r>
        <r>
          <rPr>
            <sz val="18"/>
            <color rgb="FF000000"/>
            <rFont val="Calibri"/>
            <family val="2"/>
          </rPr>
          <t xml:space="preserve">alt_cells:
</t>
        </r>
        <r>
          <rPr>
            <sz val="18"/>
            <color rgb="FF000000"/>
            <rFont val="Calibri"/>
            <family val="2"/>
          </rPr>
          <t xml:space="preserve"> - C21</t>
        </r>
      </text>
    </comment>
    <comment ref="C22" authorId="0" shapeId="0" xr:uid="{5C6D0EC8-0476-FB47-8C79-EC24232775C7}">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
</t>
        </r>
        <r>
          <rPr>
            <sz val="18"/>
            <color rgb="FF000000"/>
            <rFont val="Calibri"/>
            <family val="2"/>
          </rPr>
          <t xml:space="preserve"> delta: 0.1
</t>
        </r>
        <r>
          <rPr>
            <sz val="18"/>
            <color rgb="FF000000"/>
            <rFont val="Calibri"/>
            <family val="2"/>
          </rPr>
          <t xml:space="preserve"> grading: negative </t>
        </r>
      </text>
    </comment>
    <comment ref="B23" authorId="0" shapeId="0" xr:uid="{449D8A9A-79D0-7C44-9FB2-55880BDD545A}">
      <text>
        <r>
          <rPr>
            <sz val="18"/>
            <color rgb="FF000000"/>
            <rFont val="Calibri"/>
            <family val="2"/>
          </rPr>
          <t>rubric:</t>
        </r>
        <r>
          <rPr>
            <sz val="10"/>
            <color rgb="FF000000"/>
            <rFont val="Calibri"/>
            <family val="2"/>
          </rPr>
          <t xml:space="preserve">
</t>
        </r>
        <r>
          <rPr>
            <sz val="18"/>
            <color rgb="FF000000"/>
            <rFont val="Calibri"/>
            <family val="2"/>
          </rPr>
          <t xml:space="preserve"> score: -2</t>
        </r>
        <r>
          <rPr>
            <sz val="10"/>
            <color rgb="FF000000"/>
            <rFont val="Calibri"/>
            <family val="2"/>
          </rPr>
          <t xml:space="preserve">
</t>
        </r>
        <r>
          <rPr>
            <sz val="18"/>
            <color rgb="FF000000"/>
            <rFont val="Calibri"/>
            <family val="2"/>
          </rPr>
          <t xml:space="preserve"> type: relative
</t>
        </r>
        <r>
          <rPr>
            <sz val="18"/>
            <color rgb="FF000000"/>
            <rFont val="Calibri"/>
            <family val="2"/>
          </rPr>
          <t xml:space="preserve"> delta: 0.1
</t>
        </r>
        <r>
          <rPr>
            <sz val="18"/>
            <color rgb="FF000000"/>
            <rFont val="Calibri"/>
            <family val="2"/>
          </rPr>
          <t xml:space="preserve"> grading: negative</t>
        </r>
      </text>
    </comment>
    <comment ref="B24" authorId="0" shapeId="0" xr:uid="{82898E06-4C43-8C49-B0E8-8FE6C068BC77}">
      <text>
        <r>
          <rPr>
            <sz val="18"/>
            <color rgb="FF000000"/>
            <rFont val="Calibri"/>
            <family val="2"/>
          </rPr>
          <t>rubric:</t>
        </r>
        <r>
          <rPr>
            <sz val="10"/>
            <color rgb="FF000000"/>
            <rFont val="Calibri"/>
            <family val="2"/>
          </rPr>
          <t xml:space="preserve">
</t>
        </r>
        <r>
          <rPr>
            <sz val="18"/>
            <color rgb="FF000000"/>
            <rFont val="Calibri"/>
            <family val="2"/>
          </rPr>
          <t xml:space="preserve"> score: 2</t>
        </r>
        <r>
          <rPr>
            <sz val="10"/>
            <color rgb="FF000000"/>
            <rFont val="Calibri"/>
            <family val="2"/>
          </rPr>
          <t xml:space="preserve">
</t>
        </r>
        <r>
          <rPr>
            <sz val="18"/>
            <color rgb="FF000000"/>
            <rFont val="Calibri"/>
            <family val="2"/>
          </rPr>
          <t xml:space="preserve"> type: relative
</t>
        </r>
        <r>
          <rPr>
            <sz val="18"/>
            <color rgb="FF000000"/>
            <rFont val="Calibri"/>
            <family val="2"/>
          </rPr>
          <t xml:space="preserve"> grading: positive
</t>
        </r>
      </text>
    </comment>
    <comment ref="B25" authorId="0" shapeId="0" xr:uid="{F7F2E7B6-3D77-094B-AFED-1A13EBFEDCA7}">
      <text>
        <r>
          <rPr>
            <sz val="18"/>
            <color rgb="FF000000"/>
            <rFont val="Calibri"/>
            <family val="2"/>
          </rPr>
          <t>rubric:</t>
        </r>
        <r>
          <rPr>
            <sz val="10"/>
            <color rgb="FF000000"/>
            <rFont val="Calibri"/>
            <family val="2"/>
          </rPr>
          <t xml:space="preserve">
</t>
        </r>
        <r>
          <rPr>
            <sz val="18"/>
            <color rgb="FF000000"/>
            <rFont val="Calibri"/>
            <family val="2"/>
          </rPr>
          <t xml:space="preserve"> score: 2</t>
        </r>
        <r>
          <rPr>
            <sz val="10"/>
            <color rgb="FF000000"/>
            <rFont val="Calibri"/>
            <family val="2"/>
          </rPr>
          <t xml:space="preserve">
</t>
        </r>
        <r>
          <rPr>
            <sz val="18"/>
            <color rgb="FF000000"/>
            <rFont val="Calibri"/>
            <family val="2"/>
          </rPr>
          <t xml:space="preserve"> type: relative
</t>
        </r>
        <r>
          <rPr>
            <sz val="18"/>
            <color rgb="FF000000"/>
            <rFont val="Calibri"/>
            <family val="2"/>
          </rPr>
          <t xml:space="preserve"> delta: 0.1</t>
        </r>
      </text>
    </comment>
    <comment ref="B26" authorId="0" shapeId="0" xr:uid="{D54EEB56-1117-8A49-94CC-5887DF7656BB}">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t>
        </r>
      </text>
    </comment>
    <comment ref="C27" authorId="0" shapeId="0" xr:uid="{9FB35DF9-4498-F444-81C0-071633122E66}">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
</t>
        </r>
        <r>
          <rPr>
            <sz val="18"/>
            <color rgb="FF000000"/>
            <rFont val="Calibri"/>
            <family val="2"/>
          </rPr>
          <t xml:space="preserve">alt_cells:
</t>
        </r>
        <r>
          <rPr>
            <sz val="18"/>
            <color rgb="FF000000"/>
            <rFont val="Calibri"/>
            <family val="2"/>
          </rPr>
          <t xml:space="preserve"> - B28</t>
        </r>
      </text>
    </comment>
    <comment ref="C29" authorId="0" shapeId="0" xr:uid="{352D8B4A-FD27-D442-B8D7-A9D580069C10}">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
</t>
        </r>
        <r>
          <rPr>
            <sz val="18"/>
            <color rgb="FF000000"/>
            <rFont val="Calibri"/>
            <family val="2"/>
          </rPr>
          <t xml:space="preserve">alt_cells:
</t>
        </r>
        <r>
          <rPr>
            <sz val="18"/>
            <color rgb="FF000000"/>
            <rFont val="Calibri"/>
            <family val="2"/>
          </rPr>
          <t xml:space="preserve"> - B30
</t>
        </r>
        <r>
          <rPr>
            <sz val="18"/>
            <color rgb="FF000000"/>
            <rFont val="Calibri"/>
            <family val="2"/>
          </rPr>
          <t xml:space="preserve"> - B31</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B10" authorId="0" shapeId="0" xr:uid="{E547286A-6AC8-B740-9073-4B975F5092BB}">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check
</t>
        </r>
        <r>
          <rPr>
            <sz val="18"/>
            <color rgb="FF000000"/>
            <rFont val="Calibri"/>
            <family val="2"/>
          </rPr>
          <t xml:space="preserve"> delta: 0.5
</t>
        </r>
        <r>
          <rPr>
            <sz val="18"/>
            <color rgb="FF000000"/>
            <rFont val="Calibri"/>
            <family val="2"/>
          </rPr>
          <t xml:space="preserve"> result: D10</t>
        </r>
      </text>
    </comment>
    <comment ref="C11" authorId="0" shapeId="0" xr:uid="{2C60FBE0-C390-5C4A-8A72-5F7BA395A09D}">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check
</t>
        </r>
        <r>
          <rPr>
            <sz val="18"/>
            <color rgb="FF000000"/>
            <rFont val="Calibri"/>
            <family val="2"/>
          </rPr>
          <t xml:space="preserve"> delta: 0.01
</t>
        </r>
        <r>
          <rPr>
            <sz val="18"/>
            <color rgb="FF000000"/>
            <rFont val="Calibri"/>
            <family val="2"/>
          </rPr>
          <t xml:space="preserve"> result: D10</t>
        </r>
      </text>
    </comment>
    <comment ref="B12" authorId="0" shapeId="0" xr:uid="{E3A1AC4B-BB33-A64E-8BEB-BD0C82828E14}">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check</t>
        </r>
      </text>
    </comment>
    <comment ref="C13" authorId="0" shapeId="0" xr:uid="{A79F1082-803F-CE4E-A09C-1623FC454EFC}">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check</t>
        </r>
      </text>
    </comment>
    <comment ref="B14" authorId="0" shapeId="0" xr:uid="{D6843DE2-25DB-DD46-982B-917362FA0CFC}">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check
</t>
        </r>
        <r>
          <rPr>
            <sz val="18"/>
            <color rgb="FF000000"/>
            <rFont val="Calibri"/>
            <family val="2"/>
          </rPr>
          <t xml:space="preserve"> result: D14</t>
        </r>
      </text>
    </comment>
    <comment ref="C15" authorId="0" shapeId="0" xr:uid="{B51E9E3E-DF3D-2047-B9BE-A74B011610F0}">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check
</t>
        </r>
        <r>
          <rPr>
            <sz val="18"/>
            <color rgb="FF000000"/>
            <rFont val="Calibri"/>
            <family val="2"/>
          </rPr>
          <t xml:space="preserve"> result: D15
</t>
        </r>
      </text>
    </comment>
    <comment ref="B16" authorId="0" shapeId="0" xr:uid="{F340CAF1-F62C-4446-B41E-5A3632D36C0E}">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check
</t>
        </r>
        <r>
          <rPr>
            <sz val="18"/>
            <color rgb="FF000000"/>
            <rFont val="Calibri"/>
            <family val="2"/>
          </rPr>
          <t xml:space="preserve">prereq:
</t>
        </r>
        <r>
          <rPr>
            <sz val="18"/>
            <color rgb="FF000000"/>
            <rFont val="Calibri"/>
            <family val="2"/>
          </rPr>
          <t>- B14</t>
        </r>
      </text>
    </comment>
    <comment ref="B17" authorId="0" shapeId="0" xr:uid="{99E427F0-DBD3-CD4F-AC0D-BB5627468800}">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check
</t>
        </r>
        <r>
          <rPr>
            <sz val="18"/>
            <color rgb="FF000000"/>
            <rFont val="Calibri"/>
            <family val="2"/>
          </rPr>
          <t xml:space="preserve">prereq:
</t>
        </r>
        <r>
          <rPr>
            <sz val="18"/>
            <color rgb="FF000000"/>
            <rFont val="Calibri"/>
            <family val="2"/>
          </rPr>
          <t xml:space="preserve"> - C13</t>
        </r>
      </text>
    </comment>
    <comment ref="C18" authorId="0" shapeId="0" xr:uid="{90A332C6-E4F5-8C40-B3CA-D1606D23D442}">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check
</t>
        </r>
        <r>
          <rPr>
            <sz val="18"/>
            <color rgb="FF000000"/>
            <rFont val="Calibri"/>
            <family val="2"/>
          </rPr>
          <t xml:space="preserve">alt_cells:
</t>
        </r>
        <r>
          <rPr>
            <sz val="18"/>
            <color rgb="FF000000"/>
            <rFont val="Calibri"/>
            <family val="2"/>
          </rPr>
          <t xml:space="preserve"> - B19</t>
        </r>
      </text>
    </comment>
    <comment ref="C20" authorId="0" shapeId="0" xr:uid="{D3AF659B-456B-D04E-A0D3-8085685C0B3D}">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check
</t>
        </r>
        <r>
          <rPr>
            <sz val="18"/>
            <color rgb="FF000000"/>
            <rFont val="Calibri"/>
            <family val="2"/>
          </rPr>
          <t xml:space="preserve">alt_cells:
</t>
        </r>
        <r>
          <rPr>
            <sz val="18"/>
            <color rgb="FF000000"/>
            <rFont val="Calibri"/>
            <family val="2"/>
          </rPr>
          <t xml:space="preserve"> - C21</t>
        </r>
      </text>
    </comment>
    <comment ref="C22" authorId="0" shapeId="0" xr:uid="{420E2744-0D32-9142-A673-7FFA1986FB8C}">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check
</t>
        </r>
        <r>
          <rPr>
            <sz val="18"/>
            <color rgb="FF000000"/>
            <rFont val="Calibri"/>
            <family val="2"/>
          </rPr>
          <t xml:space="preserve"> delta: 0.1
</t>
        </r>
        <r>
          <rPr>
            <sz val="18"/>
            <color rgb="FF000000"/>
            <rFont val="Calibri"/>
            <family val="2"/>
          </rPr>
          <t xml:space="preserve"> grading: negative </t>
        </r>
      </text>
    </comment>
    <comment ref="B23" authorId="0" shapeId="0" xr:uid="{6A51272A-C050-A34E-9B9D-812CC775952A}">
      <text>
        <r>
          <rPr>
            <sz val="18"/>
            <color rgb="FF000000"/>
            <rFont val="Calibri"/>
            <family val="2"/>
          </rPr>
          <t>rubric:</t>
        </r>
        <r>
          <rPr>
            <sz val="10"/>
            <color rgb="FF000000"/>
            <rFont val="Calibri"/>
            <family val="2"/>
          </rPr>
          <t xml:space="preserve">
</t>
        </r>
        <r>
          <rPr>
            <sz val="18"/>
            <color rgb="FF000000"/>
            <rFont val="Calibri"/>
            <family val="2"/>
          </rPr>
          <t xml:space="preserve"> score: -2</t>
        </r>
        <r>
          <rPr>
            <sz val="10"/>
            <color rgb="FF000000"/>
            <rFont val="Calibri"/>
            <family val="2"/>
          </rPr>
          <t xml:space="preserve">
</t>
        </r>
        <r>
          <rPr>
            <sz val="18"/>
            <color rgb="FF000000"/>
            <rFont val="Calibri"/>
            <family val="2"/>
          </rPr>
          <t xml:space="preserve"> type: check
</t>
        </r>
        <r>
          <rPr>
            <sz val="18"/>
            <color rgb="FF000000"/>
            <rFont val="Calibri"/>
            <family val="2"/>
          </rPr>
          <t xml:space="preserve"> delta: 0.1
</t>
        </r>
        <r>
          <rPr>
            <sz val="18"/>
            <color rgb="FF000000"/>
            <rFont val="Calibri"/>
            <family val="2"/>
          </rPr>
          <t xml:space="preserve"> grading: negative</t>
        </r>
      </text>
    </comment>
    <comment ref="B24" authorId="0" shapeId="0" xr:uid="{EF02B4AE-EF6B-EA41-A124-7BDD98BCAC41}">
      <text>
        <r>
          <rPr>
            <sz val="18"/>
            <color rgb="FF000000"/>
            <rFont val="Calibri"/>
            <family val="2"/>
          </rPr>
          <t>rubric:</t>
        </r>
        <r>
          <rPr>
            <sz val="10"/>
            <color rgb="FF000000"/>
            <rFont val="Calibri"/>
            <family val="2"/>
          </rPr>
          <t xml:space="preserve">
</t>
        </r>
        <r>
          <rPr>
            <sz val="18"/>
            <color rgb="FF000000"/>
            <rFont val="Calibri"/>
            <family val="2"/>
          </rPr>
          <t xml:space="preserve"> score: 2</t>
        </r>
        <r>
          <rPr>
            <sz val="10"/>
            <color rgb="FF000000"/>
            <rFont val="Calibri"/>
            <family val="2"/>
          </rPr>
          <t xml:space="preserve">
</t>
        </r>
        <r>
          <rPr>
            <sz val="18"/>
            <color rgb="FF000000"/>
            <rFont val="Calibri"/>
            <family val="2"/>
          </rPr>
          <t xml:space="preserve"> type: check
</t>
        </r>
        <r>
          <rPr>
            <sz val="18"/>
            <color rgb="FF000000"/>
            <rFont val="Calibri"/>
            <family val="2"/>
          </rPr>
          <t xml:space="preserve"> grading: positive
</t>
        </r>
        <r>
          <rPr>
            <sz val="18"/>
            <color rgb="FF000000"/>
            <rFont val="Calibri"/>
            <family val="2"/>
          </rPr>
          <t xml:space="preserve"> result: D24
</t>
        </r>
      </text>
    </comment>
    <comment ref="B25" authorId="0" shapeId="0" xr:uid="{DDFAF2BA-E436-0942-8A6D-355B631AF2B8}">
      <text>
        <r>
          <rPr>
            <sz val="18"/>
            <color rgb="FF000000"/>
            <rFont val="Calibri"/>
            <family val="2"/>
          </rPr>
          <t>rubric:</t>
        </r>
        <r>
          <rPr>
            <sz val="10"/>
            <color rgb="FF000000"/>
            <rFont val="Calibri"/>
            <family val="2"/>
          </rPr>
          <t xml:space="preserve">
</t>
        </r>
        <r>
          <rPr>
            <sz val="18"/>
            <color rgb="FF000000"/>
            <rFont val="Calibri"/>
            <family val="2"/>
          </rPr>
          <t xml:space="preserve"> score: 2</t>
        </r>
        <r>
          <rPr>
            <sz val="10"/>
            <color rgb="FF000000"/>
            <rFont val="Calibri"/>
            <family val="2"/>
          </rPr>
          <t xml:space="preserve">
</t>
        </r>
        <r>
          <rPr>
            <sz val="18"/>
            <color rgb="FF000000"/>
            <rFont val="Calibri"/>
            <family val="2"/>
          </rPr>
          <t xml:space="preserve"> type: check
</t>
        </r>
        <r>
          <rPr>
            <sz val="18"/>
            <color rgb="FF000000"/>
            <rFont val="Calibri"/>
            <family val="2"/>
          </rPr>
          <t xml:space="preserve"> delta: 0.1</t>
        </r>
      </text>
    </comment>
    <comment ref="B26" authorId="0" shapeId="0" xr:uid="{619F41D1-5BA5-AA4A-804E-84002BBF14B1}">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check</t>
        </r>
      </text>
    </comment>
    <comment ref="C27" authorId="0" shapeId="0" xr:uid="{EECCF6AD-92CA-DF40-A507-9D2D0DF8478C}">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check
</t>
        </r>
        <r>
          <rPr>
            <sz val="18"/>
            <color rgb="FF000000"/>
            <rFont val="Calibri"/>
            <family val="2"/>
          </rPr>
          <t xml:space="preserve">alt_cells:
</t>
        </r>
        <r>
          <rPr>
            <sz val="18"/>
            <color rgb="FF000000"/>
            <rFont val="Calibri"/>
            <family val="2"/>
          </rPr>
          <t xml:space="preserve"> - B28</t>
        </r>
      </text>
    </comment>
    <comment ref="C29" authorId="0" shapeId="0" xr:uid="{874B3673-CD66-154E-8641-EB4B303A1753}">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check</t>
        </r>
      </text>
    </comment>
    <comment ref="C30" authorId="0" shapeId="0" xr:uid="{A69C7DBC-568D-E649-82BE-A8E5C0983CF8}">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check
 result: D30
</t>
        </r>
        <r>
          <rPr>
            <sz val="18"/>
            <color rgb="FF000000"/>
            <rFont val="Calibri"/>
            <family val="2"/>
          </rPr>
          <t xml:space="preserve">alt_cells:
</t>
        </r>
        <r>
          <rPr>
            <sz val="18"/>
            <color rgb="FF000000"/>
            <rFont val="Calibri"/>
            <family val="2"/>
          </rPr>
          <t xml:space="preserve"> - B31
</t>
        </r>
        <r>
          <rPr>
            <sz val="18"/>
            <color rgb="FF000000"/>
            <rFont val="Calibri"/>
            <family val="2"/>
          </rPr>
          <t xml:space="preserve"> - B32</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B3" authorId="0" shapeId="0" xr:uid="{D253C392-CAC3-46F9-9F13-CBF5BDECCC54}">
      <text>
        <r>
          <rPr>
            <sz val="10"/>
            <color rgb="FF000000"/>
            <rFont val="Tahoma"/>
            <family val="2"/>
            <charset val="1"/>
          </rPr>
          <t xml:space="preserve">rubric:
 score: 1.5
 type: soft_formula
</t>
        </r>
      </text>
    </comment>
    <comment ref="B4" authorId="0" shapeId="0" xr:uid="{8D5FB1B4-1AA7-4489-8DA0-AFFC3CA85D26}">
      <text>
        <r>
          <rPr>
            <sz val="10"/>
            <color rgb="FF000000"/>
            <rFont val="Tahoma"/>
            <family val="2"/>
            <charset val="1"/>
          </rPr>
          <t xml:space="preserve">rubric:
 score: 1.5
 type: soft_formula
</t>
        </r>
      </text>
    </comment>
    <comment ref="B6" authorId="0" shapeId="0" xr:uid="{08B199C4-7ED3-4E60-AF4F-832013AD3D65}">
      <text>
        <r>
          <rPr>
            <sz val="10"/>
            <color rgb="FF000000"/>
            <rFont val="Tahoma"/>
            <family val="2"/>
            <charset val="1"/>
          </rPr>
          <t xml:space="preserve">rubric:
 score: 1
 type: soft_formula
</t>
        </r>
      </text>
    </comment>
    <comment ref="B7" authorId="0" shapeId="0" xr:uid="{11598048-B952-4D84-AB1A-212365CEDD74}">
      <text>
        <r>
          <rPr>
            <sz val="10"/>
            <color rgb="FF000000"/>
            <rFont val="Tahoma"/>
            <family val="2"/>
            <charset val="1"/>
          </rPr>
          <t xml:space="preserve">rubric:
 score: 1
 type: soft_formula
</t>
        </r>
      </text>
    </comment>
    <comment ref="B8" authorId="0" shapeId="0" xr:uid="{1CE92E4A-4805-46A8-A5BD-F486D39ABC9A}">
      <text>
        <r>
          <rPr>
            <sz val="10"/>
            <color rgb="FF000000"/>
            <rFont val="Tahoma"/>
            <family val="2"/>
            <charset val="1"/>
          </rPr>
          <t xml:space="preserve">rubric:
 score: 1.5
 type: soft_formula
 delta: 0.26
</t>
        </r>
      </text>
    </comment>
    <comment ref="B9" authorId="0" shapeId="0" xr:uid="{6A10C734-0D05-4708-9586-78B13107CAA0}">
      <text>
        <r>
          <rPr>
            <sz val="10"/>
            <color rgb="FF000000"/>
            <rFont val="Tahoma"/>
            <family val="2"/>
            <charset val="1"/>
          </rPr>
          <t xml:space="preserve">rubric:
 score: 1.5
 type: soft_formula
alt_cells:
 - C10
</t>
        </r>
      </text>
    </comment>
    <comment ref="B11" authorId="0" shapeId="0" xr:uid="{40A82EA7-DAFA-4D05-8C67-672399576873}">
      <text>
        <r>
          <rPr>
            <sz val="10"/>
            <color rgb="FF000000"/>
            <rFont val="Tahoma"/>
            <family val="2"/>
            <charset val="1"/>
          </rPr>
          <t>rubric:
 score: 2
 type: soft_formula</t>
        </r>
      </text>
    </comment>
    <comment ref="B12" authorId="0" shapeId="0" xr:uid="{E7DA26D1-C2D9-4918-BE39-B050BFDE7326}">
      <text>
        <r>
          <rPr>
            <sz val="10"/>
            <color rgb="FF000000"/>
            <rFont val="Tahoma"/>
            <family val="2"/>
            <charset val="1"/>
          </rPr>
          <t>rubric:
 score: 0
 type: soft_formula</t>
        </r>
      </text>
    </comment>
    <comment ref="B13" authorId="0" shapeId="0" xr:uid="{280EE453-B9B4-4399-8D2D-E3F070603BFF}">
      <text>
        <r>
          <rPr>
            <sz val="10"/>
            <color rgb="FF000000"/>
            <rFont val="Tahoma"/>
            <family val="2"/>
            <charset val="1"/>
          </rPr>
          <t>rubric:
 score: 2
 type: soft_formula</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A2" authorId="0" shapeId="0" xr:uid="{4D1CCE99-8A95-4442-85F1-754578DBE703}">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relative_f</t>
        </r>
      </text>
    </comment>
    <comment ref="A3" authorId="0" shapeId="0" xr:uid="{DFB19857-F8D2-0549-8FAD-3F09B05D6F7F}">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relative_f</t>
        </r>
      </text>
    </comment>
    <comment ref="A4" authorId="0" shapeId="0" xr:uid="{6625B3A2-7060-E14A-8CAD-A710F9425989}">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relative_f
</t>
        </r>
        <r>
          <rPr>
            <sz val="18"/>
            <color rgb="FF000000"/>
            <rFont val="Calibri"/>
            <family val="2"/>
          </rPr>
          <t xml:space="preserve"> delta: 5
</t>
        </r>
        <r>
          <rPr>
            <sz val="18"/>
            <color rgb="FF000000"/>
            <rFont val="Calibri"/>
            <family val="2"/>
          </rPr>
          <t xml:space="preserve"> prereq:
</t>
        </r>
        <r>
          <rPr>
            <sz val="18"/>
            <color rgb="FF000000"/>
            <rFont val="Calibri"/>
            <family val="2"/>
          </rPr>
          <t xml:space="preserve">  - A2
</t>
        </r>
        <r>
          <rPr>
            <sz val="18"/>
            <color rgb="FF000000"/>
            <rFont val="Calibri"/>
            <family val="2"/>
          </rPr>
          <t xml:space="preserve">  - A3</t>
        </r>
      </text>
    </comment>
    <comment ref="A5" authorId="0" shapeId="0" xr:uid="{03774356-5573-6340-98D9-BF6F67EE5C0B}">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relative_f</t>
        </r>
        <r>
          <rPr>
            <sz val="10"/>
            <color rgb="FF000000"/>
            <rFont val="Calibri"/>
            <family val="2"/>
          </rPr>
          <t xml:space="preserve">
</t>
        </r>
        <r>
          <rPr>
            <sz val="18"/>
            <color rgb="FF000000"/>
            <rFont val="Calibri"/>
            <family val="2"/>
          </rPr>
          <t xml:space="preserve">alt_cells:
</t>
        </r>
        <r>
          <rPr>
            <sz val="18"/>
            <color rgb="FF000000"/>
            <rFont val="Calibri"/>
            <family val="2"/>
          </rPr>
          <t xml:space="preserve"> - F10</t>
        </r>
      </text>
    </comment>
    <comment ref="A6" authorId="0" shapeId="0" xr:uid="{C5261D4C-1E29-4CAD-BB5E-6EE4352B7A4F}">
      <text>
        <r>
          <rPr>
            <sz val="18"/>
            <color rgb="FF000000"/>
            <rFont val="Calibri"/>
            <family val="2"/>
          </rPr>
          <t>rubric:</t>
        </r>
        <r>
          <rPr>
            <sz val="10"/>
            <color rgb="FF000000"/>
            <rFont val="Calibri"/>
            <family val="2"/>
          </rPr>
          <t xml:space="preserve">
</t>
        </r>
        <r>
          <rPr>
            <sz val="18"/>
            <color rgb="FF000000"/>
            <rFont val="Calibri"/>
            <family val="2"/>
          </rPr>
          <t xml:space="preserve"> score: 0</t>
        </r>
        <r>
          <rPr>
            <sz val="10"/>
            <color rgb="FF000000"/>
            <rFont val="Calibri"/>
            <family val="2"/>
          </rPr>
          <t xml:space="preserve">
</t>
        </r>
        <r>
          <rPr>
            <sz val="18"/>
            <color rgb="FF000000"/>
            <rFont val="Calibri"/>
            <family val="2"/>
          </rPr>
          <t xml:space="preserve"> type: relative_f
 delta: 5
 prereq:
  - A2</t>
        </r>
      </text>
    </comment>
    <comment ref="A7" authorId="0" shapeId="0" xr:uid="{857C54FF-D278-4F06-86F0-7AB6D604AFFA}">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relative_f
 delta: 5
 grading: negative</t>
        </r>
      </text>
    </comment>
    <comment ref="A8" authorId="0" shapeId="0" xr:uid="{2FB21229-87A7-47C6-B512-4BE8D0771575}">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relative_f
 delta: 5</t>
        </r>
      </text>
    </comment>
    <comment ref="A9" authorId="0" shapeId="0" xr:uid="{BA5C851A-7E20-483A-BE73-F36876A6CECC}">
      <text>
        <r>
          <rPr>
            <sz val="18"/>
            <color rgb="FF000000"/>
            <rFont val="Calibri"/>
            <family val="2"/>
          </rPr>
          <t>rubric:</t>
        </r>
        <r>
          <rPr>
            <sz val="10"/>
            <color rgb="FF000000"/>
            <rFont val="Calibri"/>
            <family val="2"/>
          </rPr>
          <t xml:space="preserve">
</t>
        </r>
        <r>
          <rPr>
            <sz val="18"/>
            <color rgb="FF000000"/>
            <rFont val="Calibri"/>
            <family val="2"/>
          </rPr>
          <t xml:space="preserve"> score: -1</t>
        </r>
        <r>
          <rPr>
            <sz val="10"/>
            <color rgb="FF000000"/>
            <rFont val="Calibri"/>
            <family val="2"/>
          </rPr>
          <t xml:space="preserve">
</t>
        </r>
        <r>
          <rPr>
            <sz val="18"/>
            <color rgb="FF000000"/>
            <rFont val="Calibri"/>
            <family val="2"/>
          </rPr>
          <t xml:space="preserve"> type: relative_f
 grading: negative</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Ricardo Pramana Suranta</author>
  </authors>
  <commentList>
    <comment ref="B5" authorId="0" shapeId="0" xr:uid="{2F37875C-F1FE-DB47-9444-CB9BC8E84C6F}">
      <text>
        <r>
          <rPr>
            <sz val="10"/>
            <color rgb="FF000000"/>
            <rFont val="Tahoma"/>
            <family val="2"/>
          </rPr>
          <t xml:space="preserve">rubric:
</t>
        </r>
        <r>
          <rPr>
            <sz val="10"/>
            <color rgb="FF000000"/>
            <rFont val="Tahoma"/>
            <family val="2"/>
          </rPr>
          <t xml:space="preserve"> score: 1.5
</t>
        </r>
        <r>
          <rPr>
            <sz val="10"/>
            <color rgb="FF000000"/>
            <rFont val="Tahoma"/>
            <family val="2"/>
          </rPr>
          <t xml:space="preserve"> type: test
</t>
        </r>
        <r>
          <rPr>
            <sz val="10"/>
            <color rgb="FF000000"/>
            <rFont val="Tahoma"/>
            <family val="2"/>
          </rPr>
          <t xml:space="preserve">test_cases:
</t>
        </r>
        <r>
          <rPr>
            <sz val="10"/>
            <color rgb="FF000000"/>
            <rFont val="Tahoma"/>
            <family val="2"/>
          </rPr>
          <t xml:space="preserve"> default_test:
</t>
        </r>
        <r>
          <rPr>
            <sz val="10"/>
            <color rgb="FF000000"/>
            <rFont val="Tahoma"/>
            <family val="2"/>
          </rPr>
          <t xml:space="preserve">  output: 21
</t>
        </r>
        <r>
          <rPr>
            <sz val="10"/>
            <color rgb="FF000000"/>
            <rFont val="Tahoma"/>
            <family val="2"/>
          </rPr>
          <t xml:space="preserve">  input:
</t>
        </r>
        <r>
          <rPr>
            <sz val="10"/>
            <color rgb="FF000000"/>
            <rFont val="Tahoma"/>
            <family val="2"/>
          </rPr>
          <t xml:space="preserve">   B2: 2020
   B4: 0
</t>
        </r>
        <r>
          <rPr>
            <sz val="10"/>
            <color rgb="FF000000"/>
            <rFont val="Tahoma"/>
            <family val="2"/>
          </rPr>
          <t xml:space="preserve"> custom_rounding_input:
</t>
        </r>
        <r>
          <rPr>
            <sz val="10"/>
            <color rgb="FF000000"/>
            <rFont val="Tahoma"/>
            <family val="2"/>
          </rPr>
          <t xml:space="preserve">   output: 20.2
</t>
        </r>
        <r>
          <rPr>
            <sz val="10"/>
            <color rgb="FF000000"/>
            <rFont val="Tahoma"/>
            <family val="2"/>
          </rPr>
          <t xml:space="preserve">   input:
</t>
        </r>
        <r>
          <rPr>
            <sz val="10"/>
            <color rgb="FF000000"/>
            <rFont val="Tahoma"/>
            <family val="2"/>
          </rPr>
          <t xml:space="preserve">    B2: 2020
</t>
        </r>
        <r>
          <rPr>
            <sz val="10"/>
            <color rgb="FF000000"/>
            <rFont val="Tahoma"/>
            <family val="2"/>
          </rPr>
          <t xml:space="preserve">    B4: 1
</t>
        </r>
        <r>
          <rPr>
            <sz val="10"/>
            <color rgb="FF000000"/>
            <rFont val="Tahoma"/>
            <family val="2"/>
          </rPr>
          <t xml:space="preserve">
</t>
        </r>
      </text>
    </comment>
    <comment ref="B9" authorId="0" shapeId="0" xr:uid="{D4AA5DAC-07A2-6648-9C78-8C383E30932D}">
      <text>
        <r>
          <rPr>
            <sz val="10"/>
            <color rgb="FF000000"/>
            <rFont val="Tahoma"/>
            <family val="2"/>
          </rPr>
          <t xml:space="preserve">rubric:
 score: 0
 type: test
test_cases:
 default_test:
  output: 3280.84
  delta: 0.26
  input:
   B7: 1000
</t>
        </r>
      </text>
    </comment>
    <comment ref="B10" authorId="0" shapeId="0" xr:uid="{F8B2639D-5638-E240-BF11-8557EDA06127}">
      <text>
        <r>
          <rPr>
            <sz val="10"/>
            <color rgb="FF000000"/>
            <rFont val="Tahoma"/>
            <family val="2"/>
          </rPr>
          <t xml:space="preserve">rubric:
</t>
        </r>
        <r>
          <rPr>
            <sz val="10"/>
            <color rgb="FF000000"/>
            <rFont val="Tahoma"/>
            <family val="2"/>
          </rPr>
          <t xml:space="preserve"> score: 1.5
</t>
        </r>
        <r>
          <rPr>
            <sz val="10"/>
            <color rgb="FF000000"/>
            <rFont val="Tahoma"/>
            <family val="2"/>
          </rPr>
          <t xml:space="preserve"> type: test
</t>
        </r>
        <r>
          <rPr>
            <sz val="10"/>
            <color rgb="FF000000"/>
            <rFont val="Tahoma"/>
            <family val="2"/>
          </rPr>
          <t xml:space="preserve">alt_cells:
</t>
        </r>
        <r>
          <rPr>
            <sz val="10"/>
            <color rgb="FF000000"/>
            <rFont val="Tahoma"/>
            <family val="2"/>
          </rPr>
          <t xml:space="preserve"> - C10
</t>
        </r>
        <r>
          <rPr>
            <sz val="10"/>
            <color rgb="FF000000"/>
            <rFont val="Tahoma"/>
            <family val="2"/>
          </rPr>
          <t xml:space="preserve">test_cases:
</t>
        </r>
        <r>
          <rPr>
            <sz val="10"/>
            <color rgb="FF000000"/>
            <rFont val="Tahoma"/>
            <family val="2"/>
          </rPr>
          <t xml:space="preserve"> default_test:
</t>
        </r>
        <r>
          <rPr>
            <sz val="10"/>
            <color rgb="FF000000"/>
            <rFont val="Tahoma"/>
            <family val="2"/>
          </rPr>
          <t xml:space="preserve">  output: 39370
</t>
        </r>
        <r>
          <rPr>
            <sz val="10"/>
            <color rgb="FF000000"/>
            <rFont val="Tahoma"/>
            <family val="2"/>
          </rPr>
          <t xml:space="preserve">  input:
</t>
        </r>
        <r>
          <rPr>
            <sz val="10"/>
            <color rgb="FF000000"/>
            <rFont val="Tahoma"/>
            <family val="2"/>
          </rPr>
          <t xml:space="preserve">   B7: 1000</t>
        </r>
      </text>
    </comment>
    <comment ref="B12" authorId="0" shapeId="0" xr:uid="{7B051A4A-283C-474F-B8FC-7B989976FB50}">
      <text>
        <r>
          <rPr>
            <sz val="10"/>
            <color rgb="FF000000"/>
            <rFont val="Tahoma"/>
            <family val="2"/>
          </rPr>
          <t>rubric:
 score: 1.5
 type: test
test_cases:
 default_test:
  output: 42000
  input:
   B7: 1000</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Ricardo Pramana Suranta</author>
    <author>Microsoft Office User</author>
  </authors>
  <commentList>
    <comment ref="B2" authorId="0" shapeId="0" xr:uid="{66C9EC02-B794-4F2F-A80B-D97A63BD6A5F}">
      <text>
        <r>
          <rPr>
            <sz val="10"/>
            <color rgb="FF000000"/>
            <rFont val="Tahoma"/>
            <family val="2"/>
          </rPr>
          <t xml:space="preserve">rubric:
</t>
        </r>
        <r>
          <rPr>
            <sz val="10"/>
            <color rgb="FF000000"/>
            <rFont val="Tahoma"/>
            <family val="2"/>
          </rPr>
          <t xml:space="preserve"> score: 1
</t>
        </r>
        <r>
          <rPr>
            <sz val="10"/>
            <color rgb="FF000000"/>
            <rFont val="Tahoma"/>
            <family val="2"/>
          </rPr>
          <t xml:space="preserve"> type: constant
</t>
        </r>
      </text>
    </comment>
    <comment ref="B3" authorId="0" shapeId="0" xr:uid="{1C069F60-52A4-45D3-B8C7-D3F7D76207A0}">
      <text>
        <r>
          <rPr>
            <sz val="10"/>
            <color rgb="FF000000"/>
            <rFont val="Tahoma"/>
            <family val="2"/>
          </rPr>
          <t xml:space="preserve">rubric:
</t>
        </r>
        <r>
          <rPr>
            <sz val="10"/>
            <color rgb="FF000000"/>
            <rFont val="Tahoma"/>
            <family val="2"/>
          </rPr>
          <t xml:space="preserve"> score: 1.5
</t>
        </r>
        <r>
          <rPr>
            <sz val="10"/>
            <color rgb="FF000000"/>
            <rFont val="Tahoma"/>
            <family val="2"/>
          </rPr>
          <t xml:space="preserve"> type: constant
</t>
        </r>
        <r>
          <rPr>
            <sz val="10"/>
            <color rgb="FF000000"/>
            <rFont val="Tahoma"/>
            <family val="2"/>
          </rPr>
          <t xml:space="preserve">
</t>
        </r>
      </text>
    </comment>
    <comment ref="B4" authorId="1" shapeId="0" xr:uid="{B672080B-5276-4B86-B8BB-A12FB8203829}">
      <text>
        <r>
          <rPr>
            <sz val="10"/>
            <color rgb="FF000000"/>
            <rFont val="Calibri"/>
            <family val="2"/>
          </rPr>
          <t>rubric:</t>
        </r>
        <r>
          <rPr>
            <sz val="4"/>
            <color rgb="FF000000"/>
            <rFont val="Calibri"/>
            <family val="2"/>
          </rPr>
          <t xml:space="preserve">
</t>
        </r>
        <r>
          <rPr>
            <sz val="10"/>
            <color rgb="FF000000"/>
            <rFont val="Calibri"/>
            <family val="2"/>
          </rPr>
          <t xml:space="preserve"> score: 1</t>
        </r>
        <r>
          <rPr>
            <sz val="4"/>
            <color rgb="FF000000"/>
            <rFont val="Calibri"/>
            <family val="2"/>
          </rPr>
          <t xml:space="preserve">
</t>
        </r>
        <r>
          <rPr>
            <sz val="10"/>
            <color rgb="FF000000"/>
            <rFont val="Calibri"/>
            <family val="2"/>
          </rPr>
          <t xml:space="preserve"> type: constant
</t>
        </r>
        <r>
          <rPr>
            <sz val="10"/>
            <color rgb="FF000000"/>
            <rFont val="Calibri"/>
            <family val="2"/>
          </rPr>
          <t xml:space="preserve"> delta: 0.1
</t>
        </r>
        <r>
          <rPr>
            <sz val="10"/>
            <color rgb="FF000000"/>
            <rFont val="Calibri"/>
            <family val="2"/>
          </rPr>
          <t xml:space="preserve"> prereq:
</t>
        </r>
        <r>
          <rPr>
            <sz val="10"/>
            <color rgb="FF000000"/>
            <rFont val="Calibri"/>
            <family val="2"/>
          </rPr>
          <t xml:space="preserve">  - B2
</t>
        </r>
        <r>
          <rPr>
            <sz val="10"/>
            <color rgb="FF000000"/>
            <rFont val="Calibri"/>
            <family val="2"/>
          </rPr>
          <t xml:space="preserve">  - B3</t>
        </r>
      </text>
    </comment>
    <comment ref="B6" authorId="0" shapeId="0" xr:uid="{65EDFBF3-3632-41A6-8056-2B842DDC2503}">
      <text>
        <r>
          <rPr>
            <sz val="10"/>
            <color rgb="FF000000"/>
            <rFont val="Tahoma"/>
            <family val="2"/>
          </rPr>
          <t xml:space="preserve">rubric:
</t>
        </r>
        <r>
          <rPr>
            <sz val="10"/>
            <color rgb="FF000000"/>
            <rFont val="Tahoma"/>
            <family val="2"/>
          </rPr>
          <t xml:space="preserve"> score: 1
</t>
        </r>
        <r>
          <rPr>
            <sz val="10"/>
            <color rgb="FF000000"/>
            <rFont val="Tahoma"/>
            <family val="2"/>
          </rPr>
          <t xml:space="preserve"> type: constant
</t>
        </r>
        <r>
          <rPr>
            <sz val="10"/>
            <color rgb="FF000000"/>
            <rFont val="Tahoma"/>
            <family val="2"/>
          </rPr>
          <t xml:space="preserve">
</t>
        </r>
      </text>
    </comment>
    <comment ref="B7" authorId="0" shapeId="0" xr:uid="{4EE7ABA4-86C8-4E4E-8921-4B3A8E5875B4}">
      <text>
        <r>
          <rPr>
            <sz val="10"/>
            <color rgb="FF000000"/>
            <rFont val="Tahoma"/>
            <family val="2"/>
          </rPr>
          <t xml:space="preserve">rubric:
</t>
        </r>
        <r>
          <rPr>
            <sz val="10"/>
            <color rgb="FF000000"/>
            <rFont val="Tahoma"/>
            <family val="2"/>
          </rPr>
          <t xml:space="preserve"> score: 1
</t>
        </r>
        <r>
          <rPr>
            <sz val="10"/>
            <color rgb="FF000000"/>
            <rFont val="Tahoma"/>
            <family val="2"/>
          </rPr>
          <t xml:space="preserve"> type: constant
</t>
        </r>
        <r>
          <rPr>
            <sz val="10"/>
            <color rgb="FF000000"/>
            <rFont val="Tahoma"/>
            <family val="2"/>
          </rPr>
          <t xml:space="preserve"> prereq:
</t>
        </r>
        <r>
          <rPr>
            <sz val="10"/>
            <color rgb="FF000000"/>
            <rFont val="Tahoma"/>
            <family val="2"/>
          </rPr>
          <t xml:space="preserve">  - B6</t>
        </r>
      </text>
    </comment>
    <comment ref="B8" authorId="0" shapeId="0" xr:uid="{5D7E508F-110C-48D2-9D32-7812AE394297}">
      <text>
        <r>
          <rPr>
            <sz val="10"/>
            <color rgb="FF000000"/>
            <rFont val="Tahoma"/>
            <family val="2"/>
          </rPr>
          <t xml:space="preserve">rubric:
</t>
        </r>
        <r>
          <rPr>
            <sz val="10"/>
            <color rgb="FF000000"/>
            <rFont val="Tahoma"/>
            <family val="2"/>
          </rPr>
          <t xml:space="preserve"> score: 1.5
</t>
        </r>
        <r>
          <rPr>
            <sz val="10"/>
            <color rgb="FF000000"/>
            <rFont val="Tahoma"/>
            <family val="2"/>
          </rPr>
          <t xml:space="preserve"> type: constant
</t>
        </r>
        <r>
          <rPr>
            <sz val="10"/>
            <color rgb="FF000000"/>
            <rFont val="Tahoma"/>
            <family val="2"/>
          </rPr>
          <t xml:space="preserve"> delta: 0.26
</t>
        </r>
        <r>
          <rPr>
            <sz val="10"/>
            <color rgb="FF000000"/>
            <rFont val="Tahoma"/>
            <family val="2"/>
          </rPr>
          <t xml:space="preserve"> prereq:
</t>
        </r>
        <r>
          <rPr>
            <sz val="10"/>
            <color rgb="FF000000"/>
            <rFont val="Tahoma"/>
            <family val="2"/>
          </rPr>
          <t xml:space="preserve">  - B7
</t>
        </r>
        <r>
          <rPr>
            <sz val="10"/>
            <color rgb="FF000000"/>
            <rFont val="Tahoma"/>
            <family val="2"/>
          </rPr>
          <t xml:space="preserve">
</t>
        </r>
      </text>
    </comment>
    <comment ref="B9" authorId="0" shapeId="0" xr:uid="{56EFB499-0827-4234-BBA3-E8F2BF0B916C}">
      <text>
        <r>
          <rPr>
            <sz val="10"/>
            <color rgb="FF000000"/>
            <rFont val="Tahoma"/>
            <family val="2"/>
          </rPr>
          <t xml:space="preserve">rubric:
</t>
        </r>
        <r>
          <rPr>
            <sz val="10"/>
            <color rgb="FF000000"/>
            <rFont val="Tahoma"/>
            <family val="2"/>
          </rPr>
          <t xml:space="preserve"> score: 1.5
</t>
        </r>
        <r>
          <rPr>
            <sz val="10"/>
            <color rgb="FF000000"/>
            <rFont val="Tahoma"/>
            <family val="2"/>
          </rPr>
          <t xml:space="preserve"> type: constant
</t>
        </r>
        <r>
          <rPr>
            <sz val="10"/>
            <color rgb="FF000000"/>
            <rFont val="Tahoma"/>
            <family val="2"/>
          </rPr>
          <t xml:space="preserve">alt_cells:
</t>
        </r>
        <r>
          <rPr>
            <sz val="10"/>
            <color rgb="FF000000"/>
            <rFont val="Tahoma"/>
            <family val="2"/>
          </rPr>
          <t xml:space="preserve"> - C10
</t>
        </r>
      </text>
    </comment>
    <comment ref="B11" authorId="0" shapeId="0" xr:uid="{2434B9EA-3863-49FB-B20E-21BFA05069E0}">
      <text>
        <r>
          <rPr>
            <sz val="10"/>
            <color rgb="FF000000"/>
            <rFont val="Tahoma"/>
            <family val="2"/>
          </rPr>
          <t>rubric:
 score: -1
 type: constant
 grading: negative</t>
        </r>
      </text>
    </comment>
    <comment ref="B12" authorId="0" shapeId="0" xr:uid="{397EB72F-4B31-4049-A6B5-3B178B0D01D7}">
      <text>
        <r>
          <rPr>
            <sz val="10"/>
            <color rgb="FF000000"/>
            <rFont val="Tahoma"/>
            <family val="2"/>
          </rPr>
          <t xml:space="preserve">rubric:
 score: -1
 type: constant
 grading: negative
</t>
        </r>
      </text>
    </comment>
  </commentList>
</comments>
</file>

<file path=xl/sharedStrings.xml><?xml version="1.0" encoding="utf-8"?>
<sst xmlns="http://schemas.openxmlformats.org/spreadsheetml/2006/main" count="1003" uniqueCount="411">
  <si>
    <t>Number</t>
  </si>
  <si>
    <t>Sample Data</t>
  </si>
  <si>
    <t>Sample Value</t>
  </si>
  <si>
    <t>Year</t>
  </si>
  <si>
    <t>Decade</t>
  </si>
  <si>
    <t>Century</t>
  </si>
  <si>
    <t>Notes</t>
  </si>
  <si>
    <t>Meter</t>
  </si>
  <si>
    <t>Kilometer</t>
  </si>
  <si>
    <t>Feet</t>
  </si>
  <si>
    <t>Inch</t>
  </si>
  <si>
    <t>The Feet (B8) has delta rubric, which allows submission to have different value up to the decided precision.</t>
  </si>
  <si>
    <t>The Inch (B9) has alt_cells in the rubric, which allows the submission to be compared to other cells.</t>
  </si>
  <si>
    <t>Cell</t>
  </si>
  <si>
    <t>B2</t>
  </si>
  <si>
    <t>B3</t>
  </si>
  <si>
    <t>B4</t>
  </si>
  <si>
    <t>B6</t>
  </si>
  <si>
    <t>B7</t>
  </si>
  <si>
    <t>B8</t>
  </si>
  <si>
    <t>B9</t>
  </si>
  <si>
    <t>&gt; This cell has no rubric, so it won't be processed.</t>
  </si>
  <si>
    <t>Constant comparison will only compare the computed value, not the formula.</t>
  </si>
  <si>
    <t>Sum</t>
  </si>
  <si>
    <t>B11</t>
  </si>
  <si>
    <t>Sum with extra algebraic calculation</t>
  </si>
  <si>
    <t>B12</t>
  </si>
  <si>
    <t>Formulas</t>
  </si>
  <si>
    <t>A2</t>
  </si>
  <si>
    <t>// student is incorrect 4005 != 2002 + 2002</t>
  </si>
  <si>
    <t>A3</t>
  </si>
  <si>
    <t>A6</t>
  </si>
  <si>
    <t>A4</t>
  </si>
  <si>
    <t>A5</t>
  </si>
  <si>
    <t>// alt cells for being more tolerant</t>
  </si>
  <si>
    <t>// delta for being more tolerant</t>
  </si>
  <si>
    <t>// student is correct 3003 = 1001 + 2002 = 4004 - 1001</t>
  </si>
  <si>
    <t>The test_case rubric will ignore alt_cells.</t>
  </si>
  <si>
    <t>The test case rubric will allow delta on the output.</t>
  </si>
  <si>
    <t>All cell references needs to have a value. Multiple test cases are allowed.</t>
  </si>
  <si>
    <t>Century Rounder</t>
  </si>
  <si>
    <t>Test case runs are there to handle cases where the formula cannot be simplified, and we want to test different outcomes instead of only the computed value.</t>
  </si>
  <si>
    <t>B10</t>
  </si>
  <si>
    <t>B5</t>
  </si>
  <si>
    <t>Bad Mistake</t>
  </si>
  <si>
    <t>B13</t>
  </si>
  <si>
    <t>No Mistake</t>
  </si>
  <si>
    <t>B14</t>
  </si>
  <si>
    <t>B15</t>
  </si>
  <si>
    <t>B16</t>
  </si>
  <si>
    <t>A7</t>
  </si>
  <si>
    <t>A8</t>
  </si>
  <si>
    <t>A9</t>
  </si>
  <si>
    <t>negative true</t>
  </si>
  <si>
    <t>negative false</t>
  </si>
  <si>
    <t>hard coded</t>
  </si>
  <si>
    <t>Dummy</t>
  </si>
  <si>
    <t>Feedback</t>
  </si>
  <si>
    <t>Test-Name</t>
  </si>
  <si>
    <t>correct</t>
  </si>
  <si>
    <t>incorrect</t>
  </si>
  <si>
    <t>Expected-Result</t>
  </si>
  <si>
    <t>Failure-Message</t>
  </si>
  <si>
    <t>Sheet</t>
  </si>
  <si>
    <t>Min-Work</t>
  </si>
  <si>
    <t>Inch Alt Cell</t>
  </si>
  <si>
    <t>T-Constant-Plain</t>
  </si>
  <si>
    <t>T-Constant-Mistake</t>
  </si>
  <si>
    <t>Incorrect in Sub</t>
  </si>
  <si>
    <t>Correct in Sub</t>
  </si>
  <si>
    <t>Constant rubric with prereq and delta</t>
  </si>
  <si>
    <t>Constant rubric plain</t>
  </si>
  <si>
    <t>Constant rubric with score 0</t>
  </si>
  <si>
    <t>T-Constant-Zero-Score</t>
  </si>
  <si>
    <t>Constant rubric with prereq</t>
  </si>
  <si>
    <t>T-Constant-Prereq-Delta</t>
  </si>
  <si>
    <t>T-Constant-Prereq</t>
  </si>
  <si>
    <t>Constant rubric with multi-prereq and delta</t>
  </si>
  <si>
    <t>Variations: alt cells, negative grading, prerequisite cells</t>
  </si>
  <si>
    <t>Constant rubric negative grading</t>
  </si>
  <si>
    <t>T-Constant-Negative</t>
  </si>
  <si>
    <t>T-Constant-Negative-Mistake</t>
  </si>
  <si>
    <t xml:space="preserve">Century </t>
  </si>
  <si>
    <t>Constant rubric negative grading - mistake</t>
  </si>
  <si>
    <t>Constant rubric - mistake</t>
  </si>
  <si>
    <t>Constant rubric with multi-prereq and delta - mistake in prereq</t>
  </si>
  <si>
    <t>T-Constant-MultiPrereqs-Delta-PrereqMistake</t>
  </si>
  <si>
    <t>T-Constant-MultiPrereqs-Delta</t>
  </si>
  <si>
    <t>C7</t>
  </si>
  <si>
    <t>C8</t>
  </si>
  <si>
    <t>C10</t>
  </si>
  <si>
    <t>B17</t>
  </si>
  <si>
    <t>C19</t>
  </si>
  <si>
    <t>C20</t>
  </si>
  <si>
    <t>B21</t>
  </si>
  <si>
    <t>Const1</t>
  </si>
  <si>
    <t>Const2</t>
  </si>
  <si>
    <t>Const3</t>
  </si>
  <si>
    <t>Const4</t>
  </si>
  <si>
    <t>Const5</t>
  </si>
  <si>
    <t>Const6</t>
  </si>
  <si>
    <t>Const7</t>
  </si>
  <si>
    <t>Const8</t>
  </si>
  <si>
    <t>Const9</t>
  </si>
  <si>
    <t>Const10</t>
  </si>
  <si>
    <t>Const11</t>
  </si>
  <si>
    <t>Const12</t>
  </si>
  <si>
    <t>Const13</t>
  </si>
  <si>
    <t>Cell should have been graded as incorrect with 0 score.</t>
  </si>
  <si>
    <t>Cell should have been graded as correct with positive score!</t>
  </si>
  <si>
    <t>Cell should have been graded as correct with 0 score!</t>
  </si>
  <si>
    <t>Cell should have been graded incorrect with negative score!</t>
  </si>
  <si>
    <t>Cell should have been graded correct with positive score - within specified delta!</t>
  </si>
  <si>
    <t>Cell should have been graded incorrect due to failing prereq!</t>
  </si>
  <si>
    <t>Cell should have been graded correct, but with 0 score!</t>
  </si>
  <si>
    <t>Cell should have been graded correct with the prereq!</t>
  </si>
  <si>
    <t>Cell should have been graded correct with the prereq - within specified delta!</t>
  </si>
  <si>
    <t>Cell should have been graded correct with alt cell - all cells correct!</t>
  </si>
  <si>
    <t>Minimum work is not satisfied!</t>
  </si>
  <si>
    <t>RConstant</t>
  </si>
  <si>
    <t>Decade should be 202!</t>
  </si>
  <si>
    <t xml:space="preserve">Cells B5 and C7 should be correct before this cell can be graded! </t>
  </si>
  <si>
    <t xml:space="preserve">Purpose: Constant rubric type will directly compare the computed results. </t>
  </si>
  <si>
    <t>Result</t>
  </si>
  <si>
    <t>Input range</t>
  </si>
  <si>
    <t>A boolean</t>
  </si>
  <si>
    <t>Check rubric built-in formula result cell and delta - mistake</t>
  </si>
  <si>
    <t>Check rubric numeric formula w/o result cell - mistake</t>
  </si>
  <si>
    <t>Check rubric for boolean formula with result cell</t>
  </si>
  <si>
    <t>Check rubric for boolean formula with result cell - mistake</t>
  </si>
  <si>
    <t>Check rubric with prereq</t>
  </si>
  <si>
    <t>Check rubric with prereq - mistake in prereq</t>
  </si>
  <si>
    <t xml:space="preserve">Check rubric with alt cell - orig cell mistake but alt cell correct </t>
  </si>
  <si>
    <t xml:space="preserve">Check rubric with alt cell - no correct cell </t>
  </si>
  <si>
    <t>This should have been graded as incorrect since both original cell and alt cell are wrong!</t>
  </si>
  <si>
    <t>Sum of range</t>
  </si>
  <si>
    <t>Sum of range alt cell</t>
  </si>
  <si>
    <t>C18</t>
  </si>
  <si>
    <t>C15</t>
  </si>
  <si>
    <t>C13</t>
  </si>
  <si>
    <t>C11</t>
  </si>
  <si>
    <t>Arithmetic expression</t>
  </si>
  <si>
    <t xml:space="preserve">Check rubric with delta - negative grading </t>
  </si>
  <si>
    <t>C22</t>
  </si>
  <si>
    <t>A negative score should have assigned to this cell</t>
  </si>
  <si>
    <t>B23</t>
  </si>
  <si>
    <t>Check rubric numeric formula w/o result cell</t>
  </si>
  <si>
    <t>T-Check-NumericFormula</t>
  </si>
  <si>
    <t>T-Check-BuitinFormula-Delta-Result</t>
  </si>
  <si>
    <t>T-Check-BuitinFormula-Delta-Result-Mistake</t>
  </si>
  <si>
    <t>T-Check-NumericFormula-Mistake</t>
  </si>
  <si>
    <t>T-Check-BooleanFormula-Result</t>
  </si>
  <si>
    <t>T-Check-BooleanFormula-Result-Mistake</t>
  </si>
  <si>
    <t>T-Check-Prereq</t>
  </si>
  <si>
    <t>T-Check-Prereq-Mistake-BadPrereq</t>
  </si>
  <si>
    <t>T-Check-AltCell-NoCellCorrect</t>
  </si>
  <si>
    <t>T-Check-Negative-Delta</t>
  </si>
  <si>
    <t>T-Check-Negative-Delta-Mistake</t>
  </si>
  <si>
    <t>Check1</t>
  </si>
  <si>
    <t>Check2</t>
  </si>
  <si>
    <t>Check3</t>
  </si>
  <si>
    <t>Check4</t>
  </si>
  <si>
    <t>Check5</t>
  </si>
  <si>
    <t>Check6</t>
  </si>
  <si>
    <t>Check7</t>
  </si>
  <si>
    <t>Check8</t>
  </si>
  <si>
    <t>Check9</t>
  </si>
  <si>
    <t>Check10</t>
  </si>
  <si>
    <t>Check11</t>
  </si>
  <si>
    <t>Check12</t>
  </si>
  <si>
    <t>RCheck</t>
  </si>
  <si>
    <t>A zero score should have been assigned to this cell</t>
  </si>
  <si>
    <t>Check rubric with delta - negative grading - mistake</t>
  </si>
  <si>
    <t>Addition</t>
  </si>
  <si>
    <t>B24</t>
  </si>
  <si>
    <t>T-Check-Delta</t>
  </si>
  <si>
    <t>Check13</t>
  </si>
  <si>
    <t>Check rubric with  delta</t>
  </si>
  <si>
    <t>B25</t>
  </si>
  <si>
    <t>B26</t>
  </si>
  <si>
    <t>Check14</t>
  </si>
  <si>
    <t>Check15</t>
  </si>
  <si>
    <t>Delta is not working!</t>
  </si>
  <si>
    <t xml:space="preserve">The result field is not working! It should evaluate the value of the result cell! </t>
  </si>
  <si>
    <t>T-Check-ResultWithFormula</t>
  </si>
  <si>
    <t>Max function</t>
  </si>
  <si>
    <t xml:space="preserve">Hmmm - result should be $B10 +/- 0.01, but was $C10! </t>
  </si>
  <si>
    <t>T-Check-SmallerThanEqual</t>
  </si>
  <si>
    <t>Check rubric for boolean formula with smaller-than-equal</t>
  </si>
  <si>
    <t>Ooops - smaller-than-equal causes a syntax error!</t>
  </si>
  <si>
    <t>This cell should have a zero score because of unsatisfied prerequisite!</t>
  </si>
  <si>
    <t>Sum of range alt cell constant</t>
  </si>
  <si>
    <t xml:space="preserve">Check rubric with alt cell - orig cell mistake but consntant alt cell correct </t>
  </si>
  <si>
    <t>Alt cells don't seem to be working with check rubric type when they contain a formula!</t>
  </si>
  <si>
    <t>C27</t>
  </si>
  <si>
    <t>T-Check-AltCell-FormulaAltCellCorrect</t>
  </si>
  <si>
    <t>Check16</t>
  </si>
  <si>
    <t xml:space="preserve">Purpose: Check rubric type will evaluate the calculations specified in the key file on the submission file and compare the results to the ones specified in the key file. </t>
  </si>
  <si>
    <t xml:space="preserve">Purpose: Relative rubric type will evaluate the calculations specified in the key file on the submission file and compare the results to the those in the submission file. This ensures internal consistency/correctness of the student's solutions without caring about how the solution was obtained. </t>
  </si>
  <si>
    <t>Rel1</t>
  </si>
  <si>
    <t>RRelative</t>
  </si>
  <si>
    <t>Rel2</t>
  </si>
  <si>
    <t>Rel3</t>
  </si>
  <si>
    <t>Rel4</t>
  </si>
  <si>
    <t>Incorrect/ Different in Sub</t>
  </si>
  <si>
    <t>T-Relative-BuitinFormula-Delta-Mistake-SubConst</t>
  </si>
  <si>
    <t>T-Relative-NumericFormula-SubConstant</t>
  </si>
  <si>
    <t>Relative rubric numeric formula - mistake (sub is constant)</t>
  </si>
  <si>
    <t>Relative rubric numeric formula (sub is constant)</t>
  </si>
  <si>
    <t>T-Relative-NumericFormula-SubFormula-Mistake</t>
  </si>
  <si>
    <t>Relative rubric for boolean formula (sub is formula)</t>
  </si>
  <si>
    <t>Relative rubric for boolean formula (sub is constant) - mistake</t>
  </si>
  <si>
    <t>T-Relative-BooleanFormula-SubFormula</t>
  </si>
  <si>
    <t>T-Relative-BooleanFormula-SubConstant-Mistake</t>
  </si>
  <si>
    <t>Relative rubric built-in formula and delta (sub is constant) - mistake</t>
  </si>
  <si>
    <t>Relative rubric built-in formula and delta (sub is formula)</t>
  </si>
  <si>
    <t>T-Relative-BuitinFormula-Delta-SubFormula</t>
  </si>
  <si>
    <t>Rel5</t>
  </si>
  <si>
    <t>Rel6</t>
  </si>
  <si>
    <t>Relative rubric with prereq</t>
  </si>
  <si>
    <t>T-Relative-Prereq</t>
  </si>
  <si>
    <t>Rel7</t>
  </si>
  <si>
    <t>Relative rubric with prereq - mistake in prereq</t>
  </si>
  <si>
    <t>T-Relative-Prereq-Mistake-BadPrereq</t>
  </si>
  <si>
    <t>Rel8</t>
  </si>
  <si>
    <t>C17</t>
  </si>
  <si>
    <t xml:space="preserve">Relative rubric with alt cell - orig cell mistake but alt cell correct </t>
  </si>
  <si>
    <t>T-Relative-AltCell-FormulaAltCellCorrect</t>
  </si>
  <si>
    <t>Rel9</t>
  </si>
  <si>
    <t xml:space="preserve">Relative rubric with alt cell - no correct cell </t>
  </si>
  <si>
    <t>T-Relative-AltCell-NoCellCorrect</t>
  </si>
  <si>
    <t>Rel10</t>
  </si>
  <si>
    <t>Relative rubric with delta - negative grading - mistake</t>
  </si>
  <si>
    <t>T-Relative-Negative-Delta-Mistake</t>
  </si>
  <si>
    <t>Rel11</t>
  </si>
  <si>
    <t xml:space="preserve">Relative rubric with delta - negative grading </t>
  </si>
  <si>
    <t>T-Relative-Negative-Delta</t>
  </si>
  <si>
    <t>T-Relative-SubFormula</t>
  </si>
  <si>
    <t>Relative rubric (sub is formula)</t>
  </si>
  <si>
    <t>Reative rubric with  delta</t>
  </si>
  <si>
    <t>T-Relative-Delta</t>
  </si>
  <si>
    <t>T-Relative-AltCell-ConstAltCellCorrect</t>
  </si>
  <si>
    <t>Alt cells don't seem to be working with relative rubric type when they contain a constant!</t>
  </si>
  <si>
    <t>Alt cells don't seem to be working with relative rubric type when they contain a formula!</t>
  </si>
  <si>
    <t>Rel12</t>
  </si>
  <si>
    <t>Rel13</t>
  </si>
  <si>
    <t>Rel14</t>
  </si>
  <si>
    <t>Rel15</t>
  </si>
  <si>
    <t>Rel16</t>
  </si>
  <si>
    <t>T-Relative-GreaterThanEqual</t>
  </si>
  <si>
    <t>Ooops - greater-than-equal causes a syntax error!</t>
  </si>
  <si>
    <t>REMOVED</t>
  </si>
  <si>
    <t>Formula rubric plain</t>
  </si>
  <si>
    <t>Purpose: Formula rubric type converts the Excel formulas in submission and key files to Python equivalents and symbolically determines whether the two formulas are mathematically the same.</t>
  </si>
  <si>
    <t>T-Formula-Plain</t>
  </si>
  <si>
    <t>Formula rubric negative grading</t>
  </si>
  <si>
    <t>T-Formula-Negative</t>
  </si>
  <si>
    <t>Formula rubric - mistake</t>
  </si>
  <si>
    <t>T-Formula-Mistake</t>
  </si>
  <si>
    <t>Formula rubric negative grading - mistake</t>
  </si>
  <si>
    <t>T-Formula-Negative-Mistake</t>
  </si>
  <si>
    <t>Formula1</t>
  </si>
  <si>
    <t>Formula2</t>
  </si>
  <si>
    <t>Formula3</t>
  </si>
  <si>
    <t>Formula4</t>
  </si>
  <si>
    <t>RFormula</t>
  </si>
  <si>
    <t>Formula rubric with multi-prereq</t>
  </si>
  <si>
    <t>Formula rubric with multi-prereq - mistake in prereq</t>
  </si>
  <si>
    <t>T-Formula-MultiPrereqs</t>
  </si>
  <si>
    <t>Century built-in formula</t>
  </si>
  <si>
    <t>Formula5</t>
  </si>
  <si>
    <t>Formula6</t>
  </si>
  <si>
    <t>T-Formula-Plain-Mistake</t>
  </si>
  <si>
    <t>Cell should have been graded as incorrect with zero score!</t>
  </si>
  <si>
    <t>Formula rubric plain - mistake</t>
  </si>
  <si>
    <t>Minimum work disabled</t>
  </si>
  <si>
    <t>Note</t>
  </si>
  <si>
    <t>Cell should have been graded correct with positive score!</t>
  </si>
  <si>
    <t>C6</t>
  </si>
  <si>
    <t>C9</t>
  </si>
  <si>
    <t>Formula7</t>
  </si>
  <si>
    <t>Formula rubric with multi-prereq - mistake in all prereqs</t>
  </si>
  <si>
    <t>Formula8</t>
  </si>
  <si>
    <t>C12</t>
  </si>
  <si>
    <t>Formula rubric with builtin formula</t>
  </si>
  <si>
    <t>Formula9</t>
  </si>
  <si>
    <t>T-Formula-Builtin-MOD</t>
  </si>
  <si>
    <t>T-Formula-Builtin-MAX</t>
  </si>
  <si>
    <t>T-Formula-Builtin-SUM</t>
  </si>
  <si>
    <t>Sum of years</t>
  </si>
  <si>
    <t>Max of years and some</t>
  </si>
  <si>
    <t>Formula10</t>
  </si>
  <si>
    <t>Formula11</t>
  </si>
  <si>
    <t>T-Formula-MultiPrereqs-PrereqMistake</t>
  </si>
  <si>
    <t>T-Formula-MultiPrereqs-AllPrereqsMistake</t>
  </si>
  <si>
    <t>Formula rubric with score 0</t>
  </si>
  <si>
    <t>T-Formula-Zero-Score</t>
  </si>
  <si>
    <t>B18</t>
  </si>
  <si>
    <t>Formula rubric with a constant sub - mistake</t>
  </si>
  <si>
    <t>C16</t>
  </si>
  <si>
    <t>Sum of centuries</t>
  </si>
  <si>
    <t>T-Formula-ConstantSub-Mistake</t>
  </si>
  <si>
    <t>Although the values are correct, this cell should have a zero score because the submission cell has a constant!</t>
  </si>
  <si>
    <t>Formula12</t>
  </si>
  <si>
    <t>Formula rubric with prereq</t>
  </si>
  <si>
    <t>T-Formula-Prereq</t>
  </si>
  <si>
    <t>Incorrect/Different  in Sub</t>
  </si>
  <si>
    <t>T-Formula-AltCell</t>
  </si>
  <si>
    <t>B20</t>
  </si>
  <si>
    <t>B22</t>
  </si>
  <si>
    <t>C26</t>
  </si>
  <si>
    <t>Formula rubric with built-in formula</t>
  </si>
  <si>
    <t>C31</t>
  </si>
  <si>
    <t>T-Formula-Builtin-ROUNDUP</t>
  </si>
  <si>
    <t xml:space="preserve">Hmmm. We didn't expect the ROUNDUP Excel builtin function to be handled ok in the formula rubric! </t>
  </si>
  <si>
    <t>Formula13</t>
  </si>
  <si>
    <t>Formula14</t>
  </si>
  <si>
    <t>Formula15</t>
  </si>
  <si>
    <t>Formula16</t>
  </si>
  <si>
    <t>Formula17</t>
  </si>
  <si>
    <t>Formula18</t>
  </si>
  <si>
    <t>Formula19</t>
  </si>
  <si>
    <t>Formula20</t>
  </si>
  <si>
    <t>Formula21</t>
  </si>
  <si>
    <t>C28</t>
  </si>
  <si>
    <t>Formula rubric</t>
  </si>
  <si>
    <t>Formula22</t>
  </si>
  <si>
    <t>Simple Alt Cells Tests</t>
  </si>
  <si>
    <t>Alt Cell 1</t>
  </si>
  <si>
    <t>Alt Cell 2</t>
  </si>
  <si>
    <t>Alt Cell 3</t>
  </si>
  <si>
    <t>Data1</t>
  </si>
  <si>
    <t>Data2</t>
  </si>
  <si>
    <t>Original1</t>
  </si>
  <si>
    <t>Original2</t>
  </si>
  <si>
    <t>Original3</t>
  </si>
  <si>
    <t>C36</t>
  </si>
  <si>
    <t>C37</t>
  </si>
  <si>
    <t>C38</t>
  </si>
  <si>
    <t>Formula23</t>
  </si>
  <si>
    <t>Formula24</t>
  </si>
  <si>
    <t>Formula25</t>
  </si>
  <si>
    <t>Original4</t>
  </si>
  <si>
    <t>C42</t>
  </si>
  <si>
    <t>Formula26</t>
  </si>
  <si>
    <t>Formula rubric with alt cell - sub matches orig cell formula</t>
  </si>
  <si>
    <t>T-Formula-AltCell-OrigMatch</t>
  </si>
  <si>
    <t>Cell should have been graded correct with alt cell -  matches original formula!</t>
  </si>
  <si>
    <t>Formula rubric with alt cell - sub matches alt cell formula</t>
  </si>
  <si>
    <t>T-Formula-AltCell-AltMatches</t>
  </si>
  <si>
    <t>Cell should have been graded correct with alt cell - matches alt cell formula!</t>
  </si>
  <si>
    <t>Cell should have been graded correct with alt cell - matches one of the alt cells formula!</t>
  </si>
  <si>
    <t>Formula rubric with alt cells - no formula matches</t>
  </si>
  <si>
    <t>T-Formula-MultAltCells-NoMatch</t>
  </si>
  <si>
    <t>Cell should have been graded incorrect with alt cell - no matches found for the sub formula!</t>
  </si>
  <si>
    <t>Formula rubric with two alt cells - sub matches one alt cell formula</t>
  </si>
  <si>
    <t>T-Formula-TwoAltCells-OneAltMatches</t>
  </si>
  <si>
    <t>T-Formula-ThreeAltCells-OneAltMatches</t>
  </si>
  <si>
    <t>Formula rubric with multiple alt cells - sub matches one alt cell formula</t>
  </si>
  <si>
    <t xml:space="preserve">Formula rubric with one alt cells - matches alt cell  </t>
  </si>
  <si>
    <t xml:space="preserve">Formula rubric with two alt cells - matches one alt cell  </t>
  </si>
  <si>
    <t xml:space="preserve">Formula rubric with three alt cells - matches one alt cell </t>
  </si>
  <si>
    <t>T-Formula-1AltCell-Match</t>
  </si>
  <si>
    <t>T-Formula-2AltCells-Match</t>
  </si>
  <si>
    <t>T-Formula-3AltCells-Match</t>
  </si>
  <si>
    <t>T-Formula-3AltCells-OrigAnd2AltMatches</t>
  </si>
  <si>
    <t>Formula rubric with three alt cells - orig and one alt cell are equivalent - check double score in this case</t>
  </si>
  <si>
    <t xml:space="preserve">BUG: Check the score: when two cells have equivalent formulas, score doubles ! </t>
  </si>
  <si>
    <t>Cell should have been graded correct with alt cell - orig cell matches!</t>
  </si>
  <si>
    <t>T-Constant-AltCell-OrigMatch</t>
  </si>
  <si>
    <t>Constant rubric with alt cell -  sub cell matches original key cell</t>
  </si>
  <si>
    <t>Constant rubric with alt cell - sub cell matches alt cell</t>
  </si>
  <si>
    <t>T-Constant-AltCell-AltCellMatch</t>
  </si>
  <si>
    <t>Constant rubric with alt cells - no match</t>
  </si>
  <si>
    <t>T-Constant-AltCell-AllCellsNoMatch</t>
  </si>
  <si>
    <t>Cell should have been graded incorrect with alt cell - neither orig nor alt cell matches!</t>
  </si>
  <si>
    <t>Cell should have been graded correct with alt cell - alt cell matches, but not the orig!</t>
  </si>
  <si>
    <t>Constant rubric with mult alt cells - one alt cell matches</t>
  </si>
  <si>
    <t>T-Constant-MultiAltCells-OneAltCellMatch</t>
  </si>
  <si>
    <t>Constant rubric with alt cell - alt cell and orig cell the same</t>
  </si>
  <si>
    <t>Const14</t>
  </si>
  <si>
    <t>T-Constant-AltCell-BothMatch-CheckDblScore-FocedToFAIL</t>
  </si>
  <si>
    <t>Constnat rubric with alt cells and delta - one alt cell matches</t>
  </si>
  <si>
    <t>T-Constant-MultiAltCells-Delta-OneAltCellMatch</t>
  </si>
  <si>
    <t>Const15</t>
  </si>
  <si>
    <t>Cell should have been graded correct  with alt cell - one alt cell matches with delta!</t>
  </si>
  <si>
    <t>Cell should have been graded correct  with alt cells - one alt cell matches!</t>
  </si>
  <si>
    <t>Relative rubric for boolean formula with smaller-than-equal</t>
  </si>
  <si>
    <t xml:space="preserve">Relative rubric with alt cell - orig cell mistake but consntant alt cell correct </t>
  </si>
  <si>
    <t>Check rubric with  result having a formula</t>
  </si>
  <si>
    <t>Check rubric built-in formula with result cell (constant) and delta</t>
  </si>
  <si>
    <t>Check rubric doesn't contain a formula that can be evaluated</t>
  </si>
  <si>
    <t>C29</t>
  </si>
  <si>
    <t>Check rubric needs formula: When an alt cell doesn't contain a formula, check rubric should grade the cell as incorrect!</t>
  </si>
  <si>
    <t>Check rubric needs a formula: When the cell doesn't contain a formula, check rubric should grade the cell as incorrect!</t>
  </si>
  <si>
    <t>T-Check-NotAFormula-Invalid</t>
  </si>
  <si>
    <t>T-Check-AltCell-AltCell-Invalid</t>
  </si>
  <si>
    <t>Check17</t>
  </si>
  <si>
    <t xml:space="preserve">Relative rubric with alt cells - one alt is identical to orig </t>
  </si>
  <si>
    <t>Rel17</t>
  </si>
  <si>
    <t>T-Relative-AltCell-DupeAltCellCorrect</t>
  </si>
  <si>
    <t>Bug: check the score!</t>
  </si>
  <si>
    <t xml:space="preserve">Check rubric with alt cells - one alt is identical to orig </t>
  </si>
  <si>
    <t>T-Check-AltCell-DuplicateScore</t>
  </si>
  <si>
    <t>Check18</t>
  </si>
  <si>
    <t>C30</t>
  </si>
  <si>
    <t>T-Check-Alt-Double</t>
  </si>
  <si>
    <t>Expected-Score</t>
  </si>
  <si>
    <t xml:space="preserve">Cell should have been graded correct with alt cell - orig cell correct and matches alt cell too! </t>
  </si>
  <si>
    <t>Cell should have been graded correct with alt cell - orig cell correct and matches alt cell too!</t>
  </si>
  <si>
    <t>T-Constant-MultiAltCells-Delta-OneAltCellMatch-NoForm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</si>
</sst>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0"/>
  </numFmts>
  <fonts count="12">
    <font>
      <sz val="12"/>
      <color theme="1"/>
      <name val="Calibri"/>
      <family val="2"/>
      <scheme val="minor"/>
    </font>
    <font>
      <sz val="10"/>
      <color rgb="FF000000"/>
      <name val="Tahoma"/>
      <family val="2"/>
    </font>
    <font>
      <sz val="10"/>
      <color rgb="FF000000"/>
      <name val="Calibri"/>
      <family val="2"/>
    </font>
    <font>
      <sz val="18"/>
      <color rgb="FF000000"/>
      <name val="Calibri"/>
      <family val="2"/>
    </font>
    <font>
      <sz val="4"/>
      <color rgb="FF000000"/>
      <name val="Calibri"/>
      <family val="2"/>
    </font>
    <font>
      <sz val="12"/>
      <color rgb="FF000000"/>
      <name val="Calibri"/>
      <family val="2"/>
      <charset val="1"/>
    </font>
    <font>
      <sz val="10"/>
      <color rgb="FF000000"/>
      <name val="Tahoma"/>
      <family val="2"/>
      <charset val="1"/>
    </font>
    <font>
      <sz val="8"/>
      <name val="Calibri"/>
      <family val="2"/>
      <scheme val="minor"/>
    </font>
    <font>
      <sz val="12"/>
      <color rgb="FF000000"/>
      <name val="Calibri"/>
      <family val="2"/>
      <scheme val="minor"/>
    </font>
    <font>
      <i/>
      <sz val="10"/>
      <color rgb="FFFF0000"/>
      <name val="Tahoma"/>
      <family val="2"/>
    </font>
    <font>
      <u/>
      <sz val="10"/>
      <color rgb="FF000000"/>
      <name val="CERAPRO-MEDIUM"/>
      <family val="2"/>
    </font>
    <font>
      <sz val="14"/>
      <color rgb="FF000000"/>
      <name val="Apple Braille"/>
      <family val="2"/>
    </font>
  </fonts>
  <fills count="2">
    <fill>
      <patternFill patternType="none"/>
    </fill>
    <fill>
      <patternFill patternType="gray125"/>
    </fill>
  </fills>
  <borders count="1">
    <border>
      <left/>
      <right/>
      <top/>
      <bottom/>
      <diagonal/>
    </border>
  </borders>
  <cellStyleXfs count="2">
    <xf numFmtId="0" fontId="0" fillId="0" borderId="0"/>
    <xf numFmtId="0" fontId="5" fillId="0" borderId="0"/>
  </cellStyleXfs>
  <cellXfs count="11">
    <xf numFmtId="0" fontId="0" fillId="0" borderId="0" xfId="0"/>
    <xf numFmtId="0" fontId="5" fillId="0" borderId="0" xfId="1"/>
    <xf numFmtId="0" fontId="0" fillId="0" borderId="0" xfId="0" applyAlignment="1">
      <alignment horizontal="right"/>
    </xf>
    <xf numFmtId="0" fontId="8" fillId="0" borderId="0" xfId="0" applyFont="1" applyAlignment="1">
      <alignment horizontal="right"/>
    </xf>
    <xf numFmtId="164" fontId="0" fillId="0" borderId="0" xfId="0" applyNumberFormat="1" applyAlignment="1">
      <alignment horizontal="right"/>
    </xf>
    <xf numFmtId="164" fontId="0" fillId="0" borderId="0" xfId="0" applyNumberFormat="1"/>
    <xf numFmtId="0" fontId="8" fillId="0" borderId="0" xfId="0" applyFont="1"/>
    <xf numFmtId="165" fontId="0" fillId="0" borderId="0" xfId="0" applyNumberFormat="1"/>
    <xf numFmtId="0" fontId="8" fillId="0" borderId="0" xfId="0" applyFont="1" applyAlignment="1">
      <alignment horizontal="right" wrapText="1"/>
    </xf>
    <xf numFmtId="0" fontId="0" fillId="0" borderId="0" xfId="0" applyAlignment="1">
      <alignment wrapText="1"/>
    </xf>
    <xf numFmtId="0" fontId="0" fillId="0" borderId="0" xfId="0" applyAlignment="1">
      <alignment horizontal="left" vertical="center"/>
    </xf>
  </cellXfs>
  <cellStyles count="2">
    <cellStyle name="Normal" xfId="0" builtinId="0"/>
    <cellStyle name="Normal 2" xfId="1" xr:uid="{8AB4C2DC-4F00-4006-B77E-469F6B76EDEE}"/>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13.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15.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17.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8.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3B2A36-CAF8-2349-917C-6D8074132DA3}">
  <dimension ref="A1:E5"/>
  <sheetViews>
    <sheetView workbookViewId="0">
      <selection activeCell="F11" sqref="F11"/>
    </sheetView>
  </sheetViews>
  <sheetFormatPr baseColWidth="10" defaultColWidth="11.1640625" defaultRowHeight="16"/>
  <cols>
    <col min="2" max="2" width="14.33203125" customWidth="1"/>
    <col min="4" max="4" width="32.33203125" customWidth="1"/>
  </cols>
  <sheetData>
    <row r="1" spans="1:5">
      <c r="A1" t="s">
        <v>0</v>
      </c>
      <c r="B1" t="s">
        <v>63</v>
      </c>
      <c r="C1" t="s">
        <v>64</v>
      </c>
      <c r="D1" t="s">
        <v>57</v>
      </c>
      <c r="E1" t="s">
        <v>276</v>
      </c>
    </row>
    <row r="2" spans="1:5">
      <c r="A2">
        <v>1</v>
      </c>
      <c r="B2" t="s">
        <v>119</v>
      </c>
      <c r="C2">
        <v>1</v>
      </c>
      <c r="D2" t="s">
        <v>118</v>
      </c>
    </row>
    <row r="3" spans="1:5">
      <c r="A3">
        <v>2</v>
      </c>
      <c r="B3" t="s">
        <v>265</v>
      </c>
      <c r="C3">
        <v>-100</v>
      </c>
      <c r="E3" t="s">
        <v>275</v>
      </c>
    </row>
    <row r="4" spans="1:5">
      <c r="A4">
        <v>2</v>
      </c>
      <c r="B4" t="s">
        <v>200</v>
      </c>
      <c r="C4">
        <v>1</v>
      </c>
      <c r="D4" t="s">
        <v>118</v>
      </c>
    </row>
    <row r="5" spans="1:5">
      <c r="A5">
        <v>3</v>
      </c>
      <c r="B5" t="s">
        <v>170</v>
      </c>
      <c r="C5">
        <v>1</v>
      </c>
      <c r="D5" t="s">
        <v>118</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3D290E-9ED5-490F-8FA5-D7E745EE5395}">
  <dimension ref="A1:C10"/>
  <sheetViews>
    <sheetView zoomScaleNormal="100" workbookViewId="0">
      <selection activeCell="M15" sqref="M15"/>
    </sheetView>
  </sheetViews>
  <sheetFormatPr baseColWidth="10" defaultColWidth="8.6640625" defaultRowHeight="16"/>
  <cols>
    <col min="1" max="16384" width="8.6640625" style="1"/>
  </cols>
  <sheetData>
    <row r="1" spans="1:3">
      <c r="A1" s="1" t="s">
        <v>0</v>
      </c>
      <c r="B1" s="1" t="s">
        <v>13</v>
      </c>
    </row>
    <row r="2" spans="1:3">
      <c r="A2" s="1">
        <v>1</v>
      </c>
      <c r="B2" s="1" t="s">
        <v>14</v>
      </c>
      <c r="C2" s="1" t="s">
        <v>21</v>
      </c>
    </row>
    <row r="3" spans="1:3">
      <c r="A3" s="1">
        <v>2</v>
      </c>
      <c r="B3" s="1" t="s">
        <v>15</v>
      </c>
    </row>
    <row r="4" spans="1:3">
      <c r="A4" s="1">
        <v>3</v>
      </c>
      <c r="B4" s="1" t="s">
        <v>16</v>
      </c>
    </row>
    <row r="5" spans="1:3">
      <c r="A5" s="1">
        <v>4</v>
      </c>
      <c r="B5" s="1" t="s">
        <v>18</v>
      </c>
    </row>
    <row r="6" spans="1:3">
      <c r="A6" s="1">
        <v>5</v>
      </c>
      <c r="B6" s="1" t="s">
        <v>19</v>
      </c>
    </row>
    <row r="7" spans="1:3">
      <c r="A7" s="1">
        <v>6</v>
      </c>
      <c r="B7" s="1" t="s">
        <v>20</v>
      </c>
    </row>
    <row r="8" spans="1:3">
      <c r="A8" s="1">
        <v>7</v>
      </c>
      <c r="B8" s="1" t="s">
        <v>24</v>
      </c>
    </row>
    <row r="9" spans="1:3">
      <c r="A9" s="1">
        <v>8</v>
      </c>
      <c r="B9" s="1" t="s">
        <v>26</v>
      </c>
    </row>
    <row r="10" spans="1:3">
      <c r="A10" s="1">
        <v>9</v>
      </c>
      <c r="B10" s="1" t="s">
        <v>45</v>
      </c>
    </row>
  </sheetData>
  <phoneticPr fontId="7" type="noConversion"/>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Roman,Regular"&amp;A</oddHeader>
    <oddFooter>&amp;C&amp;"Times New Roman,Regular"Page &amp;P</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3B6745-E38C-48B8-BF02-AA99A147A5ED}">
  <dimension ref="A1:E13"/>
  <sheetViews>
    <sheetView zoomScaleNormal="100" workbookViewId="0">
      <selection activeCell="B12" sqref="B12"/>
    </sheetView>
  </sheetViews>
  <sheetFormatPr baseColWidth="10" defaultColWidth="8.6640625" defaultRowHeight="16"/>
  <cols>
    <col min="1" max="16384" width="8.6640625" style="1"/>
  </cols>
  <sheetData>
    <row r="1" spans="1:5">
      <c r="A1" s="1" t="s">
        <v>1</v>
      </c>
      <c r="B1" s="1" t="s">
        <v>2</v>
      </c>
      <c r="E1" s="1" t="s">
        <v>6</v>
      </c>
    </row>
    <row r="2" spans="1:5">
      <c r="A2" s="1" t="s">
        <v>3</v>
      </c>
      <c r="B2" s="1">
        <v>2020</v>
      </c>
      <c r="E2" s="1" t="s">
        <v>22</v>
      </c>
    </row>
    <row r="3" spans="1:5">
      <c r="A3" s="1" t="s">
        <v>4</v>
      </c>
      <c r="B3" s="1">
        <f>B2 / 10</f>
        <v>202</v>
      </c>
    </row>
    <row r="4" spans="1:5">
      <c r="A4" s="1" t="s">
        <v>5</v>
      </c>
      <c r="B4" s="1">
        <f>ROUNDUP(B2 / 100, 0)</f>
        <v>21</v>
      </c>
    </row>
    <row r="6" spans="1:5">
      <c r="A6" s="1" t="s">
        <v>7</v>
      </c>
      <c r="B6" s="1">
        <v>1000</v>
      </c>
    </row>
    <row r="7" spans="1:5">
      <c r="A7" s="1" t="s">
        <v>8</v>
      </c>
      <c r="B7" s="1">
        <f>B6 / 1000</f>
        <v>1</v>
      </c>
    </row>
    <row r="8" spans="1:5">
      <c r="A8" s="1" t="s">
        <v>9</v>
      </c>
      <c r="B8" s="1">
        <f>B6 * 3.28084</f>
        <v>3280.84</v>
      </c>
      <c r="E8" s="1" t="s">
        <v>11</v>
      </c>
    </row>
    <row r="9" spans="1:5">
      <c r="A9" s="1" t="s">
        <v>10</v>
      </c>
      <c r="B9" s="1">
        <f>B6 * 39.3701</f>
        <v>39370.1</v>
      </c>
      <c r="E9" s="1" t="s">
        <v>12</v>
      </c>
    </row>
    <row r="10" spans="1:5">
      <c r="C10" s="1">
        <f>B6 * 39.37</f>
        <v>39370</v>
      </c>
    </row>
    <row r="11" spans="1:5">
      <c r="A11" s="1" t="s">
        <v>23</v>
      </c>
      <c r="B11" s="1">
        <f>SUM(B2:B4)</f>
        <v>2243</v>
      </c>
    </row>
    <row r="12" spans="1:5">
      <c r="A12" s="1" t="s">
        <v>25</v>
      </c>
      <c r="B12" s="1">
        <f>SUM(B2:B4) + 2</f>
        <v>2245</v>
      </c>
    </row>
    <row r="13" spans="1:5">
      <c r="A13" s="1" t="s">
        <v>56</v>
      </c>
      <c r="B13" s="1">
        <f>SUM(B2:B4)</f>
        <v>2243</v>
      </c>
    </row>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Roman,Regular"&amp;A</oddHeader>
    <oddFooter>&amp;C&amp;"Times New Roman,Regular"Page &amp;P</oddFooter>
  </headerFooter>
  <legacy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6F8006-805A-2247-9212-CACA8E8D41A6}">
  <dimension ref="A1:B9"/>
  <sheetViews>
    <sheetView workbookViewId="0">
      <selection activeCell="D7" sqref="D7"/>
    </sheetView>
  </sheetViews>
  <sheetFormatPr baseColWidth="10" defaultColWidth="11.1640625" defaultRowHeight="16"/>
  <sheetData>
    <row r="1" spans="1:2">
      <c r="A1" t="s">
        <v>0</v>
      </c>
      <c r="B1" t="s">
        <v>13</v>
      </c>
    </row>
    <row r="2" spans="1:2">
      <c r="A2">
        <v>1</v>
      </c>
      <c r="B2" t="s">
        <v>28</v>
      </c>
    </row>
    <row r="3" spans="1:2">
      <c r="A3">
        <v>2</v>
      </c>
      <c r="B3" t="s">
        <v>30</v>
      </c>
    </row>
    <row r="4" spans="1:2">
      <c r="A4">
        <v>3</v>
      </c>
      <c r="B4" t="s">
        <v>32</v>
      </c>
    </row>
    <row r="5" spans="1:2">
      <c r="A5">
        <v>4</v>
      </c>
      <c r="B5" t="s">
        <v>33</v>
      </c>
    </row>
    <row r="6" spans="1:2">
      <c r="A6">
        <v>5</v>
      </c>
      <c r="B6" t="s">
        <v>31</v>
      </c>
    </row>
    <row r="7" spans="1:2">
      <c r="A7">
        <v>6</v>
      </c>
      <c r="B7" t="s">
        <v>50</v>
      </c>
    </row>
    <row r="8" spans="1:2">
      <c r="A8">
        <v>7</v>
      </c>
      <c r="B8" t="s">
        <v>51</v>
      </c>
    </row>
    <row r="9" spans="1:2">
      <c r="A9">
        <v>8</v>
      </c>
      <c r="B9" t="s">
        <v>52</v>
      </c>
    </row>
  </sheetData>
  <phoneticPr fontId="7"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F2EB7E-182E-C148-9132-E2AAE2C42630}">
  <dimension ref="A1:F10"/>
  <sheetViews>
    <sheetView workbookViewId="0">
      <selection activeCell="K7" sqref="K7"/>
    </sheetView>
  </sheetViews>
  <sheetFormatPr baseColWidth="10" defaultColWidth="11.1640625" defaultRowHeight="16"/>
  <sheetData>
    <row r="1" spans="1:6">
      <c r="A1" t="s">
        <v>27</v>
      </c>
    </row>
    <row r="2" spans="1:6">
      <c r="A2">
        <f t="shared" ref="A2:A9" si="0">B2+C2</f>
        <v>300</v>
      </c>
      <c r="B2">
        <v>100</v>
      </c>
      <c r="C2">
        <v>200</v>
      </c>
      <c r="D2" t="s">
        <v>36</v>
      </c>
    </row>
    <row r="3" spans="1:6">
      <c r="A3">
        <f t="shared" si="0"/>
        <v>300</v>
      </c>
      <c r="B3">
        <v>100</v>
      </c>
      <c r="C3">
        <v>200</v>
      </c>
      <c r="D3" t="s">
        <v>29</v>
      </c>
    </row>
    <row r="4" spans="1:6">
      <c r="A4">
        <f t="shared" si="0"/>
        <v>300</v>
      </c>
      <c r="B4">
        <v>100</v>
      </c>
      <c r="C4">
        <v>200</v>
      </c>
      <c r="D4" t="s">
        <v>35</v>
      </c>
    </row>
    <row r="5" spans="1:6">
      <c r="A5">
        <f t="shared" si="0"/>
        <v>300</v>
      </c>
      <c r="B5">
        <v>100</v>
      </c>
      <c r="C5">
        <v>200</v>
      </c>
      <c r="D5" t="s">
        <v>34</v>
      </c>
    </row>
    <row r="6" spans="1:6">
      <c r="A6">
        <f t="shared" si="0"/>
        <v>300</v>
      </c>
      <c r="B6">
        <v>100</v>
      </c>
      <c r="C6">
        <v>200</v>
      </c>
      <c r="D6" t="s">
        <v>35</v>
      </c>
    </row>
    <row r="7" spans="1:6">
      <c r="A7">
        <f t="shared" si="0"/>
        <v>300</v>
      </c>
      <c r="B7">
        <v>100</v>
      </c>
      <c r="C7">
        <v>200</v>
      </c>
      <c r="D7" t="s">
        <v>53</v>
      </c>
    </row>
    <row r="8" spans="1:6">
      <c r="A8">
        <f t="shared" si="0"/>
        <v>300</v>
      </c>
      <c r="B8">
        <v>100</v>
      </c>
      <c r="C8">
        <v>200</v>
      </c>
      <c r="D8" t="s">
        <v>55</v>
      </c>
    </row>
    <row r="9" spans="1:6">
      <c r="A9">
        <f t="shared" si="0"/>
        <v>300</v>
      </c>
      <c r="B9">
        <v>100</v>
      </c>
      <c r="C9">
        <v>200</v>
      </c>
      <c r="D9" t="s">
        <v>54</v>
      </c>
    </row>
    <row r="10" spans="1:6">
      <c r="F10">
        <v>8888</v>
      </c>
    </row>
  </sheetData>
  <pageMargins left="0.7" right="0.7" top="0.75" bottom="0.75" header="0.3" footer="0.3"/>
  <legacy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2A357A-6CDE-4282-82FA-65A3D99EA38A}">
  <dimension ref="A1:B5"/>
  <sheetViews>
    <sheetView workbookViewId="0">
      <selection activeCell="B5" sqref="B5"/>
    </sheetView>
  </sheetViews>
  <sheetFormatPr baseColWidth="10" defaultColWidth="11.1640625" defaultRowHeight="16"/>
  <sheetData>
    <row r="1" spans="1:2">
      <c r="A1" t="s">
        <v>0</v>
      </c>
      <c r="B1" t="s">
        <v>13</v>
      </c>
    </row>
    <row r="2" spans="1:2">
      <c r="A2">
        <v>1</v>
      </c>
      <c r="B2" t="s">
        <v>43</v>
      </c>
    </row>
    <row r="3" spans="1:2">
      <c r="A3">
        <v>2</v>
      </c>
      <c r="B3" t="s">
        <v>20</v>
      </c>
    </row>
    <row r="4" spans="1:2">
      <c r="A4">
        <v>3</v>
      </c>
      <c r="B4" t="s">
        <v>42</v>
      </c>
    </row>
    <row r="5" spans="1:2">
      <c r="A5">
        <v>4</v>
      </c>
      <c r="B5" t="s">
        <v>26</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2DD034-B648-46D5-BADB-A1FE81998501}">
  <dimension ref="A1:E12"/>
  <sheetViews>
    <sheetView zoomScale="115" zoomScaleNormal="115" workbookViewId="0">
      <selection activeCell="D5" sqref="D5"/>
    </sheetView>
  </sheetViews>
  <sheetFormatPr baseColWidth="10" defaultColWidth="11.1640625" defaultRowHeight="16"/>
  <cols>
    <col min="1" max="1" width="15.1640625" customWidth="1"/>
  </cols>
  <sheetData>
    <row r="1" spans="1:5">
      <c r="A1" t="s">
        <v>1</v>
      </c>
      <c r="B1" t="s">
        <v>2</v>
      </c>
      <c r="E1" t="s">
        <v>6</v>
      </c>
    </row>
    <row r="2" spans="1:5">
      <c r="A2" t="s">
        <v>3</v>
      </c>
      <c r="B2">
        <v>2020</v>
      </c>
      <c r="E2" t="s">
        <v>41</v>
      </c>
    </row>
    <row r="3" spans="1:5">
      <c r="A3" t="s">
        <v>4</v>
      </c>
      <c r="B3">
        <f>B2 / 10</f>
        <v>202</v>
      </c>
    </row>
    <row r="4" spans="1:5">
      <c r="A4" t="s">
        <v>40</v>
      </c>
      <c r="B4">
        <v>0</v>
      </c>
    </row>
    <row r="5" spans="1:5">
      <c r="A5" t="s">
        <v>5</v>
      </c>
      <c r="B5">
        <f xml:space="preserve">  ROUNDUP(B2 / 100, B4)</f>
        <v>21</v>
      </c>
      <c r="E5" t="s">
        <v>39</v>
      </c>
    </row>
    <row r="7" spans="1:5">
      <c r="A7" t="s">
        <v>7</v>
      </c>
      <c r="B7">
        <v>1000</v>
      </c>
    </row>
    <row r="8" spans="1:5">
      <c r="A8" t="s">
        <v>8</v>
      </c>
      <c r="B8">
        <f xml:space="preserve"> B7 / 1000</f>
        <v>1</v>
      </c>
    </row>
    <row r="9" spans="1:5">
      <c r="A9" t="s">
        <v>9</v>
      </c>
      <c r="B9">
        <f>B7 * 3.28084</f>
        <v>3280.84</v>
      </c>
      <c r="E9" t="s">
        <v>38</v>
      </c>
    </row>
    <row r="10" spans="1:5">
      <c r="A10" t="s">
        <v>10</v>
      </c>
      <c r="B10">
        <f>B7 * 39.3701</f>
        <v>39370.1</v>
      </c>
      <c r="E10" t="s">
        <v>37</v>
      </c>
    </row>
    <row r="11" spans="1:5">
      <c r="C11">
        <f>B7 * 39.37</f>
        <v>39370</v>
      </c>
    </row>
    <row r="12" spans="1:5">
      <c r="A12" t="s">
        <v>10</v>
      </c>
      <c r="B12">
        <f>B7 * 42</f>
        <v>42000</v>
      </c>
    </row>
  </sheetData>
  <pageMargins left="0.7" right="0.7" top="0.75" bottom="0.75" header="0.3" footer="0.3"/>
  <legacy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BF1359-036A-4304-A4D6-0DDC9CEE8050}">
  <dimension ref="A1:B10"/>
  <sheetViews>
    <sheetView zoomScale="213" zoomScaleNormal="213" workbookViewId="0">
      <selection activeCell="C10" sqref="C10"/>
    </sheetView>
  </sheetViews>
  <sheetFormatPr baseColWidth="10" defaultColWidth="11.1640625" defaultRowHeight="16"/>
  <sheetData>
    <row r="1" spans="1:2">
      <c r="A1" t="s">
        <v>0</v>
      </c>
      <c r="B1" t="s">
        <v>13</v>
      </c>
    </row>
    <row r="2" spans="1:2">
      <c r="A2">
        <v>1</v>
      </c>
      <c r="B2" t="s">
        <v>14</v>
      </c>
    </row>
    <row r="3" spans="1:2">
      <c r="A3">
        <v>2</v>
      </c>
      <c r="B3" t="s">
        <v>15</v>
      </c>
    </row>
    <row r="4" spans="1:2">
      <c r="A4">
        <v>3</v>
      </c>
      <c r="B4" t="s">
        <v>16</v>
      </c>
    </row>
    <row r="5" spans="1:2">
      <c r="A5">
        <v>4</v>
      </c>
      <c r="B5" t="s">
        <v>17</v>
      </c>
    </row>
    <row r="6" spans="1:2">
      <c r="A6">
        <v>5</v>
      </c>
      <c r="B6" t="s">
        <v>18</v>
      </c>
    </row>
    <row r="7" spans="1:2">
      <c r="A7">
        <v>6</v>
      </c>
      <c r="B7" t="s">
        <v>19</v>
      </c>
    </row>
    <row r="8" spans="1:2">
      <c r="A8">
        <v>7</v>
      </c>
      <c r="B8" t="s">
        <v>20</v>
      </c>
    </row>
    <row r="9" spans="1:2">
      <c r="A9">
        <v>8</v>
      </c>
      <c r="B9" t="s">
        <v>24</v>
      </c>
    </row>
    <row r="10" spans="1:2">
      <c r="A10">
        <v>9</v>
      </c>
      <c r="B10" t="s">
        <v>26</v>
      </c>
    </row>
  </sheetData>
  <pageMargins left="0.7" right="0.7" top="0.75" bottom="0.75" header="0.3" footer="0.3"/>
  <pageSetup orientation="portrait" horizontalDpi="0" verticalDpi="0"/>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897689-B004-4F94-886D-BEFD12E23EE5}">
  <dimension ref="A1:E12"/>
  <sheetViews>
    <sheetView zoomScale="153" zoomScaleNormal="153" workbookViewId="0">
      <selection activeCell="B8" sqref="B8"/>
    </sheetView>
  </sheetViews>
  <sheetFormatPr baseColWidth="10" defaultColWidth="11.1640625" defaultRowHeight="16"/>
  <cols>
    <col min="1" max="1" width="17.1640625" customWidth="1"/>
    <col min="2" max="2" width="16.6640625" customWidth="1"/>
  </cols>
  <sheetData>
    <row r="1" spans="1:5">
      <c r="A1" t="s">
        <v>1</v>
      </c>
      <c r="B1" t="s">
        <v>2</v>
      </c>
      <c r="E1" t="s">
        <v>6</v>
      </c>
    </row>
    <row r="2" spans="1:5">
      <c r="A2" t="s">
        <v>3</v>
      </c>
      <c r="B2">
        <v>2020</v>
      </c>
      <c r="E2" t="s">
        <v>22</v>
      </c>
    </row>
    <row r="3" spans="1:5">
      <c r="A3" t="s">
        <v>4</v>
      </c>
      <c r="B3">
        <f>B2 / 10</f>
        <v>202</v>
      </c>
    </row>
    <row r="4" spans="1:5">
      <c r="A4" t="s">
        <v>5</v>
      </c>
      <c r="B4">
        <f xml:space="preserve">  ROUNDUP(B2 / 100, 0)</f>
        <v>21</v>
      </c>
    </row>
    <row r="6" spans="1:5">
      <c r="A6" t="s">
        <v>7</v>
      </c>
      <c r="B6">
        <v>1000</v>
      </c>
    </row>
    <row r="7" spans="1:5">
      <c r="A7" t="s">
        <v>8</v>
      </c>
      <c r="B7">
        <f xml:space="preserve"> B6 / 1000</f>
        <v>1</v>
      </c>
    </row>
    <row r="8" spans="1:5">
      <c r="A8" t="s">
        <v>9</v>
      </c>
      <c r="B8">
        <f>B6 * 3.28084</f>
        <v>3280.84</v>
      </c>
      <c r="E8" t="s">
        <v>11</v>
      </c>
    </row>
    <row r="9" spans="1:5">
      <c r="A9" t="s">
        <v>10</v>
      </c>
      <c r="B9">
        <f>B6 * 39.3701</f>
        <v>39370.1</v>
      </c>
      <c r="E9" t="s">
        <v>12</v>
      </c>
    </row>
    <row r="10" spans="1:5">
      <c r="C10">
        <f xml:space="preserve"> B6 * 39.37</f>
        <v>39370</v>
      </c>
    </row>
    <row r="11" spans="1:5">
      <c r="A11" t="s">
        <v>46</v>
      </c>
      <c r="B11">
        <v>2020</v>
      </c>
    </row>
    <row r="12" spans="1:5">
      <c r="A12" t="s">
        <v>44</v>
      </c>
      <c r="B12">
        <f>B11 / 10</f>
        <v>202</v>
      </c>
    </row>
  </sheetData>
  <pageMargins left="0.7" right="0.7" top="0.75" bottom="0.75" header="0.3" footer="0.3"/>
  <pageSetup orientation="portrait" horizontalDpi="0" verticalDpi="0"/>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03586-2C0E-0748-80AF-98E299C769E5}">
  <dimension ref="A1:I23"/>
  <sheetViews>
    <sheetView tabSelected="1" zoomScale="130" zoomScaleNormal="130" workbookViewId="0">
      <selection activeCell="B5" sqref="B5"/>
    </sheetView>
  </sheetViews>
  <sheetFormatPr baseColWidth="10" defaultColWidth="11.1640625" defaultRowHeight="16"/>
  <cols>
    <col min="1" max="1" width="17.1640625" customWidth="1"/>
    <col min="2" max="2" width="18.5" customWidth="1"/>
    <col min="3" max="3" width="18.1640625" customWidth="1"/>
    <col min="4" max="4" width="3.33203125" customWidth="1"/>
    <col min="5" max="5" width="54.6640625" customWidth="1"/>
    <col min="6" max="6" width="6.1640625" customWidth="1"/>
    <col min="7" max="7" width="49.5" bestFit="1" customWidth="1"/>
    <col min="8" max="8" width="14.1640625" bestFit="1" customWidth="1"/>
  </cols>
  <sheetData>
    <row r="1" spans="1:9">
      <c r="A1" t="s">
        <v>122</v>
      </c>
    </row>
    <row r="2" spans="1:9">
      <c r="A2" t="s">
        <v>78</v>
      </c>
    </row>
    <row r="4" spans="1:9">
      <c r="A4" t="s">
        <v>1</v>
      </c>
      <c r="B4" s="2" t="s">
        <v>69</v>
      </c>
      <c r="C4" s="3" t="s">
        <v>68</v>
      </c>
      <c r="D4" s="2"/>
      <c r="E4" t="s">
        <v>6</v>
      </c>
      <c r="F4" t="s">
        <v>13</v>
      </c>
      <c r="G4" t="s">
        <v>58</v>
      </c>
      <c r="H4" t="s">
        <v>61</v>
      </c>
      <c r="I4" t="s">
        <v>62</v>
      </c>
    </row>
    <row r="5" spans="1:9">
      <c r="A5" t="s">
        <v>3</v>
      </c>
      <c r="B5" s="2">
        <f>2020+0</f>
        <v>2020</v>
      </c>
      <c r="C5" s="2"/>
      <c r="D5" s="2"/>
      <c r="E5" t="s">
        <v>71</v>
      </c>
      <c r="F5" t="s">
        <v>43</v>
      </c>
      <c r="G5" t="s">
        <v>66</v>
      </c>
      <c r="H5" t="s">
        <v>59</v>
      </c>
      <c r="I5" t="s">
        <v>109</v>
      </c>
    </row>
    <row r="6" spans="1:9">
      <c r="A6" t="s">
        <v>3</v>
      </c>
      <c r="B6" s="2">
        <v>2020</v>
      </c>
      <c r="C6" s="2"/>
      <c r="D6" s="2"/>
      <c r="E6" t="s">
        <v>79</v>
      </c>
      <c r="F6" t="s">
        <v>17</v>
      </c>
      <c r="G6" t="s">
        <v>80</v>
      </c>
      <c r="H6" t="s">
        <v>59</v>
      </c>
      <c r="I6" t="s">
        <v>110</v>
      </c>
    </row>
    <row r="7" spans="1:9">
      <c r="A7" t="s">
        <v>4</v>
      </c>
      <c r="B7" s="2"/>
      <c r="C7" s="2">
        <f>B5/10</f>
        <v>202</v>
      </c>
      <c r="D7" s="2"/>
      <c r="E7" t="s">
        <v>84</v>
      </c>
      <c r="F7" t="s">
        <v>88</v>
      </c>
      <c r="G7" t="s">
        <v>67</v>
      </c>
      <c r="H7" t="s">
        <v>60</v>
      </c>
      <c r="I7" t="s">
        <v>108</v>
      </c>
    </row>
    <row r="8" spans="1:9">
      <c r="A8" t="s">
        <v>4</v>
      </c>
      <c r="C8" s="2">
        <f>B6 / 10</f>
        <v>202</v>
      </c>
      <c r="D8" s="2"/>
      <c r="E8" t="s">
        <v>83</v>
      </c>
      <c r="F8" t="s">
        <v>89</v>
      </c>
      <c r="G8" t="s">
        <v>81</v>
      </c>
      <c r="H8" t="s">
        <v>60</v>
      </c>
      <c r="I8" t="s">
        <v>111</v>
      </c>
    </row>
    <row r="9" spans="1:9">
      <c r="A9" t="s">
        <v>5</v>
      </c>
      <c r="B9" s="2">
        <f>ROUNDUP(B5 /100, 0)</f>
        <v>21</v>
      </c>
      <c r="C9" s="2"/>
      <c r="D9" s="2"/>
      <c r="E9" t="s">
        <v>77</v>
      </c>
      <c r="F9" t="s">
        <v>20</v>
      </c>
      <c r="G9" t="s">
        <v>87</v>
      </c>
      <c r="H9" t="s">
        <v>59</v>
      </c>
      <c r="I9" t="s">
        <v>112</v>
      </c>
    </row>
    <row r="10" spans="1:9">
      <c r="A10" t="s">
        <v>82</v>
      </c>
      <c r="B10" s="2"/>
      <c r="C10" s="2">
        <f xml:space="preserve">  ROUNDUP(B5 /100, 0)</f>
        <v>21</v>
      </c>
      <c r="D10" s="2"/>
      <c r="E10" t="s">
        <v>85</v>
      </c>
      <c r="F10" t="s">
        <v>90</v>
      </c>
      <c r="G10" t="s">
        <v>86</v>
      </c>
      <c r="H10" t="s">
        <v>60</v>
      </c>
      <c r="I10" t="s">
        <v>113</v>
      </c>
    </row>
    <row r="11" spans="1:9">
      <c r="B11" s="2"/>
      <c r="C11" s="2"/>
      <c r="D11" s="2"/>
    </row>
    <row r="12" spans="1:9">
      <c r="A12" t="s">
        <v>7</v>
      </c>
      <c r="B12" s="2">
        <v>1000</v>
      </c>
      <c r="C12" s="2"/>
      <c r="D12" s="2"/>
      <c r="E12" t="s">
        <v>72</v>
      </c>
      <c r="F12" t="s">
        <v>26</v>
      </c>
      <c r="G12" t="s">
        <v>73</v>
      </c>
      <c r="H12" t="s">
        <v>59</v>
      </c>
      <c r="I12" t="s">
        <v>114</v>
      </c>
    </row>
    <row r="13" spans="1:9">
      <c r="A13" t="s">
        <v>8</v>
      </c>
      <c r="B13" s="2">
        <f xml:space="preserve"> B12 / 1000</f>
        <v>1</v>
      </c>
      <c r="C13" s="2"/>
      <c r="D13" s="2"/>
      <c r="E13" t="s">
        <v>74</v>
      </c>
      <c r="F13" t="s">
        <v>45</v>
      </c>
      <c r="G13" t="s">
        <v>76</v>
      </c>
      <c r="H13" t="s">
        <v>59</v>
      </c>
      <c r="I13" t="s">
        <v>115</v>
      </c>
    </row>
    <row r="14" spans="1:9">
      <c r="A14" t="s">
        <v>9</v>
      </c>
      <c r="B14" s="2">
        <f>B12*3.28084</f>
        <v>3280.84</v>
      </c>
      <c r="C14" s="2"/>
      <c r="D14" s="2"/>
      <c r="E14" t="s">
        <v>70</v>
      </c>
      <c r="F14" t="s">
        <v>47</v>
      </c>
      <c r="G14" t="s">
        <v>75</v>
      </c>
      <c r="H14" t="s">
        <v>59</v>
      </c>
      <c r="I14" t="s">
        <v>116</v>
      </c>
    </row>
    <row r="15" spans="1:9">
      <c r="A15" t="s">
        <v>10</v>
      </c>
      <c r="B15" s="2">
        <f>B12*39.3701</f>
        <v>39370.1</v>
      </c>
      <c r="C15" s="2"/>
      <c r="D15" s="2"/>
      <c r="E15" t="s">
        <v>370</v>
      </c>
      <c r="F15" t="s">
        <v>48</v>
      </c>
      <c r="G15" t="s">
        <v>369</v>
      </c>
      <c r="H15" t="s">
        <v>59</v>
      </c>
      <c r="I15" t="s">
        <v>368</v>
      </c>
    </row>
    <row r="16" spans="1:9">
      <c r="A16" t="s">
        <v>65</v>
      </c>
      <c r="B16" s="4">
        <f xml:space="preserve"> B12*39.37</f>
        <v>39370</v>
      </c>
      <c r="D16" s="2"/>
    </row>
    <row r="17" spans="1:9">
      <c r="A17" t="s">
        <v>10</v>
      </c>
      <c r="B17" s="4">
        <f>B12*39.3701</f>
        <v>39370.1</v>
      </c>
      <c r="D17" s="2"/>
      <c r="E17" t="s">
        <v>379</v>
      </c>
      <c r="F17" t="s">
        <v>91</v>
      </c>
      <c r="G17" t="s">
        <v>381</v>
      </c>
      <c r="H17" t="s">
        <v>59</v>
      </c>
      <c r="I17" t="s">
        <v>408</v>
      </c>
    </row>
    <row r="18" spans="1:9">
      <c r="A18" t="s">
        <v>65</v>
      </c>
      <c r="B18" s="5">
        <f>39370.1+0</f>
        <v>39370.1</v>
      </c>
    </row>
    <row r="19" spans="1:9">
      <c r="A19" t="s">
        <v>10</v>
      </c>
      <c r="C19" s="4">
        <f>B12*39.3701</f>
        <v>39370.1</v>
      </c>
      <c r="E19" t="s">
        <v>371</v>
      </c>
      <c r="F19" s="5" t="s">
        <v>92</v>
      </c>
      <c r="G19" t="s">
        <v>372</v>
      </c>
      <c r="H19" t="s">
        <v>59</v>
      </c>
      <c r="I19" t="s">
        <v>376</v>
      </c>
    </row>
    <row r="20" spans="1:9">
      <c r="A20" t="s">
        <v>10</v>
      </c>
      <c r="C20" s="4">
        <f>0</f>
        <v>0</v>
      </c>
      <c r="E20" t="s">
        <v>373</v>
      </c>
      <c r="F20" s="5" t="s">
        <v>93</v>
      </c>
      <c r="G20" t="s">
        <v>374</v>
      </c>
      <c r="H20" t="s">
        <v>60</v>
      </c>
      <c r="I20" t="s">
        <v>375</v>
      </c>
    </row>
    <row r="21" spans="1:9">
      <c r="A21" t="s">
        <v>10</v>
      </c>
      <c r="B21" s="4">
        <f xml:space="preserve"> B12*39.37</f>
        <v>39370</v>
      </c>
      <c r="E21" t="s">
        <v>377</v>
      </c>
      <c r="F21" s="5" t="s">
        <v>94</v>
      </c>
      <c r="G21" t="s">
        <v>378</v>
      </c>
      <c r="H21" t="s">
        <v>59</v>
      </c>
      <c r="I21" t="s">
        <v>386</v>
      </c>
    </row>
    <row r="22" spans="1:9">
      <c r="A22" t="s">
        <v>10</v>
      </c>
      <c r="B22" s="4">
        <f xml:space="preserve"> B12*39.37</f>
        <v>39370</v>
      </c>
      <c r="E22" t="s">
        <v>382</v>
      </c>
      <c r="F22" s="5" t="s">
        <v>309</v>
      </c>
      <c r="G22" t="s">
        <v>383</v>
      </c>
      <c r="H22" t="s">
        <v>59</v>
      </c>
      <c r="I22" t="s">
        <v>385</v>
      </c>
    </row>
    <row r="23" spans="1:9">
      <c r="A23" t="s">
        <v>10</v>
      </c>
      <c r="B23" s="4">
        <f xml:space="preserve"> B12*39.37</f>
        <v>39370</v>
      </c>
      <c r="E23" t="s">
        <v>382</v>
      </c>
      <c r="F23" s="5" t="s">
        <v>145</v>
      </c>
      <c r="G23" t="s">
        <v>383</v>
      </c>
      <c r="H23" t="s">
        <v>59</v>
      </c>
      <c r="I23" t="s">
        <v>385</v>
      </c>
    </row>
  </sheetData>
  <pageMargins left="0.7" right="0.7" top="0.75" bottom="0.75" header="0.3" footer="0.3"/>
  <pageSetup orientation="portrait" horizontalDpi="0" verticalDpi="0"/>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EABA77-C8A8-0247-A6AC-2452B8B329D1}">
  <dimension ref="A1:G17"/>
  <sheetViews>
    <sheetView zoomScale="130" zoomScaleNormal="130" workbookViewId="0">
      <selection activeCell="D18" sqref="D18"/>
    </sheetView>
  </sheetViews>
  <sheetFormatPr baseColWidth="10" defaultColWidth="11.1640625" defaultRowHeight="16"/>
  <cols>
    <col min="3" max="3" width="40.1640625" customWidth="1"/>
    <col min="4" max="4" width="14.33203125" bestFit="1" customWidth="1"/>
    <col min="5" max="5" width="71.33203125" customWidth="1"/>
  </cols>
  <sheetData>
    <row r="1" spans="1:7">
      <c r="A1" t="s">
        <v>0</v>
      </c>
      <c r="B1" t="s">
        <v>13</v>
      </c>
      <c r="C1" t="s">
        <v>58</v>
      </c>
      <c r="D1" t="s">
        <v>61</v>
      </c>
      <c r="E1" t="s">
        <v>62</v>
      </c>
      <c r="F1" t="s">
        <v>57</v>
      </c>
      <c r="G1" t="s">
        <v>407</v>
      </c>
    </row>
    <row r="2" spans="1:7">
      <c r="A2" t="s">
        <v>95</v>
      </c>
      <c r="B2" t="s">
        <v>43</v>
      </c>
      <c r="C2" t="s">
        <v>66</v>
      </c>
      <c r="D2" t="s">
        <v>59</v>
      </c>
      <c r="E2" t="s">
        <v>109</v>
      </c>
      <c r="G2">
        <v>1</v>
      </c>
    </row>
    <row r="3" spans="1:7">
      <c r="A3" t="s">
        <v>96</v>
      </c>
      <c r="B3" t="s">
        <v>17</v>
      </c>
      <c r="C3" t="s">
        <v>80</v>
      </c>
      <c r="D3" t="s">
        <v>59</v>
      </c>
      <c r="E3" t="s">
        <v>110</v>
      </c>
      <c r="G3">
        <v>0</v>
      </c>
    </row>
    <row r="4" spans="1:7">
      <c r="A4" t="s">
        <v>97</v>
      </c>
      <c r="B4" t="s">
        <v>88</v>
      </c>
      <c r="C4" t="s">
        <v>67</v>
      </c>
      <c r="D4" t="s">
        <v>60</v>
      </c>
      <c r="E4" t="s">
        <v>108</v>
      </c>
      <c r="F4" t="s">
        <v>120</v>
      </c>
      <c r="G4">
        <v>0</v>
      </c>
    </row>
    <row r="5" spans="1:7">
      <c r="A5" t="s">
        <v>98</v>
      </c>
      <c r="B5" t="s">
        <v>89</v>
      </c>
      <c r="C5" t="s">
        <v>81</v>
      </c>
      <c r="D5" t="s">
        <v>60</v>
      </c>
      <c r="E5" t="s">
        <v>111</v>
      </c>
      <c r="G5">
        <v>-1</v>
      </c>
    </row>
    <row r="6" spans="1:7">
      <c r="A6" t="s">
        <v>99</v>
      </c>
      <c r="B6" t="s">
        <v>20</v>
      </c>
      <c r="C6" t="s">
        <v>87</v>
      </c>
      <c r="D6" t="s">
        <v>59</v>
      </c>
      <c r="E6" t="s">
        <v>112</v>
      </c>
      <c r="G6">
        <v>1</v>
      </c>
    </row>
    <row r="7" spans="1:7">
      <c r="A7" t="s">
        <v>100</v>
      </c>
      <c r="B7" t="s">
        <v>90</v>
      </c>
      <c r="C7" t="s">
        <v>86</v>
      </c>
      <c r="D7" t="s">
        <v>60</v>
      </c>
      <c r="E7" t="s">
        <v>113</v>
      </c>
      <c r="F7" t="s">
        <v>121</v>
      </c>
      <c r="G7">
        <v>0</v>
      </c>
    </row>
    <row r="8" spans="1:7">
      <c r="A8" t="s">
        <v>101</v>
      </c>
      <c r="B8" t="s">
        <v>26</v>
      </c>
      <c r="C8" t="s">
        <v>73</v>
      </c>
      <c r="D8" t="s">
        <v>59</v>
      </c>
      <c r="E8" t="s">
        <v>114</v>
      </c>
      <c r="G8">
        <v>0</v>
      </c>
    </row>
    <row r="9" spans="1:7">
      <c r="A9" t="s">
        <v>102</v>
      </c>
      <c r="B9" t="s">
        <v>45</v>
      </c>
      <c r="C9" t="s">
        <v>76</v>
      </c>
      <c r="D9" t="s">
        <v>59</v>
      </c>
      <c r="E9" t="s">
        <v>115</v>
      </c>
      <c r="G9">
        <v>1</v>
      </c>
    </row>
    <row r="10" spans="1:7">
      <c r="A10" t="s">
        <v>103</v>
      </c>
      <c r="B10" t="s">
        <v>47</v>
      </c>
      <c r="C10" t="s">
        <v>75</v>
      </c>
      <c r="D10" t="s">
        <v>59</v>
      </c>
      <c r="E10" t="s">
        <v>116</v>
      </c>
      <c r="G10">
        <v>1.5</v>
      </c>
    </row>
    <row r="11" spans="1:7">
      <c r="A11" t="s">
        <v>104</v>
      </c>
      <c r="B11" t="s">
        <v>48</v>
      </c>
      <c r="C11" t="s">
        <v>369</v>
      </c>
      <c r="D11" t="s">
        <v>59</v>
      </c>
      <c r="E11" t="s">
        <v>368</v>
      </c>
      <c r="G11">
        <v>1.5</v>
      </c>
    </row>
    <row r="12" spans="1:7">
      <c r="A12" t="s">
        <v>105</v>
      </c>
      <c r="B12" t="s">
        <v>91</v>
      </c>
      <c r="C12" t="s">
        <v>381</v>
      </c>
      <c r="D12" t="s">
        <v>59</v>
      </c>
      <c r="E12" t="s">
        <v>409</v>
      </c>
      <c r="G12">
        <v>1.5</v>
      </c>
    </row>
    <row r="13" spans="1:7">
      <c r="A13" t="s">
        <v>106</v>
      </c>
      <c r="B13" t="s">
        <v>92</v>
      </c>
      <c r="C13" t="s">
        <v>372</v>
      </c>
      <c r="D13" t="s">
        <v>59</v>
      </c>
      <c r="E13" t="s">
        <v>376</v>
      </c>
      <c r="G13">
        <v>1.5</v>
      </c>
    </row>
    <row r="14" spans="1:7">
      <c r="A14" t="s">
        <v>107</v>
      </c>
      <c r="B14" t="s">
        <v>93</v>
      </c>
      <c r="C14" t="s">
        <v>374</v>
      </c>
      <c r="D14" t="s">
        <v>60</v>
      </c>
      <c r="E14" t="s">
        <v>375</v>
      </c>
      <c r="G14">
        <v>0</v>
      </c>
    </row>
    <row r="15" spans="1:7">
      <c r="A15" t="s">
        <v>380</v>
      </c>
      <c r="B15" s="5" t="s">
        <v>94</v>
      </c>
      <c r="C15" t="s">
        <v>378</v>
      </c>
      <c r="D15" t="s">
        <v>59</v>
      </c>
      <c r="E15" t="s">
        <v>386</v>
      </c>
      <c r="G15">
        <v>1.5</v>
      </c>
    </row>
    <row r="16" spans="1:7">
      <c r="A16" t="s">
        <v>384</v>
      </c>
      <c r="B16" s="5" t="s">
        <v>309</v>
      </c>
      <c r="C16" t="s">
        <v>383</v>
      </c>
      <c r="D16" t="s">
        <v>59</v>
      </c>
      <c r="E16" t="s">
        <v>385</v>
      </c>
      <c r="G16">
        <v>1.5</v>
      </c>
    </row>
    <row r="17" spans="1:7">
      <c r="A17" t="s">
        <v>384</v>
      </c>
      <c r="B17" s="5" t="s">
        <v>145</v>
      </c>
      <c r="C17" t="s">
        <v>410</v>
      </c>
      <c r="D17" t="s">
        <v>59</v>
      </c>
      <c r="E17" t="s">
        <v>385</v>
      </c>
      <c r="G17">
        <v>1.5</v>
      </c>
    </row>
  </sheetData>
  <phoneticPr fontId="7" type="noConversion"/>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B70C9E-5A32-AF4F-951C-2DFC686CB197}">
  <dimension ref="A1:I42"/>
  <sheetViews>
    <sheetView topLeftCell="A28" zoomScale="133" zoomScaleNormal="133" workbookViewId="0">
      <selection activeCell="C42" sqref="C42"/>
    </sheetView>
  </sheetViews>
  <sheetFormatPr baseColWidth="10" defaultColWidth="11.1640625" defaultRowHeight="16"/>
  <cols>
    <col min="1" max="1" width="30.5" customWidth="1"/>
    <col min="2" max="2" width="15.6640625" customWidth="1"/>
    <col min="3" max="3" width="16.83203125" customWidth="1"/>
    <col min="5" max="5" width="75.1640625" style="9" customWidth="1"/>
    <col min="6" max="6" width="7" customWidth="1"/>
    <col min="7" max="7" width="39.5" bestFit="1" customWidth="1"/>
  </cols>
  <sheetData>
    <row r="1" spans="1:9">
      <c r="A1" t="s">
        <v>253</v>
      </c>
    </row>
    <row r="2" spans="1:9">
      <c r="A2" t="s">
        <v>78</v>
      </c>
    </row>
    <row r="4" spans="1:9" ht="34">
      <c r="A4" t="s">
        <v>1</v>
      </c>
      <c r="B4" s="2" t="s">
        <v>69</v>
      </c>
      <c r="C4" s="8" t="s">
        <v>306</v>
      </c>
      <c r="D4" s="2"/>
      <c r="E4" s="9" t="s">
        <v>6</v>
      </c>
      <c r="F4" t="s">
        <v>13</v>
      </c>
      <c r="G4" t="s">
        <v>58</v>
      </c>
      <c r="H4" t="s">
        <v>61</v>
      </c>
      <c r="I4" t="s">
        <v>62</v>
      </c>
    </row>
    <row r="5" spans="1:9" ht="17">
      <c r="A5" t="s">
        <v>3</v>
      </c>
      <c r="B5" s="2">
        <f xml:space="preserve"> 2010 + 10</f>
        <v>2020</v>
      </c>
      <c r="C5" s="3"/>
      <c r="D5" s="2"/>
      <c r="E5" s="9" t="s">
        <v>252</v>
      </c>
      <c r="F5" t="s">
        <v>43</v>
      </c>
      <c r="G5" t="s">
        <v>254</v>
      </c>
      <c r="H5" t="s">
        <v>59</v>
      </c>
    </row>
    <row r="6" spans="1:9" ht="17">
      <c r="A6" t="s">
        <v>3</v>
      </c>
      <c r="C6" s="2">
        <f xml:space="preserve"> 2010 + 10</f>
        <v>2020</v>
      </c>
      <c r="D6" s="2"/>
      <c r="E6" s="9" t="s">
        <v>274</v>
      </c>
      <c r="F6" t="s">
        <v>278</v>
      </c>
      <c r="G6" t="s">
        <v>272</v>
      </c>
      <c r="H6" t="s">
        <v>60</v>
      </c>
      <c r="I6" t="s">
        <v>273</v>
      </c>
    </row>
    <row r="7" spans="1:9" ht="17">
      <c r="A7" t="s">
        <v>3</v>
      </c>
      <c r="B7" s="2">
        <f xml:space="preserve"> 2010 + 9 + 1</f>
        <v>2020</v>
      </c>
      <c r="C7" s="2"/>
      <c r="D7" s="2"/>
      <c r="E7" s="9" t="s">
        <v>255</v>
      </c>
      <c r="F7" t="s">
        <v>18</v>
      </c>
      <c r="G7" t="s">
        <v>256</v>
      </c>
      <c r="H7" t="s">
        <v>59</v>
      </c>
      <c r="I7" t="s">
        <v>110</v>
      </c>
    </row>
    <row r="8" spans="1:9" ht="17">
      <c r="A8" t="s">
        <v>4</v>
      </c>
      <c r="B8" s="2"/>
      <c r="C8" s="2">
        <f>C6/10</f>
        <v>202</v>
      </c>
      <c r="D8" s="2"/>
      <c r="E8" s="9" t="s">
        <v>257</v>
      </c>
      <c r="F8" t="s">
        <v>89</v>
      </c>
      <c r="G8" t="s">
        <v>258</v>
      </c>
      <c r="H8" t="s">
        <v>60</v>
      </c>
      <c r="I8" t="s">
        <v>108</v>
      </c>
    </row>
    <row r="9" spans="1:9" ht="17">
      <c r="A9" t="s">
        <v>4</v>
      </c>
      <c r="C9" s="2">
        <f>B7/10</f>
        <v>202</v>
      </c>
      <c r="D9" s="2"/>
      <c r="E9" s="9" t="s">
        <v>259</v>
      </c>
      <c r="F9" t="s">
        <v>279</v>
      </c>
      <c r="G9" t="s">
        <v>260</v>
      </c>
      <c r="H9" t="s">
        <v>60</v>
      </c>
      <c r="I9" t="s">
        <v>111</v>
      </c>
    </row>
    <row r="10" spans="1:9" ht="17">
      <c r="A10" t="s">
        <v>5</v>
      </c>
      <c r="B10" s="2">
        <f>C6/100</f>
        <v>20.2</v>
      </c>
      <c r="C10" s="2"/>
      <c r="D10" s="2"/>
      <c r="E10" s="9" t="s">
        <v>266</v>
      </c>
      <c r="F10" t="s">
        <v>42</v>
      </c>
      <c r="G10" t="s">
        <v>268</v>
      </c>
      <c r="H10" t="s">
        <v>59</v>
      </c>
      <c r="I10" t="s">
        <v>277</v>
      </c>
    </row>
    <row r="11" spans="1:9" ht="17">
      <c r="A11" t="s">
        <v>82</v>
      </c>
      <c r="B11" s="2"/>
      <c r="C11" s="2">
        <f>C6/100</f>
        <v>20.2</v>
      </c>
      <c r="D11" s="2"/>
      <c r="E11" s="9" t="s">
        <v>267</v>
      </c>
      <c r="F11" t="s">
        <v>140</v>
      </c>
      <c r="G11" t="s">
        <v>293</v>
      </c>
      <c r="H11" t="s">
        <v>60</v>
      </c>
      <c r="I11" t="s">
        <v>113</v>
      </c>
    </row>
    <row r="12" spans="1:9" ht="17">
      <c r="A12" t="s">
        <v>82</v>
      </c>
      <c r="B12" s="2"/>
      <c r="C12" s="2">
        <f>C6/100</f>
        <v>20.2</v>
      </c>
      <c r="D12" s="2"/>
      <c r="E12" s="9" t="s">
        <v>281</v>
      </c>
      <c r="F12" t="s">
        <v>283</v>
      </c>
      <c r="G12" t="s">
        <v>294</v>
      </c>
      <c r="H12" t="s">
        <v>60</v>
      </c>
      <c r="I12" t="s">
        <v>113</v>
      </c>
    </row>
    <row r="13" spans="1:9" ht="17">
      <c r="A13" t="s">
        <v>5</v>
      </c>
      <c r="B13" s="2">
        <f>MOD(B5, 100) + 1</f>
        <v>21</v>
      </c>
      <c r="C13" s="2"/>
      <c r="D13" s="2"/>
      <c r="E13" s="9" t="s">
        <v>284</v>
      </c>
      <c r="F13" t="s">
        <v>45</v>
      </c>
      <c r="G13" t="s">
        <v>286</v>
      </c>
      <c r="H13" t="s">
        <v>59</v>
      </c>
    </row>
    <row r="14" spans="1:9" ht="17">
      <c r="A14" t="s">
        <v>290</v>
      </c>
      <c r="B14" s="2">
        <f>MAX(B5:B7) + C6</f>
        <v>4040</v>
      </c>
      <c r="C14" s="2"/>
      <c r="D14" s="2"/>
      <c r="E14" s="9" t="s">
        <v>284</v>
      </c>
      <c r="F14" t="s">
        <v>47</v>
      </c>
      <c r="G14" t="s">
        <v>287</v>
      </c>
      <c r="H14" t="s">
        <v>59</v>
      </c>
    </row>
    <row r="15" spans="1:9" ht="17">
      <c r="A15" t="s">
        <v>289</v>
      </c>
      <c r="B15" s="2">
        <f>SUM(B5:B7) + C6</f>
        <v>6060</v>
      </c>
      <c r="C15" s="2"/>
      <c r="D15" s="2"/>
      <c r="E15" s="9" t="s">
        <v>284</v>
      </c>
      <c r="F15" t="s">
        <v>48</v>
      </c>
      <c r="G15" t="s">
        <v>288</v>
      </c>
      <c r="H15" t="s">
        <v>59</v>
      </c>
    </row>
    <row r="16" spans="1:9" ht="17">
      <c r="A16" t="s">
        <v>300</v>
      </c>
      <c r="B16" s="2"/>
      <c r="C16" s="4">
        <f>C12+C11</f>
        <v>40.4</v>
      </c>
      <c r="D16" s="2"/>
      <c r="E16" s="9" t="s">
        <v>298</v>
      </c>
      <c r="F16" t="s">
        <v>299</v>
      </c>
      <c r="G16" t="s">
        <v>301</v>
      </c>
      <c r="H16" t="s">
        <v>60</v>
      </c>
      <c r="I16" t="s">
        <v>302</v>
      </c>
    </row>
    <row r="17" spans="1:9">
      <c r="B17" s="2"/>
      <c r="C17" s="2"/>
      <c r="D17" s="2"/>
    </row>
    <row r="18" spans="1:9" ht="17">
      <c r="A18" t="s">
        <v>7</v>
      </c>
      <c r="B18" s="2">
        <f xml:space="preserve"> 900 + 100</f>
        <v>1000</v>
      </c>
      <c r="C18" s="2"/>
      <c r="D18" s="2"/>
      <c r="E18" s="9" t="s">
        <v>295</v>
      </c>
      <c r="F18" t="s">
        <v>297</v>
      </c>
      <c r="G18" t="s">
        <v>296</v>
      </c>
      <c r="H18" t="s">
        <v>59</v>
      </c>
      <c r="I18" t="s">
        <v>114</v>
      </c>
    </row>
    <row r="19" spans="1:9">
      <c r="A19" t="s">
        <v>7</v>
      </c>
      <c r="C19" s="2">
        <v>1000</v>
      </c>
      <c r="D19" s="2"/>
    </row>
    <row r="20" spans="1:9" ht="17">
      <c r="A20" t="s">
        <v>8</v>
      </c>
      <c r="B20" s="2">
        <f xml:space="preserve"> C19/1000</f>
        <v>1</v>
      </c>
      <c r="C20" s="2"/>
      <c r="D20" s="2"/>
      <c r="E20" s="9" t="s">
        <v>304</v>
      </c>
      <c r="F20" t="s">
        <v>308</v>
      </c>
      <c r="G20" t="s">
        <v>305</v>
      </c>
      <c r="H20" t="s">
        <v>59</v>
      </c>
      <c r="I20" t="s">
        <v>115</v>
      </c>
    </row>
    <row r="21" spans="1:9" ht="17">
      <c r="A21" t="s">
        <v>9</v>
      </c>
      <c r="B21" s="2">
        <f>C19*3.28084</f>
        <v>3280.84</v>
      </c>
      <c r="C21" s="2"/>
      <c r="D21" s="2"/>
      <c r="E21" s="9" t="s">
        <v>266</v>
      </c>
      <c r="F21" t="s">
        <v>94</v>
      </c>
      <c r="G21" t="s">
        <v>268</v>
      </c>
      <c r="H21" t="s">
        <v>59</v>
      </c>
      <c r="I21" t="s">
        <v>115</v>
      </c>
    </row>
    <row r="22" spans="1:9" ht="17">
      <c r="A22" t="s">
        <v>10</v>
      </c>
      <c r="B22" s="2">
        <f>C19*39.3701</f>
        <v>39370.1</v>
      </c>
      <c r="C22" s="2"/>
      <c r="D22" s="2"/>
      <c r="E22" s="9" t="s">
        <v>345</v>
      </c>
      <c r="F22" t="s">
        <v>309</v>
      </c>
      <c r="G22" t="s">
        <v>346</v>
      </c>
      <c r="H22" t="s">
        <v>59</v>
      </c>
      <c r="I22" t="s">
        <v>347</v>
      </c>
    </row>
    <row r="23" spans="1:9" ht="17">
      <c r="A23" t="s">
        <v>65</v>
      </c>
      <c r="B23" s="4">
        <f>C19*39.37</f>
        <v>39370</v>
      </c>
      <c r="D23" s="2"/>
      <c r="E23" s="9" t="s">
        <v>325</v>
      </c>
      <c r="F23" t="s">
        <v>145</v>
      </c>
      <c r="G23" t="s">
        <v>254</v>
      </c>
      <c r="H23" t="s">
        <v>59</v>
      </c>
    </row>
    <row r="24" spans="1:9" ht="17">
      <c r="A24" t="s">
        <v>10</v>
      </c>
      <c r="B24" s="4">
        <f>C19*39.3701</f>
        <v>39370.1</v>
      </c>
      <c r="D24" s="2"/>
      <c r="E24" s="9" t="s">
        <v>348</v>
      </c>
      <c r="F24" t="s">
        <v>174</v>
      </c>
      <c r="G24" t="s">
        <v>349</v>
      </c>
      <c r="H24" t="s">
        <v>59</v>
      </c>
      <c r="I24" t="s">
        <v>350</v>
      </c>
    </row>
    <row r="25" spans="1:9">
      <c r="A25" t="s">
        <v>65</v>
      </c>
      <c r="C25" s="5">
        <f xml:space="preserve"> B18*40</f>
        <v>40000</v>
      </c>
    </row>
    <row r="26" spans="1:9" ht="17">
      <c r="A26" t="s">
        <v>10</v>
      </c>
      <c r="C26" s="4">
        <f>B18*40</f>
        <v>40000</v>
      </c>
      <c r="E26" s="9" t="s">
        <v>355</v>
      </c>
      <c r="F26" s="5" t="s">
        <v>310</v>
      </c>
      <c r="G26" t="s">
        <v>356</v>
      </c>
      <c r="H26" t="s">
        <v>59</v>
      </c>
      <c r="I26" t="s">
        <v>351</v>
      </c>
    </row>
    <row r="27" spans="1:9" ht="17">
      <c r="A27" t="s">
        <v>10</v>
      </c>
      <c r="C27" s="4">
        <f>B18*45</f>
        <v>45000</v>
      </c>
      <c r="E27" s="9" t="s">
        <v>352</v>
      </c>
      <c r="F27" s="5" t="s">
        <v>194</v>
      </c>
      <c r="G27" t="s">
        <v>353</v>
      </c>
      <c r="H27" t="s">
        <v>60</v>
      </c>
      <c r="I27" t="s">
        <v>354</v>
      </c>
    </row>
    <row r="28" spans="1:9" ht="17">
      <c r="A28" t="s">
        <v>10</v>
      </c>
      <c r="C28" s="4">
        <f xml:space="preserve"> B18*39.37</f>
        <v>39370</v>
      </c>
      <c r="E28" s="9" t="s">
        <v>358</v>
      </c>
      <c r="F28" s="5" t="s">
        <v>324</v>
      </c>
      <c r="G28" t="s">
        <v>357</v>
      </c>
      <c r="H28" t="s">
        <v>59</v>
      </c>
      <c r="I28" t="s">
        <v>351</v>
      </c>
    </row>
    <row r="29" spans="1:9">
      <c r="A29" t="s">
        <v>65</v>
      </c>
      <c r="C29" s="5">
        <f>C19*38</f>
        <v>38000</v>
      </c>
    </row>
    <row r="31" spans="1:9" ht="17">
      <c r="A31" t="s">
        <v>269</v>
      </c>
      <c r="C31" s="2">
        <f>ROUNDUP(C6/100, 0)</f>
        <v>21</v>
      </c>
      <c r="E31" s="9" t="s">
        <v>311</v>
      </c>
      <c r="F31" s="5" t="s">
        <v>312</v>
      </c>
      <c r="G31" t="s">
        <v>313</v>
      </c>
      <c r="H31" t="s">
        <v>60</v>
      </c>
      <c r="I31" t="s">
        <v>314</v>
      </c>
    </row>
    <row r="33" spans="1:9">
      <c r="A33" t="s">
        <v>327</v>
      </c>
    </row>
    <row r="34" spans="1:9">
      <c r="A34" t="s">
        <v>331</v>
      </c>
      <c r="B34">
        <v>10</v>
      </c>
    </row>
    <row r="35" spans="1:9">
      <c r="A35" t="s">
        <v>332</v>
      </c>
      <c r="B35">
        <v>20</v>
      </c>
    </row>
    <row r="36" spans="1:9" ht="17">
      <c r="A36" t="s">
        <v>333</v>
      </c>
      <c r="C36">
        <f>B34+B35</f>
        <v>30</v>
      </c>
      <c r="E36" s="9" t="s">
        <v>359</v>
      </c>
      <c r="F36" t="s">
        <v>336</v>
      </c>
      <c r="G36" t="s">
        <v>362</v>
      </c>
      <c r="H36" t="s">
        <v>59</v>
      </c>
    </row>
    <row r="37" spans="1:9" ht="17">
      <c r="A37" t="s">
        <v>334</v>
      </c>
      <c r="C37">
        <f>B34+B35</f>
        <v>30</v>
      </c>
      <c r="E37" s="9" t="s">
        <v>360</v>
      </c>
      <c r="F37" t="s">
        <v>337</v>
      </c>
      <c r="G37" t="s">
        <v>363</v>
      </c>
      <c r="H37" t="s">
        <v>59</v>
      </c>
    </row>
    <row r="38" spans="1:9" ht="17">
      <c r="A38" t="s">
        <v>335</v>
      </c>
      <c r="C38">
        <f>B34+B35</f>
        <v>30</v>
      </c>
      <c r="E38" s="9" t="s">
        <v>361</v>
      </c>
      <c r="F38" t="s">
        <v>338</v>
      </c>
      <c r="G38" t="s">
        <v>364</v>
      </c>
      <c r="H38" t="s">
        <v>59</v>
      </c>
    </row>
    <row r="39" spans="1:9">
      <c r="A39" t="s">
        <v>328</v>
      </c>
      <c r="B39">
        <f>B34-B35</f>
        <v>-10</v>
      </c>
    </row>
    <row r="40" spans="1:9">
      <c r="A40" t="s">
        <v>329</v>
      </c>
      <c r="B40">
        <f>B35/B34</f>
        <v>2</v>
      </c>
    </row>
    <row r="41" spans="1:9">
      <c r="A41" t="s">
        <v>330</v>
      </c>
      <c r="B41">
        <f>B35 + B34 + B34</f>
        <v>40</v>
      </c>
    </row>
    <row r="42" spans="1:9" ht="34">
      <c r="A42" t="s">
        <v>342</v>
      </c>
      <c r="C42">
        <f>B34-B35</f>
        <v>-10</v>
      </c>
      <c r="E42" s="9" t="s">
        <v>366</v>
      </c>
      <c r="F42" t="s">
        <v>343</v>
      </c>
      <c r="G42" t="s">
        <v>365</v>
      </c>
      <c r="H42" t="s">
        <v>60</v>
      </c>
      <c r="I42" t="s">
        <v>367</v>
      </c>
    </row>
  </sheetData>
  <phoneticPr fontId="7" type="noConversion"/>
  <pageMargins left="0.7" right="0.7" top="0.75" bottom="0.75" header="0.3" footer="0.3"/>
  <pageSetup orientation="portrait" horizontalDpi="0" verticalDpi="0"/>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F83535-20BE-CA43-B82B-2F0E1F118D83}">
  <dimension ref="A1:G27"/>
  <sheetViews>
    <sheetView zoomScaleNormal="100" workbookViewId="0">
      <selection activeCell="D27" sqref="D27"/>
    </sheetView>
  </sheetViews>
  <sheetFormatPr baseColWidth="10" defaultColWidth="11.1640625" defaultRowHeight="16"/>
  <cols>
    <col min="3" max="3" width="37.1640625" bestFit="1" customWidth="1"/>
  </cols>
  <sheetData>
    <row r="1" spans="1:7">
      <c r="A1" t="s">
        <v>0</v>
      </c>
      <c r="B1" t="s">
        <v>13</v>
      </c>
      <c r="C1" t="s">
        <v>58</v>
      </c>
      <c r="D1" t="s">
        <v>61</v>
      </c>
      <c r="E1" t="s">
        <v>62</v>
      </c>
      <c r="F1" t="s">
        <v>407</v>
      </c>
    </row>
    <row r="2" spans="1:7">
      <c r="A2" t="s">
        <v>261</v>
      </c>
      <c r="B2" t="s">
        <v>43</v>
      </c>
      <c r="C2" t="s">
        <v>254</v>
      </c>
      <c r="D2" t="s">
        <v>59</v>
      </c>
      <c r="F2" s="6"/>
      <c r="G2" s="6"/>
    </row>
    <row r="3" spans="1:7">
      <c r="A3" t="s">
        <v>262</v>
      </c>
      <c r="B3" t="s">
        <v>278</v>
      </c>
      <c r="C3" t="s">
        <v>272</v>
      </c>
      <c r="D3" t="s">
        <v>60</v>
      </c>
      <c r="E3" t="s">
        <v>273</v>
      </c>
    </row>
    <row r="4" spans="1:7">
      <c r="A4" t="s">
        <v>263</v>
      </c>
      <c r="B4" t="s">
        <v>18</v>
      </c>
      <c r="C4" t="s">
        <v>256</v>
      </c>
      <c r="D4" t="s">
        <v>59</v>
      </c>
      <c r="E4" t="s">
        <v>110</v>
      </c>
    </row>
    <row r="5" spans="1:7">
      <c r="A5" t="s">
        <v>264</v>
      </c>
      <c r="B5" t="s">
        <v>89</v>
      </c>
      <c r="C5" t="s">
        <v>258</v>
      </c>
      <c r="D5" t="s">
        <v>60</v>
      </c>
      <c r="E5" t="s">
        <v>108</v>
      </c>
    </row>
    <row r="6" spans="1:7">
      <c r="A6" t="s">
        <v>270</v>
      </c>
      <c r="B6" t="s">
        <v>279</v>
      </c>
      <c r="C6" t="s">
        <v>260</v>
      </c>
      <c r="D6" t="s">
        <v>60</v>
      </c>
      <c r="E6" t="s">
        <v>111</v>
      </c>
    </row>
    <row r="7" spans="1:7">
      <c r="A7" t="s">
        <v>271</v>
      </c>
      <c r="B7" t="s">
        <v>42</v>
      </c>
      <c r="C7" t="s">
        <v>268</v>
      </c>
      <c r="D7" t="s">
        <v>59</v>
      </c>
      <c r="E7" t="s">
        <v>277</v>
      </c>
    </row>
    <row r="8" spans="1:7">
      <c r="A8" t="s">
        <v>280</v>
      </c>
      <c r="B8" t="s">
        <v>140</v>
      </c>
      <c r="C8" t="s">
        <v>293</v>
      </c>
      <c r="D8" t="s">
        <v>60</v>
      </c>
      <c r="E8" t="s">
        <v>113</v>
      </c>
    </row>
    <row r="9" spans="1:7">
      <c r="A9" t="s">
        <v>282</v>
      </c>
      <c r="B9" t="s">
        <v>283</v>
      </c>
      <c r="C9" t="s">
        <v>294</v>
      </c>
      <c r="D9" t="s">
        <v>60</v>
      </c>
      <c r="E9" t="s">
        <v>113</v>
      </c>
    </row>
    <row r="10" spans="1:7">
      <c r="A10" t="s">
        <v>285</v>
      </c>
      <c r="B10" t="s">
        <v>45</v>
      </c>
      <c r="C10" t="s">
        <v>286</v>
      </c>
      <c r="D10" t="s">
        <v>59</v>
      </c>
    </row>
    <row r="11" spans="1:7">
      <c r="A11" t="s">
        <v>291</v>
      </c>
      <c r="B11" t="s">
        <v>47</v>
      </c>
      <c r="C11" t="s">
        <v>287</v>
      </c>
      <c r="D11" t="s">
        <v>59</v>
      </c>
    </row>
    <row r="12" spans="1:7">
      <c r="A12" t="s">
        <v>292</v>
      </c>
      <c r="B12" t="s">
        <v>48</v>
      </c>
      <c r="C12" t="s">
        <v>288</v>
      </c>
      <c r="D12" t="s">
        <v>59</v>
      </c>
    </row>
    <row r="13" spans="1:7">
      <c r="A13" t="s">
        <v>303</v>
      </c>
      <c r="B13" t="s">
        <v>299</v>
      </c>
      <c r="C13" t="s">
        <v>301</v>
      </c>
      <c r="D13" t="s">
        <v>60</v>
      </c>
      <c r="E13" t="s">
        <v>302</v>
      </c>
    </row>
    <row r="14" spans="1:7">
      <c r="A14" t="s">
        <v>315</v>
      </c>
      <c r="B14" t="s">
        <v>297</v>
      </c>
      <c r="C14" t="s">
        <v>296</v>
      </c>
      <c r="D14" t="s">
        <v>59</v>
      </c>
      <c r="E14" t="s">
        <v>114</v>
      </c>
    </row>
    <row r="15" spans="1:7">
      <c r="A15" t="s">
        <v>316</v>
      </c>
      <c r="B15" t="s">
        <v>308</v>
      </c>
      <c r="C15" t="s">
        <v>305</v>
      </c>
      <c r="D15" t="s">
        <v>59</v>
      </c>
      <c r="E15" t="s">
        <v>115</v>
      </c>
    </row>
    <row r="16" spans="1:7">
      <c r="A16" t="s">
        <v>317</v>
      </c>
      <c r="B16" t="s">
        <v>94</v>
      </c>
      <c r="C16" t="s">
        <v>268</v>
      </c>
      <c r="D16" t="s">
        <v>59</v>
      </c>
      <c r="E16" t="s">
        <v>115</v>
      </c>
    </row>
    <row r="17" spans="1:6">
      <c r="A17" t="s">
        <v>318</v>
      </c>
      <c r="B17" t="s">
        <v>309</v>
      </c>
      <c r="C17" t="s">
        <v>307</v>
      </c>
      <c r="D17" t="s">
        <v>59</v>
      </c>
      <c r="E17" t="s">
        <v>117</v>
      </c>
    </row>
    <row r="18" spans="1:6">
      <c r="A18" t="s">
        <v>319</v>
      </c>
      <c r="B18" t="s">
        <v>145</v>
      </c>
      <c r="C18" t="s">
        <v>254</v>
      </c>
      <c r="D18" t="s">
        <v>59</v>
      </c>
    </row>
    <row r="19" spans="1:6">
      <c r="A19" t="s">
        <v>320</v>
      </c>
      <c r="B19" t="s">
        <v>174</v>
      </c>
      <c r="C19" t="s">
        <v>349</v>
      </c>
      <c r="D19" t="s">
        <v>59</v>
      </c>
      <c r="E19" t="s">
        <v>350</v>
      </c>
    </row>
    <row r="20" spans="1:6">
      <c r="A20" t="s">
        <v>321</v>
      </c>
      <c r="B20" s="5" t="s">
        <v>310</v>
      </c>
      <c r="C20" t="s">
        <v>356</v>
      </c>
      <c r="D20" t="s">
        <v>59</v>
      </c>
      <c r="E20" t="s">
        <v>351</v>
      </c>
    </row>
    <row r="21" spans="1:6">
      <c r="A21" t="s">
        <v>322</v>
      </c>
      <c r="B21" s="5" t="s">
        <v>194</v>
      </c>
      <c r="C21" t="s">
        <v>353</v>
      </c>
      <c r="D21" t="s">
        <v>60</v>
      </c>
      <c r="E21" t="s">
        <v>354</v>
      </c>
    </row>
    <row r="22" spans="1:6">
      <c r="A22" t="s">
        <v>323</v>
      </c>
      <c r="B22" s="5" t="s">
        <v>324</v>
      </c>
      <c r="C22" t="s">
        <v>357</v>
      </c>
      <c r="D22" t="s">
        <v>59</v>
      </c>
      <c r="E22" t="s">
        <v>351</v>
      </c>
    </row>
    <row r="23" spans="1:6">
      <c r="A23" t="s">
        <v>326</v>
      </c>
      <c r="B23" s="5" t="s">
        <v>312</v>
      </c>
      <c r="C23" t="s">
        <v>313</v>
      </c>
      <c r="D23" t="s">
        <v>60</v>
      </c>
      <c r="E23" t="s">
        <v>314</v>
      </c>
    </row>
    <row r="24" spans="1:6">
      <c r="A24" t="s">
        <v>339</v>
      </c>
      <c r="B24" t="s">
        <v>336</v>
      </c>
      <c r="C24" t="s">
        <v>362</v>
      </c>
      <c r="D24" t="s">
        <v>59</v>
      </c>
    </row>
    <row r="25" spans="1:6">
      <c r="A25" t="s">
        <v>340</v>
      </c>
      <c r="B25" t="s">
        <v>337</v>
      </c>
      <c r="C25" t="s">
        <v>363</v>
      </c>
      <c r="D25" t="s">
        <v>59</v>
      </c>
    </row>
    <row r="26" spans="1:6">
      <c r="A26" t="s">
        <v>341</v>
      </c>
      <c r="B26" t="s">
        <v>338</v>
      </c>
      <c r="C26" t="s">
        <v>364</v>
      </c>
      <c r="D26" t="s">
        <v>59</v>
      </c>
    </row>
    <row r="27" spans="1:6">
      <c r="A27" t="s">
        <v>344</v>
      </c>
      <c r="B27" t="s">
        <v>343</v>
      </c>
      <c r="C27" t="s">
        <v>365</v>
      </c>
      <c r="D27" t="s">
        <v>59</v>
      </c>
      <c r="E27" t="s">
        <v>367</v>
      </c>
      <c r="F27">
        <v>2</v>
      </c>
    </row>
  </sheetData>
  <phoneticPr fontId="7" type="noConversion"/>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753B85-5CB9-481B-8C77-51ACF6917C73}">
  <dimension ref="A1:J31"/>
  <sheetViews>
    <sheetView topLeftCell="A10" zoomScale="113" zoomScaleNormal="113" workbookViewId="0">
      <selection activeCell="G34" sqref="G34"/>
    </sheetView>
  </sheetViews>
  <sheetFormatPr baseColWidth="10" defaultColWidth="11.1640625" defaultRowHeight="16"/>
  <cols>
    <col min="1" max="1" width="24.5" customWidth="1"/>
    <col min="2" max="2" width="14.1640625" customWidth="1"/>
    <col min="3" max="3" width="13.83203125" bestFit="1" customWidth="1"/>
    <col min="4" max="4" width="3.1640625" customWidth="1"/>
    <col min="5" max="5" width="58" customWidth="1"/>
    <col min="6" max="6" width="5.33203125" customWidth="1"/>
    <col min="7" max="7" width="43.1640625" bestFit="1" customWidth="1"/>
    <col min="8" max="8" width="14.5" bestFit="1" customWidth="1"/>
    <col min="9" max="9" width="15.83203125" customWidth="1"/>
  </cols>
  <sheetData>
    <row r="1" spans="1:10">
      <c r="A1" t="s">
        <v>198</v>
      </c>
    </row>
    <row r="2" spans="1:10">
      <c r="A2" t="s">
        <v>78</v>
      </c>
    </row>
    <row r="4" spans="1:10" ht="51">
      <c r="A4" t="s">
        <v>1</v>
      </c>
      <c r="B4" s="2" t="s">
        <v>69</v>
      </c>
      <c r="C4" s="8" t="s">
        <v>204</v>
      </c>
      <c r="D4" s="2"/>
      <c r="E4" t="s">
        <v>6</v>
      </c>
      <c r="F4" t="s">
        <v>13</v>
      </c>
      <c r="G4" t="s">
        <v>58</v>
      </c>
      <c r="H4" t="s">
        <v>61</v>
      </c>
      <c r="I4" t="s">
        <v>62</v>
      </c>
      <c r="J4" t="s">
        <v>57</v>
      </c>
    </row>
    <row r="5" spans="1:10">
      <c r="A5" s="10" t="s">
        <v>124</v>
      </c>
      <c r="B5">
        <v>2</v>
      </c>
      <c r="C5">
        <v>2</v>
      </c>
    </row>
    <row r="6" spans="1:10">
      <c r="A6" s="10"/>
      <c r="B6">
        <v>5</v>
      </c>
      <c r="C6">
        <v>5</v>
      </c>
    </row>
    <row r="7" spans="1:10">
      <c r="A7" s="10"/>
      <c r="B7">
        <v>10</v>
      </c>
      <c r="C7">
        <v>10</v>
      </c>
    </row>
    <row r="8" spans="1:10">
      <c r="A8" s="10"/>
      <c r="B8">
        <v>1</v>
      </c>
      <c r="C8">
        <v>1</v>
      </c>
    </row>
    <row r="9" spans="1:10">
      <c r="A9" s="10"/>
      <c r="B9">
        <v>6</v>
      </c>
      <c r="C9">
        <v>6</v>
      </c>
    </row>
    <row r="10" spans="1:10">
      <c r="A10" t="s">
        <v>185</v>
      </c>
      <c r="C10">
        <f>MAX(C5:C9)</f>
        <v>10</v>
      </c>
      <c r="E10" t="s">
        <v>215</v>
      </c>
      <c r="F10" t="s">
        <v>90</v>
      </c>
      <c r="G10" t="s">
        <v>216</v>
      </c>
      <c r="H10" t="s">
        <v>59</v>
      </c>
    </row>
    <row r="11" spans="1:10">
      <c r="A11" t="s">
        <v>185</v>
      </c>
      <c r="C11">
        <f>MAX(C5:C9)</f>
        <v>10</v>
      </c>
      <c r="E11" t="s">
        <v>214</v>
      </c>
      <c r="F11" t="s">
        <v>140</v>
      </c>
      <c r="G11" t="s">
        <v>205</v>
      </c>
      <c r="H11" t="s">
        <v>60</v>
      </c>
    </row>
    <row r="12" spans="1:10">
      <c r="A12" t="s">
        <v>173</v>
      </c>
      <c r="B12">
        <f>B5 + B6</f>
        <v>7</v>
      </c>
      <c r="E12" t="s">
        <v>208</v>
      </c>
      <c r="F12" t="s">
        <v>26</v>
      </c>
      <c r="G12" t="s">
        <v>206</v>
      </c>
      <c r="H12" t="s">
        <v>59</v>
      </c>
    </row>
    <row r="13" spans="1:10">
      <c r="A13" t="s">
        <v>173</v>
      </c>
      <c r="C13">
        <f>C6 + C7</f>
        <v>15</v>
      </c>
      <c r="E13" t="s">
        <v>207</v>
      </c>
      <c r="F13" t="s">
        <v>139</v>
      </c>
      <c r="G13" t="s">
        <v>209</v>
      </c>
      <c r="H13" t="s">
        <v>60</v>
      </c>
    </row>
    <row r="14" spans="1:10">
      <c r="A14" t="s">
        <v>125</v>
      </c>
      <c r="B14" t="b">
        <f>B6 &gt; B5</f>
        <v>1</v>
      </c>
      <c r="E14" t="s">
        <v>210</v>
      </c>
      <c r="F14" t="s">
        <v>47</v>
      </c>
      <c r="G14" t="s">
        <v>212</v>
      </c>
      <c r="H14" t="s">
        <v>59</v>
      </c>
    </row>
    <row r="15" spans="1:10">
      <c r="A15" t="s">
        <v>125</v>
      </c>
      <c r="C15" t="b">
        <f>C7  &lt; 10.5</f>
        <v>1</v>
      </c>
      <c r="E15" t="s">
        <v>211</v>
      </c>
      <c r="F15" t="s">
        <v>138</v>
      </c>
      <c r="G15" t="s">
        <v>213</v>
      </c>
      <c r="H15" t="s">
        <v>60</v>
      </c>
    </row>
    <row r="16" spans="1:10">
      <c r="A16" t="s">
        <v>125</v>
      </c>
      <c r="B16" t="b">
        <f>B6 + B7 &gt; B5</f>
        <v>1</v>
      </c>
      <c r="E16" t="s">
        <v>219</v>
      </c>
      <c r="F16" t="s">
        <v>49</v>
      </c>
      <c r="G16" t="s">
        <v>220</v>
      </c>
      <c r="H16" t="s">
        <v>59</v>
      </c>
    </row>
    <row r="17" spans="1:9">
      <c r="A17" t="s">
        <v>125</v>
      </c>
      <c r="C17" t="b">
        <f>C8 + C9 &gt; C5 - C6</f>
        <v>1</v>
      </c>
      <c r="E17" t="s">
        <v>222</v>
      </c>
      <c r="F17" t="s">
        <v>225</v>
      </c>
      <c r="G17" t="s">
        <v>223</v>
      </c>
      <c r="H17" t="s">
        <v>60</v>
      </c>
      <c r="I17" t="s">
        <v>190</v>
      </c>
    </row>
    <row r="18" spans="1:9">
      <c r="A18" t="s">
        <v>135</v>
      </c>
      <c r="C18">
        <f>SUM(C5:C9)</f>
        <v>24</v>
      </c>
      <c r="E18" t="s">
        <v>226</v>
      </c>
      <c r="F18" t="s">
        <v>137</v>
      </c>
      <c r="G18" t="s">
        <v>227</v>
      </c>
      <c r="H18" t="s">
        <v>59</v>
      </c>
      <c r="I18" t="s">
        <v>243</v>
      </c>
    </row>
    <row r="19" spans="1:9">
      <c r="A19" t="s">
        <v>136</v>
      </c>
      <c r="B19">
        <f>SUM(B5:B9)</f>
        <v>24</v>
      </c>
    </row>
    <row r="20" spans="1:9">
      <c r="A20" t="s">
        <v>135</v>
      </c>
      <c r="C20">
        <f>C7 + C9 + C6 + C5 + C8</f>
        <v>24</v>
      </c>
      <c r="E20" t="s">
        <v>229</v>
      </c>
      <c r="F20" t="s">
        <v>93</v>
      </c>
      <c r="G20" t="s">
        <v>230</v>
      </c>
      <c r="H20" t="s">
        <v>60</v>
      </c>
      <c r="I20" t="s">
        <v>134</v>
      </c>
    </row>
    <row r="21" spans="1:9">
      <c r="A21" t="s">
        <v>136</v>
      </c>
      <c r="C21">
        <f>C7 + C9 + C6 + C5 + C8</f>
        <v>24</v>
      </c>
    </row>
    <row r="22" spans="1:9">
      <c r="A22" t="s">
        <v>141</v>
      </c>
      <c r="C22">
        <f>C5^C6 - C7/C9</f>
        <v>30.333333333333332</v>
      </c>
      <c r="E22" t="s">
        <v>232</v>
      </c>
      <c r="F22" t="s">
        <v>143</v>
      </c>
      <c r="G22" t="s">
        <v>233</v>
      </c>
      <c r="H22" t="s">
        <v>60</v>
      </c>
      <c r="I22" t="s">
        <v>144</v>
      </c>
    </row>
    <row r="23" spans="1:9">
      <c r="A23" t="s">
        <v>141</v>
      </c>
      <c r="B23">
        <f>B5^B7 - B8/9</f>
        <v>1023.8888888888889</v>
      </c>
      <c r="E23" t="s">
        <v>235</v>
      </c>
      <c r="F23" t="s">
        <v>145</v>
      </c>
      <c r="G23" t="s">
        <v>236</v>
      </c>
      <c r="H23" t="s">
        <v>59</v>
      </c>
      <c r="I23" t="s">
        <v>171</v>
      </c>
    </row>
    <row r="24" spans="1:9">
      <c r="A24" t="s">
        <v>141</v>
      </c>
      <c r="B24">
        <f>B5^B7 - B8</f>
        <v>1023</v>
      </c>
      <c r="E24" t="s">
        <v>238</v>
      </c>
      <c r="F24" t="s">
        <v>174</v>
      </c>
      <c r="G24" t="s">
        <v>237</v>
      </c>
      <c r="H24" t="s">
        <v>59</v>
      </c>
    </row>
    <row r="25" spans="1:9">
      <c r="A25" t="s">
        <v>141</v>
      </c>
      <c r="B25" s="7">
        <f>B6^B8 - B9/B6</f>
        <v>3.8</v>
      </c>
      <c r="E25" t="s">
        <v>239</v>
      </c>
      <c r="F25" t="s">
        <v>178</v>
      </c>
      <c r="G25" t="s">
        <v>240</v>
      </c>
      <c r="H25" t="s">
        <v>59</v>
      </c>
      <c r="I25" t="s">
        <v>182</v>
      </c>
    </row>
    <row r="26" spans="1:9">
      <c r="A26" t="s">
        <v>125</v>
      </c>
      <c r="B26" t="b">
        <f>B7 &gt;= B6</f>
        <v>1</v>
      </c>
      <c r="E26" t="s">
        <v>387</v>
      </c>
      <c r="F26" t="s">
        <v>179</v>
      </c>
      <c r="G26" t="s">
        <v>249</v>
      </c>
      <c r="H26" t="s">
        <v>59</v>
      </c>
      <c r="I26" t="s">
        <v>250</v>
      </c>
    </row>
    <row r="27" spans="1:9">
      <c r="A27" t="s">
        <v>135</v>
      </c>
      <c r="C27">
        <f>SUM(C5:C9)</f>
        <v>24</v>
      </c>
      <c r="E27" t="s">
        <v>388</v>
      </c>
      <c r="F27" t="s">
        <v>194</v>
      </c>
      <c r="G27" t="s">
        <v>241</v>
      </c>
      <c r="H27" t="s">
        <v>59</v>
      </c>
      <c r="I27" t="s">
        <v>242</v>
      </c>
    </row>
    <row r="28" spans="1:9">
      <c r="A28" t="s">
        <v>191</v>
      </c>
      <c r="B28">
        <v>24</v>
      </c>
    </row>
    <row r="29" spans="1:9">
      <c r="A29" t="s">
        <v>135</v>
      </c>
      <c r="C29">
        <f>SUM(C5:C9)</f>
        <v>24</v>
      </c>
      <c r="E29" t="s">
        <v>398</v>
      </c>
      <c r="F29" t="s">
        <v>392</v>
      </c>
      <c r="G29" t="s">
        <v>227</v>
      </c>
      <c r="H29" t="s">
        <v>59</v>
      </c>
      <c r="I29" t="s">
        <v>367</v>
      </c>
    </row>
    <row r="30" spans="1:9">
      <c r="A30" t="s">
        <v>136</v>
      </c>
      <c r="B30">
        <f>SUM(C5:C9)</f>
        <v>24</v>
      </c>
    </row>
    <row r="31" spans="1:9">
      <c r="A31" t="s">
        <v>136</v>
      </c>
      <c r="B31">
        <f>SUM(B16:B20)</f>
        <v>24</v>
      </c>
    </row>
  </sheetData>
  <mergeCells count="1">
    <mergeCell ref="A5:A9"/>
  </mergeCell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C438D0-7759-4CC5-97B1-26C21A13DC4C}">
  <dimension ref="A1:G18"/>
  <sheetViews>
    <sheetView workbookViewId="0">
      <selection activeCell="E21" sqref="E21"/>
    </sheetView>
  </sheetViews>
  <sheetFormatPr baseColWidth="10" defaultColWidth="11.1640625" defaultRowHeight="16"/>
  <cols>
    <col min="3" max="3" width="43.1640625" bestFit="1" customWidth="1"/>
    <col min="4" max="4" width="16.33203125" customWidth="1"/>
    <col min="5" max="5" width="33.83203125" customWidth="1"/>
  </cols>
  <sheetData>
    <row r="1" spans="1:7">
      <c r="A1" t="s">
        <v>0</v>
      </c>
      <c r="B1" s="6" t="s">
        <v>13</v>
      </c>
      <c r="C1" s="6" t="s">
        <v>58</v>
      </c>
      <c r="D1" s="6" t="s">
        <v>61</v>
      </c>
      <c r="E1" s="6" t="s">
        <v>62</v>
      </c>
      <c r="F1" s="6" t="s">
        <v>57</v>
      </c>
      <c r="G1" s="6"/>
    </row>
    <row r="2" spans="1:7">
      <c r="A2" t="s">
        <v>199</v>
      </c>
      <c r="B2" t="s">
        <v>90</v>
      </c>
      <c r="C2" t="s">
        <v>216</v>
      </c>
      <c r="D2" t="s">
        <v>59</v>
      </c>
    </row>
    <row r="3" spans="1:7">
      <c r="A3" t="s">
        <v>201</v>
      </c>
      <c r="B3" t="s">
        <v>140</v>
      </c>
      <c r="C3" t="s">
        <v>205</v>
      </c>
      <c r="D3" t="s">
        <v>60</v>
      </c>
    </row>
    <row r="4" spans="1:7">
      <c r="A4" t="s">
        <v>202</v>
      </c>
      <c r="B4" t="s">
        <v>26</v>
      </c>
      <c r="C4" t="s">
        <v>206</v>
      </c>
      <c r="D4" t="s">
        <v>59</v>
      </c>
    </row>
    <row r="5" spans="1:7">
      <c r="A5" t="s">
        <v>203</v>
      </c>
      <c r="B5" t="s">
        <v>139</v>
      </c>
      <c r="C5" t="s">
        <v>209</v>
      </c>
      <c r="D5" t="s">
        <v>60</v>
      </c>
    </row>
    <row r="6" spans="1:7">
      <c r="A6" t="s">
        <v>217</v>
      </c>
      <c r="B6" t="s">
        <v>47</v>
      </c>
      <c r="C6" t="s">
        <v>212</v>
      </c>
      <c r="D6" t="s">
        <v>59</v>
      </c>
    </row>
    <row r="7" spans="1:7">
      <c r="A7" t="s">
        <v>218</v>
      </c>
      <c r="B7" t="s">
        <v>138</v>
      </c>
      <c r="C7" t="s">
        <v>213</v>
      </c>
      <c r="D7" t="s">
        <v>60</v>
      </c>
    </row>
    <row r="8" spans="1:7">
      <c r="A8" t="s">
        <v>221</v>
      </c>
      <c r="B8" t="s">
        <v>49</v>
      </c>
      <c r="C8" t="s">
        <v>220</v>
      </c>
      <c r="D8" t="s">
        <v>59</v>
      </c>
    </row>
    <row r="9" spans="1:7">
      <c r="A9" t="s">
        <v>224</v>
      </c>
      <c r="B9" t="s">
        <v>225</v>
      </c>
      <c r="C9" t="s">
        <v>223</v>
      </c>
      <c r="D9" t="s">
        <v>60</v>
      </c>
      <c r="E9" t="s">
        <v>190</v>
      </c>
    </row>
    <row r="10" spans="1:7">
      <c r="A10" t="s">
        <v>228</v>
      </c>
      <c r="B10" t="s">
        <v>137</v>
      </c>
      <c r="C10" t="s">
        <v>227</v>
      </c>
      <c r="D10" t="s">
        <v>59</v>
      </c>
      <c r="E10" t="s">
        <v>243</v>
      </c>
    </row>
    <row r="11" spans="1:7">
      <c r="A11" t="s">
        <v>231</v>
      </c>
      <c r="B11" t="s">
        <v>93</v>
      </c>
      <c r="C11" t="s">
        <v>230</v>
      </c>
      <c r="D11" t="s">
        <v>60</v>
      </c>
      <c r="E11" t="s">
        <v>134</v>
      </c>
    </row>
    <row r="12" spans="1:7">
      <c r="A12" t="s">
        <v>234</v>
      </c>
      <c r="B12" t="s">
        <v>143</v>
      </c>
      <c r="C12" t="s">
        <v>233</v>
      </c>
      <c r="D12" t="s">
        <v>60</v>
      </c>
      <c r="E12" t="s">
        <v>144</v>
      </c>
    </row>
    <row r="13" spans="1:7">
      <c r="A13" t="s">
        <v>244</v>
      </c>
      <c r="B13" t="s">
        <v>145</v>
      </c>
      <c r="C13" t="s">
        <v>236</v>
      </c>
      <c r="D13" t="s">
        <v>59</v>
      </c>
      <c r="E13" t="s">
        <v>171</v>
      </c>
    </row>
    <row r="14" spans="1:7">
      <c r="A14" t="s">
        <v>245</v>
      </c>
      <c r="B14" t="s">
        <v>174</v>
      </c>
      <c r="C14" t="s">
        <v>237</v>
      </c>
      <c r="D14" t="s">
        <v>59</v>
      </c>
    </row>
    <row r="15" spans="1:7">
      <c r="A15" t="s">
        <v>246</v>
      </c>
      <c r="B15" t="s">
        <v>178</v>
      </c>
      <c r="C15" t="s">
        <v>240</v>
      </c>
      <c r="D15" t="s">
        <v>59</v>
      </c>
      <c r="E15" t="s">
        <v>182</v>
      </c>
    </row>
    <row r="16" spans="1:7">
      <c r="A16" t="s">
        <v>247</v>
      </c>
      <c r="B16" t="s">
        <v>251</v>
      </c>
      <c r="C16" t="s">
        <v>249</v>
      </c>
      <c r="D16" t="s">
        <v>59</v>
      </c>
      <c r="E16" t="s">
        <v>250</v>
      </c>
    </row>
    <row r="17" spans="1:5">
      <c r="A17" t="s">
        <v>248</v>
      </c>
      <c r="B17" t="s">
        <v>194</v>
      </c>
      <c r="C17" t="s">
        <v>241</v>
      </c>
      <c r="D17" t="s">
        <v>59</v>
      </c>
      <c r="E17" t="s">
        <v>242</v>
      </c>
    </row>
    <row r="18" spans="1:5">
      <c r="A18" t="s">
        <v>399</v>
      </c>
      <c r="B18" t="s">
        <v>392</v>
      </c>
      <c r="C18" t="s">
        <v>400</v>
      </c>
      <c r="D18" t="s">
        <v>59</v>
      </c>
      <c r="E18" t="s">
        <v>401</v>
      </c>
    </row>
  </sheetData>
  <phoneticPr fontId="7"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5E91EC-3DFF-1543-8E9D-3526C440EDB3}">
  <dimension ref="A1:K32"/>
  <sheetViews>
    <sheetView zoomScale="137" zoomScaleNormal="137" workbookViewId="0">
      <selection activeCell="B32" sqref="B32"/>
    </sheetView>
  </sheetViews>
  <sheetFormatPr baseColWidth="10" defaultColWidth="11.1640625" defaultRowHeight="16"/>
  <cols>
    <col min="1" max="1" width="24.5" customWidth="1"/>
    <col min="2" max="2" width="14.1640625" customWidth="1"/>
    <col min="3" max="3" width="13.83203125" bestFit="1" customWidth="1"/>
    <col min="4" max="4" width="9.5" customWidth="1"/>
    <col min="5" max="5" width="3.1640625" customWidth="1"/>
    <col min="6" max="6" width="58" customWidth="1"/>
    <col min="7" max="7" width="5.33203125" customWidth="1"/>
    <col min="8" max="8" width="32.6640625" bestFit="1" customWidth="1"/>
    <col min="10" max="10" width="15.83203125" customWidth="1"/>
  </cols>
  <sheetData>
    <row r="1" spans="1:11">
      <c r="A1" t="s">
        <v>197</v>
      </c>
    </row>
    <row r="2" spans="1:11">
      <c r="A2" t="s">
        <v>78</v>
      </c>
    </row>
    <row r="4" spans="1:11">
      <c r="A4" t="s">
        <v>1</v>
      </c>
      <c r="B4" s="2" t="s">
        <v>69</v>
      </c>
      <c r="C4" s="3" t="s">
        <v>68</v>
      </c>
      <c r="D4" s="2" t="s">
        <v>123</v>
      </c>
      <c r="E4" s="2"/>
      <c r="F4" t="s">
        <v>6</v>
      </c>
      <c r="G4" t="s">
        <v>13</v>
      </c>
      <c r="H4" t="s">
        <v>58</v>
      </c>
      <c r="I4" t="s">
        <v>61</v>
      </c>
      <c r="J4" t="s">
        <v>62</v>
      </c>
      <c r="K4" t="s">
        <v>57</v>
      </c>
    </row>
    <row r="5" spans="1:11">
      <c r="A5" s="10" t="s">
        <v>124</v>
      </c>
      <c r="B5">
        <v>2</v>
      </c>
      <c r="C5">
        <v>2</v>
      </c>
    </row>
    <row r="6" spans="1:11">
      <c r="A6" s="10"/>
      <c r="B6">
        <v>5</v>
      </c>
      <c r="C6">
        <v>5</v>
      </c>
    </row>
    <row r="7" spans="1:11">
      <c r="A7" s="10"/>
      <c r="B7">
        <v>10</v>
      </c>
      <c r="C7">
        <v>10</v>
      </c>
    </row>
    <row r="8" spans="1:11">
      <c r="A8" s="10"/>
      <c r="B8">
        <v>1</v>
      </c>
      <c r="C8">
        <v>1</v>
      </c>
    </row>
    <row r="9" spans="1:11">
      <c r="A9" s="10"/>
      <c r="B9">
        <v>6</v>
      </c>
      <c r="C9">
        <v>6</v>
      </c>
    </row>
    <row r="10" spans="1:11">
      <c r="A10" t="s">
        <v>185</v>
      </c>
      <c r="B10">
        <f>MAX(B5:B9)</f>
        <v>10</v>
      </c>
      <c r="D10" s="5">
        <v>10.4</v>
      </c>
      <c r="F10" t="s">
        <v>390</v>
      </c>
      <c r="G10" t="s">
        <v>42</v>
      </c>
      <c r="H10" t="s">
        <v>148</v>
      </c>
      <c r="I10" t="s">
        <v>59</v>
      </c>
    </row>
    <row r="11" spans="1:11">
      <c r="A11" t="s">
        <v>185</v>
      </c>
      <c r="C11">
        <f>MAX(C5:C9)</f>
        <v>10</v>
      </c>
      <c r="F11" t="s">
        <v>126</v>
      </c>
      <c r="G11" t="s">
        <v>140</v>
      </c>
      <c r="H11" t="s">
        <v>149</v>
      </c>
      <c r="I11" t="s">
        <v>60</v>
      </c>
    </row>
    <row r="12" spans="1:11">
      <c r="A12" t="s">
        <v>173</v>
      </c>
      <c r="B12">
        <f>B5 + B6</f>
        <v>7</v>
      </c>
      <c r="F12" t="s">
        <v>146</v>
      </c>
      <c r="G12" t="s">
        <v>26</v>
      </c>
      <c r="H12" t="s">
        <v>147</v>
      </c>
      <c r="I12" t="s">
        <v>59</v>
      </c>
    </row>
    <row r="13" spans="1:11">
      <c r="A13" t="s">
        <v>173</v>
      </c>
      <c r="C13">
        <f>C6 + C7</f>
        <v>15</v>
      </c>
      <c r="F13" t="s">
        <v>127</v>
      </c>
      <c r="G13" t="s">
        <v>139</v>
      </c>
      <c r="H13" t="s">
        <v>150</v>
      </c>
      <c r="I13" t="s">
        <v>60</v>
      </c>
    </row>
    <row r="14" spans="1:11">
      <c r="A14" t="s">
        <v>125</v>
      </c>
      <c r="B14" t="b">
        <f>B6 &gt; B5</f>
        <v>1</v>
      </c>
      <c r="D14" t="b">
        <v>1</v>
      </c>
      <c r="F14" t="s">
        <v>128</v>
      </c>
      <c r="G14" t="s">
        <v>47</v>
      </c>
      <c r="H14" t="s">
        <v>151</v>
      </c>
      <c r="I14" t="s">
        <v>59</v>
      </c>
    </row>
    <row r="15" spans="1:11">
      <c r="A15" t="s">
        <v>125</v>
      </c>
      <c r="C15" t="b">
        <f>C7  &lt; 10.5</f>
        <v>1</v>
      </c>
      <c r="D15" t="b">
        <v>1</v>
      </c>
      <c r="F15" t="s">
        <v>129</v>
      </c>
      <c r="G15" t="s">
        <v>138</v>
      </c>
      <c r="H15" t="s">
        <v>152</v>
      </c>
      <c r="I15" t="s">
        <v>60</v>
      </c>
    </row>
    <row r="16" spans="1:11">
      <c r="A16" t="s">
        <v>125</v>
      </c>
      <c r="B16" t="b">
        <f>B6 + B7 &gt; B5</f>
        <v>1</v>
      </c>
      <c r="F16" t="s">
        <v>130</v>
      </c>
      <c r="G16" t="s">
        <v>49</v>
      </c>
      <c r="H16" t="s">
        <v>153</v>
      </c>
      <c r="I16" t="s">
        <v>59</v>
      </c>
    </row>
    <row r="17" spans="1:10">
      <c r="A17" t="s">
        <v>125</v>
      </c>
      <c r="B17" t="b">
        <f>C8 + C9 &gt; C5 - C6</f>
        <v>1</v>
      </c>
      <c r="F17" t="s">
        <v>131</v>
      </c>
      <c r="G17" t="s">
        <v>91</v>
      </c>
      <c r="H17" t="s">
        <v>154</v>
      </c>
      <c r="I17" t="s">
        <v>60</v>
      </c>
      <c r="J17" t="s">
        <v>190</v>
      </c>
    </row>
    <row r="18" spans="1:10">
      <c r="A18" t="s">
        <v>135</v>
      </c>
      <c r="C18">
        <f>SUM(C5:C9)</f>
        <v>24</v>
      </c>
      <c r="F18" t="s">
        <v>132</v>
      </c>
      <c r="G18" t="s">
        <v>137</v>
      </c>
      <c r="H18" t="s">
        <v>195</v>
      </c>
      <c r="I18" t="s">
        <v>59</v>
      </c>
      <c r="J18" t="s">
        <v>193</v>
      </c>
    </row>
    <row r="19" spans="1:10">
      <c r="A19" t="s">
        <v>136</v>
      </c>
      <c r="B19">
        <f>B5+B6+B7+B8+B9</f>
        <v>24</v>
      </c>
    </row>
    <row r="20" spans="1:10">
      <c r="A20" t="s">
        <v>135</v>
      </c>
      <c r="C20">
        <f>C7 + C9 + C6 + C5 + C8</f>
        <v>24</v>
      </c>
      <c r="F20" t="s">
        <v>133</v>
      </c>
      <c r="G20" t="s">
        <v>93</v>
      </c>
      <c r="H20" t="s">
        <v>155</v>
      </c>
      <c r="I20" t="s">
        <v>60</v>
      </c>
      <c r="J20" t="s">
        <v>134</v>
      </c>
    </row>
    <row r="21" spans="1:10">
      <c r="A21" t="s">
        <v>136</v>
      </c>
      <c r="C21">
        <f>C7 + C9 + C6 + C5 + C8</f>
        <v>24</v>
      </c>
    </row>
    <row r="22" spans="1:10">
      <c r="A22" t="s">
        <v>141</v>
      </c>
      <c r="C22">
        <f>C5^C6 - C7/C9</f>
        <v>30.333333333333332</v>
      </c>
      <c r="F22" t="s">
        <v>172</v>
      </c>
      <c r="G22" t="s">
        <v>143</v>
      </c>
      <c r="H22" t="s">
        <v>157</v>
      </c>
      <c r="I22" t="s">
        <v>60</v>
      </c>
      <c r="J22" t="s">
        <v>144</v>
      </c>
    </row>
    <row r="23" spans="1:10">
      <c r="A23" t="s">
        <v>141</v>
      </c>
      <c r="B23">
        <f>B5^B7 - B8/9</f>
        <v>1023.8888888888889</v>
      </c>
      <c r="F23" t="s">
        <v>142</v>
      </c>
      <c r="G23" t="s">
        <v>145</v>
      </c>
      <c r="H23" t="s">
        <v>156</v>
      </c>
      <c r="I23" t="s">
        <v>59</v>
      </c>
      <c r="J23" t="s">
        <v>171</v>
      </c>
    </row>
    <row r="24" spans="1:10">
      <c r="A24" t="s">
        <v>141</v>
      </c>
      <c r="B24">
        <f>B5^B7 - B8</f>
        <v>1023</v>
      </c>
      <c r="D24">
        <f xml:space="preserve"> -B8 + B5^B7 + 1 - 1</f>
        <v>1023</v>
      </c>
      <c r="F24" t="s">
        <v>389</v>
      </c>
      <c r="G24" t="s">
        <v>174</v>
      </c>
      <c r="H24" t="s">
        <v>184</v>
      </c>
      <c r="I24" t="s">
        <v>59</v>
      </c>
      <c r="J24" t="s">
        <v>183</v>
      </c>
    </row>
    <row r="25" spans="1:10">
      <c r="A25" t="s">
        <v>141</v>
      </c>
      <c r="B25" s="7">
        <f>B6^B8 - B9/B6</f>
        <v>3.8</v>
      </c>
      <c r="F25" t="s">
        <v>177</v>
      </c>
      <c r="G25" t="s">
        <v>178</v>
      </c>
      <c r="H25" t="s">
        <v>175</v>
      </c>
      <c r="I25" t="s">
        <v>59</v>
      </c>
      <c r="J25" t="s">
        <v>182</v>
      </c>
    </row>
    <row r="26" spans="1:10">
      <c r="A26" t="s">
        <v>125</v>
      </c>
      <c r="B26" t="b">
        <f>B6  &lt;= B7</f>
        <v>1</v>
      </c>
      <c r="F26" t="s">
        <v>188</v>
      </c>
      <c r="G26" t="s">
        <v>179</v>
      </c>
      <c r="H26" t="s">
        <v>187</v>
      </c>
      <c r="I26" t="s">
        <v>59</v>
      </c>
      <c r="J26" t="s">
        <v>189</v>
      </c>
    </row>
    <row r="27" spans="1:10">
      <c r="A27" t="s">
        <v>135</v>
      </c>
      <c r="C27">
        <f>SUM(C5:C9)</f>
        <v>24</v>
      </c>
      <c r="F27" t="s">
        <v>192</v>
      </c>
      <c r="G27" t="s">
        <v>194</v>
      </c>
      <c r="H27" t="s">
        <v>396</v>
      </c>
      <c r="I27" t="s">
        <v>60</v>
      </c>
      <c r="J27" t="s">
        <v>393</v>
      </c>
    </row>
    <row r="28" spans="1:10">
      <c r="A28" t="s">
        <v>191</v>
      </c>
      <c r="B28">
        <v>48</v>
      </c>
    </row>
    <row r="29" spans="1:10">
      <c r="A29" t="s">
        <v>135</v>
      </c>
      <c r="C29" t="b">
        <v>1</v>
      </c>
      <c r="F29" t="s">
        <v>391</v>
      </c>
      <c r="G29" t="s">
        <v>392</v>
      </c>
      <c r="H29" t="s">
        <v>395</v>
      </c>
      <c r="I29" t="s">
        <v>60</v>
      </c>
      <c r="J29" t="s">
        <v>394</v>
      </c>
    </row>
    <row r="30" spans="1:10">
      <c r="A30" t="s">
        <v>135</v>
      </c>
      <c r="C30">
        <f>SUM(C5:C9)</f>
        <v>24</v>
      </c>
      <c r="D30">
        <v>23.5</v>
      </c>
      <c r="F30" t="s">
        <v>402</v>
      </c>
      <c r="G30" t="s">
        <v>405</v>
      </c>
      <c r="H30" t="s">
        <v>403</v>
      </c>
      <c r="I30" t="s">
        <v>59</v>
      </c>
      <c r="J30" t="s">
        <v>367</v>
      </c>
    </row>
    <row r="31" spans="1:10">
      <c r="A31" t="s">
        <v>136</v>
      </c>
      <c r="B31">
        <v>23.5</v>
      </c>
    </row>
    <row r="32" spans="1:10">
      <c r="A32" t="s">
        <v>136</v>
      </c>
      <c r="B32">
        <f>SUM(C5:C9)</f>
        <v>24</v>
      </c>
    </row>
  </sheetData>
  <mergeCells count="1">
    <mergeCell ref="A5:A9"/>
  </mergeCell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739818-17B0-D842-BB6C-69A1E595FDFD}">
  <dimension ref="A1:F19"/>
  <sheetViews>
    <sheetView zoomScale="115" zoomScaleNormal="115" workbookViewId="0">
      <selection activeCell="D19" sqref="D19"/>
    </sheetView>
  </sheetViews>
  <sheetFormatPr baseColWidth="10" defaultColWidth="11.1640625" defaultRowHeight="16"/>
  <cols>
    <col min="2" max="2" width="16" customWidth="1"/>
    <col min="3" max="3" width="38.6640625" bestFit="1" customWidth="1"/>
    <col min="5" max="5" width="46.33203125" customWidth="1"/>
    <col min="6" max="6" width="11.6640625" bestFit="1" customWidth="1"/>
    <col min="7" max="7" width="14.33203125" bestFit="1" customWidth="1"/>
    <col min="8" max="8" width="24.1640625" bestFit="1" customWidth="1"/>
  </cols>
  <sheetData>
    <row r="1" spans="1:6">
      <c r="A1" t="s">
        <v>0</v>
      </c>
      <c r="B1" t="s">
        <v>13</v>
      </c>
      <c r="C1" t="s">
        <v>58</v>
      </c>
      <c r="D1" t="s">
        <v>61</v>
      </c>
      <c r="E1" t="s">
        <v>62</v>
      </c>
      <c r="F1" t="s">
        <v>57</v>
      </c>
    </row>
    <row r="2" spans="1:6">
      <c r="A2" t="s">
        <v>158</v>
      </c>
      <c r="B2" t="s">
        <v>42</v>
      </c>
      <c r="C2" t="s">
        <v>148</v>
      </c>
      <c r="D2" t="s">
        <v>59</v>
      </c>
      <c r="F2" t="s">
        <v>186</v>
      </c>
    </row>
    <row r="3" spans="1:6">
      <c r="A3" t="s">
        <v>159</v>
      </c>
      <c r="B3" t="s">
        <v>140</v>
      </c>
      <c r="C3" t="s">
        <v>149</v>
      </c>
      <c r="D3" t="s">
        <v>60</v>
      </c>
    </row>
    <row r="4" spans="1:6">
      <c r="A4" t="s">
        <v>160</v>
      </c>
      <c r="B4" t="s">
        <v>26</v>
      </c>
      <c r="C4" t="s">
        <v>147</v>
      </c>
      <c r="D4" t="s">
        <v>59</v>
      </c>
    </row>
    <row r="5" spans="1:6">
      <c r="A5" t="s">
        <v>161</v>
      </c>
      <c r="B5" t="s">
        <v>139</v>
      </c>
      <c r="C5" t="s">
        <v>150</v>
      </c>
      <c r="D5" t="s">
        <v>60</v>
      </c>
    </row>
    <row r="6" spans="1:6">
      <c r="A6" t="s">
        <v>162</v>
      </c>
      <c r="B6" t="s">
        <v>47</v>
      </c>
      <c r="C6" t="s">
        <v>151</v>
      </c>
      <c r="D6" t="s">
        <v>59</v>
      </c>
    </row>
    <row r="7" spans="1:6">
      <c r="A7" t="s">
        <v>163</v>
      </c>
      <c r="B7" t="s">
        <v>138</v>
      </c>
      <c r="C7" t="s">
        <v>152</v>
      </c>
      <c r="D7" t="s">
        <v>60</v>
      </c>
    </row>
    <row r="8" spans="1:6">
      <c r="A8" t="s">
        <v>164</v>
      </c>
      <c r="B8" t="s">
        <v>49</v>
      </c>
      <c r="C8" t="s">
        <v>153</v>
      </c>
      <c r="D8" t="s">
        <v>59</v>
      </c>
    </row>
    <row r="9" spans="1:6">
      <c r="A9" t="s">
        <v>165</v>
      </c>
      <c r="B9" t="s">
        <v>91</v>
      </c>
      <c r="C9" t="s">
        <v>154</v>
      </c>
      <c r="D9" t="s">
        <v>60</v>
      </c>
      <c r="E9" t="s">
        <v>190</v>
      </c>
    </row>
    <row r="10" spans="1:6">
      <c r="A10" t="s">
        <v>166</v>
      </c>
      <c r="B10" t="s">
        <v>137</v>
      </c>
      <c r="C10" t="s">
        <v>195</v>
      </c>
      <c r="D10" t="s">
        <v>59</v>
      </c>
      <c r="E10" t="s">
        <v>193</v>
      </c>
    </row>
    <row r="11" spans="1:6">
      <c r="A11" t="s">
        <v>167</v>
      </c>
      <c r="B11" t="s">
        <v>93</v>
      </c>
      <c r="C11" t="s">
        <v>155</v>
      </c>
      <c r="D11" t="s">
        <v>60</v>
      </c>
      <c r="E11" t="s">
        <v>134</v>
      </c>
    </row>
    <row r="12" spans="1:6">
      <c r="A12" t="s">
        <v>168</v>
      </c>
      <c r="B12" t="s">
        <v>143</v>
      </c>
      <c r="C12" t="s">
        <v>157</v>
      </c>
      <c r="D12" t="s">
        <v>60</v>
      </c>
      <c r="E12" t="s">
        <v>144</v>
      </c>
    </row>
    <row r="13" spans="1:6">
      <c r="A13" t="s">
        <v>169</v>
      </c>
      <c r="B13" t="s">
        <v>145</v>
      </c>
      <c r="C13" t="s">
        <v>156</v>
      </c>
      <c r="D13" t="s">
        <v>59</v>
      </c>
      <c r="E13" t="s">
        <v>144</v>
      </c>
    </row>
    <row r="14" spans="1:6">
      <c r="A14" t="s">
        <v>176</v>
      </c>
      <c r="B14" t="s">
        <v>174</v>
      </c>
      <c r="C14" t="s">
        <v>184</v>
      </c>
      <c r="D14" t="s">
        <v>59</v>
      </c>
      <c r="E14" t="s">
        <v>183</v>
      </c>
    </row>
    <row r="15" spans="1:6">
      <c r="A15" t="s">
        <v>180</v>
      </c>
      <c r="B15" t="s">
        <v>178</v>
      </c>
      <c r="C15" t="s">
        <v>175</v>
      </c>
      <c r="D15" t="s">
        <v>59</v>
      </c>
      <c r="E15" t="s">
        <v>182</v>
      </c>
    </row>
    <row r="16" spans="1:6">
      <c r="A16" t="s">
        <v>181</v>
      </c>
      <c r="B16" t="s">
        <v>179</v>
      </c>
      <c r="C16" t="s">
        <v>187</v>
      </c>
      <c r="D16" t="s">
        <v>59</v>
      </c>
      <c r="E16" t="s">
        <v>189</v>
      </c>
    </row>
    <row r="17" spans="1:5">
      <c r="A17" t="s">
        <v>196</v>
      </c>
      <c r="B17" t="s">
        <v>194</v>
      </c>
      <c r="C17" t="s">
        <v>396</v>
      </c>
      <c r="D17" t="s">
        <v>60</v>
      </c>
      <c r="E17" t="s">
        <v>393</v>
      </c>
    </row>
    <row r="18" spans="1:5">
      <c r="A18" t="s">
        <v>397</v>
      </c>
      <c r="B18" t="s">
        <v>392</v>
      </c>
      <c r="C18" t="s">
        <v>395</v>
      </c>
      <c r="D18" t="s">
        <v>60</v>
      </c>
      <c r="E18" t="s">
        <v>394</v>
      </c>
    </row>
    <row r="19" spans="1:5">
      <c r="A19" t="s">
        <v>404</v>
      </c>
      <c r="B19" t="s">
        <v>405</v>
      </c>
      <c r="C19" t="s">
        <v>406</v>
      </c>
      <c r="D19" t="s">
        <v>59</v>
      </c>
      <c r="E19" t="s">
        <v>367</v>
      </c>
    </row>
  </sheetData>
  <phoneticPr fontId="7"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17</vt:i4>
      </vt:variant>
    </vt:vector>
  </HeadingPairs>
  <TitlesOfParts>
    <vt:vector size="17" baseType="lpstr">
      <vt:lpstr>SheetGradingOrder</vt:lpstr>
      <vt:lpstr>RConstant</vt:lpstr>
      <vt:lpstr>RConstant_CheckOrder</vt:lpstr>
      <vt:lpstr>RFormula</vt:lpstr>
      <vt:lpstr>RFormula_CheckOrder</vt:lpstr>
      <vt:lpstr>RRelative</vt:lpstr>
      <vt:lpstr>RRelative_CheckOrder</vt:lpstr>
      <vt:lpstr>RCheck</vt:lpstr>
      <vt:lpstr>RCheck_CheckOrder</vt:lpstr>
      <vt:lpstr>SoftFormula Samples_CheckOrder</vt:lpstr>
      <vt:lpstr>SoftFormula Samples</vt:lpstr>
      <vt:lpstr>RelativeF Samples_CheckOrder</vt:lpstr>
      <vt:lpstr>RelativeF Samples</vt:lpstr>
      <vt:lpstr>Test Case Samples_CheckOrder</vt:lpstr>
      <vt:lpstr>Test Case Samples</vt:lpstr>
      <vt:lpstr>Minimum Work_CheckOrder</vt:lpstr>
      <vt:lpstr>Minimum Work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Ricardo Pramana Suranta</dc:creator>
  <cp:lastModifiedBy>Andrew Colello</cp:lastModifiedBy>
  <dcterms:created xsi:type="dcterms:W3CDTF">2020-12-17T20:42:16Z</dcterms:created>
  <dcterms:modified xsi:type="dcterms:W3CDTF">2023-02-23T21:16:10Z</dcterms:modified>
</cp:coreProperties>
</file>