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557B809B-3139-4D4E-9844-24B2796E00ED}" xr6:coauthVersionLast="47" xr6:coauthVersionMax="47" xr10:uidLastSave="{00000000-0000-0000-0000-000000000000}"/>
  <bookViews>
    <workbookView xWindow="0" yWindow="440" windowWidth="33600" windowHeight="14140" tabRatio="883" activeTab="2" xr2:uid="{6E72627C-1CB6-4848-9B50-C1295434D515}"/>
  </bookViews>
  <sheets>
    <sheet name="SheetGradingOrder" sheetId="1" r:id="rId1"/>
    <sheet name="XLFormula" sheetId="25" r:id="rId2"/>
    <sheet name="XLFormula_CheckOrder" sheetId="26" r:id="rId3"/>
    <sheet name="RConstant" sheetId="2" r:id="rId4"/>
    <sheet name="RConstant_CheckOrder" sheetId="5" r:id="rId5"/>
    <sheet name="RFormula" sheetId="3" r:id="rId6"/>
    <sheet name="RFormula_CheckOrder" sheetId="6" r:id="rId7"/>
    <sheet name="RRelative" sheetId="15" r:id="rId8"/>
    <sheet name="RRelative_CheckOrder" sheetId="14" r:id="rId9"/>
    <sheet name="RCheck" sheetId="8" r:id="rId10"/>
    <sheet name="RCheck_CheckOrder" sheetId="9" r:id="rId11"/>
    <sheet name="SoftFormula Samples_CheckOrder" sheetId="17" r:id="rId12"/>
    <sheet name="SoftFormula Samples" sheetId="16" r:id="rId13"/>
    <sheet name="RelativeF Samples_CheckOrder" sheetId="10" r:id="rId14"/>
    <sheet name="RelativeF Samples" sheetId="11" r:id="rId15"/>
    <sheet name="Test Case Samples_CheckOrder" sheetId="13" r:id="rId16"/>
    <sheet name="Test Case Samples" sheetId="12" r:id="rId17"/>
    <sheet name="Minimum Work_CheckOrder" sheetId="18" r:id="rId18"/>
    <sheet name="Minimum Work" sheetId="19" r:id="rId19"/>
    <sheet name="Assertion" sheetId="20" r:id="rId20"/>
    <sheet name="Assertion_CheckOrder" sheetId="22" r:id="rId21"/>
    <sheet name="Manual" sheetId="23" r:id="rId22"/>
    <sheet name="Manual_CheckOrder"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25" l="1"/>
  <c r="B44" i="25"/>
  <c r="B43" i="25"/>
  <c r="B42" i="25"/>
  <c r="B41" i="25"/>
  <c r="B40" i="25"/>
  <c r="B39" i="25"/>
  <c r="B38" i="25"/>
  <c r="B36" i="25"/>
  <c r="B37" i="25"/>
  <c r="B34" i="25"/>
  <c r="B35" i="25"/>
  <c r="B33" i="25"/>
  <c r="B32" i="25"/>
  <c r="B30" i="25"/>
  <c r="C29" i="25"/>
  <c r="C27" i="25"/>
  <c r="B26" i="25"/>
  <c r="B25" i="25"/>
  <c r="B24" i="25"/>
  <c r="B23" i="25"/>
  <c r="C22" i="25"/>
  <c r="C21" i="25"/>
  <c r="C20" i="25"/>
  <c r="B19" i="25"/>
  <c r="C18" i="25"/>
  <c r="C17" i="25"/>
  <c r="B16" i="25"/>
  <c r="B31" i="25" s="1"/>
  <c r="C15" i="25"/>
  <c r="B14" i="25"/>
  <c r="C13" i="25"/>
  <c r="B12" i="25"/>
  <c r="C11" i="25"/>
  <c r="C10" i="25"/>
  <c r="B32" i="15"/>
  <c r="D33" i="8"/>
  <c r="B33" i="8"/>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Andrew Colello</author>
  </authors>
  <commentList>
    <comment ref="C10" authorId="0" shapeId="0" xr:uid="{7B602929-7896-BF42-93E3-BE3403380B1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
</t>
        </r>
        <r>
          <rPr>
            <sz val="18"/>
            <color rgb="FF000000"/>
            <rFont val="Calibri"/>
            <family val="2"/>
          </rPr>
          <t xml:space="preserve"> parse_excel: true</t>
        </r>
      </text>
    </comment>
    <comment ref="C11" authorId="0" shapeId="0" xr:uid="{2125864B-BFBB-9E4D-BD6F-49FA64F34A8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
</t>
        </r>
        <r>
          <rPr>
            <sz val="18"/>
            <color rgb="FF000000"/>
            <rFont val="Calibri"/>
            <family val="2"/>
          </rPr>
          <t xml:space="preserve"> parse_excel: true
</t>
        </r>
      </text>
    </comment>
    <comment ref="B12" authorId="0" shapeId="0" xr:uid="{709D0969-A342-384B-98ED-11FAE0AA58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t>
        </r>
      </text>
    </comment>
    <comment ref="C13" authorId="0" shapeId="0" xr:uid="{46B45BEF-0A09-C24F-96B2-80897F2AC26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B14" authorId="0" shapeId="0" xr:uid="{5D94E7AE-72FF-2145-9E70-FF85E8A751F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C15" authorId="0" shapeId="0" xr:uid="{A214922E-AD5A-D14B-930D-07047676CE3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B6881FD5-E12F-2241-936F-49CA06CB021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rPr>
          <t xml:space="preserve">
</t>
        </r>
        <r>
          <rPr>
            <sz val="18"/>
            <color rgb="FF000000"/>
            <rFont val="Calibri"/>
            <family val="2"/>
          </rPr>
          <t xml:space="preserve">prereq:
</t>
        </r>
        <r>
          <rPr>
            <sz val="18"/>
            <color rgb="FF000000"/>
            <rFont val="Calibri"/>
            <family val="2"/>
          </rPr>
          <t>- B14</t>
        </r>
      </text>
    </comment>
    <comment ref="C17" authorId="0" shapeId="0" xr:uid="{5676F500-5834-2146-8609-EC2B7CAC8FC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prereq:
</t>
        </r>
        <r>
          <rPr>
            <sz val="18"/>
            <color rgb="FF000000"/>
            <rFont val="Calibri"/>
            <family val="2"/>
          </rPr>
          <t xml:space="preserve"> - C13</t>
        </r>
      </text>
    </comment>
    <comment ref="C18" authorId="0" shapeId="0" xr:uid="{1A198394-9B5B-8544-93FD-39A2950932D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B19</t>
        </r>
      </text>
    </comment>
    <comment ref="C20" authorId="0" shapeId="0" xr:uid="{DC933C7D-C12D-7643-A910-2E9380612BA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C21</t>
        </r>
      </text>
    </comment>
    <comment ref="C22" authorId="0" shapeId="0" xr:uid="{5C977443-45A4-694A-97F0-D0EBE37566C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 </t>
        </r>
      </text>
    </comment>
    <comment ref="B23" authorId="0" shapeId="0" xr:uid="{5484D514-A6AB-5242-B6A8-96A43405D2B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t>
        </r>
      </text>
    </comment>
    <comment ref="B24" authorId="0" shapeId="0" xr:uid="{372A5D50-826F-D44C-A6AB-DB5904C04C76}">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r>
          <rPr>
            <sz val="18"/>
            <color rgb="FF000000"/>
            <rFont val="Calibri"/>
            <family val="2"/>
          </rPr>
          <t xml:space="preserve"> parse_excel: true</t>
        </r>
      </text>
    </comment>
    <comment ref="B25" authorId="0" shapeId="0" xr:uid="{42A7FAAF-5AEA-2F4F-B4D2-2991728A863C}">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parse_excel: true</t>
        </r>
      </text>
    </comment>
    <comment ref="B26" authorId="0" shapeId="0" xr:uid="{314EE380-958F-5C44-8413-18CE63226EE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text>
    </comment>
    <comment ref="C27" authorId="0" shapeId="0" xr:uid="{C4EEC012-6C18-AE42-AD03-F3CFE470588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B28</t>
        </r>
      </text>
    </comment>
    <comment ref="C29" authorId="0" shapeId="0" xr:uid="{3205EA01-5050-AD42-BA77-20B2E19CE7D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B499D8B7-1AFE-C04E-9528-04BA69117D7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33" authorId="1" shapeId="0" xr:uid="{F3E50E7C-A817-FD4F-9E6C-D17A935025F8}">
      <text>
        <r>
          <rPr>
            <sz val="18"/>
            <color rgb="FF000000"/>
            <rFont val="Calibri"/>
            <family val="2"/>
            <scheme val="minor"/>
          </rPr>
          <t>rubric:</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score: 1</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type: relative</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parse_excel: true</t>
        </r>
        <r>
          <rPr>
            <sz val="10"/>
            <color rgb="FF000000"/>
            <rFont val="Calibri"/>
            <family val="2"/>
            <scheme val="minor"/>
          </rPr>
          <t xml:space="preserve">
</t>
        </r>
      </text>
    </comment>
    <comment ref="B34" authorId="1" shapeId="0" xr:uid="{9BE889C5-C695-9244-84D5-FA4F7773AFF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5" authorId="1" shapeId="0" xr:uid="{1758D73F-B69F-054B-BCCC-FA9E809C92C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6" authorId="1" shapeId="0" xr:uid="{9045E317-9474-DA4F-8A0D-08DD6BAE2003}">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7" authorId="1" shapeId="0" xr:uid="{F8B64B87-3D35-984B-A635-3EEE72FA196D}">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8" authorId="1" shapeId="0" xr:uid="{C38C6144-4544-BD49-B40D-A631E19FF70F}">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
</t>
        </r>
        <r>
          <rPr>
            <sz val="18"/>
            <color rgb="FF000000"/>
            <rFont val="Calibri"/>
            <family val="2"/>
            <scheme val="minor"/>
          </rPr>
          <t xml:space="preserve"> delta: 0.05
</t>
        </r>
      </text>
    </comment>
    <comment ref="B39" authorId="1" shapeId="0" xr:uid="{65DA3EB2-098C-6642-8E10-2C401BB5719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0" authorId="1" shapeId="0" xr:uid="{51B3ECBC-A1E1-F445-8CEF-763647DCEF7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1" authorId="1" shapeId="0" xr:uid="{D8E629A3-BF1F-224B-8F84-C57E1B40C17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2" authorId="1" shapeId="0" xr:uid="{516387B7-39D5-F949-BD29-F425E5FA67B1}">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3" authorId="1" shapeId="0" xr:uid="{F8B8E02C-8E5D-A74E-9BEA-9BE7347A30CB}">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4" authorId="1" shapeId="0" xr:uid="{CFC694C2-A41C-184F-85DB-DFE530935B05}">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5" authorId="1" shapeId="0" xr:uid="{94409C94-6976-D245-BD40-30078B5CBFA5}">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C23BFFA0-1ADC-5447-B466-90C6F2B1599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6" authorId="0" shapeId="0" xr:uid="{47D084CD-55BA-4048-B3BA-12120D1FAB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 ref="B7" authorId="0" shapeId="0" xr:uid="{56F0125F-E2DD-8C4A-ACA3-5F24B9A01D1A}">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8" authorId="0" shapeId="0" xr:uid="{5DEA4D16-F31B-EE42-98EF-DBEFA77281C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9" authorId="0" shapeId="0" xr:uid="{833C5C23-61BD-154C-98A4-2C2FDDAB134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10" authorId="0" shapeId="0" xr:uid="{D15221D9-99E5-024B-A0F3-69A0EA0B6E1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t>
        </r>
        <r>
          <rPr>
            <sz val="10"/>
            <color rgb="FF000000"/>
            <rFont val="Tahoma"/>
            <family val="2"/>
            <charset val="1"/>
          </rPr>
          <t xml:space="preserve"> score: 1.5
</t>
        </r>
        <r>
          <rPr>
            <sz val="10"/>
            <color rgb="FF000000"/>
            <rFont val="Tahoma"/>
            <family val="2"/>
            <charset val="1"/>
          </rPr>
          <t xml:space="preserve"> type: soft_formula
</t>
        </r>
        <r>
          <rPr>
            <sz val="10"/>
            <color rgb="FF000000"/>
            <rFont val="Tahoma"/>
            <family val="2"/>
            <charset val="1"/>
          </rPr>
          <t xml:space="preserve">alt_cells:
</t>
        </r>
        <r>
          <rPr>
            <sz val="10"/>
            <color rgb="FF000000"/>
            <rFont val="Tahoma"/>
            <family val="2"/>
            <charset val="1"/>
          </rPr>
          <t xml:space="preserve"> - C10
</t>
        </r>
      </text>
    </comment>
    <comment ref="B11" authorId="0" shapeId="0" xr:uid="{40A82EA7-DAFA-4D05-8C67-672399576873}">
      <text>
        <r>
          <rPr>
            <sz val="10"/>
            <color rgb="FF000000"/>
            <rFont val="Tahoma"/>
            <family val="2"/>
            <charset val="1"/>
          </rPr>
          <t xml:space="preserve">rubric:
</t>
        </r>
        <r>
          <rPr>
            <sz val="10"/>
            <color rgb="FF000000"/>
            <rFont val="Tahoma"/>
            <family val="2"/>
            <charset val="1"/>
          </rPr>
          <t xml:space="preserve"> score: 2
</t>
        </r>
        <r>
          <rPr>
            <sz val="10"/>
            <color rgb="FF000000"/>
            <rFont val="Tahoma"/>
            <family val="2"/>
            <charset val="1"/>
          </rPr>
          <t xml:space="preserve">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<sst xmlns="http://schemas.openxmlformats.org/spreadsheetml/2006/main" count="1289" uniqueCount="530">
  <si>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</si>
  <si>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</si>
  <si>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</si>
  <si>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</si>
  <si>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</si>
  <si>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</si>
  <si>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</si>
  <si>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</si>
  <si>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</si>
  <si>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</si>
  <si>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</si>
  <si>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</si>
  <si>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</si>
  <si>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</si>
  <si>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</si>
  <si>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</si>
  <si>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</si>
  <si>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</si>
  <si>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</si>
  <si>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</si>
  <si>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</si>
  <si>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</si>
  <si>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</si>
  <si>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</si>
  <si>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</si>
  <si>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</si>
  <si>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</si>
  <si>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</si>
  <si>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</si>
  <si>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</si>
  <si>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</si>
  <si>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</si>
  <si>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</si>
  <si>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</si>
  <si>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</si>
  <si>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</si>
  <si>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</si>
  <si>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</si>
  <si>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</si>
  <si>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</si>
  <si>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</si>
  <si>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</si>
  <si>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</si>
  <si>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</si>
  <si>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</si>
  <si>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</si>
  <si>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</si>
  <si>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</si>
  <si>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</si>
  <si>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</si>
  <si>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</si>
  <si>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</si>
  <si>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</si>
  <si>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</si>
  <si>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</si>
  <si>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</si>
  <si>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</si>
  <si>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</si>
  <si>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</si>
  <si>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</si>
  <si>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</si>
  <si>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</si>
  <si>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</si>
  <si>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</si>
  <si>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</si>
  <si>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</si>
  <si>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</si>
  <si>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</si>
  <si>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</si>
  <si>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</si>
  <si>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</si>
  <si>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</si>
  <si>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</si>
  <si>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</si>
  <si>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</si>
  <si>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</si>
  <si>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</si>
  <si>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</si>
  <si>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</si>
  <si>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</si>
  <si>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</si>
  <si>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</si>
  <si>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</si>
  <si>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</si>
  <si>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</si>
  <si>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</si>
  <si>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</si>
  <si>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</si>
  <si>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</si>
  <si>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</si>
  <si>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</si>
  <si>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</si>
  <si>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</si>
  <si>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</si>
  <si>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</si>
  <si>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</si>
  <si>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</si>
  <si>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</si>
  <si>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</si>
  <si>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</si>
  <si>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</si>
  <si>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</si>
  <si>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</si>
  <si>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</si>
  <si>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</si>
  <si>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</si>
  <si>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</si>
  <si>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</si>
  <si>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</si>
  <si>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</si>
  <si>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</si>
  <si>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</si>
  <si>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</si>
  <si>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</si>
  <si>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</si>
  <si>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</si>
  <si>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</si>
  <si>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</si>
  <si>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</si>
  <si>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</si>
  <si>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</si>
  <si>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</si>
  <si>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</si>
  <si>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</si>
  <si>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</si>
  <si>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</si>
  <si>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</si>
  <si>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</si>
  <si>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</si>
  <si>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</si>
  <si>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</si>
  <si>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</si>
  <si>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</si>
  <si>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</si>
  <si>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</si>
  <si>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</si>
  <si>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</si>
  <si>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</si>
  <si>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</si>
  <si>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</si>
  <si>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</si>
  <si>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</si>
  <si>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</si>
  <si>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</si>
  <si>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</si>
  <si>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</si>
  <si>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</si>
  <si>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</si>
  <si>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</si>
  <si>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</si>
  <si>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</si>
  <si>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</si>
  <si>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</si>
  <si>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</si>
  <si>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</si>
  <si>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</si>
  <si>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</si>
  <si>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</si>
  <si>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</si>
  <si>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</si>
  <si>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</si>
  <si>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</si>
  <si>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</si>
  <si>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</si>
  <si>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</si>
  <si>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</si>
  <si>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</si>
  <si>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</si>
  <si>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</si>
  <si>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</si>
  <si>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</si>
  <si>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</si>
  <si>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</si>
  <si>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</si>
  <si>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</si>
  <si>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</si>
  <si>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</si>
  <si>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</si>
  <si>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</si>
  <si>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</si>
  <si>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</si>
  <si>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</si>
  <si>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</si>
  <si>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</si>
  <si>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</si>
  <si>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</si>
  <si>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</si>
  <si>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</si>
  <si>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</si>
  <si>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</si>
  <si>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</si>
  <si>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</si>
  <si>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</si>
  <si>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</si>
  <si>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</si>
  <si>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</si>
  <si>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</si>
  <si>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</si>
  <si>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</si>
  <si>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</si>
  <si>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</si>
  <si>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</si>
  <si>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</si>
  <si>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</si>
  <si>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</si>
  <si>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</si>
  <si>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</si>
  <si>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</si>
  <si>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</si>
  <si>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</si>
  <si>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</si>
  <si>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</si>
  <si>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</si>
  <si>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</si>
  <si>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</si>
  <si>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</si>
  <si>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</si>
  <si>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</si>
  <si>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</si>
  <si>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</si>
  <si>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</si>
  <si>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</si>
  <si>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</si>
  <si>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</si>
  <si>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</si>
  <si>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</si>
  <si>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</si>
  <si>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</si>
  <si>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</si>
  <si>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</si>
  <si>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</si>
  <si>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</si>
  <si>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</si>
  <si>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</si>
  <si>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</si>
  <si>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</si>
  <si>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</si>
  <si>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</si>
  <si>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</si>
  <si>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</si>
  <si>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</si>
  <si>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</si>
  <si>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</si>
  <si>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</si>
  <si>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</si>
  <si>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</si>
  <si>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</si>
  <si>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</si>
  <si>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</si>
  <si>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</si>
  <si>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</si>
  <si>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</si>
  <si>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</si>
  <si>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</si>
  <si>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</si>
  <si>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</si>
  <si>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</si>
  <si>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</si>
  <si>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</si>
  <si>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</si>
  <si>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</si>
  <si>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</si>
  <si>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</si>
  <si>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</si>
  <si>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</si>
  <si>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</si>
  <si>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</si>
  <si>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</si>
  <si>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</si>
  <si>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</si>
  <si>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</si>
  <si>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</si>
  <si>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</si>
  <si>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</si>
  <si>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</si>
  <si>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</si>
  <si>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</si>
  <si>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</si>
  <si>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</si>
  <si>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</si>
  <si>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</si>
  <si>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</si>
  <si>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</si>
  <si>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</si>
  <si>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</si>
  <si>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</si>
  <si>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</si>
  <si>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</si>
  <si>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</si>
  <si>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</si>
  <si>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</si>
  <si>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</si>
  <si>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</si>
  <si>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</si>
  <si>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</si>
  <si>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</si>
  <si>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</si>
  <si>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</si>
  <si>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</si>
  <si>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</si>
  <si>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</si>
  <si>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</si>
  <si>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</si>
  <si>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</si>
  <si>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</si>
  <si>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</si>
  <si>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</si>
  <si>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</si>
  <si>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</si>
  <si>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</si>
  <si>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</si>
  <si>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</si>
  <si>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</si>
  <si>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</si>
  <si>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</si>
  <si>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</si>
  <si>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</si>
  <si>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</si>
  <si>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</si>
  <si>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</si>
  <si>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</si>
  <si>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</si>
  <si>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</si>
  <si>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</si>
  <si>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</si>
  <si>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</si>
  <si>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</si>
  <si>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</si>
  <si>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</si>
  <si>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</si>
  <si>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</si>
  <si>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</si>
  <si>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</si>
  <si>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</si>
  <si>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</si>
  <si>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</si>
  <si>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</si>
  <si>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</si>
  <si>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</si>
  <si>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</si>
  <si>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</si>
  <si>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</si>
  <si>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</si>
  <si>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</si>
  <si>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</si>
  <si>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</si>
  <si>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</si>
  <si>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</si>
  <si>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</si>
  <si>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</si>
  <si>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</si>
  <si>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</si>
  <si>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</si>
  <si>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</si>
  <si>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</si>
  <si>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</si>
  <si>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</si>
  <si>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</si>
  <si>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</si>
  <si>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</si>
  <si>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</si>
  <si>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</si>
  <si>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</si>
  <si>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</si>
  <si>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</si>
  <si>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</si>
  <si>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</si>
  <si>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</si>
  <si>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</si>
  <si>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</si>
  <si>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</si>
  <si>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</si>
  <si>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</si>
  <si>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</si>
  <si>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</si>
  <si>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</si>
  <si>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</si>
  <si>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</si>
  <si>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</si>
  <si>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</si>
  <si>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</si>
  <si>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</si>
  <si>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</si>
  <si>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</si>
  <si>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</si>
  <si>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</si>
  <si>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</si>
  <si>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</si>
  <si>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</si>
  <si>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</si>
  <si>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</si>
  <si>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</si>
  <si>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</si>
  <si>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</si>
  <si>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</si>
  <si>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</si>
  <si>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</si>
  <si>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</si>
  <si>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</si>
  <si>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</si>
  <si>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</si>
  <si>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</si>
  <si>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</si>
  <si>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</si>
  <si>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</si>
  <si>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</si>
  <si>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</si>
  <si>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</si>
  <si>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Assertion1</t>
  </si>
  <si>
    <t>T-Assertion</t>
  </si>
  <si>
    <t>Assertion2</t>
  </si>
  <si>
    <t>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</si>
  <si>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</si>
  <si>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</si>
  <si>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</si>
  <si>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</si>
  <si>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</si>
  <si>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</si>
  <si>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</si>
  <si>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</si>
  <si>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</si>
  <si>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</si>
  <si>
    <t>T-Assertion-Positive</t>
  </si>
  <si>
    <t>T-Assertion-Negative</t>
  </si>
  <si>
    <t>Wrong!</t>
  </si>
  <si>
    <t>See Implementation</t>
  </si>
  <si>
    <t>Manual1</t>
  </si>
  <si>
    <t>T-Manual</t>
  </si>
  <si>
    <t>Special</t>
  </si>
  <si>
    <t>M</t>
  </si>
  <si>
    <t>ha terrible</t>
  </si>
  <si>
    <t>you didn’t write anything</t>
  </si>
  <si>
    <t>$B5 &gt; $C7 and $B5 != $B6</t>
  </si>
  <si>
    <t>Assertion3</t>
  </si>
  <si>
    <t>Manual2</t>
  </si>
  <si>
    <t>T-Manual-blank</t>
  </si>
  <si>
    <t>T-Assertion-and</t>
  </si>
  <si>
    <t>$B5 &lt; $C7 or $B5 == $B6</t>
  </si>
  <si>
    <t>Assertion4</t>
  </si>
  <si>
    <t>T-Assertion-or</t>
  </si>
  <si>
    <t>($B5 &lt; $C7 and $B5 &lt; $C8) or $B5 != $B6</t>
  </si>
  <si>
    <t>Assertion5</t>
  </si>
  <si>
    <t>T-Assertion-paren</t>
  </si>
  <si>
    <t>$B5 &lt; $C7 and ($B5 &lt; $C8 or $B5 != $B6)</t>
  </si>
  <si>
    <t>Assertion6</t>
  </si>
  <si>
    <t>T-Assertion-paren-2</t>
  </si>
  <si>
    <t>XLFormula</t>
  </si>
  <si>
    <t>XL1</t>
  </si>
  <si>
    <t>T-Relative-XL-Delta-SubFormula</t>
  </si>
  <si>
    <t>T-Relative-XL-Delta-Mistake-SubConst</t>
  </si>
  <si>
    <t>T-Relative-XL-SubConstant</t>
  </si>
  <si>
    <t>T-Relative-XL-SubFormula-Mistake</t>
  </si>
  <si>
    <t>T-Relative-XL-SubFormula</t>
  </si>
  <si>
    <t>T-Relative-XL-SubConstant-Mistake</t>
  </si>
  <si>
    <t>T-Relative-XL-Prereq</t>
  </si>
  <si>
    <t>T-Relative-XL-Prereq-Mistake-BadPrereq</t>
  </si>
  <si>
    <t>T-Relative-XL-AltCell-FormulaAltCellCorrect</t>
  </si>
  <si>
    <t>T-Relative-XL-AltCell-NoCellCorrect</t>
  </si>
  <si>
    <t>T-Relative-XL-Negative-Delta-Mistake</t>
  </si>
  <si>
    <t>T-Relative-XL-Negative-Delta</t>
  </si>
  <si>
    <t>T-Relative-XL-Delta</t>
  </si>
  <si>
    <t>T-Relative-XL-AltCell-ConstAltCellCorrect</t>
  </si>
  <si>
    <t>T-Relative-XL-AltCell-DupeAltCellCorrect</t>
  </si>
  <si>
    <t>XL2</t>
  </si>
  <si>
    <t>XL3</t>
  </si>
  <si>
    <t>XL4</t>
  </si>
  <si>
    <t>XL5</t>
  </si>
  <si>
    <t>XL6</t>
  </si>
  <si>
    <t>XL7</t>
  </si>
  <si>
    <t>XL8</t>
  </si>
  <si>
    <t>XL9</t>
  </si>
  <si>
    <t>XL10</t>
  </si>
  <si>
    <t>XL11</t>
  </si>
  <si>
    <t>XL12</t>
  </si>
  <si>
    <t>XL14</t>
  </si>
  <si>
    <t>XL13</t>
  </si>
  <si>
    <t>XL15</t>
  </si>
  <si>
    <t>XL16</t>
  </si>
  <si>
    <t>XL17</t>
  </si>
  <si>
    <t>squrt</t>
  </si>
  <si>
    <t>XL18</t>
  </si>
  <si>
    <t>T-Relative-XL-SQRT</t>
  </si>
  <si>
    <t>avg</t>
  </si>
  <si>
    <t>XL19</t>
  </si>
  <si>
    <t>T-Relative-XL-AVG</t>
  </si>
  <si>
    <t>round</t>
  </si>
  <si>
    <t>XL20</t>
  </si>
  <si>
    <t>B34</t>
  </si>
  <si>
    <t>T-Relative-XL-ROUND</t>
  </si>
  <si>
    <t>XL21</t>
  </si>
  <si>
    <t>B35</t>
  </si>
  <si>
    <t>concat</t>
  </si>
  <si>
    <t>T-Relative-XL-Concat</t>
  </si>
  <si>
    <t>ln</t>
  </si>
  <si>
    <t>B36</t>
  </si>
  <si>
    <t>T-Relative-XL-Ln</t>
  </si>
  <si>
    <t>B37</t>
  </si>
  <si>
    <t>stdev</t>
  </si>
  <si>
    <t>XL22</t>
  </si>
  <si>
    <t>XL23</t>
  </si>
  <si>
    <t>B38</t>
  </si>
  <si>
    <t>T-Relative-XL-STDEV</t>
  </si>
  <si>
    <t>XL24</t>
  </si>
  <si>
    <t>B39</t>
  </si>
  <si>
    <t>T-Relative-XL-COUNTIF</t>
  </si>
  <si>
    <t>countif</t>
  </si>
  <si>
    <t>vlookup</t>
  </si>
  <si>
    <t>XL25</t>
  </si>
  <si>
    <t>B40</t>
  </si>
  <si>
    <t>T-Relative-XL-VLOOKUP</t>
  </si>
  <si>
    <t>if1</t>
  </si>
  <si>
    <t>if2</t>
  </si>
  <si>
    <t>XL26</t>
  </si>
  <si>
    <t>B41</t>
  </si>
  <si>
    <t>XL27</t>
  </si>
  <si>
    <t>B42</t>
  </si>
  <si>
    <t>T-Relative-XL-IF1</t>
  </si>
  <si>
    <t>T-Relative-XL-IF2</t>
  </si>
  <si>
    <t>if3</t>
  </si>
  <si>
    <t>if4</t>
  </si>
  <si>
    <t>if5</t>
  </si>
  <si>
    <t>B43</t>
  </si>
  <si>
    <t>B44</t>
  </si>
  <si>
    <t>B45</t>
  </si>
  <si>
    <t>T-Relative-XL-Ifand</t>
  </si>
  <si>
    <t>T-Relative-XL-Ifor</t>
  </si>
  <si>
    <t>T-Relative-XL-Ifnot</t>
  </si>
  <si>
    <t>XL28</t>
  </si>
  <si>
    <t>XL29</t>
  </si>
  <si>
    <t>XL30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</si>
</sst>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5">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
      <sz val="10"/>
      <color rgb="FF000000"/>
      <name val="Calibri"/>
      <family val="2"/>
      <scheme val="minor"/>
    </font>
    <font>
      <sz val="18"/>
      <color rgb="FF000000"/>
      <name val="Calibri"/>
      <family val="2"/>
      <scheme val="minor"/>
    </font>
    <font>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2">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xf numFmtId="0" fontId="14" fillId="0" borderId="0" xfId="0" applyFont="1"/>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8"/>
  <sheetViews>
    <sheetView workbookViewId="0">
      <selection activeCell="D16" sqref="D16"/>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272</v>
      </c>
    </row>
    <row r="2" spans="1:5">
      <c r="A2">
        <v>1</v>
      </c>
      <c r="C2">
        <v>1</v>
      </c>
      <c r="D2" t="s">
        <v>118</v>
      </c>
    </row>
    <row r="3" spans="1:5">
      <c r="A3">
        <v>2</v>
      </c>
      <c r="C3">
        <v>-100</v>
      </c>
      <c r="E3" t="s">
        <v>271</v>
      </c>
    </row>
    <row r="4" spans="1:5">
      <c r="A4">
        <v>3</v>
      </c>
      <c r="C4">
        <v>1</v>
      </c>
      <c r="D4" t="s">
        <v>118</v>
      </c>
    </row>
    <row r="5" spans="1:5">
      <c r="A5">
        <v>4</v>
      </c>
      <c r="C5">
        <v>1</v>
      </c>
      <c r="D5" t="s">
        <v>118</v>
      </c>
    </row>
    <row r="6" spans="1:5">
      <c r="A6">
        <v>5</v>
      </c>
      <c r="C6">
        <v>-100</v>
      </c>
      <c r="E6" t="s">
        <v>271</v>
      </c>
    </row>
    <row r="7" spans="1:5">
      <c r="A7">
        <v>6</v>
      </c>
      <c r="C7">
        <v>-100</v>
      </c>
      <c r="E7" t="s">
        <v>271</v>
      </c>
    </row>
    <row r="8" spans="1:5">
      <c r="A8">
        <v>7</v>
      </c>
      <c r="B8" t="s">
        <v>446</v>
      </c>
      <c r="C8">
        <v>-100</v>
      </c>
      <c r="E8" t="s">
        <v>271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195</v>
      </c>
    </row>
    <row r="2" spans="1:11">
      <c r="A2" t="s">
        <v>78</v>
      </c>
    </row>
    <row r="4" spans="1:11">
      <c r="A4" t="s">
        <v>1</v>
      </c>
      <c r="B4" s="2" t="s">
        <v>69</v>
      </c>
      <c r="C4" s="3" t="s">
        <v>68</v>
      </c>
      <c r="D4" s="2" t="s">
        <v>122</v>
      </c>
      <c r="E4" s="2"/>
      <c r="F4" t="s">
        <v>6</v>
      </c>
      <c r="G4" t="s">
        <v>13</v>
      </c>
      <c r="H4" t="s">
        <v>58</v>
      </c>
      <c r="I4" t="s">
        <v>61</v>
      </c>
      <c r="J4" t="s">
        <v>62</v>
      </c>
      <c r="K4" t="s">
        <v>57</v>
      </c>
    </row>
    <row r="5" spans="1:11">
      <c r="A5" s="10" t="s">
        <v>123</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183</v>
      </c>
      <c r="B10">
        <f>MAX(B5:B9)</f>
        <v>10</v>
      </c>
      <c r="D10" s="5">
        <v>10.4</v>
      </c>
      <c r="F10" t="s">
        <v>386</v>
      </c>
      <c r="G10" t="s">
        <v>42</v>
      </c>
      <c r="H10" t="s">
        <v>147</v>
      </c>
      <c r="I10" t="s">
        <v>59</v>
      </c>
    </row>
    <row r="11" spans="1:11">
      <c r="A11" t="s">
        <v>183</v>
      </c>
      <c r="C11">
        <f>MAX(C5:C9)</f>
        <v>10</v>
      </c>
      <c r="F11" t="s">
        <v>125</v>
      </c>
      <c r="G11" t="s">
        <v>139</v>
      </c>
      <c r="H11" t="s">
        <v>148</v>
      </c>
      <c r="I11" t="s">
        <v>60</v>
      </c>
    </row>
    <row r="12" spans="1:11">
      <c r="A12" t="s">
        <v>171</v>
      </c>
      <c r="B12">
        <f>B5 + B6</f>
        <v>7</v>
      </c>
      <c r="F12" t="s">
        <v>145</v>
      </c>
      <c r="G12" t="s">
        <v>26</v>
      </c>
      <c r="H12" t="s">
        <v>146</v>
      </c>
      <c r="I12" t="s">
        <v>59</v>
      </c>
    </row>
    <row r="13" spans="1:11">
      <c r="A13" t="s">
        <v>171</v>
      </c>
      <c r="C13">
        <f>C6 + C7</f>
        <v>15</v>
      </c>
      <c r="F13" t="s">
        <v>126</v>
      </c>
      <c r="G13" t="s">
        <v>138</v>
      </c>
      <c r="H13" t="s">
        <v>149</v>
      </c>
      <c r="I13" t="s">
        <v>60</v>
      </c>
    </row>
    <row r="14" spans="1:11">
      <c r="A14" t="s">
        <v>124</v>
      </c>
      <c r="B14" t="b">
        <f>B6 &gt; B5</f>
        <v>1</v>
      </c>
      <c r="D14" t="b">
        <v>1</v>
      </c>
      <c r="F14" t="s">
        <v>127</v>
      </c>
      <c r="G14" t="s">
        <v>47</v>
      </c>
      <c r="H14" t="s">
        <v>150</v>
      </c>
      <c r="I14" t="s">
        <v>59</v>
      </c>
    </row>
    <row r="15" spans="1:11">
      <c r="A15" t="s">
        <v>124</v>
      </c>
      <c r="C15" t="b">
        <f>C7  &lt; 10.5</f>
        <v>1</v>
      </c>
      <c r="D15" t="b">
        <v>1</v>
      </c>
      <c r="F15" t="s">
        <v>128</v>
      </c>
      <c r="G15" t="s">
        <v>137</v>
      </c>
      <c r="H15" t="s">
        <v>151</v>
      </c>
      <c r="I15" t="s">
        <v>60</v>
      </c>
    </row>
    <row r="16" spans="1:11">
      <c r="A16" t="s">
        <v>124</v>
      </c>
      <c r="B16" t="b">
        <f>B6 + B7 &gt; B5</f>
        <v>1</v>
      </c>
      <c r="F16" t="s">
        <v>129</v>
      </c>
      <c r="G16" t="s">
        <v>49</v>
      </c>
      <c r="H16" t="s">
        <v>152</v>
      </c>
      <c r="I16" t="s">
        <v>59</v>
      </c>
    </row>
    <row r="17" spans="1:10">
      <c r="A17" t="s">
        <v>124</v>
      </c>
      <c r="B17" t="b">
        <f>C8 + C9 &gt; C5 - C6</f>
        <v>1</v>
      </c>
      <c r="F17" t="s">
        <v>130</v>
      </c>
      <c r="G17" t="s">
        <v>91</v>
      </c>
      <c r="H17" t="s">
        <v>153</v>
      </c>
      <c r="I17" t="s">
        <v>60</v>
      </c>
      <c r="J17" t="s">
        <v>188</v>
      </c>
    </row>
    <row r="18" spans="1:10">
      <c r="A18" t="s">
        <v>134</v>
      </c>
      <c r="C18">
        <f>SUM(C5:C9)</f>
        <v>24</v>
      </c>
      <c r="F18" t="s">
        <v>131</v>
      </c>
      <c r="G18" t="s">
        <v>136</v>
      </c>
      <c r="H18" t="s">
        <v>193</v>
      </c>
      <c r="I18" t="s">
        <v>59</v>
      </c>
      <c r="J18" t="s">
        <v>191</v>
      </c>
    </row>
    <row r="19" spans="1:10">
      <c r="A19" t="s">
        <v>135</v>
      </c>
      <c r="B19">
        <f>B5+B6+B7+B8+B9</f>
        <v>24</v>
      </c>
    </row>
    <row r="20" spans="1:10">
      <c r="A20" t="s">
        <v>134</v>
      </c>
      <c r="C20">
        <f>C7 + C9 + C6 + C5 + C8</f>
        <v>24</v>
      </c>
      <c r="F20" t="s">
        <v>132</v>
      </c>
      <c r="G20" t="s">
        <v>93</v>
      </c>
      <c r="H20" t="s">
        <v>154</v>
      </c>
      <c r="I20" t="s">
        <v>60</v>
      </c>
      <c r="J20" t="s">
        <v>133</v>
      </c>
    </row>
    <row r="21" spans="1:10">
      <c r="A21" t="s">
        <v>135</v>
      </c>
      <c r="C21">
        <f>C7 + C9 + C6 + C5 + C8</f>
        <v>24</v>
      </c>
    </row>
    <row r="22" spans="1:10">
      <c r="A22" t="s">
        <v>140</v>
      </c>
      <c r="C22">
        <f>C5^C6 - C7/C9</f>
        <v>30.333333333333332</v>
      </c>
      <c r="F22" t="s">
        <v>170</v>
      </c>
      <c r="G22" t="s">
        <v>142</v>
      </c>
      <c r="H22" t="s">
        <v>156</v>
      </c>
      <c r="I22" t="s">
        <v>60</v>
      </c>
      <c r="J22" t="s">
        <v>143</v>
      </c>
    </row>
    <row r="23" spans="1:10">
      <c r="A23" t="s">
        <v>140</v>
      </c>
      <c r="B23">
        <f>B5^B7 - B8/9</f>
        <v>1023.8888888888889</v>
      </c>
      <c r="F23" t="s">
        <v>141</v>
      </c>
      <c r="G23" t="s">
        <v>144</v>
      </c>
      <c r="H23" t="s">
        <v>155</v>
      </c>
      <c r="I23" t="s">
        <v>59</v>
      </c>
      <c r="J23" t="s">
        <v>169</v>
      </c>
    </row>
    <row r="24" spans="1:10">
      <c r="A24" t="s">
        <v>140</v>
      </c>
      <c r="B24">
        <f>B5^B7 - B8</f>
        <v>1023</v>
      </c>
      <c r="D24">
        <f xml:space="preserve"> -B8 + B5^B7 + 1 - 1</f>
        <v>1023</v>
      </c>
      <c r="F24" t="s">
        <v>385</v>
      </c>
      <c r="G24" t="s">
        <v>172</v>
      </c>
      <c r="H24" t="s">
        <v>182</v>
      </c>
      <c r="I24" t="s">
        <v>59</v>
      </c>
      <c r="J24" t="s">
        <v>181</v>
      </c>
    </row>
    <row r="25" spans="1:10">
      <c r="A25" t="s">
        <v>140</v>
      </c>
      <c r="B25" s="7">
        <f>B6^B8 - B9/B6</f>
        <v>3.8</v>
      </c>
      <c r="F25" t="s">
        <v>175</v>
      </c>
      <c r="G25" t="s">
        <v>176</v>
      </c>
      <c r="H25" t="s">
        <v>173</v>
      </c>
      <c r="I25" t="s">
        <v>59</v>
      </c>
      <c r="J25" t="s">
        <v>180</v>
      </c>
    </row>
    <row r="26" spans="1:10">
      <c r="A26" t="s">
        <v>124</v>
      </c>
      <c r="B26" t="b">
        <f>B6  &lt;= B7</f>
        <v>1</v>
      </c>
      <c r="F26" t="s">
        <v>186</v>
      </c>
      <c r="G26" t="s">
        <v>177</v>
      </c>
      <c r="H26" t="s">
        <v>185</v>
      </c>
      <c r="I26" t="s">
        <v>59</v>
      </c>
      <c r="J26" t="s">
        <v>187</v>
      </c>
    </row>
    <row r="27" spans="1:10">
      <c r="A27" t="s">
        <v>134</v>
      </c>
      <c r="C27">
        <f>SUM(C5:C9)</f>
        <v>24</v>
      </c>
      <c r="F27" t="s">
        <v>190</v>
      </c>
      <c r="G27" t="s">
        <v>192</v>
      </c>
      <c r="H27" t="s">
        <v>392</v>
      </c>
      <c r="I27" t="s">
        <v>60</v>
      </c>
      <c r="J27" t="s">
        <v>389</v>
      </c>
    </row>
    <row r="28" spans="1:10">
      <c r="A28" t="s">
        <v>189</v>
      </c>
      <c r="B28">
        <v>48</v>
      </c>
    </row>
    <row r="29" spans="1:10">
      <c r="A29" t="s">
        <v>134</v>
      </c>
      <c r="C29" t="b">
        <v>1</v>
      </c>
      <c r="F29" t="s">
        <v>387</v>
      </c>
      <c r="G29" t="s">
        <v>388</v>
      </c>
      <c r="H29" t="s">
        <v>391</v>
      </c>
      <c r="I29" t="s">
        <v>60</v>
      </c>
      <c r="J29" t="s">
        <v>390</v>
      </c>
    </row>
    <row r="30" spans="1:10">
      <c r="A30" t="s">
        <v>134</v>
      </c>
      <c r="C30">
        <f>SUM(C5:C9)</f>
        <v>24</v>
      </c>
      <c r="D30">
        <v>23.5</v>
      </c>
      <c r="F30" t="s">
        <v>398</v>
      </c>
      <c r="G30" t="s">
        <v>401</v>
      </c>
      <c r="H30" t="s">
        <v>399</v>
      </c>
      <c r="I30" t="s">
        <v>59</v>
      </c>
      <c r="J30" t="s">
        <v>363</v>
      </c>
    </row>
    <row r="31" spans="1:10">
      <c r="A31" t="s">
        <v>135</v>
      </c>
      <c r="B31">
        <v>23.5</v>
      </c>
    </row>
    <row r="32" spans="1:10">
      <c r="A32" t="s">
        <v>135</v>
      </c>
      <c r="B32">
        <f>SUM(C5:C9)</f>
        <v>24</v>
      </c>
    </row>
    <row r="33" spans="1:4">
      <c r="A33" t="s">
        <v>413</v>
      </c>
      <c r="B33" t="b">
        <f>B11  &gt;= B12</f>
        <v>0</v>
      </c>
      <c r="D33" t="b">
        <f>TRUE</f>
        <v>1</v>
      </c>
    </row>
  </sheetData>
  <mergeCells count="1">
    <mergeCell ref="A5:A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sqref="A1:F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157</v>
      </c>
      <c r="B2" t="s">
        <v>42</v>
      </c>
      <c r="C2" t="s">
        <v>147</v>
      </c>
      <c r="D2" t="s">
        <v>59</v>
      </c>
      <c r="F2" t="s">
        <v>184</v>
      </c>
    </row>
    <row r="3" spans="1:6">
      <c r="A3" t="s">
        <v>158</v>
      </c>
      <c r="B3" t="s">
        <v>139</v>
      </c>
      <c r="C3" t="s">
        <v>148</v>
      </c>
      <c r="D3" t="s">
        <v>60</v>
      </c>
    </row>
    <row r="4" spans="1:6">
      <c r="A4" t="s">
        <v>159</v>
      </c>
      <c r="B4" t="s">
        <v>26</v>
      </c>
      <c r="C4" t="s">
        <v>146</v>
      </c>
      <c r="D4" t="s">
        <v>59</v>
      </c>
    </row>
    <row r="5" spans="1:6">
      <c r="A5" t="s">
        <v>160</v>
      </c>
      <c r="B5" t="s">
        <v>138</v>
      </c>
      <c r="C5" t="s">
        <v>149</v>
      </c>
      <c r="D5" t="s">
        <v>60</v>
      </c>
    </row>
    <row r="6" spans="1:6">
      <c r="A6" t="s">
        <v>161</v>
      </c>
      <c r="B6" t="s">
        <v>47</v>
      </c>
      <c r="C6" t="s">
        <v>150</v>
      </c>
      <c r="D6" t="s">
        <v>59</v>
      </c>
    </row>
    <row r="7" spans="1:6">
      <c r="A7" t="s">
        <v>162</v>
      </c>
      <c r="B7" t="s">
        <v>137</v>
      </c>
      <c r="C7" t="s">
        <v>151</v>
      </c>
      <c r="D7" t="s">
        <v>60</v>
      </c>
    </row>
    <row r="8" spans="1:6">
      <c r="A8" t="s">
        <v>163</v>
      </c>
      <c r="B8" t="s">
        <v>49</v>
      </c>
      <c r="C8" t="s">
        <v>152</v>
      </c>
      <c r="D8" t="s">
        <v>59</v>
      </c>
    </row>
    <row r="9" spans="1:6">
      <c r="A9" t="s">
        <v>164</v>
      </c>
      <c r="B9" t="s">
        <v>91</v>
      </c>
      <c r="C9" t="s">
        <v>153</v>
      </c>
      <c r="D9" t="s">
        <v>60</v>
      </c>
      <c r="E9" t="s">
        <v>188</v>
      </c>
    </row>
    <row r="10" spans="1:6">
      <c r="A10" t="s">
        <v>165</v>
      </c>
      <c r="B10" t="s">
        <v>136</v>
      </c>
      <c r="C10" t="s">
        <v>193</v>
      </c>
      <c r="D10" t="s">
        <v>59</v>
      </c>
      <c r="E10" t="s">
        <v>191</v>
      </c>
    </row>
    <row r="11" spans="1:6">
      <c r="A11" t="s">
        <v>166</v>
      </c>
      <c r="B11" t="s">
        <v>93</v>
      </c>
      <c r="C11" t="s">
        <v>154</v>
      </c>
      <c r="D11" t="s">
        <v>60</v>
      </c>
      <c r="E11" t="s">
        <v>133</v>
      </c>
    </row>
    <row r="12" spans="1:6">
      <c r="A12" t="s">
        <v>167</v>
      </c>
      <c r="B12" t="s">
        <v>142</v>
      </c>
      <c r="C12" t="s">
        <v>156</v>
      </c>
      <c r="D12" t="s">
        <v>60</v>
      </c>
      <c r="E12" t="s">
        <v>143</v>
      </c>
    </row>
    <row r="13" spans="1:6">
      <c r="A13" t="s">
        <v>168</v>
      </c>
      <c r="B13" t="s">
        <v>144</v>
      </c>
      <c r="C13" t="s">
        <v>155</v>
      </c>
      <c r="D13" t="s">
        <v>59</v>
      </c>
      <c r="E13" t="s">
        <v>143</v>
      </c>
    </row>
    <row r="14" spans="1:6">
      <c r="A14" t="s">
        <v>174</v>
      </c>
      <c r="B14" t="s">
        <v>172</v>
      </c>
      <c r="C14" t="s">
        <v>182</v>
      </c>
      <c r="D14" t="s">
        <v>59</v>
      </c>
      <c r="E14" t="s">
        <v>181</v>
      </c>
    </row>
    <row r="15" spans="1:6">
      <c r="A15" t="s">
        <v>178</v>
      </c>
      <c r="B15" t="s">
        <v>176</v>
      </c>
      <c r="C15" t="s">
        <v>173</v>
      </c>
      <c r="D15" t="s">
        <v>59</v>
      </c>
      <c r="E15" t="s">
        <v>180</v>
      </c>
    </row>
    <row r="16" spans="1:6">
      <c r="A16" t="s">
        <v>179</v>
      </c>
      <c r="B16" t="s">
        <v>177</v>
      </c>
      <c r="C16" t="s">
        <v>185</v>
      </c>
      <c r="D16" t="s">
        <v>59</v>
      </c>
      <c r="E16" t="s">
        <v>187</v>
      </c>
    </row>
    <row r="17" spans="1:5">
      <c r="A17" t="s">
        <v>194</v>
      </c>
      <c r="B17" t="s">
        <v>192</v>
      </c>
      <c r="C17" t="s">
        <v>392</v>
      </c>
      <c r="D17" t="s">
        <v>60</v>
      </c>
      <c r="E17" t="s">
        <v>389</v>
      </c>
    </row>
    <row r="18" spans="1:5">
      <c r="A18" t="s">
        <v>393</v>
      </c>
      <c r="B18" t="s">
        <v>388</v>
      </c>
      <c r="C18" t="s">
        <v>391</v>
      </c>
      <c r="D18" t="s">
        <v>60</v>
      </c>
      <c r="E18" t="s">
        <v>390</v>
      </c>
    </row>
    <row r="19" spans="1:5">
      <c r="A19" t="s">
        <v>400</v>
      </c>
      <c r="B19" t="s">
        <v>401</v>
      </c>
      <c r="C19" t="s">
        <v>402</v>
      </c>
      <c r="D19" t="s">
        <v>59</v>
      </c>
      <c r="E19" t="s">
        <v>363</v>
      </c>
    </row>
    <row r="20" spans="1:5">
      <c r="A20" t="s">
        <v>414</v>
      </c>
      <c r="B20" t="s">
        <v>416</v>
      </c>
      <c r="C20" t="s">
        <v>418</v>
      </c>
      <c r="D20" t="s">
        <v>59</v>
      </c>
      <c r="E20" t="s">
        <v>415</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F2D-5588-974C-8962-7185857425AC}">
  <dimension ref="A1:D45"/>
  <sheetViews>
    <sheetView topLeftCell="A28" workbookViewId="0">
      <selection activeCell="B45" sqref="B45"/>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4">
      <c r="A1" t="s">
        <v>196</v>
      </c>
    </row>
    <row r="2" spans="1:4">
      <c r="A2" t="s">
        <v>78</v>
      </c>
    </row>
    <row r="4" spans="1:4" ht="51">
      <c r="A4" t="s">
        <v>1</v>
      </c>
      <c r="B4" s="2" t="s">
        <v>69</v>
      </c>
      <c r="C4" s="8" t="s">
        <v>201</v>
      </c>
      <c r="D4" s="2"/>
    </row>
    <row r="5" spans="1:4">
      <c r="A5" s="10" t="s">
        <v>123</v>
      </c>
      <c r="B5">
        <v>2</v>
      </c>
      <c r="C5">
        <v>2</v>
      </c>
    </row>
    <row r="6" spans="1:4">
      <c r="A6" s="10"/>
      <c r="B6">
        <v>5</v>
      </c>
      <c r="C6">
        <v>5</v>
      </c>
      <c r="D6">
        <v>4</v>
      </c>
    </row>
    <row r="7" spans="1:4">
      <c r="A7" s="10"/>
      <c r="B7">
        <v>10</v>
      </c>
      <c r="C7">
        <v>10</v>
      </c>
    </row>
    <row r="8" spans="1:4">
      <c r="A8" s="10"/>
      <c r="B8">
        <v>1</v>
      </c>
      <c r="C8">
        <v>1</v>
      </c>
    </row>
    <row r="9" spans="1:4">
      <c r="A9" s="10"/>
      <c r="B9">
        <v>6</v>
      </c>
      <c r="C9">
        <v>6</v>
      </c>
    </row>
    <row r="10" spans="1:4">
      <c r="A10" t="s">
        <v>183</v>
      </c>
      <c r="C10">
        <f>MAX(C5:C9)</f>
        <v>10</v>
      </c>
    </row>
    <row r="11" spans="1:4">
      <c r="A11" t="s">
        <v>183</v>
      </c>
      <c r="C11">
        <f>MAX(C5:C9)</f>
        <v>10</v>
      </c>
    </row>
    <row r="12" spans="1:4">
      <c r="A12" t="s">
        <v>171</v>
      </c>
      <c r="B12">
        <f>B5 + B6</f>
        <v>7</v>
      </c>
    </row>
    <row r="13" spans="1:4">
      <c r="A13" t="s">
        <v>171</v>
      </c>
      <c r="C13">
        <f>C6 + C7</f>
        <v>15</v>
      </c>
    </row>
    <row r="14" spans="1:4">
      <c r="A14" t="s">
        <v>124</v>
      </c>
      <c r="B14" t="b">
        <f>B6 &gt; B5</f>
        <v>1</v>
      </c>
    </row>
    <row r="15" spans="1:4">
      <c r="A15" t="s">
        <v>124</v>
      </c>
      <c r="C15" t="b">
        <f>C7  &lt; 10.5</f>
        <v>1</v>
      </c>
    </row>
    <row r="16" spans="1:4">
      <c r="A16" t="s">
        <v>124</v>
      </c>
      <c r="B16" t="b">
        <f>B6 + B7 &gt; B5</f>
        <v>1</v>
      </c>
    </row>
    <row r="17" spans="1:3">
      <c r="A17" t="s">
        <v>124</v>
      </c>
      <c r="C17" t="b">
        <f>C8 + C9 &gt; C5 - C6</f>
        <v>1</v>
      </c>
    </row>
    <row r="18" spans="1:3">
      <c r="A18" t="s">
        <v>134</v>
      </c>
      <c r="C18">
        <f>SUM(C5:C9)</f>
        <v>24</v>
      </c>
    </row>
    <row r="19" spans="1:3">
      <c r="A19" t="s">
        <v>135</v>
      </c>
      <c r="B19">
        <f>SUM(B5:B9)</f>
        <v>24</v>
      </c>
    </row>
    <row r="20" spans="1:3">
      <c r="A20" t="s">
        <v>134</v>
      </c>
      <c r="C20">
        <f>C7 + C9 + C6 + C5 + C8</f>
        <v>24</v>
      </c>
    </row>
    <row r="21" spans="1:3">
      <c r="A21" t="s">
        <v>135</v>
      </c>
      <c r="C21">
        <f>C7 + C9 + C6 + C5 + C8</f>
        <v>24</v>
      </c>
    </row>
    <row r="22" spans="1:3">
      <c r="A22" t="s">
        <v>140</v>
      </c>
      <c r="C22">
        <f>C5^C6 - C7/C9</f>
        <v>30.333333333333332</v>
      </c>
    </row>
    <row r="23" spans="1:3">
      <c r="A23" t="s">
        <v>140</v>
      </c>
      <c r="B23">
        <f>B5^B7 - B8/9</f>
        <v>1023.8888888888889</v>
      </c>
    </row>
    <row r="24" spans="1:3">
      <c r="A24" t="s">
        <v>140</v>
      </c>
      <c r="B24">
        <f>B5^B7 - B8</f>
        <v>1023</v>
      </c>
    </row>
    <row r="25" spans="1:3">
      <c r="A25" t="s">
        <v>140</v>
      </c>
      <c r="B25" s="7">
        <f>B6^B8 - B9/B6</f>
        <v>3.8</v>
      </c>
    </row>
    <row r="26" spans="1:3">
      <c r="A26" t="s">
        <v>124</v>
      </c>
      <c r="B26" t="b">
        <f>B7 &gt;= B6</f>
        <v>1</v>
      </c>
    </row>
    <row r="27" spans="1:3">
      <c r="A27" t="s">
        <v>134</v>
      </c>
      <c r="C27">
        <f>SUM(C5:C9)</f>
        <v>24</v>
      </c>
    </row>
    <row r="28" spans="1:3">
      <c r="A28" t="s">
        <v>189</v>
      </c>
      <c r="B28">
        <v>24</v>
      </c>
    </row>
    <row r="29" spans="1:3">
      <c r="A29" t="s">
        <v>134</v>
      </c>
      <c r="C29">
        <f>SUM(C5:C9)</f>
        <v>24</v>
      </c>
    </row>
    <row r="30" spans="1:3">
      <c r="A30" t="s">
        <v>135</v>
      </c>
      <c r="B30">
        <f>SUM(C5:C9)</f>
        <v>24</v>
      </c>
    </row>
    <row r="31" spans="1:3">
      <c r="A31" t="s">
        <v>135</v>
      </c>
      <c r="B31">
        <f>SUM(B16:B20)</f>
        <v>24</v>
      </c>
    </row>
    <row r="32" spans="1:3">
      <c r="A32" t="s">
        <v>417</v>
      </c>
      <c r="B32" t="b">
        <f>C7 &gt; LEN("ABCD") - 4 + 10</f>
        <v>0</v>
      </c>
    </row>
    <row r="33" spans="1:2">
      <c r="A33" t="s">
        <v>479</v>
      </c>
      <c r="B33" s="11">
        <f>SQRT(D6)</f>
        <v>2</v>
      </c>
    </row>
    <row r="34" spans="1:2">
      <c r="A34" t="s">
        <v>482</v>
      </c>
      <c r="B34">
        <f>AVERAGE(B5:B6)</f>
        <v>3.5</v>
      </c>
    </row>
    <row r="35" spans="1:2">
      <c r="A35" t="s">
        <v>485</v>
      </c>
      <c r="B35">
        <f>ROUND(3.5, 0)</f>
        <v>4</v>
      </c>
    </row>
    <row r="36" spans="1:2">
      <c r="A36" t="s">
        <v>491</v>
      </c>
      <c r="B36" t="str">
        <f>CONCATENATE("4", "", "5")</f>
        <v>45</v>
      </c>
    </row>
    <row r="37" spans="1:2">
      <c r="A37" t="s">
        <v>493</v>
      </c>
      <c r="B37">
        <f>LN(EXP(3))</f>
        <v>3</v>
      </c>
    </row>
    <row r="38" spans="1:2">
      <c r="A38" t="s">
        <v>497</v>
      </c>
      <c r="B38">
        <f>_xlfn.STDEV.S(B5, B6, B7)</f>
        <v>4.0414518843273806</v>
      </c>
    </row>
    <row r="39" spans="1:2">
      <c r="A39" t="s">
        <v>505</v>
      </c>
      <c r="B39">
        <f>COUNTIF(B4:B7, B4)</f>
        <v>1</v>
      </c>
    </row>
    <row r="40" spans="1:2">
      <c r="A40" t="s">
        <v>506</v>
      </c>
      <c r="B40">
        <f>VLOOKUP(B5, B5:C8, 2, FALSE)</f>
        <v>2</v>
      </c>
    </row>
    <row r="41" spans="1:2">
      <c r="A41" t="s">
        <v>510</v>
      </c>
      <c r="B41">
        <f>IF(B5&gt;B6, 1, 2)</f>
        <v>2</v>
      </c>
    </row>
    <row r="42" spans="1:2">
      <c r="A42" t="s">
        <v>511</v>
      </c>
      <c r="B42">
        <f>IF(B7&gt;B6, 1, 2)</f>
        <v>1</v>
      </c>
    </row>
    <row r="43" spans="1:2">
      <c r="A43" t="s">
        <v>518</v>
      </c>
      <c r="B43">
        <f>IF(AND(1&lt;2, 3&lt;4), 0, 100)</f>
        <v>0</v>
      </c>
    </row>
    <row r="44" spans="1:2">
      <c r="A44" t="s">
        <v>519</v>
      </c>
      <c r="B44">
        <f>IF(OR(2&lt;1, 3&lt;4), 0, 100)</f>
        <v>0</v>
      </c>
    </row>
    <row r="45" spans="1:2">
      <c r="A45" t="s">
        <v>520</v>
      </c>
      <c r="B45">
        <f>IF(NOT(2&lt;1), 0, 100)</f>
        <v>0</v>
      </c>
    </row>
  </sheetData>
  <mergeCells count="1">
    <mergeCell ref="A5:A9"/>
  </mergeCells>
  <pageMargins left="0.7" right="0.7" top="0.75" bottom="0.75" header="0.3" footer="0.3"/>
  <ignoredErrors>
    <ignoredError sqref="B34" formulaRange="1"/>
  </ignoredError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0D7C-554C-BE46-9AAC-8C5918ED4FFC}">
  <dimension ref="A1:I23"/>
  <sheetViews>
    <sheetView zoomScaleNormal="100" workbookViewId="0">
      <selection activeCell="B7" sqref="B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121</v>
      </c>
    </row>
    <row r="2" spans="1:9">
      <c r="A2" t="s">
        <v>78</v>
      </c>
    </row>
    <row r="4" spans="1:9">
      <c r="A4" t="s">
        <v>1</v>
      </c>
      <c r="B4" s="2" t="s">
        <v>69</v>
      </c>
      <c r="C4" s="3" t="s">
        <v>68</v>
      </c>
      <c r="D4" s="2"/>
      <c r="E4" t="s">
        <v>6</v>
      </c>
      <c r="F4" t="s">
        <v>13</v>
      </c>
      <c r="G4" t="s">
        <v>58</v>
      </c>
      <c r="H4" t="s">
        <v>61</v>
      </c>
      <c r="I4" t="s">
        <v>62</v>
      </c>
    </row>
    <row r="5" spans="1:9">
      <c r="A5" t="s">
        <v>10</v>
      </c>
      <c r="B5" s="4" t="s">
        <v>407</v>
      </c>
      <c r="C5" s="2"/>
      <c r="D5" s="2"/>
    </row>
    <row r="6" spans="1:9">
      <c r="B6" s="4" t="s">
        <v>412</v>
      </c>
      <c r="C6" s="2"/>
      <c r="D6" s="2"/>
    </row>
    <row r="7" spans="1:9">
      <c r="B7" s="4" t="s">
        <v>432</v>
      </c>
      <c r="C7" s="2"/>
    </row>
    <row r="8" spans="1:9">
      <c r="B8" s="4" t="s">
        <v>437</v>
      </c>
      <c r="C8" s="2"/>
      <c r="D8" s="2"/>
    </row>
    <row r="9" spans="1:9">
      <c r="B9" s="4" t="s">
        <v>440</v>
      </c>
      <c r="C9" s="2"/>
      <c r="D9" s="2"/>
    </row>
    <row r="10" spans="1:9">
      <c r="B10" s="4" t="s">
        <v>443</v>
      </c>
      <c r="C10" s="2"/>
      <c r="D10" s="2"/>
    </row>
    <row r="11" spans="1:9">
      <c r="B11" s="2"/>
      <c r="C11" s="2"/>
      <c r="D11" s="2"/>
    </row>
    <row r="12" spans="1:9">
      <c r="B12" s="2"/>
      <c r="C12" s="2"/>
      <c r="D12" s="2"/>
    </row>
    <row r="13" spans="1:9">
      <c r="B13" s="2"/>
      <c r="C13" s="2"/>
      <c r="D13" s="2"/>
    </row>
    <row r="14" spans="1:9">
      <c r="B14" s="2"/>
      <c r="C14" s="2"/>
      <c r="D14" s="2"/>
    </row>
    <row r="15" spans="1:9">
      <c r="B15" s="2"/>
      <c r="C15" s="2"/>
      <c r="D15" s="2"/>
    </row>
    <row r="16" spans="1:9">
      <c r="B16" s="4"/>
      <c r="D16" s="2"/>
    </row>
    <row r="17" spans="2:6">
      <c r="B17" s="4"/>
      <c r="D17" s="2"/>
    </row>
    <row r="18" spans="2:6">
      <c r="B18" s="5"/>
    </row>
    <row r="19" spans="2:6">
      <c r="C19" s="4"/>
      <c r="F19" s="5"/>
    </row>
    <row r="20" spans="2:6">
      <c r="C20" s="4"/>
      <c r="F20" s="5"/>
    </row>
    <row r="21" spans="2:6">
      <c r="B21" s="4"/>
      <c r="F21" s="5"/>
    </row>
    <row r="22" spans="2:6">
      <c r="B22" s="4"/>
      <c r="F22" s="5"/>
    </row>
    <row r="23" spans="2:6">
      <c r="B23" s="4"/>
      <c r="F23" s="5"/>
    </row>
  </sheetData>
  <pageMargins left="0.7" right="0.7" top="0.75" bottom="0.75" header="0.3" footer="0.3"/>
  <pageSetup orientation="portrait" horizontalDpi="0" verticalDpi="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74D0-538E-1F45-B6E1-7844F13B5B8A}">
  <dimension ref="A1:G7"/>
  <sheetViews>
    <sheetView workbookViewId="0">
      <selection activeCell="D6" sqref="D6"/>
    </sheetView>
  </sheetViews>
  <sheetFormatPr baseColWidth="10" defaultRowHeight="16"/>
  <sheetData>
    <row r="1" spans="1:7">
      <c r="A1" t="s">
        <v>0</v>
      </c>
      <c r="B1" t="s">
        <v>13</v>
      </c>
      <c r="C1" t="s">
        <v>58</v>
      </c>
      <c r="D1" t="s">
        <v>61</v>
      </c>
      <c r="E1" t="s">
        <v>62</v>
      </c>
      <c r="F1" t="s">
        <v>57</v>
      </c>
      <c r="G1" t="s">
        <v>428</v>
      </c>
    </row>
    <row r="2" spans="1:7">
      <c r="A2" t="s">
        <v>408</v>
      </c>
      <c r="B2" t="s">
        <v>43</v>
      </c>
      <c r="C2" t="s">
        <v>422</v>
      </c>
      <c r="D2" t="s">
        <v>59</v>
      </c>
      <c r="E2" t="s">
        <v>425</v>
      </c>
    </row>
    <row r="3" spans="1:7">
      <c r="A3" t="s">
        <v>410</v>
      </c>
      <c r="B3" t="s">
        <v>17</v>
      </c>
      <c r="C3" t="s">
        <v>423</v>
      </c>
      <c r="D3" t="s">
        <v>60</v>
      </c>
      <c r="E3" t="s">
        <v>425</v>
      </c>
      <c r="F3" t="s">
        <v>424</v>
      </c>
    </row>
    <row r="4" spans="1:7">
      <c r="A4" t="s">
        <v>433</v>
      </c>
      <c r="B4" t="s">
        <v>18</v>
      </c>
      <c r="C4" t="s">
        <v>436</v>
      </c>
      <c r="D4" t="s">
        <v>60</v>
      </c>
      <c r="E4" t="s">
        <v>425</v>
      </c>
    </row>
    <row r="5" spans="1:7">
      <c r="A5" t="s">
        <v>438</v>
      </c>
      <c r="B5" t="s">
        <v>19</v>
      </c>
      <c r="C5" t="s">
        <v>439</v>
      </c>
      <c r="D5" t="s">
        <v>59</v>
      </c>
      <c r="E5" t="s">
        <v>425</v>
      </c>
    </row>
    <row r="6" spans="1:7">
      <c r="A6" t="s">
        <v>441</v>
      </c>
      <c r="B6" t="s">
        <v>20</v>
      </c>
      <c r="C6" t="s">
        <v>442</v>
      </c>
      <c r="D6" t="s">
        <v>60</v>
      </c>
      <c r="E6" t="s">
        <v>425</v>
      </c>
    </row>
    <row r="7" spans="1:7">
      <c r="A7" t="s">
        <v>444</v>
      </c>
      <c r="B7" t="s">
        <v>42</v>
      </c>
      <c r="C7" t="s">
        <v>445</v>
      </c>
      <c r="D7" t="s">
        <v>60</v>
      </c>
      <c r="E7" t="s">
        <v>425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084D-B5A1-D942-8442-E3C9187AD8E5}">
  <dimension ref="A1"/>
  <sheetViews>
    <sheetView workbookViewId="0"/>
  </sheetViews>
  <sheetFormatPr baseColWidth="10" defaultRowHeight="16"/>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2D67-49C4-454F-B465-7682A8FA7310}">
  <dimension ref="A1:G3"/>
  <sheetViews>
    <sheetView workbookViewId="0">
      <selection activeCell="C3" sqref="C3"/>
    </sheetView>
  </sheetViews>
  <sheetFormatPr baseColWidth="10" defaultRowHeight="16"/>
  <sheetData>
    <row r="1" spans="1:7">
      <c r="A1" t="s">
        <v>0</v>
      </c>
      <c r="B1" t="s">
        <v>13</v>
      </c>
      <c r="C1" t="s">
        <v>58</v>
      </c>
      <c r="D1" t="s">
        <v>61</v>
      </c>
      <c r="E1" t="s">
        <v>62</v>
      </c>
      <c r="F1" t="s">
        <v>57</v>
      </c>
      <c r="G1" t="s">
        <v>428</v>
      </c>
    </row>
    <row r="2" spans="1:7">
      <c r="A2" t="s">
        <v>426</v>
      </c>
      <c r="B2" t="s">
        <v>18</v>
      </c>
      <c r="C2" t="s">
        <v>427</v>
      </c>
      <c r="D2" t="s">
        <v>60</v>
      </c>
      <c r="E2" t="s">
        <v>425</v>
      </c>
      <c r="F2" t="s">
        <v>430</v>
      </c>
      <c r="G2" t="s">
        <v>429</v>
      </c>
    </row>
    <row r="3" spans="1:7">
      <c r="A3" t="s">
        <v>434</v>
      </c>
      <c r="B3" t="s">
        <v>19</v>
      </c>
      <c r="C3" t="s">
        <v>435</v>
      </c>
      <c r="D3" t="s">
        <v>60</v>
      </c>
      <c r="E3" t="s">
        <v>425</v>
      </c>
      <c r="F3" t="s">
        <v>431</v>
      </c>
      <c r="G3"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A031-6D75-6C46-BAF1-3106D5A9BED1}">
  <dimension ref="A1:G31"/>
  <sheetViews>
    <sheetView tabSelected="1" topLeftCell="A8" workbookViewId="0">
      <selection activeCell="A31" sqref="A3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447</v>
      </c>
      <c r="B2" t="s">
        <v>90</v>
      </c>
      <c r="C2" t="s">
        <v>448</v>
      </c>
      <c r="D2" t="s">
        <v>59</v>
      </c>
    </row>
    <row r="3" spans="1:7">
      <c r="A3" t="s">
        <v>463</v>
      </c>
      <c r="B3" t="s">
        <v>139</v>
      </c>
      <c r="C3" t="s">
        <v>449</v>
      </c>
      <c r="D3" t="s">
        <v>60</v>
      </c>
    </row>
    <row r="4" spans="1:7">
      <c r="A4" s="6" t="s">
        <v>464</v>
      </c>
      <c r="B4" t="s">
        <v>26</v>
      </c>
      <c r="C4" t="s">
        <v>450</v>
      </c>
      <c r="D4" t="s">
        <v>59</v>
      </c>
    </row>
    <row r="5" spans="1:7">
      <c r="A5" t="s">
        <v>465</v>
      </c>
      <c r="B5" t="s">
        <v>138</v>
      </c>
      <c r="C5" t="s">
        <v>451</v>
      </c>
      <c r="D5" t="s">
        <v>60</v>
      </c>
    </row>
    <row r="6" spans="1:7">
      <c r="A6" t="s">
        <v>466</v>
      </c>
      <c r="B6" t="s">
        <v>47</v>
      </c>
      <c r="C6" t="s">
        <v>452</v>
      </c>
      <c r="D6" t="s">
        <v>59</v>
      </c>
    </row>
    <row r="7" spans="1:7">
      <c r="A7" t="s">
        <v>467</v>
      </c>
      <c r="B7" t="s">
        <v>137</v>
      </c>
      <c r="C7" t="s">
        <v>453</v>
      </c>
      <c r="D7" t="s">
        <v>60</v>
      </c>
    </row>
    <row r="8" spans="1:7">
      <c r="A8" t="s">
        <v>468</v>
      </c>
      <c r="B8" t="s">
        <v>49</v>
      </c>
      <c r="C8" t="s">
        <v>454</v>
      </c>
      <c r="D8" t="s">
        <v>59</v>
      </c>
    </row>
    <row r="9" spans="1:7">
      <c r="A9" t="s">
        <v>469</v>
      </c>
      <c r="B9" t="s">
        <v>222</v>
      </c>
      <c r="C9" t="s">
        <v>455</v>
      </c>
      <c r="D9" t="s">
        <v>60</v>
      </c>
      <c r="E9" t="s">
        <v>188</v>
      </c>
    </row>
    <row r="10" spans="1:7">
      <c r="A10" t="s">
        <v>470</v>
      </c>
      <c r="B10" t="s">
        <v>136</v>
      </c>
      <c r="C10" t="s">
        <v>456</v>
      </c>
      <c r="D10" t="s">
        <v>59</v>
      </c>
      <c r="E10" t="s">
        <v>240</v>
      </c>
    </row>
    <row r="11" spans="1:7">
      <c r="A11" t="s">
        <v>471</v>
      </c>
      <c r="B11" t="s">
        <v>93</v>
      </c>
      <c r="C11" t="s">
        <v>457</v>
      </c>
      <c r="D11" t="s">
        <v>60</v>
      </c>
      <c r="E11" t="s">
        <v>133</v>
      </c>
    </row>
    <row r="12" spans="1:7">
      <c r="A12" t="s">
        <v>472</v>
      </c>
      <c r="B12" t="s">
        <v>142</v>
      </c>
      <c r="C12" t="s">
        <v>458</v>
      </c>
      <c r="D12" t="s">
        <v>60</v>
      </c>
      <c r="E12" t="s">
        <v>143</v>
      </c>
    </row>
    <row r="13" spans="1:7">
      <c r="A13" t="s">
        <v>473</v>
      </c>
      <c r="B13" t="s">
        <v>144</v>
      </c>
      <c r="C13" t="s">
        <v>459</v>
      </c>
      <c r="D13" t="s">
        <v>59</v>
      </c>
      <c r="E13" t="s">
        <v>169</v>
      </c>
    </row>
    <row r="14" spans="1:7">
      <c r="A14" t="s">
        <v>475</v>
      </c>
      <c r="B14" t="s">
        <v>172</v>
      </c>
      <c r="C14" t="s">
        <v>452</v>
      </c>
      <c r="D14" t="s">
        <v>59</v>
      </c>
    </row>
    <row r="15" spans="1:7">
      <c r="A15" t="s">
        <v>474</v>
      </c>
      <c r="B15" t="s">
        <v>176</v>
      </c>
      <c r="C15" t="s">
        <v>460</v>
      </c>
      <c r="D15" t="s">
        <v>59</v>
      </c>
      <c r="E15" t="s">
        <v>180</v>
      </c>
    </row>
    <row r="16" spans="1:7">
      <c r="A16" t="s">
        <v>476</v>
      </c>
      <c r="B16" t="s">
        <v>192</v>
      </c>
      <c r="C16" t="s">
        <v>461</v>
      </c>
      <c r="D16" t="s">
        <v>59</v>
      </c>
      <c r="E16" t="s">
        <v>239</v>
      </c>
    </row>
    <row r="17" spans="1:5">
      <c r="A17" t="s">
        <v>477</v>
      </c>
      <c r="B17" t="s">
        <v>388</v>
      </c>
      <c r="C17" t="s">
        <v>462</v>
      </c>
      <c r="D17" t="s">
        <v>59</v>
      </c>
      <c r="E17" t="s">
        <v>397</v>
      </c>
    </row>
    <row r="18" spans="1:5">
      <c r="A18" t="s">
        <v>478</v>
      </c>
      <c r="B18" t="s">
        <v>420</v>
      </c>
      <c r="C18" t="s">
        <v>421</v>
      </c>
      <c r="D18" t="s">
        <v>59</v>
      </c>
      <c r="E18" t="s">
        <v>415</v>
      </c>
    </row>
    <row r="19" spans="1:5">
      <c r="A19" t="s">
        <v>480</v>
      </c>
      <c r="B19" t="s">
        <v>416</v>
      </c>
      <c r="C19" t="s">
        <v>481</v>
      </c>
      <c r="D19" t="s">
        <v>59</v>
      </c>
      <c r="E19" t="s">
        <v>415</v>
      </c>
    </row>
    <row r="20" spans="1:5">
      <c r="A20" t="s">
        <v>483</v>
      </c>
      <c r="B20" t="s">
        <v>487</v>
      </c>
      <c r="C20" t="s">
        <v>484</v>
      </c>
      <c r="D20" t="s">
        <v>59</v>
      </c>
      <c r="E20" t="s">
        <v>415</v>
      </c>
    </row>
    <row r="21" spans="1:5">
      <c r="A21" t="s">
        <v>486</v>
      </c>
      <c r="B21" t="s">
        <v>490</v>
      </c>
      <c r="C21" t="s">
        <v>488</v>
      </c>
      <c r="D21" t="s">
        <v>59</v>
      </c>
      <c r="E21" t="s">
        <v>415</v>
      </c>
    </row>
    <row r="22" spans="1:5">
      <c r="A22" t="s">
        <v>489</v>
      </c>
      <c r="B22" t="s">
        <v>494</v>
      </c>
      <c r="C22" t="s">
        <v>492</v>
      </c>
      <c r="D22" t="s">
        <v>59</v>
      </c>
      <c r="E22" t="s">
        <v>415</v>
      </c>
    </row>
    <row r="23" spans="1:5">
      <c r="A23" t="s">
        <v>498</v>
      </c>
      <c r="B23" t="s">
        <v>496</v>
      </c>
      <c r="C23" t="s">
        <v>495</v>
      </c>
      <c r="D23" t="s">
        <v>59</v>
      </c>
      <c r="E23" t="s">
        <v>415</v>
      </c>
    </row>
    <row r="24" spans="1:5">
      <c r="A24" t="s">
        <v>499</v>
      </c>
      <c r="B24" t="s">
        <v>500</v>
      </c>
      <c r="C24" t="s">
        <v>501</v>
      </c>
      <c r="D24" t="s">
        <v>59</v>
      </c>
      <c r="E24" t="s">
        <v>415</v>
      </c>
    </row>
    <row r="25" spans="1:5">
      <c r="A25" t="s">
        <v>502</v>
      </c>
      <c r="B25" t="s">
        <v>503</v>
      </c>
      <c r="C25" t="s">
        <v>504</v>
      </c>
      <c r="D25" t="s">
        <v>59</v>
      </c>
      <c r="E25" t="s">
        <v>415</v>
      </c>
    </row>
    <row r="26" spans="1:5">
      <c r="A26" t="s">
        <v>507</v>
      </c>
      <c r="B26" t="s">
        <v>513</v>
      </c>
      <c r="C26" t="s">
        <v>516</v>
      </c>
      <c r="D26" t="s">
        <v>59</v>
      </c>
      <c r="E26" t="s">
        <v>415</v>
      </c>
    </row>
    <row r="27" spans="1:5">
      <c r="A27" s="6" t="s">
        <v>512</v>
      </c>
      <c r="B27" s="6" t="s">
        <v>515</v>
      </c>
      <c r="C27" s="6" t="s">
        <v>517</v>
      </c>
      <c r="D27" s="6" t="s">
        <v>59</v>
      </c>
      <c r="E27" s="6" t="s">
        <v>415</v>
      </c>
    </row>
    <row r="28" spans="1:5">
      <c r="A28" s="6" t="s">
        <v>514</v>
      </c>
      <c r="B28" s="6" t="s">
        <v>521</v>
      </c>
      <c r="C28" s="6" t="s">
        <v>524</v>
      </c>
      <c r="D28" s="6" t="s">
        <v>59</v>
      </c>
      <c r="E28" s="6" t="s">
        <v>415</v>
      </c>
    </row>
    <row r="29" spans="1:5">
      <c r="A29" s="6" t="s">
        <v>527</v>
      </c>
      <c r="B29" s="6" t="s">
        <v>522</v>
      </c>
      <c r="C29" s="6" t="s">
        <v>525</v>
      </c>
      <c r="D29" s="6" t="s">
        <v>59</v>
      </c>
      <c r="E29" s="6" t="s">
        <v>415</v>
      </c>
    </row>
    <row r="30" spans="1:5">
      <c r="A30" s="6" t="s">
        <v>528</v>
      </c>
      <c r="B30" s="6" t="s">
        <v>523</v>
      </c>
      <c r="C30" s="6" t="s">
        <v>526</v>
      </c>
      <c r="D30" s="6" t="s">
        <v>59</v>
      </c>
      <c r="E30" s="6" t="s">
        <v>415</v>
      </c>
    </row>
    <row r="31" spans="1:5">
      <c r="A31" t="s">
        <v>529</v>
      </c>
      <c r="B31" t="s">
        <v>508</v>
      </c>
      <c r="C31" t="s">
        <v>509</v>
      </c>
      <c r="D31" t="s">
        <v>59</v>
      </c>
      <c r="E31" t="s">
        <v>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zoomScale="130" zoomScaleNormal="130" workbookViewId="0">
      <selection activeCell="C19" sqref="C19"/>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121</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366</v>
      </c>
      <c r="F15" t="s">
        <v>48</v>
      </c>
      <c r="G15" t="s">
        <v>365</v>
      </c>
      <c r="H15" t="s">
        <v>59</v>
      </c>
      <c r="I15" t="s">
        <v>364</v>
      </c>
    </row>
    <row r="16" spans="1:9">
      <c r="A16" t="s">
        <v>65</v>
      </c>
      <c r="B16" s="4">
        <f xml:space="preserve"> B12*39.37</f>
        <v>39370</v>
      </c>
      <c r="D16" s="2"/>
    </row>
    <row r="17" spans="1:9">
      <c r="A17" t="s">
        <v>10</v>
      </c>
      <c r="B17" s="4">
        <f>B12*39.3701</f>
        <v>39370.1</v>
      </c>
      <c r="D17" s="2"/>
      <c r="E17" t="s">
        <v>375</v>
      </c>
      <c r="F17" t="s">
        <v>91</v>
      </c>
      <c r="G17" t="s">
        <v>377</v>
      </c>
      <c r="H17" t="s">
        <v>59</v>
      </c>
      <c r="I17" t="s">
        <v>404</v>
      </c>
    </row>
    <row r="18" spans="1:9">
      <c r="A18" t="s">
        <v>65</v>
      </c>
      <c r="B18" s="5">
        <f>39370.1+0</f>
        <v>39370.1</v>
      </c>
    </row>
    <row r="19" spans="1:9">
      <c r="A19" t="s">
        <v>10</v>
      </c>
      <c r="C19" s="4">
        <f>B12*39.3701</f>
        <v>39370.1</v>
      </c>
      <c r="E19" t="s">
        <v>367</v>
      </c>
      <c r="F19" s="5" t="s">
        <v>92</v>
      </c>
      <c r="G19" t="s">
        <v>368</v>
      </c>
      <c r="H19" t="s">
        <v>59</v>
      </c>
      <c r="I19" t="s">
        <v>372</v>
      </c>
    </row>
    <row r="20" spans="1:9">
      <c r="A20" t="s">
        <v>10</v>
      </c>
      <c r="C20" s="4">
        <f>0</f>
        <v>0</v>
      </c>
      <c r="E20" t="s">
        <v>369</v>
      </c>
      <c r="F20" s="5" t="s">
        <v>93</v>
      </c>
      <c r="G20" t="s">
        <v>370</v>
      </c>
      <c r="H20" t="s">
        <v>60</v>
      </c>
      <c r="I20" t="s">
        <v>371</v>
      </c>
    </row>
    <row r="21" spans="1:9">
      <c r="A21" t="s">
        <v>10</v>
      </c>
      <c r="B21" s="4">
        <f xml:space="preserve"> B12*39.37</f>
        <v>39370</v>
      </c>
      <c r="E21" t="s">
        <v>373</v>
      </c>
      <c r="F21" s="5" t="s">
        <v>94</v>
      </c>
      <c r="G21" t="s">
        <v>374</v>
      </c>
      <c r="H21" t="s">
        <v>59</v>
      </c>
      <c r="I21" t="s">
        <v>382</v>
      </c>
    </row>
    <row r="22" spans="1:9">
      <c r="A22" t="s">
        <v>10</v>
      </c>
      <c r="B22" s="4">
        <f xml:space="preserve"> B12*39.37</f>
        <v>39370</v>
      </c>
      <c r="E22" t="s">
        <v>378</v>
      </c>
      <c r="F22" s="5" t="s">
        <v>305</v>
      </c>
      <c r="G22" t="s">
        <v>379</v>
      </c>
      <c r="H22" t="s">
        <v>59</v>
      </c>
      <c r="I22" t="s">
        <v>381</v>
      </c>
    </row>
    <row r="23" spans="1:9">
      <c r="A23" t="s">
        <v>10</v>
      </c>
      <c r="B23" s="4">
        <f xml:space="preserve"> B12*39.37</f>
        <v>39370</v>
      </c>
      <c r="E23" t="s">
        <v>378</v>
      </c>
      <c r="F23" s="5" t="s">
        <v>144</v>
      </c>
      <c r="G23" t="s">
        <v>379</v>
      </c>
      <c r="H23" t="s">
        <v>59</v>
      </c>
      <c r="I23" t="s">
        <v>381</v>
      </c>
    </row>
    <row r="24" spans="1:9">
      <c r="A24" t="s">
        <v>10</v>
      </c>
      <c r="B24" s="4" t="s">
        <v>407</v>
      </c>
    </row>
    <row r="25" spans="1:9">
      <c r="B25" s="4" t="s">
        <v>412</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C16" sqref="C16"/>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403</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119</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120</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365</v>
      </c>
      <c r="D11" t="s">
        <v>59</v>
      </c>
      <c r="E11" t="s">
        <v>364</v>
      </c>
      <c r="G11">
        <v>1.5</v>
      </c>
    </row>
    <row r="12" spans="1:7">
      <c r="A12" t="s">
        <v>105</v>
      </c>
      <c r="B12" t="s">
        <v>91</v>
      </c>
      <c r="C12" t="s">
        <v>377</v>
      </c>
      <c r="D12" t="s">
        <v>59</v>
      </c>
      <c r="E12" t="s">
        <v>405</v>
      </c>
      <c r="G12">
        <v>1.5</v>
      </c>
    </row>
    <row r="13" spans="1:7">
      <c r="A13" t="s">
        <v>106</v>
      </c>
      <c r="B13" t="s">
        <v>92</v>
      </c>
      <c r="C13" t="s">
        <v>368</v>
      </c>
      <c r="D13" t="s">
        <v>59</v>
      </c>
      <c r="E13" t="s">
        <v>372</v>
      </c>
      <c r="G13">
        <v>1.5</v>
      </c>
    </row>
    <row r="14" spans="1:7">
      <c r="A14" t="s">
        <v>107</v>
      </c>
      <c r="B14" t="s">
        <v>93</v>
      </c>
      <c r="C14" t="s">
        <v>370</v>
      </c>
      <c r="D14" t="s">
        <v>60</v>
      </c>
      <c r="E14" t="s">
        <v>371</v>
      </c>
      <c r="G14">
        <v>0</v>
      </c>
    </row>
    <row r="15" spans="1:7">
      <c r="A15" t="s">
        <v>376</v>
      </c>
      <c r="B15" s="5" t="s">
        <v>94</v>
      </c>
      <c r="C15" t="s">
        <v>374</v>
      </c>
      <c r="D15" t="s">
        <v>59</v>
      </c>
      <c r="E15" t="s">
        <v>382</v>
      </c>
      <c r="G15">
        <v>1.5</v>
      </c>
    </row>
    <row r="16" spans="1:7">
      <c r="A16" t="s">
        <v>380</v>
      </c>
      <c r="B16" s="5" t="s">
        <v>305</v>
      </c>
      <c r="C16" t="s">
        <v>379</v>
      </c>
      <c r="D16" t="s">
        <v>59</v>
      </c>
      <c r="E16" t="s">
        <v>381</v>
      </c>
      <c r="G16">
        <v>1.5</v>
      </c>
    </row>
    <row r="17" spans="1:7">
      <c r="A17" t="s">
        <v>408</v>
      </c>
      <c r="B17" s="5" t="s">
        <v>172</v>
      </c>
      <c r="C17" t="s">
        <v>409</v>
      </c>
      <c r="D17" t="s">
        <v>59</v>
      </c>
      <c r="E17" t="s">
        <v>406</v>
      </c>
      <c r="G17">
        <v>1</v>
      </c>
    </row>
    <row r="18" spans="1:7">
      <c r="A18" t="s">
        <v>410</v>
      </c>
      <c r="B18" s="5" t="s">
        <v>176</v>
      </c>
      <c r="C18" t="s">
        <v>411</v>
      </c>
      <c r="D18" t="s">
        <v>60</v>
      </c>
      <c r="E18" t="s">
        <v>406</v>
      </c>
      <c r="G18">
        <v>-1</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250</v>
      </c>
    </row>
    <row r="2" spans="1:9">
      <c r="A2" t="s">
        <v>78</v>
      </c>
    </row>
    <row r="4" spans="1:9" ht="34">
      <c r="A4" t="s">
        <v>1</v>
      </c>
      <c r="B4" s="2" t="s">
        <v>69</v>
      </c>
      <c r="C4" s="8" t="s">
        <v>302</v>
      </c>
      <c r="D4" s="2"/>
      <c r="E4" s="9" t="s">
        <v>6</v>
      </c>
      <c r="F4" t="s">
        <v>13</v>
      </c>
      <c r="G4" t="s">
        <v>58</v>
      </c>
      <c r="H4" t="s">
        <v>61</v>
      </c>
      <c r="I4" t="s">
        <v>62</v>
      </c>
    </row>
    <row r="5" spans="1:9" ht="17">
      <c r="A5" t="s">
        <v>3</v>
      </c>
      <c r="B5" s="2">
        <f xml:space="preserve"> 2010 + 10</f>
        <v>2020</v>
      </c>
      <c r="C5" s="3"/>
      <c r="D5" s="2"/>
      <c r="E5" s="9" t="s">
        <v>249</v>
      </c>
      <c r="F5" t="s">
        <v>43</v>
      </c>
      <c r="G5" t="s">
        <v>251</v>
      </c>
      <c r="H5" t="s">
        <v>59</v>
      </c>
    </row>
    <row r="6" spans="1:9" ht="17">
      <c r="A6" t="s">
        <v>3</v>
      </c>
      <c r="C6" s="2">
        <f xml:space="preserve"> 2010 + 10</f>
        <v>2020</v>
      </c>
      <c r="D6" s="2"/>
      <c r="E6" s="9" t="s">
        <v>270</v>
      </c>
      <c r="F6" t="s">
        <v>274</v>
      </c>
      <c r="G6" t="s">
        <v>268</v>
      </c>
      <c r="H6" t="s">
        <v>60</v>
      </c>
      <c r="I6" t="s">
        <v>269</v>
      </c>
    </row>
    <row r="7" spans="1:9" ht="17">
      <c r="A7" t="s">
        <v>3</v>
      </c>
      <c r="B7" s="2">
        <f xml:space="preserve"> 2010 + 9 + 1</f>
        <v>2020</v>
      </c>
      <c r="C7" s="2"/>
      <c r="D7" s="2"/>
      <c r="E7" s="9" t="s">
        <v>252</v>
      </c>
      <c r="F7" t="s">
        <v>18</v>
      </c>
      <c r="G7" t="s">
        <v>253</v>
      </c>
      <c r="H7" t="s">
        <v>59</v>
      </c>
      <c r="I7" t="s">
        <v>110</v>
      </c>
    </row>
    <row r="8" spans="1:9" ht="17">
      <c r="A8" t="s">
        <v>4</v>
      </c>
      <c r="B8" s="2"/>
      <c r="C8" s="2">
        <f>C6/10</f>
        <v>202</v>
      </c>
      <c r="D8" s="2"/>
      <c r="E8" s="9" t="s">
        <v>254</v>
      </c>
      <c r="F8" t="s">
        <v>89</v>
      </c>
      <c r="G8" t="s">
        <v>255</v>
      </c>
      <c r="H8" t="s">
        <v>60</v>
      </c>
      <c r="I8" t="s">
        <v>108</v>
      </c>
    </row>
    <row r="9" spans="1:9" ht="17">
      <c r="A9" t="s">
        <v>4</v>
      </c>
      <c r="C9" s="2">
        <f>B7/10</f>
        <v>202</v>
      </c>
      <c r="D9" s="2"/>
      <c r="E9" s="9" t="s">
        <v>256</v>
      </c>
      <c r="F9" t="s">
        <v>275</v>
      </c>
      <c r="G9" t="s">
        <v>257</v>
      </c>
      <c r="H9" t="s">
        <v>60</v>
      </c>
      <c r="I9" t="s">
        <v>111</v>
      </c>
    </row>
    <row r="10" spans="1:9" ht="17">
      <c r="A10" t="s">
        <v>5</v>
      </c>
      <c r="B10" s="2">
        <f>C6/100</f>
        <v>20.2</v>
      </c>
      <c r="C10" s="2"/>
      <c r="D10" s="2"/>
      <c r="E10" s="9" t="s">
        <v>262</v>
      </c>
      <c r="F10" t="s">
        <v>42</v>
      </c>
      <c r="G10" t="s">
        <v>264</v>
      </c>
      <c r="H10" t="s">
        <v>59</v>
      </c>
      <c r="I10" t="s">
        <v>273</v>
      </c>
    </row>
    <row r="11" spans="1:9" ht="17">
      <c r="A11" t="s">
        <v>82</v>
      </c>
      <c r="B11" s="2"/>
      <c r="C11" s="2">
        <f>C6/100</f>
        <v>20.2</v>
      </c>
      <c r="D11" s="2"/>
      <c r="E11" s="9" t="s">
        <v>263</v>
      </c>
      <c r="F11" t="s">
        <v>139</v>
      </c>
      <c r="G11" t="s">
        <v>289</v>
      </c>
      <c r="H11" t="s">
        <v>60</v>
      </c>
      <c r="I11" t="s">
        <v>113</v>
      </c>
    </row>
    <row r="12" spans="1:9" ht="17">
      <c r="A12" t="s">
        <v>82</v>
      </c>
      <c r="B12" s="2"/>
      <c r="C12" s="2">
        <f>C6/100</f>
        <v>20.2</v>
      </c>
      <c r="D12" s="2"/>
      <c r="E12" s="9" t="s">
        <v>277</v>
      </c>
      <c r="F12" t="s">
        <v>279</v>
      </c>
      <c r="G12" t="s">
        <v>290</v>
      </c>
      <c r="H12" t="s">
        <v>60</v>
      </c>
      <c r="I12" t="s">
        <v>113</v>
      </c>
    </row>
    <row r="13" spans="1:9" ht="17">
      <c r="A13" t="s">
        <v>5</v>
      </c>
      <c r="B13" s="2">
        <f>MOD(B5, 100) + 1</f>
        <v>21</v>
      </c>
      <c r="C13" s="2"/>
      <c r="D13" s="2"/>
      <c r="E13" s="9" t="s">
        <v>280</v>
      </c>
      <c r="F13" t="s">
        <v>45</v>
      </c>
      <c r="G13" t="s">
        <v>282</v>
      </c>
      <c r="H13" t="s">
        <v>59</v>
      </c>
    </row>
    <row r="14" spans="1:9" ht="17">
      <c r="A14" t="s">
        <v>286</v>
      </c>
      <c r="B14" s="2">
        <f>MAX(B5:B7) + C6</f>
        <v>4040</v>
      </c>
      <c r="C14" s="2"/>
      <c r="D14" s="2"/>
      <c r="E14" s="9" t="s">
        <v>280</v>
      </c>
      <c r="F14" t="s">
        <v>47</v>
      </c>
      <c r="G14" t="s">
        <v>283</v>
      </c>
      <c r="H14" t="s">
        <v>59</v>
      </c>
    </row>
    <row r="15" spans="1:9" ht="17">
      <c r="A15" t="s">
        <v>285</v>
      </c>
      <c r="B15" s="2">
        <f>SUM(B5:B7) + C6</f>
        <v>6060</v>
      </c>
      <c r="C15" s="2"/>
      <c r="D15" s="2"/>
      <c r="E15" s="9" t="s">
        <v>280</v>
      </c>
      <c r="F15" t="s">
        <v>48</v>
      </c>
      <c r="G15" t="s">
        <v>284</v>
      </c>
      <c r="H15" t="s">
        <v>59</v>
      </c>
    </row>
    <row r="16" spans="1:9" ht="17">
      <c r="A16" t="s">
        <v>296</v>
      </c>
      <c r="B16" s="2"/>
      <c r="C16" s="4">
        <f>C12+C11</f>
        <v>40.4</v>
      </c>
      <c r="D16" s="2"/>
      <c r="E16" s="9" t="s">
        <v>294</v>
      </c>
      <c r="F16" t="s">
        <v>295</v>
      </c>
      <c r="G16" t="s">
        <v>297</v>
      </c>
      <c r="H16" t="s">
        <v>60</v>
      </c>
      <c r="I16" t="s">
        <v>298</v>
      </c>
    </row>
    <row r="17" spans="1:9">
      <c r="B17" s="2"/>
      <c r="C17" s="2"/>
      <c r="D17" s="2"/>
    </row>
    <row r="18" spans="1:9" ht="17">
      <c r="A18" t="s">
        <v>7</v>
      </c>
      <c r="B18" s="2">
        <f xml:space="preserve"> 900 + 100</f>
        <v>1000</v>
      </c>
      <c r="C18" s="2"/>
      <c r="D18" s="2"/>
      <c r="E18" s="9" t="s">
        <v>291</v>
      </c>
      <c r="F18" t="s">
        <v>293</v>
      </c>
      <c r="G18" t="s">
        <v>292</v>
      </c>
      <c r="H18" t="s">
        <v>59</v>
      </c>
      <c r="I18" t="s">
        <v>114</v>
      </c>
    </row>
    <row r="19" spans="1:9">
      <c r="A19" t="s">
        <v>7</v>
      </c>
      <c r="C19" s="2">
        <v>1000</v>
      </c>
      <c r="D19" s="2"/>
    </row>
    <row r="20" spans="1:9" ht="17">
      <c r="A20" t="s">
        <v>8</v>
      </c>
      <c r="B20" s="2">
        <f xml:space="preserve"> C19/1000</f>
        <v>1</v>
      </c>
      <c r="C20" s="2"/>
      <c r="D20" s="2"/>
      <c r="E20" s="9" t="s">
        <v>300</v>
      </c>
      <c r="F20" t="s">
        <v>304</v>
      </c>
      <c r="G20" t="s">
        <v>301</v>
      </c>
      <c r="H20" t="s">
        <v>59</v>
      </c>
      <c r="I20" t="s">
        <v>115</v>
      </c>
    </row>
    <row r="21" spans="1:9" ht="17">
      <c r="A21" t="s">
        <v>9</v>
      </c>
      <c r="B21" s="2">
        <f>C19*3.28084</f>
        <v>3280.84</v>
      </c>
      <c r="C21" s="2"/>
      <c r="D21" s="2"/>
      <c r="E21" s="9" t="s">
        <v>262</v>
      </c>
      <c r="F21" t="s">
        <v>94</v>
      </c>
      <c r="G21" t="s">
        <v>264</v>
      </c>
      <c r="H21" t="s">
        <v>59</v>
      </c>
      <c r="I21" t="s">
        <v>115</v>
      </c>
    </row>
    <row r="22" spans="1:9" ht="17">
      <c r="A22" t="s">
        <v>10</v>
      </c>
      <c r="B22" s="2">
        <f>C19*39.3701</f>
        <v>39370.1</v>
      </c>
      <c r="C22" s="2"/>
      <c r="D22" s="2"/>
      <c r="E22" s="9" t="s">
        <v>341</v>
      </c>
      <c r="F22" t="s">
        <v>305</v>
      </c>
      <c r="G22" t="s">
        <v>342</v>
      </c>
      <c r="H22" t="s">
        <v>59</v>
      </c>
      <c r="I22" t="s">
        <v>343</v>
      </c>
    </row>
    <row r="23" spans="1:9" ht="17">
      <c r="A23" t="s">
        <v>65</v>
      </c>
      <c r="B23" s="4">
        <f>C19*39.37</f>
        <v>39370</v>
      </c>
      <c r="D23" s="2"/>
      <c r="E23" s="9" t="s">
        <v>321</v>
      </c>
      <c r="F23" t="s">
        <v>144</v>
      </c>
      <c r="G23" t="s">
        <v>251</v>
      </c>
      <c r="H23" t="s">
        <v>59</v>
      </c>
    </row>
    <row r="24" spans="1:9" ht="17">
      <c r="A24" t="s">
        <v>10</v>
      </c>
      <c r="B24" s="4">
        <f>C19*39.3701</f>
        <v>39370.1</v>
      </c>
      <c r="D24" s="2"/>
      <c r="E24" s="9" t="s">
        <v>344</v>
      </c>
      <c r="F24" t="s">
        <v>172</v>
      </c>
      <c r="G24" t="s">
        <v>345</v>
      </c>
      <c r="H24" t="s">
        <v>59</v>
      </c>
      <c r="I24" t="s">
        <v>346</v>
      </c>
    </row>
    <row r="25" spans="1:9">
      <c r="A25" t="s">
        <v>65</v>
      </c>
      <c r="C25" s="5">
        <f xml:space="preserve"> B18*40</f>
        <v>40000</v>
      </c>
    </row>
    <row r="26" spans="1:9" ht="17">
      <c r="A26" t="s">
        <v>10</v>
      </c>
      <c r="C26" s="4">
        <f>B18*40</f>
        <v>40000</v>
      </c>
      <c r="E26" s="9" t="s">
        <v>351</v>
      </c>
      <c r="F26" s="5" t="s">
        <v>306</v>
      </c>
      <c r="G26" t="s">
        <v>352</v>
      </c>
      <c r="H26" t="s">
        <v>59</v>
      </c>
      <c r="I26" t="s">
        <v>347</v>
      </c>
    </row>
    <row r="27" spans="1:9" ht="17">
      <c r="A27" t="s">
        <v>10</v>
      </c>
      <c r="C27" s="4">
        <f>B18*45</f>
        <v>45000</v>
      </c>
      <c r="E27" s="9" t="s">
        <v>348</v>
      </c>
      <c r="F27" s="5" t="s">
        <v>192</v>
      </c>
      <c r="G27" t="s">
        <v>349</v>
      </c>
      <c r="H27" t="s">
        <v>60</v>
      </c>
      <c r="I27" t="s">
        <v>350</v>
      </c>
    </row>
    <row r="28" spans="1:9" ht="17">
      <c r="A28" t="s">
        <v>10</v>
      </c>
      <c r="C28" s="4">
        <f xml:space="preserve"> B18*39.37</f>
        <v>39370</v>
      </c>
      <c r="E28" s="9" t="s">
        <v>354</v>
      </c>
      <c r="F28" s="5" t="s">
        <v>320</v>
      </c>
      <c r="G28" t="s">
        <v>353</v>
      </c>
      <c r="H28" t="s">
        <v>59</v>
      </c>
      <c r="I28" t="s">
        <v>347</v>
      </c>
    </row>
    <row r="29" spans="1:9">
      <c r="A29" t="s">
        <v>65</v>
      </c>
      <c r="C29" s="5">
        <f>C19*38</f>
        <v>38000</v>
      </c>
    </row>
    <row r="31" spans="1:9" ht="17">
      <c r="A31" t="s">
        <v>265</v>
      </c>
      <c r="C31" s="2">
        <f>ROUNDUP(C6/100, 0)</f>
        <v>21</v>
      </c>
      <c r="E31" s="9" t="s">
        <v>307</v>
      </c>
      <c r="F31" s="5" t="s">
        <v>308</v>
      </c>
      <c r="G31" t="s">
        <v>309</v>
      </c>
      <c r="H31" t="s">
        <v>60</v>
      </c>
      <c r="I31" t="s">
        <v>310</v>
      </c>
    </row>
    <row r="33" spans="1:9">
      <c r="A33" t="s">
        <v>323</v>
      </c>
    </row>
    <row r="34" spans="1:9">
      <c r="A34" t="s">
        <v>327</v>
      </c>
      <c r="B34">
        <v>10</v>
      </c>
    </row>
    <row r="35" spans="1:9">
      <c r="A35" t="s">
        <v>328</v>
      </c>
      <c r="B35">
        <v>20</v>
      </c>
    </row>
    <row r="36" spans="1:9" ht="17">
      <c r="A36" t="s">
        <v>329</v>
      </c>
      <c r="C36">
        <f>B34+B35</f>
        <v>30</v>
      </c>
      <c r="E36" s="9" t="s">
        <v>355</v>
      </c>
      <c r="F36" t="s">
        <v>332</v>
      </c>
      <c r="G36" t="s">
        <v>358</v>
      </c>
      <c r="H36" t="s">
        <v>59</v>
      </c>
    </row>
    <row r="37" spans="1:9" ht="17">
      <c r="A37" t="s">
        <v>330</v>
      </c>
      <c r="C37">
        <f>B34+B35</f>
        <v>30</v>
      </c>
      <c r="E37" s="9" t="s">
        <v>356</v>
      </c>
      <c r="F37" t="s">
        <v>333</v>
      </c>
      <c r="G37" t="s">
        <v>359</v>
      </c>
      <c r="H37" t="s">
        <v>59</v>
      </c>
    </row>
    <row r="38" spans="1:9" ht="17">
      <c r="A38" t="s">
        <v>331</v>
      </c>
      <c r="C38">
        <f>B34+B35</f>
        <v>30</v>
      </c>
      <c r="E38" s="9" t="s">
        <v>357</v>
      </c>
      <c r="F38" t="s">
        <v>334</v>
      </c>
      <c r="G38" t="s">
        <v>360</v>
      </c>
      <c r="H38" t="s">
        <v>59</v>
      </c>
    </row>
    <row r="39" spans="1:9">
      <c r="A39" t="s">
        <v>324</v>
      </c>
      <c r="B39">
        <f>B34-B35</f>
        <v>-10</v>
      </c>
    </row>
    <row r="40" spans="1:9">
      <c r="A40" t="s">
        <v>325</v>
      </c>
      <c r="B40">
        <f>B35/B34</f>
        <v>2</v>
      </c>
    </row>
    <row r="41" spans="1:9">
      <c r="A41" t="s">
        <v>326</v>
      </c>
      <c r="B41">
        <f>B35 + B34 + B34</f>
        <v>40</v>
      </c>
    </row>
    <row r="42" spans="1:9" ht="34">
      <c r="A42" t="s">
        <v>338</v>
      </c>
      <c r="C42">
        <f>B34-B35</f>
        <v>-10</v>
      </c>
      <c r="E42" s="9" t="s">
        <v>362</v>
      </c>
      <c r="F42" t="s">
        <v>339</v>
      </c>
      <c r="G42" t="s">
        <v>361</v>
      </c>
      <c r="H42" t="s">
        <v>60</v>
      </c>
      <c r="I42" t="s">
        <v>363</v>
      </c>
    </row>
  </sheetData>
  <phoneticPr fontId="7" type="noConversion"/>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J5" sqref="J5"/>
    </sheetView>
  </sheetViews>
  <sheetFormatPr baseColWidth="10" defaultColWidth="11.1640625" defaultRowHeight="16"/>
  <cols>
    <col min="3" max="3" width="37.1640625" bestFit="1" customWidth="1"/>
  </cols>
  <sheetData>
    <row r="1" spans="1:7">
      <c r="A1" t="s">
        <v>0</v>
      </c>
      <c r="B1" t="s">
        <v>13</v>
      </c>
      <c r="C1" t="s">
        <v>58</v>
      </c>
      <c r="D1" t="s">
        <v>61</v>
      </c>
      <c r="E1" t="s">
        <v>62</v>
      </c>
      <c r="F1" t="s">
        <v>403</v>
      </c>
    </row>
    <row r="2" spans="1:7">
      <c r="A2" t="s">
        <v>258</v>
      </c>
      <c r="B2" t="s">
        <v>43</v>
      </c>
      <c r="C2" t="s">
        <v>251</v>
      </c>
      <c r="D2" t="s">
        <v>59</v>
      </c>
      <c r="F2" s="6"/>
      <c r="G2" s="6"/>
    </row>
    <row r="3" spans="1:7">
      <c r="A3" t="s">
        <v>259</v>
      </c>
      <c r="B3" t="s">
        <v>274</v>
      </c>
      <c r="C3" t="s">
        <v>268</v>
      </c>
      <c r="D3" t="s">
        <v>60</v>
      </c>
      <c r="E3" t="s">
        <v>269</v>
      </c>
    </row>
    <row r="4" spans="1:7">
      <c r="A4" t="s">
        <v>260</v>
      </c>
      <c r="B4" t="s">
        <v>18</v>
      </c>
      <c r="C4" t="s">
        <v>253</v>
      </c>
      <c r="D4" t="s">
        <v>59</v>
      </c>
      <c r="E4" t="s">
        <v>110</v>
      </c>
    </row>
    <row r="5" spans="1:7">
      <c r="A5" t="s">
        <v>261</v>
      </c>
      <c r="B5" t="s">
        <v>89</v>
      </c>
      <c r="C5" t="s">
        <v>255</v>
      </c>
      <c r="D5" t="s">
        <v>60</v>
      </c>
      <c r="E5" t="s">
        <v>108</v>
      </c>
    </row>
    <row r="6" spans="1:7">
      <c r="A6" t="s">
        <v>266</v>
      </c>
      <c r="B6" t="s">
        <v>275</v>
      </c>
      <c r="C6" t="s">
        <v>257</v>
      </c>
      <c r="D6" t="s">
        <v>60</v>
      </c>
      <c r="E6" t="s">
        <v>111</v>
      </c>
    </row>
    <row r="7" spans="1:7">
      <c r="A7" t="s">
        <v>267</v>
      </c>
      <c r="B7" t="s">
        <v>42</v>
      </c>
      <c r="C7" t="s">
        <v>264</v>
      </c>
      <c r="D7" t="s">
        <v>59</v>
      </c>
      <c r="E7" t="s">
        <v>273</v>
      </c>
    </row>
    <row r="8" spans="1:7">
      <c r="A8" t="s">
        <v>276</v>
      </c>
      <c r="B8" t="s">
        <v>139</v>
      </c>
      <c r="C8" t="s">
        <v>289</v>
      </c>
      <c r="D8" t="s">
        <v>60</v>
      </c>
      <c r="E8" t="s">
        <v>113</v>
      </c>
    </row>
    <row r="9" spans="1:7">
      <c r="A9" t="s">
        <v>278</v>
      </c>
      <c r="B9" t="s">
        <v>279</v>
      </c>
      <c r="C9" t="s">
        <v>290</v>
      </c>
      <c r="D9" t="s">
        <v>60</v>
      </c>
      <c r="E9" t="s">
        <v>113</v>
      </c>
    </row>
    <row r="10" spans="1:7">
      <c r="A10" t="s">
        <v>281</v>
      </c>
      <c r="B10" t="s">
        <v>45</v>
      </c>
      <c r="C10" t="s">
        <v>282</v>
      </c>
      <c r="D10" t="s">
        <v>59</v>
      </c>
    </row>
    <row r="11" spans="1:7">
      <c r="A11" t="s">
        <v>287</v>
      </c>
      <c r="B11" t="s">
        <v>47</v>
      </c>
      <c r="C11" t="s">
        <v>283</v>
      </c>
      <c r="D11" t="s">
        <v>59</v>
      </c>
    </row>
    <row r="12" spans="1:7">
      <c r="A12" t="s">
        <v>288</v>
      </c>
      <c r="B12" t="s">
        <v>48</v>
      </c>
      <c r="C12" t="s">
        <v>284</v>
      </c>
      <c r="D12" t="s">
        <v>59</v>
      </c>
    </row>
    <row r="13" spans="1:7">
      <c r="A13" t="s">
        <v>299</v>
      </c>
      <c r="B13" t="s">
        <v>295</v>
      </c>
      <c r="C13" t="s">
        <v>297</v>
      </c>
      <c r="D13" t="s">
        <v>60</v>
      </c>
      <c r="E13" t="s">
        <v>298</v>
      </c>
    </row>
    <row r="14" spans="1:7">
      <c r="A14" t="s">
        <v>311</v>
      </c>
      <c r="B14" t="s">
        <v>293</v>
      </c>
      <c r="C14" t="s">
        <v>292</v>
      </c>
      <c r="D14" t="s">
        <v>59</v>
      </c>
      <c r="E14" t="s">
        <v>114</v>
      </c>
    </row>
    <row r="15" spans="1:7">
      <c r="A15" t="s">
        <v>312</v>
      </c>
      <c r="B15" t="s">
        <v>304</v>
      </c>
      <c r="C15" t="s">
        <v>301</v>
      </c>
      <c r="D15" t="s">
        <v>59</v>
      </c>
      <c r="E15" t="s">
        <v>115</v>
      </c>
    </row>
    <row r="16" spans="1:7">
      <c r="A16" t="s">
        <v>313</v>
      </c>
      <c r="B16" t="s">
        <v>94</v>
      </c>
      <c r="C16" t="s">
        <v>264</v>
      </c>
      <c r="D16" t="s">
        <v>59</v>
      </c>
      <c r="E16" t="s">
        <v>115</v>
      </c>
    </row>
    <row r="17" spans="1:6">
      <c r="A17" t="s">
        <v>314</v>
      </c>
      <c r="B17" t="s">
        <v>305</v>
      </c>
      <c r="C17" t="s">
        <v>303</v>
      </c>
      <c r="D17" t="s">
        <v>59</v>
      </c>
      <c r="E17" t="s">
        <v>117</v>
      </c>
    </row>
    <row r="18" spans="1:6">
      <c r="A18" t="s">
        <v>315</v>
      </c>
      <c r="B18" t="s">
        <v>144</v>
      </c>
      <c r="C18" t="s">
        <v>251</v>
      </c>
      <c r="D18" t="s">
        <v>59</v>
      </c>
    </row>
    <row r="19" spans="1:6">
      <c r="A19" t="s">
        <v>316</v>
      </c>
      <c r="B19" t="s">
        <v>172</v>
      </c>
      <c r="C19" t="s">
        <v>345</v>
      </c>
      <c r="D19" t="s">
        <v>59</v>
      </c>
      <c r="E19" t="s">
        <v>346</v>
      </c>
    </row>
    <row r="20" spans="1:6">
      <c r="A20" t="s">
        <v>317</v>
      </c>
      <c r="B20" s="5" t="s">
        <v>306</v>
      </c>
      <c r="C20" t="s">
        <v>352</v>
      </c>
      <c r="D20" t="s">
        <v>59</v>
      </c>
      <c r="E20" t="s">
        <v>347</v>
      </c>
    </row>
    <row r="21" spans="1:6">
      <c r="A21" t="s">
        <v>318</v>
      </c>
      <c r="B21" s="5" t="s">
        <v>192</v>
      </c>
      <c r="C21" t="s">
        <v>349</v>
      </c>
      <c r="D21" t="s">
        <v>60</v>
      </c>
      <c r="E21" t="s">
        <v>350</v>
      </c>
    </row>
    <row r="22" spans="1:6">
      <c r="A22" t="s">
        <v>319</v>
      </c>
      <c r="B22" s="5" t="s">
        <v>320</v>
      </c>
      <c r="C22" t="s">
        <v>353</v>
      </c>
      <c r="D22" t="s">
        <v>59</v>
      </c>
      <c r="E22" t="s">
        <v>347</v>
      </c>
    </row>
    <row r="23" spans="1:6">
      <c r="A23" t="s">
        <v>322</v>
      </c>
      <c r="B23" s="5" t="s">
        <v>308</v>
      </c>
      <c r="C23" t="s">
        <v>309</v>
      </c>
      <c r="D23" t="s">
        <v>60</v>
      </c>
      <c r="E23" t="s">
        <v>310</v>
      </c>
    </row>
    <row r="24" spans="1:6">
      <c r="A24" t="s">
        <v>335</v>
      </c>
      <c r="B24" t="s">
        <v>332</v>
      </c>
      <c r="C24" t="s">
        <v>358</v>
      </c>
      <c r="D24" t="s">
        <v>59</v>
      </c>
    </row>
    <row r="25" spans="1:6">
      <c r="A25" t="s">
        <v>336</v>
      </c>
      <c r="B25" t="s">
        <v>333</v>
      </c>
      <c r="C25" t="s">
        <v>359</v>
      </c>
      <c r="D25" t="s">
        <v>59</v>
      </c>
    </row>
    <row r="26" spans="1:6">
      <c r="A26" t="s">
        <v>337</v>
      </c>
      <c r="B26" t="s">
        <v>334</v>
      </c>
      <c r="C26" t="s">
        <v>360</v>
      </c>
      <c r="D26" t="s">
        <v>59</v>
      </c>
    </row>
    <row r="27" spans="1:6">
      <c r="A27" t="s">
        <v>340</v>
      </c>
      <c r="B27" t="s">
        <v>339</v>
      </c>
      <c r="C27" t="s">
        <v>361</v>
      </c>
      <c r="D27" t="s">
        <v>59</v>
      </c>
      <c r="E27" t="s">
        <v>363</v>
      </c>
      <c r="F27">
        <v>2</v>
      </c>
    </row>
  </sheetData>
  <phoneticPr fontId="7"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opLeftCell="A11" zoomScale="113" zoomScaleNormal="113" workbookViewId="0">
      <selection activeCell="E22" sqref="A1:XFD1048576"/>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196</v>
      </c>
    </row>
    <row r="2" spans="1:10">
      <c r="A2" t="s">
        <v>78</v>
      </c>
    </row>
    <row r="4" spans="1:10" ht="51">
      <c r="A4" t="s">
        <v>1</v>
      </c>
      <c r="B4" s="2" t="s">
        <v>69</v>
      </c>
      <c r="C4" s="8" t="s">
        <v>201</v>
      </c>
      <c r="D4" s="2"/>
      <c r="E4" t="s">
        <v>6</v>
      </c>
      <c r="F4" t="s">
        <v>13</v>
      </c>
      <c r="G4" t="s">
        <v>58</v>
      </c>
      <c r="H4" t="s">
        <v>61</v>
      </c>
      <c r="I4" t="s">
        <v>62</v>
      </c>
      <c r="J4" t="s">
        <v>57</v>
      </c>
    </row>
    <row r="5" spans="1:10">
      <c r="A5" s="10" t="s">
        <v>123</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183</v>
      </c>
      <c r="C10">
        <f>MAX(C5:C9)</f>
        <v>10</v>
      </c>
      <c r="E10" t="s">
        <v>212</v>
      </c>
      <c r="F10" t="s">
        <v>90</v>
      </c>
      <c r="G10" t="s">
        <v>213</v>
      </c>
      <c r="H10" t="s">
        <v>59</v>
      </c>
    </row>
    <row r="11" spans="1:10">
      <c r="A11" t="s">
        <v>183</v>
      </c>
      <c r="C11">
        <f>MAX(C5:C9)</f>
        <v>10</v>
      </c>
      <c r="E11" t="s">
        <v>211</v>
      </c>
      <c r="F11" t="s">
        <v>139</v>
      </c>
      <c r="G11" t="s">
        <v>202</v>
      </c>
      <c r="H11" t="s">
        <v>60</v>
      </c>
    </row>
    <row r="12" spans="1:10">
      <c r="A12" t="s">
        <v>171</v>
      </c>
      <c r="B12">
        <f>B5 + B6</f>
        <v>7</v>
      </c>
      <c r="E12" t="s">
        <v>205</v>
      </c>
      <c r="F12" t="s">
        <v>26</v>
      </c>
      <c r="G12" t="s">
        <v>203</v>
      </c>
      <c r="H12" t="s">
        <v>59</v>
      </c>
    </row>
    <row r="13" spans="1:10">
      <c r="A13" t="s">
        <v>171</v>
      </c>
      <c r="C13">
        <f>C6 + C7</f>
        <v>15</v>
      </c>
      <c r="E13" t="s">
        <v>204</v>
      </c>
      <c r="F13" t="s">
        <v>138</v>
      </c>
      <c r="G13" t="s">
        <v>206</v>
      </c>
      <c r="H13" t="s">
        <v>60</v>
      </c>
    </row>
    <row r="14" spans="1:10">
      <c r="A14" t="s">
        <v>124</v>
      </c>
      <c r="B14" t="b">
        <f>B6 &gt; B5</f>
        <v>1</v>
      </c>
      <c r="E14" t="s">
        <v>207</v>
      </c>
      <c r="F14" t="s">
        <v>47</v>
      </c>
      <c r="G14" t="s">
        <v>209</v>
      </c>
      <c r="H14" t="s">
        <v>59</v>
      </c>
    </row>
    <row r="15" spans="1:10">
      <c r="A15" t="s">
        <v>124</v>
      </c>
      <c r="C15" t="b">
        <f>C7  &lt; 10.5</f>
        <v>1</v>
      </c>
      <c r="E15" t="s">
        <v>208</v>
      </c>
      <c r="F15" t="s">
        <v>137</v>
      </c>
      <c r="G15" t="s">
        <v>210</v>
      </c>
      <c r="H15" t="s">
        <v>60</v>
      </c>
    </row>
    <row r="16" spans="1:10">
      <c r="A16" t="s">
        <v>124</v>
      </c>
      <c r="B16" t="b">
        <f>B6 + B7 &gt; B5</f>
        <v>1</v>
      </c>
      <c r="E16" t="s">
        <v>216</v>
      </c>
      <c r="F16" t="s">
        <v>49</v>
      </c>
      <c r="G16" t="s">
        <v>217</v>
      </c>
      <c r="H16" t="s">
        <v>59</v>
      </c>
    </row>
    <row r="17" spans="1:9">
      <c r="A17" t="s">
        <v>124</v>
      </c>
      <c r="C17" t="b">
        <f>C8 + C9 &gt; C5 - C6</f>
        <v>1</v>
      </c>
      <c r="E17" t="s">
        <v>219</v>
      </c>
      <c r="F17" t="s">
        <v>222</v>
      </c>
      <c r="G17" t="s">
        <v>220</v>
      </c>
      <c r="H17" t="s">
        <v>60</v>
      </c>
      <c r="I17" t="s">
        <v>188</v>
      </c>
    </row>
    <row r="18" spans="1:9">
      <c r="A18" t="s">
        <v>134</v>
      </c>
      <c r="C18">
        <f>SUM(C5:C9)</f>
        <v>24</v>
      </c>
      <c r="E18" t="s">
        <v>223</v>
      </c>
      <c r="F18" t="s">
        <v>136</v>
      </c>
      <c r="G18" t="s">
        <v>224</v>
      </c>
      <c r="H18" t="s">
        <v>59</v>
      </c>
      <c r="I18" t="s">
        <v>240</v>
      </c>
    </row>
    <row r="19" spans="1:9">
      <c r="A19" t="s">
        <v>135</v>
      </c>
      <c r="B19">
        <f>SUM(B5:B9)</f>
        <v>24</v>
      </c>
    </row>
    <row r="20" spans="1:9">
      <c r="A20" t="s">
        <v>134</v>
      </c>
      <c r="C20">
        <f>C7 + C9 + C6 + C5 + C8</f>
        <v>24</v>
      </c>
      <c r="E20" t="s">
        <v>226</v>
      </c>
      <c r="F20" t="s">
        <v>93</v>
      </c>
      <c r="G20" t="s">
        <v>227</v>
      </c>
      <c r="H20" t="s">
        <v>60</v>
      </c>
      <c r="I20" t="s">
        <v>133</v>
      </c>
    </row>
    <row r="21" spans="1:9">
      <c r="A21" t="s">
        <v>135</v>
      </c>
      <c r="C21">
        <f>C7 + C9 + C6 + C5 + C8</f>
        <v>24</v>
      </c>
    </row>
    <row r="22" spans="1:9">
      <c r="A22" t="s">
        <v>140</v>
      </c>
      <c r="C22">
        <f>C5^C6 - C7/C9</f>
        <v>30.333333333333332</v>
      </c>
      <c r="E22" t="s">
        <v>229</v>
      </c>
      <c r="F22" t="s">
        <v>142</v>
      </c>
      <c r="G22" t="s">
        <v>230</v>
      </c>
      <c r="H22" t="s">
        <v>60</v>
      </c>
      <c r="I22" t="s">
        <v>143</v>
      </c>
    </row>
    <row r="23" spans="1:9">
      <c r="A23" t="s">
        <v>140</v>
      </c>
      <c r="B23">
        <f>B5^B7 - B8/9</f>
        <v>1023.8888888888889</v>
      </c>
      <c r="E23" t="s">
        <v>232</v>
      </c>
      <c r="F23" t="s">
        <v>144</v>
      </c>
      <c r="G23" t="s">
        <v>233</v>
      </c>
      <c r="H23" t="s">
        <v>59</v>
      </c>
      <c r="I23" t="s">
        <v>169</v>
      </c>
    </row>
    <row r="24" spans="1:9">
      <c r="A24" t="s">
        <v>140</v>
      </c>
      <c r="B24">
        <f>B5^B7 - B8</f>
        <v>1023</v>
      </c>
      <c r="E24" t="s">
        <v>235</v>
      </c>
      <c r="F24" t="s">
        <v>172</v>
      </c>
      <c r="G24" t="s">
        <v>234</v>
      </c>
      <c r="H24" t="s">
        <v>59</v>
      </c>
    </row>
    <row r="25" spans="1:9">
      <c r="A25" t="s">
        <v>140</v>
      </c>
      <c r="B25" s="7">
        <f>B6^B8 - B9/B6</f>
        <v>3.8</v>
      </c>
      <c r="E25" t="s">
        <v>236</v>
      </c>
      <c r="F25" t="s">
        <v>176</v>
      </c>
      <c r="G25" t="s">
        <v>237</v>
      </c>
      <c r="H25" t="s">
        <v>59</v>
      </c>
      <c r="I25" t="s">
        <v>180</v>
      </c>
    </row>
    <row r="26" spans="1:9">
      <c r="A26" t="s">
        <v>124</v>
      </c>
      <c r="B26" t="b">
        <f>B7 &gt;= B6</f>
        <v>1</v>
      </c>
      <c r="E26" t="s">
        <v>383</v>
      </c>
      <c r="F26" t="s">
        <v>177</v>
      </c>
      <c r="G26" t="s">
        <v>246</v>
      </c>
      <c r="H26" t="s">
        <v>59</v>
      </c>
      <c r="I26" t="s">
        <v>247</v>
      </c>
    </row>
    <row r="27" spans="1:9">
      <c r="A27" t="s">
        <v>134</v>
      </c>
      <c r="C27">
        <f>SUM(C5:C9)</f>
        <v>24</v>
      </c>
      <c r="E27" t="s">
        <v>384</v>
      </c>
      <c r="F27" t="s">
        <v>192</v>
      </c>
      <c r="G27" t="s">
        <v>238</v>
      </c>
      <c r="H27" t="s">
        <v>59</v>
      </c>
      <c r="I27" t="s">
        <v>239</v>
      </c>
    </row>
    <row r="28" spans="1:9">
      <c r="A28" t="s">
        <v>189</v>
      </c>
      <c r="B28">
        <v>24</v>
      </c>
    </row>
    <row r="29" spans="1:9">
      <c r="A29" t="s">
        <v>134</v>
      </c>
      <c r="C29">
        <f>SUM(C5:C9)</f>
        <v>24</v>
      </c>
      <c r="E29" t="s">
        <v>394</v>
      </c>
      <c r="F29" t="s">
        <v>388</v>
      </c>
      <c r="G29" t="s">
        <v>224</v>
      </c>
      <c r="H29" t="s">
        <v>59</v>
      </c>
      <c r="I29" t="s">
        <v>363</v>
      </c>
    </row>
    <row r="30" spans="1:9">
      <c r="A30" t="s">
        <v>135</v>
      </c>
      <c r="B30">
        <f>SUM(C5:C9)</f>
        <v>24</v>
      </c>
    </row>
    <row r="31" spans="1:9">
      <c r="A31" t="s">
        <v>135</v>
      </c>
      <c r="B31">
        <f>SUM(B16:B20)</f>
        <v>24</v>
      </c>
    </row>
    <row r="32" spans="1:9">
      <c r="A32" t="s">
        <v>417</v>
      </c>
      <c r="B32" t="b">
        <f>C7 &gt; LEN("ABCD") - 4 + 10</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H16" sqref="A1:XFD1048576"/>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197</v>
      </c>
      <c r="B2" t="s">
        <v>90</v>
      </c>
      <c r="C2" t="s">
        <v>213</v>
      </c>
      <c r="D2" t="s">
        <v>59</v>
      </c>
    </row>
    <row r="3" spans="1:7">
      <c r="A3" t="s">
        <v>198</v>
      </c>
      <c r="B3" t="s">
        <v>139</v>
      </c>
      <c r="C3" t="s">
        <v>202</v>
      </c>
      <c r="D3" t="s">
        <v>60</v>
      </c>
    </row>
    <row r="4" spans="1:7">
      <c r="A4" t="s">
        <v>199</v>
      </c>
      <c r="B4" t="s">
        <v>26</v>
      </c>
      <c r="C4" t="s">
        <v>203</v>
      </c>
      <c r="D4" t="s">
        <v>59</v>
      </c>
    </row>
    <row r="5" spans="1:7">
      <c r="A5" t="s">
        <v>200</v>
      </c>
      <c r="B5" t="s">
        <v>138</v>
      </c>
      <c r="C5" t="s">
        <v>206</v>
      </c>
      <c r="D5" t="s">
        <v>60</v>
      </c>
    </row>
    <row r="6" spans="1:7">
      <c r="A6" t="s">
        <v>214</v>
      </c>
      <c r="B6" t="s">
        <v>47</v>
      </c>
      <c r="C6" t="s">
        <v>209</v>
      </c>
      <c r="D6" t="s">
        <v>59</v>
      </c>
    </row>
    <row r="7" spans="1:7">
      <c r="A7" t="s">
        <v>215</v>
      </c>
      <c r="B7" t="s">
        <v>137</v>
      </c>
      <c r="C7" t="s">
        <v>210</v>
      </c>
      <c r="D7" t="s">
        <v>60</v>
      </c>
    </row>
    <row r="8" spans="1:7">
      <c r="A8" t="s">
        <v>218</v>
      </c>
      <c r="B8" t="s">
        <v>49</v>
      </c>
      <c r="C8" t="s">
        <v>217</v>
      </c>
      <c r="D8" t="s">
        <v>59</v>
      </c>
    </row>
    <row r="9" spans="1:7">
      <c r="A9" t="s">
        <v>221</v>
      </c>
      <c r="B9" t="s">
        <v>222</v>
      </c>
      <c r="C9" t="s">
        <v>220</v>
      </c>
      <c r="D9" t="s">
        <v>60</v>
      </c>
      <c r="E9" t="s">
        <v>188</v>
      </c>
    </row>
    <row r="10" spans="1:7">
      <c r="A10" t="s">
        <v>225</v>
      </c>
      <c r="B10" t="s">
        <v>136</v>
      </c>
      <c r="C10" t="s">
        <v>224</v>
      </c>
      <c r="D10" t="s">
        <v>59</v>
      </c>
      <c r="E10" t="s">
        <v>240</v>
      </c>
    </row>
    <row r="11" spans="1:7">
      <c r="A11" t="s">
        <v>228</v>
      </c>
      <c r="B11" t="s">
        <v>93</v>
      </c>
      <c r="C11" t="s">
        <v>227</v>
      </c>
      <c r="D11" t="s">
        <v>60</v>
      </c>
      <c r="E11" t="s">
        <v>133</v>
      </c>
    </row>
    <row r="12" spans="1:7">
      <c r="A12" t="s">
        <v>231</v>
      </c>
      <c r="B12" t="s">
        <v>142</v>
      </c>
      <c r="C12" t="s">
        <v>230</v>
      </c>
      <c r="D12" t="s">
        <v>60</v>
      </c>
      <c r="E12" t="s">
        <v>143</v>
      </c>
    </row>
    <row r="13" spans="1:7">
      <c r="A13" t="s">
        <v>241</v>
      </c>
      <c r="B13" t="s">
        <v>144</v>
      </c>
      <c r="C13" t="s">
        <v>233</v>
      </c>
      <c r="D13" t="s">
        <v>59</v>
      </c>
      <c r="E13" t="s">
        <v>169</v>
      </c>
    </row>
    <row r="14" spans="1:7">
      <c r="A14" t="s">
        <v>242</v>
      </c>
      <c r="B14" t="s">
        <v>172</v>
      </c>
      <c r="C14" t="s">
        <v>234</v>
      </c>
      <c r="D14" t="s">
        <v>59</v>
      </c>
    </row>
    <row r="15" spans="1:7">
      <c r="A15" t="s">
        <v>243</v>
      </c>
      <c r="B15" t="s">
        <v>176</v>
      </c>
      <c r="C15" t="s">
        <v>237</v>
      </c>
      <c r="D15" t="s">
        <v>59</v>
      </c>
      <c r="E15" t="s">
        <v>180</v>
      </c>
    </row>
    <row r="16" spans="1:7">
      <c r="A16" t="s">
        <v>244</v>
      </c>
      <c r="B16" t="s">
        <v>248</v>
      </c>
      <c r="C16" t="s">
        <v>246</v>
      </c>
      <c r="D16" t="s">
        <v>59</v>
      </c>
      <c r="E16" t="s">
        <v>247</v>
      </c>
    </row>
    <row r="17" spans="1:5">
      <c r="A17" t="s">
        <v>245</v>
      </c>
      <c r="B17" t="s">
        <v>192</v>
      </c>
      <c r="C17" t="s">
        <v>238</v>
      </c>
      <c r="D17" t="s">
        <v>59</v>
      </c>
      <c r="E17" t="s">
        <v>239</v>
      </c>
    </row>
    <row r="18" spans="1:5">
      <c r="A18" t="s">
        <v>395</v>
      </c>
      <c r="B18" t="s">
        <v>388</v>
      </c>
      <c r="C18" t="s">
        <v>396</v>
      </c>
      <c r="D18" t="s">
        <v>59</v>
      </c>
      <c r="E18" t="s">
        <v>397</v>
      </c>
    </row>
    <row r="19" spans="1:5">
      <c r="A19" t="s">
        <v>419</v>
      </c>
      <c r="B19" t="s">
        <v>420</v>
      </c>
      <c r="C19" t="s">
        <v>421</v>
      </c>
      <c r="D19" t="s">
        <v>59</v>
      </c>
      <c r="E19" t="s">
        <v>415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SheetGradingOrder</vt:lpstr>
      <vt:lpstr>XLFormula</vt:lpstr>
      <vt:lpstr>XLFormula_CheckOrder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lpstr>Assertion</vt:lpstr>
      <vt:lpstr>Assertion_CheckOrder</vt:lpstr>
      <vt:lpstr>Manual</vt:lpstr>
      <vt:lpstr>Manual_CheckOrder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2023-05-04T08:38:03Z</dcterms:modified>
</cp:coreProperties>
</file>