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" sheetId="4" r:id="rId36"/>
    <sheet name="Anaheim_Ducks" sheetId="5" r:id="rId37"/>
    <sheet name="Boston_Bruins" sheetId="7" r:id="rId38"/>
    <sheet name="Buffalo_Sabres" sheetId="8" r:id="rId39"/>
    <sheet name="Calgary_Flames" sheetId="9" r:id="rId40"/>
    <sheet name="Carolina_Hurricanes" sheetId="10" r:id="rId41"/>
    <sheet name="Chicago_Blackhawks" sheetId="11" r:id="rId42"/>
    <sheet name="Colorado_Avalanche" sheetId="12" r:id="rId43"/>
    <sheet name="Columbus_Blue_Jackets" sheetId="13" r:id="rId44"/>
    <sheet name="Dallas_Stars" sheetId="14" r:id="rId45"/>
    <sheet name="Detroit_Red_Wings" sheetId="15" r:id="rId46"/>
    <sheet name="Edmonton_Oilers" sheetId="16" r:id="rId47"/>
    <sheet name="Florida_Panthers" sheetId="17" r:id="rId48"/>
    <sheet name="Los_Angeles_Kings" sheetId="18" r:id="rId49"/>
    <sheet name="Minnesota_Wild" sheetId="19" r:id="rId50"/>
    <sheet name="Montreal_Canadiens" sheetId="20" r:id="rId51"/>
    <sheet name="Nashville_Predators" sheetId="21" r:id="rId52"/>
    <sheet name="New_Jersey_Devils" sheetId="22" r:id="rId53"/>
    <sheet name="New_York_Islanders" sheetId="23" r:id="rId54"/>
    <sheet name="New_York_Rangers" sheetId="24" r:id="rId55"/>
    <sheet name="Ottawa_Senators" sheetId="25" r:id="rId56"/>
    <sheet name="Philadelphia_Flyers" sheetId="26" r:id="rId57"/>
    <sheet name="Pittsburgh_Penguins" sheetId="27" r:id="rId58"/>
    <sheet name="San_Jose_Sharks" sheetId="28" r:id="rId59"/>
    <sheet name="Seattle_Kraken" sheetId="29" r:id="rId60"/>
    <sheet name="St_Louis_Blues" sheetId="30" r:id="rId61"/>
    <sheet name="Tampa_Bay_Lightning" sheetId="31" r:id="rId62"/>
    <sheet name="Toronto_Maple_Leafs" sheetId="32" r:id="rId63"/>
    <sheet name="Utah_Hockey_Club" sheetId="6" r:id="rId64"/>
    <sheet name="Vancouver_Canucks" sheetId="33" r:id="rId65"/>
    <sheet name="Vegas_Golden_Knights" sheetId="34" r:id="rId66"/>
    <sheet name="Washington_Capitals" sheetId="35" r:id="rId67"/>
    <sheet name="Winnipeg_Jets" sheetId="36" r:id="rId6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N8" i="35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E21" i="34" s="1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M11" i="33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AA11" i="33"/>
  <c r="AC11" i="33"/>
  <c r="Q12" i="33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AA12" i="33"/>
  <c r="AC12" i="33"/>
  <c r="AA13" i="33"/>
  <c r="AC13" i="33"/>
  <c r="AA14" i="33"/>
  <c r="AC14" i="33"/>
  <c r="AA15" i="33"/>
  <c r="AC15" i="33"/>
  <c r="AA16" i="33"/>
  <c r="AC16" i="33"/>
  <c r="AE16" i="33" s="1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X2" i="32"/>
  <c r="X3" i="32" s="1"/>
  <c r="X4" i="32" s="1"/>
  <c r="X5" i="32" s="1"/>
  <c r="X6" i="32" s="1"/>
  <c r="X7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B7" i="32" s="1"/>
  <c r="AC7" i="32"/>
  <c r="W8" i="32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8" i="32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AA8" i="32"/>
  <c r="AC8" i="32"/>
  <c r="AA9" i="32"/>
  <c r="AC9" i="32"/>
  <c r="AA10" i="32"/>
  <c r="AC10" i="32"/>
  <c r="AA11" i="32"/>
  <c r="AC11" i="32"/>
  <c r="N12" i="32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AA12" i="32"/>
  <c r="AC12" i="32"/>
  <c r="R13" i="32"/>
  <c r="R14" i="32" s="1"/>
  <c r="AA13" i="32"/>
  <c r="AC13" i="32"/>
  <c r="AE13" i="32" s="1"/>
  <c r="AA14" i="32"/>
  <c r="AB14" i="32" s="1"/>
  <c r="AC14" i="32"/>
  <c r="AF14" i="32" s="1"/>
  <c r="R15" i="32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5" i="32"/>
  <c r="AB15" i="32" s="1"/>
  <c r="AC15" i="32"/>
  <c r="AD15" i="32" s="1"/>
  <c r="AA16" i="32"/>
  <c r="AB16" i="32" s="1"/>
  <c r="AC16" i="32"/>
  <c r="AE16" i="32" s="1"/>
  <c r="Q17" i="32"/>
  <c r="Q18" i="32" s="1"/>
  <c r="Q19" i="32" s="1"/>
  <c r="AA17" i="32"/>
  <c r="AC17" i="32"/>
  <c r="AA18" i="32"/>
  <c r="AC18" i="32"/>
  <c r="AD18" i="32" s="1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 s="1"/>
  <c r="AC29" i="32"/>
  <c r="AA30" i="32"/>
  <c r="AB30" i="32" s="1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W3" i="31"/>
  <c r="W4" i="31" s="1"/>
  <c r="W5" i="31" s="1"/>
  <c r="W6" i="31" s="1"/>
  <c r="W7" i="31" s="1"/>
  <c r="AA3" i="31"/>
  <c r="AC3" i="31"/>
  <c r="J4" i="3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T2" i="30"/>
  <c r="T3" i="30" s="1"/>
  <c r="T4" i="30" s="1"/>
  <c r="T5" i="30" s="1"/>
  <c r="T6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T7" i="30"/>
  <c r="T8" i="30" s="1"/>
  <c r="T9" i="30" s="1"/>
  <c r="T10" i="30" s="1"/>
  <c r="T11" i="30" s="1"/>
  <c r="AA7" i="30"/>
  <c r="AC7" i="30"/>
  <c r="AA8" i="30"/>
  <c r="AB8" i="30" s="1"/>
  <c r="AC8" i="30"/>
  <c r="AA9" i="30"/>
  <c r="AC9" i="30"/>
  <c r="AA10" i="30"/>
  <c r="AC10" i="30"/>
  <c r="S11" i="30"/>
  <c r="S12" i="30" s="1"/>
  <c r="S13" i="30" s="1"/>
  <c r="S14" i="30" s="1"/>
  <c r="S15" i="30" s="1"/>
  <c r="S16" i="30" s="1"/>
  <c r="W11" i="30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AA11" i="30"/>
  <c r="AC11" i="30"/>
  <c r="AA12" i="30"/>
  <c r="AC12" i="30"/>
  <c r="AA13" i="30"/>
  <c r="AB13" i="30" s="1"/>
  <c r="AC13" i="30"/>
  <c r="AA14" i="30"/>
  <c r="AB14" i="30" s="1"/>
  <c r="AC14" i="30"/>
  <c r="AE14" i="30" s="1"/>
  <c r="AA15" i="30"/>
  <c r="AC15" i="30"/>
  <c r="AA16" i="30"/>
  <c r="AB16" i="30" s="1"/>
  <c r="AC16" i="30"/>
  <c r="S17" i="30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AA17" i="30"/>
  <c r="AC17" i="30"/>
  <c r="Y18" i="30"/>
  <c r="AA18" i="30"/>
  <c r="AC18" i="30"/>
  <c r="AD18" i="30" s="1"/>
  <c r="N19" i="30"/>
  <c r="AA19" i="30"/>
  <c r="AC19" i="30"/>
  <c r="AA20" i="30"/>
  <c r="AB20" i="30" s="1"/>
  <c r="AC20" i="30"/>
  <c r="AA21" i="30"/>
  <c r="AB21" i="30" s="1"/>
  <c r="AC21" i="30"/>
  <c r="X22" i="30"/>
  <c r="AA22" i="30"/>
  <c r="AC22" i="30"/>
  <c r="AF22" i="30" s="1"/>
  <c r="AA23" i="30"/>
  <c r="AB23" i="30" s="1"/>
  <c r="AC23" i="30"/>
  <c r="AA24" i="30"/>
  <c r="AB24" i="30" s="1"/>
  <c r="AC24" i="30"/>
  <c r="AE24" i="30" s="1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R6" i="29"/>
  <c r="R7" i="29" s="1"/>
  <c r="R8" i="29" s="1"/>
  <c r="R9" i="29" s="1"/>
  <c r="AA6" i="29"/>
  <c r="AC6" i="29"/>
  <c r="AA7" i="29"/>
  <c r="AC7" i="29"/>
  <c r="J8" i="29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AA8" i="29"/>
  <c r="AC8" i="29"/>
  <c r="AA9" i="29"/>
  <c r="AC9" i="29"/>
  <c r="AA10" i="29"/>
  <c r="AC10" i="29"/>
  <c r="N11" i="29"/>
  <c r="AA11" i="29"/>
  <c r="AC11" i="29"/>
  <c r="N12" i="29"/>
  <c r="N13" i="29" s="1"/>
  <c r="N14" i="29" s="1"/>
  <c r="N15" i="29" s="1"/>
  <c r="N16" i="29" s="1"/>
  <c r="N17" i="29" s="1"/>
  <c r="U12" i="29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12" i="29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AA12" i="29"/>
  <c r="AC12" i="29"/>
  <c r="AA13" i="29"/>
  <c r="AB13" i="29" s="1"/>
  <c r="AC13" i="29"/>
  <c r="AA14" i="29"/>
  <c r="AC14" i="29"/>
  <c r="AA15" i="29"/>
  <c r="AB15" i="29" s="1"/>
  <c r="AC15" i="29"/>
  <c r="AA16" i="29"/>
  <c r="AB16" i="29" s="1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B17" i="29" s="1"/>
  <c r="AC17" i="29"/>
  <c r="AE17" i="29" s="1"/>
  <c r="N18" i="29"/>
  <c r="N19" i="29" s="1"/>
  <c r="N20" i="29" s="1"/>
  <c r="N21" i="29" s="1"/>
  <c r="T18" i="29"/>
  <c r="T19" i="29" s="1"/>
  <c r="T20" i="29" s="1"/>
  <c r="T21" i="29" s="1"/>
  <c r="T22" i="29" s="1"/>
  <c r="T23" i="29" s="1"/>
  <c r="T24" i="29" s="1"/>
  <c r="T25" i="29" s="1"/>
  <c r="T26" i="29" s="1"/>
  <c r="AA18" i="29"/>
  <c r="AC18" i="29"/>
  <c r="AA19" i="29"/>
  <c r="AB19" i="29" s="1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D21" i="29" s="1"/>
  <c r="AA22" i="29"/>
  <c r="AB22" i="29" s="1"/>
  <c r="AC22" i="29"/>
  <c r="AD22" i="29" s="1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O2" i="28"/>
  <c r="P2" i="28"/>
  <c r="Q2" i="28"/>
  <c r="Q3" i="28" s="1"/>
  <c r="Q4" i="28" s="1"/>
  <c r="Q5" i="28" s="1"/>
  <c r="Q6" i="28" s="1"/>
  <c r="Q7" i="28" s="1"/>
  <c r="Q8" i="28" s="1"/>
  <c r="Q9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Q10" i="28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AA10" i="28"/>
  <c r="AC10" i="28"/>
  <c r="AA11" i="28"/>
  <c r="AC11" i="28"/>
  <c r="AA12" i="28"/>
  <c r="AC12" i="28"/>
  <c r="AA13" i="28"/>
  <c r="AC13" i="28"/>
  <c r="AA14" i="28"/>
  <c r="AC14" i="28"/>
  <c r="N15" i="28"/>
  <c r="N16" i="28" s="1"/>
  <c r="AA15" i="28"/>
  <c r="AC15" i="28"/>
  <c r="AA16" i="28"/>
  <c r="AC16" i="28"/>
  <c r="N17" i="28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S14" i="27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F24" i="27" s="1"/>
  <c r="AA25" i="27"/>
  <c r="AC25" i="27"/>
  <c r="AA26" i="27"/>
  <c r="AC26" i="27"/>
  <c r="AF26" i="27" s="1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F25" i="26" s="1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L12" i="25"/>
  <c r="AA12" i="25"/>
  <c r="AC12" i="25"/>
  <c r="AA13" i="25"/>
  <c r="AC13" i="25"/>
  <c r="AA14" i="25"/>
  <c r="AC14" i="25"/>
  <c r="N15" i="25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D20" i="25" s="1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J5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L14" i="24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AA14" i="24"/>
  <c r="AC14" i="24"/>
  <c r="AA15" i="24"/>
  <c r="AC15" i="24"/>
  <c r="AA16" i="24"/>
  <c r="AC16" i="24"/>
  <c r="AA17" i="24"/>
  <c r="AC17" i="24"/>
  <c r="AA18" i="24"/>
  <c r="AC18" i="24"/>
  <c r="AE18" i="24" s="1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B9" i="22" s="1"/>
  <c r="AC9" i="22"/>
  <c r="AA10" i="22"/>
  <c r="AC10" i="22"/>
  <c r="T11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E16" i="22" s="1"/>
  <c r="AA17" i="22"/>
  <c r="AB17" i="22" s="1"/>
  <c r="AC17" i="22"/>
  <c r="AA18" i="22"/>
  <c r="AB18" i="22" s="1"/>
  <c r="AC18" i="22"/>
  <c r="AE18" i="22" s="1"/>
  <c r="AA19" i="22"/>
  <c r="AC19" i="22"/>
  <c r="AA20" i="22"/>
  <c r="AB20" i="22" s="1"/>
  <c r="AC20" i="22"/>
  <c r="AD20" i="22" s="1"/>
  <c r="AA21" i="22"/>
  <c r="AB21" i="22" s="1"/>
  <c r="AC21" i="22"/>
  <c r="AD21" i="22" s="1"/>
  <c r="AA22" i="22"/>
  <c r="AC22" i="22"/>
  <c r="X23" i="22"/>
  <c r="AA23" i="22"/>
  <c r="AB23" i="22" s="1"/>
  <c r="AC23" i="22"/>
  <c r="AD23" i="22" s="1"/>
  <c r="AA24" i="22"/>
  <c r="AB24" i="22" s="1"/>
  <c r="AC24" i="22"/>
  <c r="AD24" i="22" s="1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O2" i="20"/>
  <c r="O3" i="20" s="1"/>
  <c r="P2" i="20"/>
  <c r="P3" i="20" s="1"/>
  <c r="P4" i="20" s="1"/>
  <c r="P5" i="20" s="1"/>
  <c r="Q2" i="20"/>
  <c r="Q3" i="20" s="1"/>
  <c r="Q4" i="20" s="1"/>
  <c r="Q5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AA2" i="20"/>
  <c r="AB2" i="20" s="1"/>
  <c r="AC2" i="20"/>
  <c r="AA3" i="20"/>
  <c r="AC3" i="20"/>
  <c r="AA4" i="20"/>
  <c r="AC4" i="20"/>
  <c r="AA5" i="20"/>
  <c r="AC5" i="20"/>
  <c r="Q6" i="20"/>
  <c r="Q7" i="20" s="1"/>
  <c r="Q8" i="20" s="1"/>
  <c r="Q9" i="20" s="1"/>
  <c r="Q10" i="20" s="1"/>
  <c r="Q11" i="20" s="1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Q12" i="20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AA12" i="20"/>
  <c r="AC12" i="20"/>
  <c r="Z13" i="20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13" i="20"/>
  <c r="AB13" i="20" s="1"/>
  <c r="AC13" i="20"/>
  <c r="AA14" i="20"/>
  <c r="AC14" i="20"/>
  <c r="AA15" i="20"/>
  <c r="AC15" i="20"/>
  <c r="AA16" i="20"/>
  <c r="AB16" i="20" s="1"/>
  <c r="AC16" i="20"/>
  <c r="AD16" i="20" s="1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B20" i="20" s="1"/>
  <c r="AC20" i="20"/>
  <c r="AA21" i="20"/>
  <c r="AB21" i="20" s="1"/>
  <c r="AC21" i="20"/>
  <c r="AA22" i="20"/>
  <c r="AC22" i="20"/>
  <c r="Q23" i="20"/>
  <c r="Q24" i="20" s="1"/>
  <c r="AA23" i="20"/>
  <c r="AB23" i="20" s="1"/>
  <c r="AC23" i="20"/>
  <c r="AD23" i="20" s="1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 s="1"/>
  <c r="AC27" i="20"/>
  <c r="AA28" i="20"/>
  <c r="AC28" i="20"/>
  <c r="AA29" i="20"/>
  <c r="AB29" i="20" s="1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D18" i="19" s="1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E25" i="19" s="1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F13" i="18" s="1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E20" i="18" s="1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Q2" i="17"/>
  <c r="Q3" i="17" s="1"/>
  <c r="Q4" i="17" s="1"/>
  <c r="Q5" i="17" s="1"/>
  <c r="Q6" i="17" s="1"/>
  <c r="Q7" i="17" s="1"/>
  <c r="Q8" i="17" s="1"/>
  <c r="Q9" i="17" s="1"/>
  <c r="Q10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I9" i="17"/>
  <c r="AA9" i="17"/>
  <c r="AC9" i="17"/>
  <c r="AA10" i="17"/>
  <c r="AC10" i="17"/>
  <c r="Q11" i="17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AA11" i="17"/>
  <c r="AC11" i="17"/>
  <c r="AA12" i="17"/>
  <c r="AC12" i="17"/>
  <c r="P13" i="17"/>
  <c r="P14" i="17" s="1"/>
  <c r="P15" i="17" s="1"/>
  <c r="P16" i="17" s="1"/>
  <c r="AA13" i="17"/>
  <c r="AB13" i="17" s="1"/>
  <c r="AC13" i="17"/>
  <c r="U14" i="17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X14" i="17"/>
  <c r="X15" i="17" s="1"/>
  <c r="X16" i="17" s="1"/>
  <c r="X17" i="17" s="1"/>
  <c r="X18" i="17" s="1"/>
  <c r="X19" i="17" s="1"/>
  <c r="X20" i="17" s="1"/>
  <c r="X21" i="17" s="1"/>
  <c r="X22" i="17" s="1"/>
  <c r="X23" i="17" s="1"/>
  <c r="AA14" i="17"/>
  <c r="AC14" i="17"/>
  <c r="AA15" i="17"/>
  <c r="AC15" i="17"/>
  <c r="AA16" i="17"/>
  <c r="AC16" i="17"/>
  <c r="P17" i="17"/>
  <c r="P18" i="17" s="1"/>
  <c r="P19" i="17" s="1"/>
  <c r="P20" i="17" s="1"/>
  <c r="P21" i="17" s="1"/>
  <c r="P22" i="17" s="1"/>
  <c r="P23" i="17" s="1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B22" i="17" s="1"/>
  <c r="AC22" i="17"/>
  <c r="AA23" i="17"/>
  <c r="AB23" i="17" s="1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 s="1"/>
  <c r="AC26" i="17"/>
  <c r="AF26" i="17" s="1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Q9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E22" i="15" s="1"/>
  <c r="AA23" i="15"/>
  <c r="AC23" i="15"/>
  <c r="AD23" i="15" s="1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D17" i="14" s="1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AA9" i="11"/>
  <c r="AC9" i="11"/>
  <c r="AA10" i="11"/>
  <c r="AC10" i="11"/>
  <c r="AA11" i="11"/>
  <c r="AC11" i="11"/>
  <c r="AA12" i="11"/>
  <c r="AC12" i="11"/>
  <c r="AA13" i="11"/>
  <c r="AB13" i="11" s="1"/>
  <c r="AC13" i="11"/>
  <c r="AA14" i="11"/>
  <c r="AB14" i="11" s="1"/>
  <c r="AC14" i="11"/>
  <c r="AD14" i="11" s="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L16" i="1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AA16" i="11"/>
  <c r="AC16" i="11"/>
  <c r="AA17" i="11"/>
  <c r="AC17" i="11"/>
  <c r="AA18" i="11"/>
  <c r="AC18" i="11"/>
  <c r="AA19" i="11"/>
  <c r="AC19" i="11"/>
  <c r="K20" i="11"/>
  <c r="K21" i="11" s="1"/>
  <c r="K22" i="11" s="1"/>
  <c r="K23" i="11" s="1"/>
  <c r="K24" i="11" s="1"/>
  <c r="K25" i="11" s="1"/>
  <c r="K26" i="11" s="1"/>
  <c r="AA20" i="11"/>
  <c r="AB20" i="11" s="1"/>
  <c r="AC20" i="11"/>
  <c r="AA21" i="11"/>
  <c r="AB21" i="11" s="1"/>
  <c r="AC21" i="11"/>
  <c r="AA22" i="11"/>
  <c r="AC22" i="11"/>
  <c r="AD22" i="11" s="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 s="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R2" i="10"/>
  <c r="R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Q4" i="10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B12" i="8" s="1"/>
  <c r="AC12" i="8"/>
  <c r="L13" i="8"/>
  <c r="L14" i="8" s="1"/>
  <c r="L15" i="8" s="1"/>
  <c r="L16" i="8" s="1"/>
  <c r="L17" i="8" s="1"/>
  <c r="R13" i="8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AA13" i="8"/>
  <c r="AB13" i="8" s="1"/>
  <c r="AC13" i="8"/>
  <c r="AA14" i="8"/>
  <c r="AB14" i="8" s="1"/>
  <c r="AC14" i="8"/>
  <c r="AA15" i="8"/>
  <c r="AB15" i="8" s="1"/>
  <c r="AC15" i="8"/>
  <c r="AF15" i="8" s="1"/>
  <c r="N16" i="8"/>
  <c r="N17" i="8" s="1"/>
  <c r="X16" i="8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AA16" i="8"/>
  <c r="AC16" i="8"/>
  <c r="AA17" i="8"/>
  <c r="AC17" i="8"/>
  <c r="AF17" i="8" s="1"/>
  <c r="L18" i="8"/>
  <c r="N18" i="8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AA18" i="8"/>
  <c r="AC18" i="8"/>
  <c r="AA19" i="8"/>
  <c r="AB19" i="8" s="1"/>
  <c r="AC19" i="8"/>
  <c r="AA20" i="8"/>
  <c r="AB20" i="8" s="1"/>
  <c r="AC20" i="8"/>
  <c r="AA21" i="8"/>
  <c r="AC21" i="8"/>
  <c r="AA22" i="8"/>
  <c r="AB22" i="8" s="1"/>
  <c r="AC22" i="8"/>
  <c r="AD22" i="8" s="1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N2" i="7"/>
  <c r="O2" i="7"/>
  <c r="O3" i="7" s="1"/>
  <c r="O4" i="7" s="1"/>
  <c r="O5" i="7" s="1"/>
  <c r="O6" i="7" s="1"/>
  <c r="O7" i="7" s="1"/>
  <c r="P2" i="7"/>
  <c r="P3" i="7" s="1"/>
  <c r="P4" i="7" s="1"/>
  <c r="P5" i="7" s="1"/>
  <c r="P6" i="7" s="1"/>
  <c r="P7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O8" i="7"/>
  <c r="O9" i="7" s="1"/>
  <c r="O10" i="7" s="1"/>
  <c r="O11" i="7" s="1"/>
  <c r="O12" i="7" s="1"/>
  <c r="P8" i="7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AA8" i="7"/>
  <c r="AC8" i="7"/>
  <c r="AA9" i="7"/>
  <c r="AC9" i="7"/>
  <c r="T10" i="7"/>
  <c r="T11" i="7" s="1"/>
  <c r="T12" i="7" s="1"/>
  <c r="T13" i="7" s="1"/>
  <c r="V10" i="7"/>
  <c r="V11" i="7" s="1"/>
  <c r="V12" i="7" s="1"/>
  <c r="V13" i="7" s="1"/>
  <c r="AA10" i="7"/>
  <c r="AC10" i="7"/>
  <c r="AA11" i="7"/>
  <c r="AC11" i="7"/>
  <c r="AA12" i="7"/>
  <c r="AC12" i="7"/>
  <c r="M13" i="7"/>
  <c r="M14" i="7" s="1"/>
  <c r="O13" i="7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Z13" i="7"/>
  <c r="AA13" i="7"/>
  <c r="AB13" i="7" s="1"/>
  <c r="AC13" i="7"/>
  <c r="AE13" i="7" s="1"/>
  <c r="T14" i="7"/>
  <c r="T15" i="7" s="1"/>
  <c r="T16" i="7" s="1"/>
  <c r="T17" i="7" s="1"/>
  <c r="T18" i="7" s="1"/>
  <c r="T19" i="7" s="1"/>
  <c r="V14" i="7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Z14" i="7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14" i="7"/>
  <c r="AB14" i="7" s="1"/>
  <c r="AC14" i="7"/>
  <c r="M15" i="7"/>
  <c r="M16" i="7" s="1"/>
  <c r="M17" i="7" s="1"/>
  <c r="M18" i="7" s="1"/>
  <c r="M19" i="7" s="1"/>
  <c r="M20" i="7" s="1"/>
  <c r="M21" i="7" s="1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L20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T20" i="7"/>
  <c r="T21" i="7" s="1"/>
  <c r="T22" i="7" s="1"/>
  <c r="T23" i="7" s="1"/>
  <c r="T24" i="7" s="1"/>
  <c r="T25" i="7" s="1"/>
  <c r="Y20" i="7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AA20" i="7"/>
  <c r="AB20" i="7" s="1"/>
  <c r="AC20" i="7"/>
  <c r="AA21" i="7"/>
  <c r="AC21" i="7"/>
  <c r="M22" i="7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AA22" i="7"/>
  <c r="AC22" i="7"/>
  <c r="AA23" i="7"/>
  <c r="AB23" i="7" s="1"/>
  <c r="AC23" i="7"/>
  <c r="AA24" i="7"/>
  <c r="AB24" i="7" s="1"/>
  <c r="AC24" i="7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V2" i="6"/>
  <c r="W2" i="6"/>
  <c r="X2" i="6"/>
  <c r="X3" i="6" s="1"/>
  <c r="X4" i="6" s="1"/>
  <c r="X5" i="6" s="1"/>
  <c r="X6" i="6" s="1"/>
  <c r="X7" i="6" s="1"/>
  <c r="Y2" i="6"/>
  <c r="Y3" i="6" s="1"/>
  <c r="Y4" i="6" s="1"/>
  <c r="Y5" i="6" s="1"/>
  <c r="Y6" i="6" s="1"/>
  <c r="Y7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K8" i="6"/>
  <c r="K9" i="6" s="1"/>
  <c r="K10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8" i="6"/>
  <c r="Y9" i="6" s="1"/>
  <c r="Y10" i="6" s="1"/>
  <c r="Y11" i="6" s="1"/>
  <c r="Y12" i="6" s="1"/>
  <c r="AA8" i="6"/>
  <c r="AC8" i="6"/>
  <c r="AA9" i="6"/>
  <c r="AC9" i="6"/>
  <c r="AA10" i="6"/>
  <c r="AC10" i="6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AA11" i="6"/>
  <c r="AC11" i="6"/>
  <c r="AA12" i="6"/>
  <c r="AC12" i="6"/>
  <c r="Y13" i="6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AA13" i="6"/>
  <c r="AB13" i="6" s="1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B14" i="6" s="1"/>
  <c r="AC14" i="6"/>
  <c r="AE14" i="6" s="1"/>
  <c r="AA15" i="6"/>
  <c r="AB15" i="6" s="1"/>
  <c r="AC15" i="6"/>
  <c r="AE15" i="6" s="1"/>
  <c r="AA16" i="6"/>
  <c r="AB16" i="6" s="1"/>
  <c r="AC16" i="6"/>
  <c r="AF16" i="6" s="1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U20" i="6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AA20" i="6"/>
  <c r="AC20" i="6"/>
  <c r="AD20" i="6" s="1"/>
  <c r="AA21" i="6"/>
  <c r="AC21" i="6"/>
  <c r="AD21" i="6" s="1"/>
  <c r="AA22" i="6"/>
  <c r="AC22" i="6"/>
  <c r="AE22" i="6" s="1"/>
  <c r="AA23" i="6"/>
  <c r="AC23" i="6"/>
  <c r="AA24" i="6"/>
  <c r="AC24" i="6"/>
  <c r="AA25" i="6"/>
  <c r="AC25" i="6"/>
  <c r="AA26" i="6"/>
  <c r="AC26" i="6"/>
  <c r="AA27" i="6"/>
  <c r="AC27" i="6"/>
  <c r="AF27" i="6" s="1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E18" i="5" s="1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B11" i="8" l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B12" i="30"/>
  <c r="AD58" i="34"/>
  <c r="AF23" i="34"/>
  <c r="AB18" i="29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B19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78" i="22"/>
  <c r="AF44" i="22"/>
  <c r="AB2" i="26"/>
  <c r="AB11" i="30"/>
  <c r="AB13" i="32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B26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D17" i="8"/>
  <c r="AB39" i="8"/>
  <c r="AB48" i="7"/>
  <c r="Q4" i="4"/>
  <c r="AB80" i="7"/>
  <c r="AD45" i="7"/>
  <c r="AE68" i="7"/>
  <c r="AB15" i="7"/>
  <c r="AB62" i="7"/>
  <c r="AE21" i="7"/>
  <c r="AE74" i="7"/>
  <c r="AB21" i="7"/>
  <c r="AB22" i="7" s="1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B16" i="8"/>
  <c r="AB17" i="8" s="1"/>
  <c r="AB18" i="8" s="1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E6" i="8"/>
  <c r="AE7" i="8" s="1"/>
  <c r="AE8" i="8" s="1"/>
  <c r="AE9" i="8" s="1"/>
  <c r="AE10" i="8" s="1"/>
  <c r="AE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B12" i="7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B14" i="17"/>
  <c r="AB15" i="17" s="1"/>
  <c r="AB16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B14" i="20"/>
  <c r="AB15" i="20" s="1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B14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B17" i="30"/>
  <c r="AB18" i="30"/>
  <c r="AB19" i="30" s="1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B21" i="32"/>
  <c r="AB22" i="32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B17" i="32"/>
  <c r="AB18" i="32" s="1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B2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F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R85" i="20" l="1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<sst xmlns="http://schemas.openxmlformats.org/spreadsheetml/2006/main" count="19629" uniqueCount="263">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</sst>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33</v>
      </c>
      <c r="C1" s="6" t="s">
        <v>32</v>
      </c>
    </row>
    <row r="2" spans="1:3" ht="16.5" thickTop="1" thickBot="1">
      <c r="A2" s="5" t="s">
        <v>31</v>
      </c>
      <c r="C2" s="4" t="s">
        <v>30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105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ht="1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ht="1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ht="1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ht="1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ht="1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ht="1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ht="1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ht="1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ht="1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ht="1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ht="1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ht="1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ht="1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ht="1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ht="1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ht="1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ht="1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ht="1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ht="1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ht="1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ht="1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ht="1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ht="1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ht="1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ht="1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ht="1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ht="1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ht="1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ht="1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ht="1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ht="1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ht="1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ht="1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ht="1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ht="1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ht="1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ht="1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ht="1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ht="1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ht="1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ht="1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ht="1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ht="1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>
      <selection activeCell="B36" sqref="B36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54" t="s">
        <v>42</v>
      </c>
      <c r="B1" s="54"/>
      <c r="C1" s="18" t="s">
        <v>41</v>
      </c>
    </row>
    <row r="2" spans="1:3" ht="16.5" hidden="1" outlineLevel="1" thickTop="1" thickBot="1">
      <c r="A2" s="16" t="s">
        <v>34</v>
      </c>
      <c r="B2" s="15" t="s">
        <v>32</v>
      </c>
    </row>
    <row r="3" spans="1:3" ht="15.75" hidden="1" outlineLevel="1" thickTop="1">
      <c r="A3" s="13">
        <v>45569</v>
      </c>
      <c r="B3" s="17" t="s">
        <v>32</v>
      </c>
    </row>
    <row r="4" spans="1:3" ht="15" hidden="1" outlineLevel="1">
      <c r="A4" s="13">
        <v>45570</v>
      </c>
      <c r="B4" s="12" t="s">
        <v>32</v>
      </c>
    </row>
    <row r="5" spans="1:3" ht="15" hidden="1" outlineLevel="1">
      <c r="A5" s="13">
        <v>45573</v>
      </c>
      <c r="B5" s="44" t="s">
        <v>32</v>
      </c>
    </row>
    <row r="6" spans="1:3" ht="15" hidden="1" outlineLevel="1">
      <c r="A6" s="13">
        <v>45574</v>
      </c>
      <c r="B6" s="44" t="s">
        <v>32</v>
      </c>
    </row>
    <row r="7" spans="1:3" ht="15" hidden="1" outlineLevel="1">
      <c r="A7" s="13">
        <v>45575</v>
      </c>
      <c r="B7" s="44" t="s">
        <v>32</v>
      </c>
    </row>
    <row r="8" spans="1:3" ht="15" hidden="1" outlineLevel="1">
      <c r="A8" s="13">
        <v>45576</v>
      </c>
      <c r="B8" s="12" t="s">
        <v>32</v>
      </c>
    </row>
    <row r="9" spans="1:3" ht="15" hidden="1" outlineLevel="1">
      <c r="A9" s="13">
        <v>45577</v>
      </c>
      <c r="B9" s="12" t="s">
        <v>32</v>
      </c>
    </row>
    <row r="10" spans="1:3" ht="15" hidden="1" outlineLevel="1">
      <c r="A10" s="13">
        <v>45578</v>
      </c>
      <c r="B10" s="45" t="s">
        <v>32</v>
      </c>
    </row>
    <row r="11" spans="1:3" ht="15" hidden="1" outlineLevel="1">
      <c r="A11" s="13">
        <v>45579</v>
      </c>
      <c r="B11" s="45" t="s">
        <v>32</v>
      </c>
    </row>
    <row r="12" spans="1:3" ht="15" hidden="1" outlineLevel="1">
      <c r="A12" s="13">
        <v>45580</v>
      </c>
      <c r="B12" s="46" t="s">
        <v>32</v>
      </c>
    </row>
    <row r="13" spans="1:3" ht="15" hidden="1" outlineLevel="1">
      <c r="A13" s="13">
        <v>45581</v>
      </c>
      <c r="B13" s="46" t="s">
        <v>32</v>
      </c>
    </row>
    <row r="14" spans="1:3" ht="15" hidden="1" outlineLevel="1">
      <c r="A14" s="13">
        <v>45582</v>
      </c>
      <c r="B14" s="47" t="s">
        <v>32</v>
      </c>
    </row>
    <row r="15" spans="1:3" ht="15" hidden="1" outlineLevel="1">
      <c r="A15" s="13">
        <v>45583</v>
      </c>
      <c r="B15" s="12" t="s">
        <v>32</v>
      </c>
    </row>
    <row r="16" spans="1:3" ht="15" hidden="1" outlineLevel="1">
      <c r="A16" s="13">
        <v>45584</v>
      </c>
      <c r="B16" s="12" t="s">
        <v>32</v>
      </c>
    </row>
    <row r="17" spans="1:2" ht="15" hidden="1" outlineLevel="1">
      <c r="A17" s="13">
        <v>45585</v>
      </c>
      <c r="B17" s="47" t="s">
        <v>32</v>
      </c>
    </row>
    <row r="18" spans="1:2" ht="15" hidden="1" outlineLevel="1">
      <c r="A18" s="13">
        <v>45586</v>
      </c>
      <c r="B18" s="47" t="s">
        <v>32</v>
      </c>
    </row>
    <row r="19" spans="1:2" ht="15" hidden="1" outlineLevel="1">
      <c r="A19" s="13">
        <v>45587</v>
      </c>
      <c r="B19" s="47" t="s">
        <v>32</v>
      </c>
    </row>
    <row r="20" spans="1:2" ht="15" hidden="1" outlineLevel="1">
      <c r="A20" s="13">
        <v>45588</v>
      </c>
      <c r="B20" s="47" t="s">
        <v>32</v>
      </c>
    </row>
    <row r="21" spans="1:2" ht="15" hidden="1" outlineLevel="1">
      <c r="A21" s="13">
        <v>45589</v>
      </c>
      <c r="B21" s="47" t="s">
        <v>32</v>
      </c>
    </row>
    <row r="22" spans="1:2" ht="15" hidden="1" outlineLevel="1">
      <c r="A22" s="13">
        <v>45590</v>
      </c>
      <c r="B22" s="12" t="s">
        <v>32</v>
      </c>
    </row>
    <row r="23" spans="1:2" ht="15" hidden="1" outlineLevel="1">
      <c r="A23" s="13">
        <v>45591</v>
      </c>
      <c r="B23" s="12" t="s">
        <v>32</v>
      </c>
    </row>
    <row r="24" spans="1:2" ht="15" hidden="1" outlineLevel="1">
      <c r="A24" s="13">
        <v>45592</v>
      </c>
      <c r="B24" s="47" t="s">
        <v>32</v>
      </c>
    </row>
    <row r="25" spans="1:2" ht="15" hidden="1" outlineLevel="1">
      <c r="A25" s="13">
        <v>45593</v>
      </c>
      <c r="B25" s="47" t="s">
        <v>32</v>
      </c>
    </row>
    <row r="26" spans="1:2" ht="15" hidden="1" outlineLevel="1">
      <c r="A26" s="13">
        <v>45594</v>
      </c>
      <c r="B26" s="47" t="s">
        <v>32</v>
      </c>
    </row>
    <row r="27" spans="1:2" ht="15" hidden="1" outlineLevel="1">
      <c r="A27" s="13">
        <v>45595</v>
      </c>
      <c r="B27" s="47" t="s">
        <v>32</v>
      </c>
    </row>
    <row r="28" spans="1:2" ht="15.75" hidden="1" outlineLevel="1" thickBot="1">
      <c r="A28" s="13">
        <v>45596</v>
      </c>
      <c r="B28" s="47" t="s">
        <v>32</v>
      </c>
    </row>
    <row r="29" spans="1:2" ht="19.5" collapsed="1" thickTop="1" thickBot="1">
      <c r="A29" s="54" t="s">
        <v>40</v>
      </c>
      <c r="B29" s="54"/>
    </row>
    <row r="30" spans="1:2" ht="16.5" outlineLevel="1" thickTop="1" thickBot="1">
      <c r="A30" s="16" t="s">
        <v>34</v>
      </c>
      <c r="B30" s="15" t="s">
        <v>32</v>
      </c>
    </row>
    <row r="31" spans="1:2" ht="15.75" outlineLevel="1" thickTop="1">
      <c r="A31" s="13">
        <v>45597</v>
      </c>
      <c r="B31" s="12" t="s">
        <v>32</v>
      </c>
    </row>
    <row r="32" spans="1:2" ht="15" outlineLevel="1">
      <c r="A32" s="13">
        <v>45598</v>
      </c>
      <c r="B32" s="12" t="s">
        <v>32</v>
      </c>
    </row>
    <row r="33" spans="1:2" ht="15" outlineLevel="1">
      <c r="A33" s="13">
        <v>45599</v>
      </c>
      <c r="B33" s="52" t="s">
        <v>32</v>
      </c>
    </row>
    <row r="34" spans="1:2" ht="15" outlineLevel="1">
      <c r="A34" s="13">
        <v>45600</v>
      </c>
      <c r="B34" s="52" t="s">
        <v>32</v>
      </c>
    </row>
    <row r="35" spans="1:2" ht="15" outlineLevel="1">
      <c r="A35" s="13">
        <v>45601</v>
      </c>
      <c r="B35" s="52" t="s">
        <v>32</v>
      </c>
    </row>
    <row r="36" spans="1:2" ht="15" outlineLevel="1">
      <c r="A36" s="13">
        <v>45602</v>
      </c>
      <c r="B36" s="12"/>
    </row>
    <row r="37" spans="1:2" ht="15" outlineLevel="1">
      <c r="A37" s="13">
        <v>45603</v>
      </c>
      <c r="B37" s="12"/>
    </row>
    <row r="38" spans="1:2" ht="15" outlineLevel="1">
      <c r="A38" s="13">
        <v>45604</v>
      </c>
      <c r="B38" s="12"/>
    </row>
    <row r="39" spans="1:2" ht="15" outlineLevel="1">
      <c r="A39" s="13">
        <v>45605</v>
      </c>
      <c r="B39" s="12"/>
    </row>
    <row r="40" spans="1:2" ht="15" outlineLevel="1">
      <c r="A40" s="13">
        <v>45606</v>
      </c>
      <c r="B40" s="12"/>
    </row>
    <row r="41" spans="1:2" ht="15" outlineLevel="1">
      <c r="A41" s="13">
        <v>45607</v>
      </c>
      <c r="B41" s="12"/>
    </row>
    <row r="42" spans="1:2" ht="15" outlineLevel="1">
      <c r="A42" s="13">
        <v>45608</v>
      </c>
      <c r="B42" s="12"/>
    </row>
    <row r="43" spans="1:2" ht="15" outlineLevel="1">
      <c r="A43" s="13">
        <v>45609</v>
      </c>
      <c r="B43" s="12"/>
    </row>
    <row r="44" spans="1:2" ht="15" outlineLevel="1">
      <c r="A44" s="13">
        <v>45610</v>
      </c>
      <c r="B44" s="12"/>
    </row>
    <row r="45" spans="1:2" ht="15" outlineLevel="1">
      <c r="A45" s="13">
        <v>45611</v>
      </c>
      <c r="B45" s="12"/>
    </row>
    <row r="46" spans="1:2" ht="15" outlineLevel="1">
      <c r="A46" s="13">
        <v>45612</v>
      </c>
      <c r="B46" s="12"/>
    </row>
    <row r="47" spans="1:2" ht="15" outlineLevel="1">
      <c r="A47" s="13">
        <v>45613</v>
      </c>
      <c r="B47" s="12"/>
    </row>
    <row r="48" spans="1:2" ht="15" outlineLevel="1">
      <c r="A48" s="13">
        <v>45614</v>
      </c>
      <c r="B48" s="12"/>
    </row>
    <row r="49" spans="1:2" ht="15" outlineLevel="1">
      <c r="A49" s="13">
        <v>45615</v>
      </c>
      <c r="B49" s="12"/>
    </row>
    <row r="50" spans="1:2" ht="15" outlineLevel="1">
      <c r="A50" s="13">
        <v>45616</v>
      </c>
      <c r="B50" s="12"/>
    </row>
    <row r="51" spans="1:2" ht="15" outlineLevel="1">
      <c r="A51" s="13">
        <v>45617</v>
      </c>
      <c r="B51" s="12"/>
    </row>
    <row r="52" spans="1:2" ht="15" outlineLevel="1">
      <c r="A52" s="13">
        <v>45618</v>
      </c>
      <c r="B52" s="12"/>
    </row>
    <row r="53" spans="1:2" ht="15" outlineLevel="1">
      <c r="A53" s="13">
        <v>45619</v>
      </c>
      <c r="B53" s="12"/>
    </row>
    <row r="54" spans="1:2" ht="15" outlineLevel="1">
      <c r="A54" s="13">
        <v>45620</v>
      </c>
      <c r="B54" s="12"/>
    </row>
    <row r="55" spans="1:2" ht="15" outlineLevel="1">
      <c r="A55" s="13">
        <v>45621</v>
      </c>
      <c r="B55" s="12"/>
    </row>
    <row r="56" spans="1:2" ht="15" outlineLevel="1">
      <c r="A56" s="13">
        <v>45622</v>
      </c>
      <c r="B56" s="12"/>
    </row>
    <row r="57" spans="1:2" ht="15" outlineLevel="1">
      <c r="A57" s="13">
        <v>45623</v>
      </c>
      <c r="B57" s="12"/>
    </row>
    <row r="58" spans="1:2" ht="15" outlineLevel="1">
      <c r="A58" s="13">
        <v>45625</v>
      </c>
      <c r="B58" s="12"/>
    </row>
    <row r="59" spans="1:2" ht="15.75" outlineLevel="1" thickBot="1">
      <c r="A59" s="13">
        <v>45626</v>
      </c>
      <c r="B59" s="12"/>
    </row>
    <row r="60" spans="1:2" ht="19.5" thickTop="1" thickBot="1">
      <c r="A60" s="54" t="s">
        <v>39</v>
      </c>
      <c r="B60" s="54"/>
    </row>
    <row r="61" spans="1:2" ht="16.5" outlineLevel="1" thickTop="1" thickBot="1">
      <c r="A61" s="16" t="s">
        <v>34</v>
      </c>
      <c r="B61" s="15" t="s">
        <v>32</v>
      </c>
    </row>
    <row r="62" spans="1:2" ht="15.75" outlineLevel="1" thickTop="1">
      <c r="A62" s="14"/>
      <c r="B62" s="17"/>
    </row>
    <row r="63" spans="1:2" ht="15" outlineLevel="1">
      <c r="A63" s="13"/>
      <c r="B63" s="12"/>
    </row>
    <row r="64" spans="1:2" ht="15" outlineLevel="1">
      <c r="A64" s="13"/>
      <c r="B64" s="12"/>
    </row>
    <row r="65" spans="1:2" ht="15" outlineLevel="1">
      <c r="A65" s="13"/>
      <c r="B65" s="12"/>
    </row>
    <row r="66" spans="1:2" ht="15" outlineLevel="1">
      <c r="A66" s="13"/>
      <c r="B66" s="12"/>
    </row>
    <row r="67" spans="1:2" ht="15" outlineLevel="1">
      <c r="A67" s="13"/>
      <c r="B67" s="12"/>
    </row>
    <row r="68" spans="1:2" ht="15" outlineLevel="1">
      <c r="A68" s="13"/>
      <c r="B68" s="12"/>
    </row>
    <row r="69" spans="1:2" ht="15" outlineLevel="1">
      <c r="A69" s="13"/>
      <c r="B69" s="12"/>
    </row>
    <row r="70" spans="1:2" ht="15" outlineLevel="1">
      <c r="A70" s="13"/>
      <c r="B70" s="12"/>
    </row>
    <row r="71" spans="1:2" ht="15" outlineLevel="1">
      <c r="A71" s="13"/>
      <c r="B71" s="12"/>
    </row>
    <row r="72" spans="1:2" ht="15" outlineLevel="1">
      <c r="A72" s="13"/>
      <c r="B72" s="12"/>
    </row>
    <row r="73" spans="1:2" ht="15" outlineLevel="1">
      <c r="A73" s="13"/>
      <c r="B73" s="12"/>
    </row>
    <row r="74" spans="1:2" ht="15" outlineLevel="1">
      <c r="A74" s="13"/>
      <c r="B74" s="12"/>
    </row>
    <row r="75" spans="1:2" ht="15" outlineLevel="1">
      <c r="A75" s="13"/>
      <c r="B75" s="12"/>
    </row>
    <row r="76" spans="1:2" ht="15" outlineLevel="1">
      <c r="A76" s="13"/>
      <c r="B76" s="12"/>
    </row>
    <row r="77" spans="1:2" ht="15" outlineLevel="1">
      <c r="A77" s="13"/>
      <c r="B77" s="12"/>
    </row>
    <row r="78" spans="1:2" ht="15" outlineLevel="1">
      <c r="A78" s="13"/>
      <c r="B78" s="12"/>
    </row>
    <row r="79" spans="1:2" ht="15" outlineLevel="1">
      <c r="A79" s="13"/>
      <c r="B79" s="12"/>
    </row>
    <row r="80" spans="1:2" ht="15" outlineLevel="1">
      <c r="A80" s="13"/>
      <c r="B80" s="12"/>
    </row>
    <row r="81" spans="1:2" ht="15" outlineLevel="1">
      <c r="A81" s="13"/>
      <c r="B81" s="12"/>
    </row>
    <row r="82" spans="1:2" ht="15" outlineLevel="1">
      <c r="A82" s="13"/>
      <c r="B82" s="12"/>
    </row>
    <row r="83" spans="1:2" ht="15" outlineLevel="1">
      <c r="A83" s="13"/>
      <c r="B83" s="12"/>
    </row>
    <row r="84" spans="1:2" ht="15" outlineLevel="1">
      <c r="A84" s="13"/>
      <c r="B84" s="12"/>
    </row>
    <row r="85" spans="1:2" ht="15" outlineLevel="1">
      <c r="A85" s="13"/>
      <c r="B85" s="12"/>
    </row>
    <row r="86" spans="1:2" ht="15" outlineLevel="1">
      <c r="A86" s="13"/>
      <c r="B86" s="12"/>
    </row>
    <row r="87" spans="1:2" ht="15" outlineLevel="1">
      <c r="A87" s="13"/>
      <c r="B87" s="12"/>
    </row>
    <row r="88" spans="1:2" ht="15" outlineLevel="1">
      <c r="A88" s="13"/>
      <c r="B88" s="12"/>
    </row>
    <row r="89" spans="1:2" ht="15.75" outlineLevel="1" thickBot="1">
      <c r="A89" s="11"/>
      <c r="B89" s="10"/>
    </row>
    <row r="90" spans="1:2" ht="19.5" thickTop="1" thickBot="1">
      <c r="A90" s="54" t="s">
        <v>38</v>
      </c>
      <c r="B90" s="54"/>
    </row>
    <row r="91" spans="1:2" ht="16.5" hidden="1" outlineLevel="1" thickTop="1" thickBot="1">
      <c r="A91" s="16" t="s">
        <v>34</v>
      </c>
      <c r="B91" s="15" t="s">
        <v>32</v>
      </c>
    </row>
    <row r="92" spans="1:2" ht="16.5" hidden="1" outlineLevel="1" thickTop="1" thickBot="1">
      <c r="A92" s="14"/>
      <c r="B92" s="17"/>
    </row>
    <row r="93" spans="1:2" ht="16.5" hidden="1" outlineLevel="1" thickTop="1" thickBot="1">
      <c r="A93" s="13"/>
      <c r="B93" s="12"/>
    </row>
    <row r="94" spans="1:2" ht="16.5" hidden="1" outlineLevel="1" thickTop="1" thickBot="1">
      <c r="A94" s="13"/>
      <c r="B94" s="12"/>
    </row>
    <row r="95" spans="1:2" ht="16.5" hidden="1" outlineLevel="1" thickTop="1" thickBot="1">
      <c r="A95" s="13"/>
      <c r="B95" s="12"/>
    </row>
    <row r="96" spans="1:2" ht="16.5" hidden="1" outlineLevel="1" thickTop="1" thickBot="1">
      <c r="A96" s="13"/>
      <c r="B96" s="12"/>
    </row>
    <row r="97" spans="1:2" ht="16.5" hidden="1" outlineLevel="1" thickTop="1" thickBot="1">
      <c r="A97" s="13"/>
      <c r="B97" s="12"/>
    </row>
    <row r="98" spans="1:2" ht="16.5" hidden="1" outlineLevel="1" thickTop="1" thickBot="1">
      <c r="A98" s="13"/>
      <c r="B98" s="12"/>
    </row>
    <row r="99" spans="1:2" ht="16.5" hidden="1" outlineLevel="1" thickTop="1" thickBot="1">
      <c r="A99" s="13"/>
      <c r="B99" s="12"/>
    </row>
    <row r="100" spans="1:2" ht="16.5" hidden="1" outlineLevel="1" thickTop="1" thickBot="1">
      <c r="A100" s="13"/>
      <c r="B100" s="12"/>
    </row>
    <row r="101" spans="1:2" ht="16.5" hidden="1" outlineLevel="1" thickTop="1" thickBot="1">
      <c r="A101" s="13"/>
      <c r="B101" s="12"/>
    </row>
    <row r="102" spans="1:2" ht="16.5" hidden="1" outlineLevel="1" thickTop="1" thickBot="1">
      <c r="A102" s="13"/>
      <c r="B102" s="12"/>
    </row>
    <row r="103" spans="1:2" ht="16.5" hidden="1" outlineLevel="1" thickTop="1" thickBot="1">
      <c r="A103" s="13"/>
      <c r="B103" s="12"/>
    </row>
    <row r="104" spans="1:2" ht="16.5" hidden="1" outlineLevel="1" thickTop="1" thickBot="1">
      <c r="A104" s="13"/>
      <c r="B104" s="12"/>
    </row>
    <row r="105" spans="1:2" ht="16.5" hidden="1" outlineLevel="1" thickTop="1" thickBot="1">
      <c r="A105" s="13"/>
      <c r="B105" s="12"/>
    </row>
    <row r="106" spans="1:2" ht="16.5" hidden="1" outlineLevel="1" thickTop="1" thickBot="1">
      <c r="A106" s="13"/>
      <c r="B106" s="12"/>
    </row>
    <row r="107" spans="1:2" ht="16.5" hidden="1" outlineLevel="1" thickTop="1" thickBot="1">
      <c r="A107" s="13"/>
      <c r="B107" s="12"/>
    </row>
    <row r="108" spans="1:2" ht="16.5" hidden="1" outlineLevel="1" thickTop="1" thickBot="1">
      <c r="A108" s="13"/>
      <c r="B108" s="12"/>
    </row>
    <row r="109" spans="1:2" ht="16.5" hidden="1" outlineLevel="1" thickTop="1" thickBot="1">
      <c r="A109" s="13"/>
      <c r="B109" s="12"/>
    </row>
    <row r="110" spans="1:2" ht="16.5" hidden="1" outlineLevel="1" thickTop="1" thickBot="1">
      <c r="A110" s="13"/>
      <c r="B110" s="12"/>
    </row>
    <row r="111" spans="1:2" ht="16.5" hidden="1" outlineLevel="1" thickTop="1" thickBot="1">
      <c r="A111" s="13"/>
      <c r="B111" s="12"/>
    </row>
    <row r="112" spans="1:2" ht="16.5" hidden="1" outlineLevel="1" thickTop="1" thickBot="1">
      <c r="A112" s="13"/>
      <c r="B112" s="12"/>
    </row>
    <row r="113" spans="1:2" ht="16.5" hidden="1" outlineLevel="1" thickTop="1" thickBot="1">
      <c r="A113" s="13"/>
      <c r="B113" s="12"/>
    </row>
    <row r="114" spans="1:2" ht="16.5" hidden="1" outlineLevel="1" thickTop="1" thickBot="1">
      <c r="A114" s="13"/>
      <c r="B114" s="12"/>
    </row>
    <row r="115" spans="1:2" ht="16.5" hidden="1" outlineLevel="1" thickTop="1" thickBot="1">
      <c r="A115" s="13"/>
      <c r="B115" s="12"/>
    </row>
    <row r="116" spans="1:2" ht="16.5" hidden="1" outlineLevel="1" thickTop="1" thickBot="1">
      <c r="A116" s="13"/>
      <c r="B116" s="12"/>
    </row>
    <row r="117" spans="1:2" ht="16.5" hidden="1" outlineLevel="1" thickTop="1" thickBot="1">
      <c r="A117" s="13"/>
      <c r="B117" s="12"/>
    </row>
    <row r="118" spans="1:2" ht="16.5" hidden="1" outlineLevel="1" thickTop="1" thickBot="1">
      <c r="A118" s="13"/>
      <c r="B118" s="12"/>
    </row>
    <row r="119" spans="1:2" ht="16.5" hidden="1" outlineLevel="1" thickTop="1" thickBot="1">
      <c r="A119" s="13"/>
      <c r="B119" s="12"/>
    </row>
    <row r="120" spans="1:2" ht="16.5" hidden="1" outlineLevel="1" thickTop="1" thickBot="1">
      <c r="A120" s="13"/>
      <c r="B120" s="12"/>
    </row>
    <row r="121" spans="1:2" ht="16.5" hidden="1" outlineLevel="1" thickTop="1" thickBot="1">
      <c r="A121" s="13"/>
      <c r="B121" s="12"/>
    </row>
    <row r="122" spans="1:2" ht="16.5" hidden="1" outlineLevel="1" thickTop="1" thickBot="1">
      <c r="A122" s="11"/>
      <c r="B122" s="12"/>
    </row>
    <row r="123" spans="1:2" ht="19.5" collapsed="1" thickTop="1" thickBot="1">
      <c r="A123" s="54" t="s">
        <v>37</v>
      </c>
      <c r="B123" s="54"/>
    </row>
    <row r="124" spans="1:2" ht="16.5" hidden="1" outlineLevel="1" thickTop="1" thickBot="1">
      <c r="A124" s="16" t="s">
        <v>34</v>
      </c>
      <c r="B124" s="15" t="s">
        <v>32</v>
      </c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3"/>
      <c r="B146" s="12"/>
    </row>
    <row r="147" spans="1:2" ht="16.5" hidden="1" outlineLevel="1" thickTop="1" thickBot="1">
      <c r="A147" s="13"/>
      <c r="B147" s="12"/>
    </row>
    <row r="148" spans="1:2" ht="16.5" hidden="1" outlineLevel="1" thickTop="1" thickBot="1">
      <c r="A148" s="13"/>
      <c r="B148" s="12"/>
    </row>
    <row r="149" spans="1:2" ht="16.5" hidden="1" outlineLevel="1" thickTop="1" thickBot="1">
      <c r="A149" s="11"/>
      <c r="B149" s="12"/>
    </row>
    <row r="150" spans="1:2" ht="19.5" collapsed="1" thickTop="1" thickBot="1">
      <c r="A150" s="54" t="s">
        <v>36</v>
      </c>
      <c r="B150" s="54"/>
    </row>
    <row r="151" spans="1:2" ht="16.5" hidden="1" outlineLevel="1" thickTop="1" thickBot="1">
      <c r="A151" s="16" t="s">
        <v>34</v>
      </c>
      <c r="B151" s="15" t="s">
        <v>32</v>
      </c>
    </row>
    <row r="152" spans="1:2" ht="16.5" hidden="1" outlineLevel="1" thickTop="1" thickBot="1">
      <c r="A152" s="14"/>
      <c r="B152" s="17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3"/>
      <c r="B179" s="12"/>
    </row>
    <row r="180" spans="1:2" ht="16.5" hidden="1" outlineLevel="1" thickTop="1" thickBot="1">
      <c r="A180" s="13"/>
      <c r="B180" s="12"/>
    </row>
    <row r="181" spans="1:2" ht="16.5" hidden="1" outlineLevel="1" thickTop="1" thickBot="1">
      <c r="A181" s="13"/>
      <c r="B181" s="12"/>
    </row>
    <row r="182" spans="1:2" ht="16.5" hidden="1" outlineLevel="1" thickTop="1" thickBot="1">
      <c r="A182" s="11"/>
      <c r="B182" s="12"/>
    </row>
    <row r="183" spans="1:2" ht="19.5" collapsed="1" thickTop="1" thickBot="1">
      <c r="A183" s="54" t="s">
        <v>35</v>
      </c>
      <c r="B183" s="54"/>
    </row>
    <row r="184" spans="1:2" ht="16.5" hidden="1" outlineLevel="1" thickTop="1" thickBot="1">
      <c r="A184" s="16" t="s">
        <v>34</v>
      </c>
      <c r="B184" s="15" t="s">
        <v>32</v>
      </c>
    </row>
    <row r="185" spans="1:2" ht="15.75" hidden="1" outlineLevel="1" thickTop="1">
      <c r="A185" s="14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5.75" hidden="1" outlineLevel="1" thickTop="1">
      <c r="A199" s="13"/>
      <c r="B199" s="12"/>
    </row>
    <row r="200" spans="1:2" ht="15.75" hidden="1" outlineLevel="1" thickTop="1">
      <c r="A200" s="13"/>
      <c r="B200" s="12"/>
    </row>
    <row r="201" spans="1:2" ht="15.75" hidden="1" outlineLevel="1" thickTop="1">
      <c r="A201" s="13"/>
      <c r="B201" s="12"/>
    </row>
    <row r="202" spans="1:2" ht="16.5" hidden="1" outlineLevel="1" thickTop="1" thickBot="1">
      <c r="A202" s="11"/>
      <c r="B202" s="10"/>
    </row>
    <row r="203" spans="1:2" ht="15" collapsed="1" thickTop="1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  <hyperlink ref="B6" location="'Standings (10-9-24)'!A1" display="Standings"/>
    <hyperlink ref="B7" location="'Standings (10-10-24)'!A1" display="Standings"/>
    <hyperlink ref="B8" location="'Standings (10-11-24)'!A1" display="Standings"/>
    <hyperlink ref="B9" location="'Standings (10-12-24)'!A1" display="Standings"/>
    <hyperlink ref="B10" location="'Standings (10-13-24)'!A1" display="Standings"/>
    <hyperlink ref="B11" location="'Standings (10-14-24)'!A1" display="Standings"/>
    <hyperlink ref="B12" location="'Standings (10-15-24)'!A1" display="Standings"/>
    <hyperlink ref="B13" location="'Standings (10-16-24)'!A1" display="Standings"/>
    <hyperlink ref="B14" location="'Standings (10-17-24)'!A1" display="Standings"/>
    <hyperlink ref="B15" location="'Standings (10-18-24)'!A1" display="Standings"/>
    <hyperlink ref="B16" location="'Standings (10-19-24)'!A1" display="Standings"/>
    <hyperlink ref="B17" location="'Standings (10-20-24)'!A1" display="Standings"/>
    <hyperlink ref="B18" location="'Standings (10-21-24)'!A1" display="Standings"/>
    <hyperlink ref="B19" location="'Standings (10-22-24)'!A1" display="Standings"/>
    <hyperlink ref="B20" location="'Standings (10-23-24)'!A1" display="Standings"/>
    <hyperlink ref="B21" location="'Standings (10-24-24)'!A1" display="Standings"/>
    <hyperlink ref="B22" location="'Standings (10-25-24)'!A1" display="Standings"/>
    <hyperlink ref="B23" location="'Standings (10-26-24)'!A1" display="Standings"/>
    <hyperlink ref="B24" location="'Standings (10-27-24)'!A1" display="Standings"/>
    <hyperlink ref="B25" location="'Standings (10-28-24)'!A1" display="Standings"/>
    <hyperlink ref="B26" location="'Standings (10-29-24)'!A1" display="Standings"/>
    <hyperlink ref="B27" location="'Standings (10-30-24)'!A1" display="Standings"/>
    <hyperlink ref="B28" location="'Standings (10-31-24)'!A1" display="Standings"/>
    <hyperlink ref="B31" location="'Standings (11-1-24)'!A1" display="Standings"/>
    <hyperlink ref="B32" location="'Standings (11-2-24)'!A1" display="Standings"/>
    <hyperlink ref="B33" location="'Standings (11-3-24)'!A1" display="Standings"/>
    <hyperlink ref="B34" location="'Standings (11-4-24)'!A1" display="Standings"/>
    <hyperlink ref="B35" location="'Standings (11-5-24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3" sqref="A1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ht="1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ht="1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ht="1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ht="1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ht="1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ht="1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ht="1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ht="1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ht="1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ht="1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ht="1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ht="1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ht="1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ht="1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ht="1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ht="1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ht="1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ht="1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ht="1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ht="1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ht="1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ht="1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" thickTop="1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105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ht="1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ht="1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ht="1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ht="1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12</v>
      </c>
      <c r="C6" s="1">
        <v>6</v>
      </c>
      <c r="D6" s="1">
        <v>5</v>
      </c>
      <c r="E6" s="50">
        <v>1</v>
      </c>
      <c r="F6" s="30">
        <v>13</v>
      </c>
      <c r="G6" s="31">
        <v>6</v>
      </c>
      <c r="H6" s="50">
        <v>6</v>
      </c>
      <c r="I6" s="5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ht="1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ht="15">
      <c r="A8" s="32" t="s">
        <v>29</v>
      </c>
      <c r="B8" s="49">
        <v>12</v>
      </c>
      <c r="C8" s="49">
        <v>5</v>
      </c>
      <c r="D8" s="49">
        <v>6</v>
      </c>
      <c r="E8" s="50">
        <v>1</v>
      </c>
      <c r="F8" s="30">
        <v>11</v>
      </c>
      <c r="G8" s="31">
        <v>3</v>
      </c>
      <c r="H8" s="50">
        <v>5</v>
      </c>
      <c r="I8" s="50">
        <v>0</v>
      </c>
      <c r="J8" s="30">
        <v>0</v>
      </c>
      <c r="K8" s="29" t="s">
        <v>152</v>
      </c>
      <c r="L8" s="49" t="s">
        <v>158</v>
      </c>
      <c r="M8" s="49" t="s">
        <v>127</v>
      </c>
      <c r="N8" s="49" t="s">
        <v>171</v>
      </c>
      <c r="O8" s="31">
        <v>32</v>
      </c>
      <c r="P8" s="50">
        <v>42</v>
      </c>
      <c r="Q8" s="30">
        <v>-10</v>
      </c>
      <c r="R8" s="29" t="s">
        <v>100</v>
      </c>
      <c r="S8" s="28" t="s">
        <v>222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</v>
      </c>
      <c r="B15" s="49">
        <v>10</v>
      </c>
      <c r="C15" s="49">
        <v>8</v>
      </c>
      <c r="D15" s="49">
        <v>2</v>
      </c>
      <c r="E15" s="50">
        <v>0</v>
      </c>
      <c r="F15" s="30">
        <v>16</v>
      </c>
      <c r="G15" s="50">
        <v>7</v>
      </c>
      <c r="H15" s="50">
        <v>8</v>
      </c>
      <c r="I15" s="50">
        <v>0</v>
      </c>
      <c r="J15" s="50">
        <v>0</v>
      </c>
      <c r="K15" s="29" t="s">
        <v>241</v>
      </c>
      <c r="L15" s="49" t="s">
        <v>116</v>
      </c>
      <c r="M15" s="49" t="s">
        <v>162</v>
      </c>
      <c r="N15" s="49" t="s">
        <v>192</v>
      </c>
      <c r="O15" s="31">
        <v>44</v>
      </c>
      <c r="P15" s="50">
        <v>29</v>
      </c>
      <c r="Q15" s="30">
        <v>15</v>
      </c>
      <c r="R15" s="29" t="s">
        <v>123</v>
      </c>
      <c r="S15" s="28" t="s">
        <v>253</v>
      </c>
    </row>
    <row r="16" spans="1:20" ht="1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ht="1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49">
        <v>12</v>
      </c>
      <c r="C28" s="49">
        <v>5</v>
      </c>
      <c r="D28" s="49">
        <v>4</v>
      </c>
      <c r="E28" s="50">
        <v>3</v>
      </c>
      <c r="F28" s="30">
        <v>13</v>
      </c>
      <c r="G28" s="50">
        <v>2</v>
      </c>
      <c r="H28" s="50">
        <v>5</v>
      </c>
      <c r="I28" s="50">
        <v>0</v>
      </c>
      <c r="J28" s="50">
        <v>0</v>
      </c>
      <c r="K28" s="29" t="s">
        <v>151</v>
      </c>
      <c r="L28" s="49" t="s">
        <v>177</v>
      </c>
      <c r="M28" s="49" t="s">
        <v>113</v>
      </c>
      <c r="N28" s="49" t="s">
        <v>251</v>
      </c>
      <c r="O28" s="31">
        <v>37</v>
      </c>
      <c r="P28" s="5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ht="1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49">
        <v>12</v>
      </c>
      <c r="C35" s="49">
        <v>8</v>
      </c>
      <c r="D35" s="49">
        <v>3</v>
      </c>
      <c r="E35" s="50">
        <v>1</v>
      </c>
      <c r="F35" s="33">
        <v>17</v>
      </c>
      <c r="G35" s="50">
        <v>7</v>
      </c>
      <c r="H35" s="50">
        <v>8</v>
      </c>
      <c r="I35" s="50">
        <v>0</v>
      </c>
      <c r="J35" s="50">
        <v>0</v>
      </c>
      <c r="K35" s="29" t="s">
        <v>215</v>
      </c>
      <c r="L35" s="49" t="s">
        <v>184</v>
      </c>
      <c r="M35" s="49" t="s">
        <v>128</v>
      </c>
      <c r="N35" s="49" t="s">
        <v>250</v>
      </c>
      <c r="O35" s="31">
        <v>54</v>
      </c>
      <c r="P35" s="5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ht="1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50">
        <v>2</v>
      </c>
      <c r="F6" s="30">
        <v>14</v>
      </c>
      <c r="G6" s="31">
        <v>6</v>
      </c>
      <c r="H6" s="50">
        <v>6</v>
      </c>
      <c r="I6" s="5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49">
        <v>13</v>
      </c>
      <c r="C7" s="49">
        <v>6</v>
      </c>
      <c r="D7" s="49">
        <v>6</v>
      </c>
      <c r="E7" s="50">
        <v>1</v>
      </c>
      <c r="F7" s="30">
        <v>13</v>
      </c>
      <c r="G7" s="31">
        <v>4</v>
      </c>
      <c r="H7" s="50">
        <v>6</v>
      </c>
      <c r="I7" s="50">
        <v>0</v>
      </c>
      <c r="J7" s="30">
        <v>0</v>
      </c>
      <c r="K7" s="29" t="s">
        <v>175</v>
      </c>
      <c r="L7" s="49" t="s">
        <v>158</v>
      </c>
      <c r="M7" s="49" t="s">
        <v>127</v>
      </c>
      <c r="N7" s="49" t="s">
        <v>171</v>
      </c>
      <c r="O7" s="31">
        <v>34</v>
      </c>
      <c r="P7" s="5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48">
        <v>11</v>
      </c>
      <c r="C8" s="48">
        <v>6</v>
      </c>
      <c r="D8" s="48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48" t="s">
        <v>153</v>
      </c>
      <c r="M8" s="48" t="s">
        <v>116</v>
      </c>
      <c r="N8" s="48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50">
        <v>1</v>
      </c>
      <c r="F9" s="30">
        <v>11</v>
      </c>
      <c r="G9" s="31">
        <v>5</v>
      </c>
      <c r="H9" s="50">
        <v>5</v>
      </c>
      <c r="I9" s="5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49">
        <v>12</v>
      </c>
      <c r="C11" s="49">
        <v>4</v>
      </c>
      <c r="D11" s="49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49" t="s">
        <v>137</v>
      </c>
      <c r="M11" s="49" t="s">
        <v>116</v>
      </c>
      <c r="N11" s="49" t="s">
        <v>204</v>
      </c>
      <c r="O11" s="31">
        <v>33</v>
      </c>
      <c r="P11" s="5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48">
        <v>10</v>
      </c>
      <c r="C15" s="48">
        <v>8</v>
      </c>
      <c r="D15" s="48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48" t="s">
        <v>162</v>
      </c>
      <c r="M15" s="48" t="s">
        <v>124</v>
      </c>
      <c r="N15" s="48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ht="1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ht="15">
      <c r="A17" s="32" t="s">
        <v>1</v>
      </c>
      <c r="B17" s="49">
        <v>11</v>
      </c>
      <c r="C17" s="49">
        <v>8</v>
      </c>
      <c r="D17" s="49">
        <v>3</v>
      </c>
      <c r="E17" s="50">
        <v>0</v>
      </c>
      <c r="F17" s="30">
        <v>16</v>
      </c>
      <c r="G17" s="50">
        <v>7</v>
      </c>
      <c r="H17" s="50">
        <v>8</v>
      </c>
      <c r="I17" s="50">
        <v>0</v>
      </c>
      <c r="J17" s="50">
        <v>0</v>
      </c>
      <c r="K17" s="29" t="s">
        <v>241</v>
      </c>
      <c r="L17" s="49" t="s">
        <v>127</v>
      </c>
      <c r="M17" s="49" t="s">
        <v>147</v>
      </c>
      <c r="N17" s="49" t="s">
        <v>223</v>
      </c>
      <c r="O17" s="31">
        <v>46</v>
      </c>
      <c r="P17" s="5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49">
        <v>11</v>
      </c>
      <c r="C18" s="49">
        <v>5</v>
      </c>
      <c r="D18" s="49">
        <v>5</v>
      </c>
      <c r="E18" s="50">
        <v>1</v>
      </c>
      <c r="F18" s="30">
        <v>11</v>
      </c>
      <c r="G18" s="50">
        <v>5</v>
      </c>
      <c r="H18" s="50">
        <v>5</v>
      </c>
      <c r="I18" s="50">
        <v>0</v>
      </c>
      <c r="J18" s="50">
        <v>0</v>
      </c>
      <c r="K18" s="29" t="s">
        <v>175</v>
      </c>
      <c r="L18" s="49" t="s">
        <v>133</v>
      </c>
      <c r="M18" s="49" t="s">
        <v>113</v>
      </c>
      <c r="N18" s="49" t="s">
        <v>135</v>
      </c>
      <c r="O18" s="31">
        <v>39</v>
      </c>
      <c r="P18" s="5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49">
        <v>11</v>
      </c>
      <c r="C27" s="49">
        <v>7</v>
      </c>
      <c r="D27" s="49">
        <v>4</v>
      </c>
      <c r="E27" s="50">
        <v>0</v>
      </c>
      <c r="F27" s="30">
        <v>14</v>
      </c>
      <c r="G27" s="50">
        <v>5</v>
      </c>
      <c r="H27" s="50">
        <v>6</v>
      </c>
      <c r="I27" s="50">
        <v>1</v>
      </c>
      <c r="J27" s="50">
        <v>0</v>
      </c>
      <c r="K27" s="29" t="s">
        <v>147</v>
      </c>
      <c r="L27" s="49" t="s">
        <v>127</v>
      </c>
      <c r="M27" s="49" t="s">
        <v>103</v>
      </c>
      <c r="N27" s="49" t="s">
        <v>170</v>
      </c>
      <c r="O27" s="31">
        <v>35</v>
      </c>
      <c r="P27" s="5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49">
        <v>12</v>
      </c>
      <c r="C28" s="49">
        <v>5</v>
      </c>
      <c r="D28" s="49">
        <v>4</v>
      </c>
      <c r="E28" s="50">
        <v>3</v>
      </c>
      <c r="F28" s="30">
        <v>13</v>
      </c>
      <c r="G28" s="50">
        <v>2</v>
      </c>
      <c r="H28" s="50">
        <v>5</v>
      </c>
      <c r="I28" s="50">
        <v>0</v>
      </c>
      <c r="J28" s="50">
        <v>0</v>
      </c>
      <c r="K28" s="29" t="s">
        <v>151</v>
      </c>
      <c r="L28" s="49" t="s">
        <v>177</v>
      </c>
      <c r="M28" s="49" t="s">
        <v>113</v>
      </c>
      <c r="N28" s="49" t="s">
        <v>251</v>
      </c>
      <c r="O28" s="31">
        <v>37</v>
      </c>
      <c r="P28" s="5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49">
        <v>12</v>
      </c>
      <c r="C35" s="49">
        <v>8</v>
      </c>
      <c r="D35" s="49">
        <v>3</v>
      </c>
      <c r="E35" s="50">
        <v>1</v>
      </c>
      <c r="F35" s="33">
        <v>17</v>
      </c>
      <c r="G35" s="50">
        <v>7</v>
      </c>
      <c r="H35" s="50">
        <v>8</v>
      </c>
      <c r="I35" s="50">
        <v>0</v>
      </c>
      <c r="J35" s="50">
        <v>0</v>
      </c>
      <c r="K35" s="29" t="s">
        <v>215</v>
      </c>
      <c r="L35" s="49" t="s">
        <v>184</v>
      </c>
      <c r="M35" s="49" t="s">
        <v>128</v>
      </c>
      <c r="N35" s="49" t="s">
        <v>250</v>
      </c>
      <c r="O35" s="31">
        <v>54</v>
      </c>
      <c r="P35" s="5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49">
        <v>11</v>
      </c>
      <c r="C41" s="49">
        <v>4</v>
      </c>
      <c r="D41" s="49">
        <v>5</v>
      </c>
      <c r="E41" s="50">
        <v>2</v>
      </c>
      <c r="F41" s="30">
        <v>10</v>
      </c>
      <c r="G41" s="50">
        <v>3</v>
      </c>
      <c r="H41" s="50">
        <v>4</v>
      </c>
      <c r="I41" s="50">
        <v>0</v>
      </c>
      <c r="J41" s="50">
        <v>0</v>
      </c>
      <c r="K41" s="29" t="s">
        <v>127</v>
      </c>
      <c r="L41" s="49" t="s">
        <v>242</v>
      </c>
      <c r="M41" s="49" t="s">
        <v>127</v>
      </c>
      <c r="N41" s="49" t="s">
        <v>172</v>
      </c>
      <c r="O41" s="31">
        <v>24</v>
      </c>
      <c r="P41" s="5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48" customWidth="1"/>
    <col min="2" max="4" width="9.125" style="48"/>
    <col min="5" max="10" width="9.125" style="20"/>
    <col min="11" max="13" width="9.125" style="48"/>
    <col min="14" max="14" width="13.375" style="48" customWidth="1"/>
    <col min="15" max="15" width="9.125" style="19"/>
    <col min="16" max="16" width="10" style="19" customWidth="1"/>
    <col min="17" max="17" width="9.125" style="19"/>
    <col min="18" max="16384" width="9.125" style="48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48">
        <v>12</v>
      </c>
      <c r="C5" s="48">
        <v>7</v>
      </c>
      <c r="D5" s="48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48" t="s">
        <v>171</v>
      </c>
      <c r="M5" s="48" t="s">
        <v>101</v>
      </c>
      <c r="N5" s="48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48">
        <v>13</v>
      </c>
      <c r="C6" s="48">
        <v>6</v>
      </c>
      <c r="D6" s="48">
        <v>5</v>
      </c>
      <c r="E6" s="50">
        <v>2</v>
      </c>
      <c r="F6" s="30">
        <v>14</v>
      </c>
      <c r="G6" s="31">
        <v>6</v>
      </c>
      <c r="H6" s="50">
        <v>6</v>
      </c>
      <c r="I6" s="50">
        <v>0</v>
      </c>
      <c r="J6" s="30">
        <v>0</v>
      </c>
      <c r="K6" s="29" t="s">
        <v>136</v>
      </c>
      <c r="L6" s="48" t="s">
        <v>242</v>
      </c>
      <c r="M6" s="48" t="s">
        <v>125</v>
      </c>
      <c r="N6" s="48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49">
        <v>13</v>
      </c>
      <c r="C7" s="49">
        <v>6</v>
      </c>
      <c r="D7" s="49">
        <v>6</v>
      </c>
      <c r="E7" s="50">
        <v>1</v>
      </c>
      <c r="F7" s="30">
        <v>13</v>
      </c>
      <c r="G7" s="31">
        <v>4</v>
      </c>
      <c r="H7" s="50">
        <v>6</v>
      </c>
      <c r="I7" s="50">
        <v>0</v>
      </c>
      <c r="J7" s="30">
        <v>0</v>
      </c>
      <c r="K7" s="29" t="s">
        <v>175</v>
      </c>
      <c r="L7" s="49" t="s">
        <v>158</v>
      </c>
      <c r="M7" s="49" t="s">
        <v>127</v>
      </c>
      <c r="N7" s="49" t="s">
        <v>171</v>
      </c>
      <c r="O7" s="31">
        <v>34</v>
      </c>
      <c r="P7" s="5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48">
        <v>11</v>
      </c>
      <c r="C8" s="48">
        <v>6</v>
      </c>
      <c r="D8" s="48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48" t="s">
        <v>153</v>
      </c>
      <c r="M8" s="48" t="s">
        <v>116</v>
      </c>
      <c r="N8" s="48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48">
        <v>11</v>
      </c>
      <c r="C9" s="48">
        <v>5</v>
      </c>
      <c r="D9" s="48">
        <v>5</v>
      </c>
      <c r="E9" s="50">
        <v>1</v>
      </c>
      <c r="F9" s="30">
        <v>11</v>
      </c>
      <c r="G9" s="31">
        <v>5</v>
      </c>
      <c r="H9" s="50">
        <v>5</v>
      </c>
      <c r="I9" s="50">
        <v>0</v>
      </c>
      <c r="J9" s="30">
        <v>0</v>
      </c>
      <c r="K9" s="29" t="s">
        <v>172</v>
      </c>
      <c r="L9" s="48" t="s">
        <v>127</v>
      </c>
      <c r="M9" s="48" t="s">
        <v>113</v>
      </c>
      <c r="N9" s="48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48">
        <v>12</v>
      </c>
      <c r="C10" s="48">
        <v>4</v>
      </c>
      <c r="D10" s="48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48" t="s">
        <v>137</v>
      </c>
      <c r="M10" s="48" t="s">
        <v>127</v>
      </c>
      <c r="N10" s="48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49">
        <v>12</v>
      </c>
      <c r="C11" s="49">
        <v>4</v>
      </c>
      <c r="D11" s="49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49" t="s">
        <v>137</v>
      </c>
      <c r="M11" s="49" t="s">
        <v>116</v>
      </c>
      <c r="N11" s="49" t="s">
        <v>204</v>
      </c>
      <c r="O11" s="31">
        <v>33</v>
      </c>
      <c r="P11" s="5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48">
        <v>15</v>
      </c>
      <c r="C14" s="48">
        <v>8</v>
      </c>
      <c r="D14" s="48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48" t="s">
        <v>194</v>
      </c>
      <c r="M14" s="48" t="s">
        <v>142</v>
      </c>
      <c r="N14" s="48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ht="15">
      <c r="A15" s="32" t="s">
        <v>12</v>
      </c>
      <c r="B15" s="49">
        <v>11</v>
      </c>
      <c r="C15" s="49">
        <v>8</v>
      </c>
      <c r="D15" s="49">
        <v>2</v>
      </c>
      <c r="E15" s="50">
        <v>1</v>
      </c>
      <c r="F15" s="30">
        <v>17</v>
      </c>
      <c r="G15" s="50">
        <v>8</v>
      </c>
      <c r="H15" s="50">
        <v>8</v>
      </c>
      <c r="I15" s="50">
        <v>0</v>
      </c>
      <c r="J15" s="50">
        <v>0</v>
      </c>
      <c r="K15" s="29" t="s">
        <v>161</v>
      </c>
      <c r="L15" s="49" t="s">
        <v>128</v>
      </c>
      <c r="M15" s="49" t="s">
        <v>116</v>
      </c>
      <c r="N15" s="49" t="s">
        <v>210</v>
      </c>
      <c r="O15" s="31">
        <v>44</v>
      </c>
      <c r="P15" s="50">
        <v>24</v>
      </c>
      <c r="Q15" s="30">
        <v>20</v>
      </c>
      <c r="R15" s="29" t="s">
        <v>104</v>
      </c>
      <c r="S15" s="28" t="s">
        <v>230</v>
      </c>
    </row>
    <row r="16" spans="1:20" ht="15">
      <c r="A16" s="32" t="s">
        <v>26</v>
      </c>
      <c r="B16" s="48">
        <v>10</v>
      </c>
      <c r="C16" s="48">
        <v>8</v>
      </c>
      <c r="D16" s="48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48" t="s">
        <v>162</v>
      </c>
      <c r="M16" s="48" t="s">
        <v>124</v>
      </c>
      <c r="N16" s="48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ht="15">
      <c r="A17" s="32" t="s">
        <v>1</v>
      </c>
      <c r="B17" s="49">
        <v>11</v>
      </c>
      <c r="C17" s="49">
        <v>8</v>
      </c>
      <c r="D17" s="49">
        <v>3</v>
      </c>
      <c r="E17" s="50">
        <v>0</v>
      </c>
      <c r="F17" s="30">
        <v>16</v>
      </c>
      <c r="G17" s="50">
        <v>7</v>
      </c>
      <c r="H17" s="50">
        <v>8</v>
      </c>
      <c r="I17" s="50">
        <v>0</v>
      </c>
      <c r="J17" s="50">
        <v>0</v>
      </c>
      <c r="K17" s="29" t="s">
        <v>241</v>
      </c>
      <c r="L17" s="49" t="s">
        <v>127</v>
      </c>
      <c r="M17" s="49" t="s">
        <v>147</v>
      </c>
      <c r="N17" s="49" t="s">
        <v>223</v>
      </c>
      <c r="O17" s="31">
        <v>46</v>
      </c>
      <c r="P17" s="5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51">
        <v>11</v>
      </c>
      <c r="C18" s="51">
        <v>5</v>
      </c>
      <c r="D18" s="5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51" t="s">
        <v>133</v>
      </c>
      <c r="M18" s="51" t="s">
        <v>113</v>
      </c>
      <c r="N18" s="5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48">
        <v>13</v>
      </c>
      <c r="C19" s="48">
        <v>5</v>
      </c>
      <c r="D19" s="48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48" t="s">
        <v>156</v>
      </c>
      <c r="M19" s="48" t="s">
        <v>101</v>
      </c>
      <c r="N19" s="48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49">
        <v>12</v>
      </c>
      <c r="C20" s="49">
        <v>4</v>
      </c>
      <c r="D20" s="49">
        <v>6</v>
      </c>
      <c r="E20" s="50">
        <v>2</v>
      </c>
      <c r="F20" s="30">
        <v>10</v>
      </c>
      <c r="G20" s="50">
        <v>1</v>
      </c>
      <c r="H20" s="50">
        <v>3</v>
      </c>
      <c r="I20" s="50">
        <v>1</v>
      </c>
      <c r="J20" s="50">
        <v>0</v>
      </c>
      <c r="K20" s="29" t="s">
        <v>137</v>
      </c>
      <c r="L20" s="49" t="s">
        <v>172</v>
      </c>
      <c r="M20" s="49" t="s">
        <v>113</v>
      </c>
      <c r="N20" s="49" t="s">
        <v>152</v>
      </c>
      <c r="O20" s="31">
        <v>28</v>
      </c>
      <c r="P20" s="5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48">
        <v>11</v>
      </c>
      <c r="C26" s="48">
        <v>8</v>
      </c>
      <c r="D26" s="48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48" t="s">
        <v>191</v>
      </c>
      <c r="M26" s="48" t="s">
        <v>122</v>
      </c>
      <c r="N26" s="48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49">
        <v>11</v>
      </c>
      <c r="C27" s="49">
        <v>7</v>
      </c>
      <c r="D27" s="49">
        <v>4</v>
      </c>
      <c r="E27" s="50">
        <v>0</v>
      </c>
      <c r="F27" s="30">
        <v>14</v>
      </c>
      <c r="G27" s="50">
        <v>5</v>
      </c>
      <c r="H27" s="50">
        <v>6</v>
      </c>
      <c r="I27" s="50">
        <v>1</v>
      </c>
      <c r="J27" s="50">
        <v>0</v>
      </c>
      <c r="K27" s="29" t="s">
        <v>147</v>
      </c>
      <c r="L27" s="49" t="s">
        <v>127</v>
      </c>
      <c r="M27" s="49" t="s">
        <v>103</v>
      </c>
      <c r="N27" s="49" t="s">
        <v>170</v>
      </c>
      <c r="O27" s="31">
        <v>35</v>
      </c>
      <c r="P27" s="5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49">
        <v>12</v>
      </c>
      <c r="C28" s="49">
        <v>5</v>
      </c>
      <c r="D28" s="49">
        <v>4</v>
      </c>
      <c r="E28" s="50">
        <v>3</v>
      </c>
      <c r="F28" s="30">
        <v>13</v>
      </c>
      <c r="G28" s="50">
        <v>2</v>
      </c>
      <c r="H28" s="50">
        <v>5</v>
      </c>
      <c r="I28" s="50">
        <v>0</v>
      </c>
      <c r="J28" s="50">
        <v>0</v>
      </c>
      <c r="K28" s="29" t="s">
        <v>151</v>
      </c>
      <c r="L28" s="49" t="s">
        <v>177</v>
      </c>
      <c r="M28" s="49" t="s">
        <v>113</v>
      </c>
      <c r="N28" s="49" t="s">
        <v>251</v>
      </c>
      <c r="O28" s="31">
        <v>37</v>
      </c>
      <c r="P28" s="5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48">
        <v>12</v>
      </c>
      <c r="C29" s="48">
        <v>6</v>
      </c>
      <c r="D29" s="48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48" t="s">
        <v>171</v>
      </c>
      <c r="M29" s="48" t="s">
        <v>101</v>
      </c>
      <c r="N29" s="48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48">
        <v>13</v>
      </c>
      <c r="C30" s="48">
        <v>5</v>
      </c>
      <c r="D30" s="48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48" t="s">
        <v>189</v>
      </c>
      <c r="M30" s="48" t="s">
        <v>133</v>
      </c>
      <c r="N30" s="48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49">
        <v>12</v>
      </c>
      <c r="C31" s="49">
        <v>5</v>
      </c>
      <c r="D31" s="49">
        <v>7</v>
      </c>
      <c r="E31" s="50">
        <v>0</v>
      </c>
      <c r="F31" s="30">
        <v>10</v>
      </c>
      <c r="G31" s="50">
        <v>4</v>
      </c>
      <c r="H31" s="50">
        <v>5</v>
      </c>
      <c r="I31" s="50">
        <v>0</v>
      </c>
      <c r="J31" s="50">
        <v>0</v>
      </c>
      <c r="K31" s="29" t="s">
        <v>202</v>
      </c>
      <c r="L31" s="49" t="s">
        <v>135</v>
      </c>
      <c r="M31" s="49" t="s">
        <v>119</v>
      </c>
      <c r="N31" s="49" t="s">
        <v>175</v>
      </c>
      <c r="O31" s="31">
        <v>40</v>
      </c>
      <c r="P31" s="5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48">
        <v>12</v>
      </c>
      <c r="C32" s="48">
        <v>4</v>
      </c>
      <c r="D32" s="48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48" t="s">
        <v>125</v>
      </c>
      <c r="M32" s="48" t="s">
        <v>116</v>
      </c>
      <c r="N32" s="48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51">
        <v>13</v>
      </c>
      <c r="C35" s="51">
        <v>7</v>
      </c>
      <c r="D35" s="5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51" t="s">
        <v>257</v>
      </c>
      <c r="M35" s="51" t="s">
        <v>135</v>
      </c>
      <c r="N35" s="5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ht="15">
      <c r="A36" s="32" t="s">
        <v>2</v>
      </c>
      <c r="B36" s="49">
        <v>12</v>
      </c>
      <c r="C36" s="49">
        <v>8</v>
      </c>
      <c r="D36" s="49">
        <v>3</v>
      </c>
      <c r="E36" s="50">
        <v>1</v>
      </c>
      <c r="F36" s="30">
        <v>17</v>
      </c>
      <c r="G36" s="50">
        <v>7</v>
      </c>
      <c r="H36" s="50">
        <v>8</v>
      </c>
      <c r="I36" s="50">
        <v>0</v>
      </c>
      <c r="J36" s="50">
        <v>0</v>
      </c>
      <c r="K36" s="29" t="s">
        <v>215</v>
      </c>
      <c r="L36" s="49" t="s">
        <v>184</v>
      </c>
      <c r="M36" s="49" t="s">
        <v>128</v>
      </c>
      <c r="N36" s="49" t="s">
        <v>250</v>
      </c>
      <c r="O36" s="31">
        <v>54</v>
      </c>
      <c r="P36" s="5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48">
        <v>12</v>
      </c>
      <c r="C37" s="48">
        <v>6</v>
      </c>
      <c r="D37" s="48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48" t="s">
        <v>146</v>
      </c>
      <c r="M37" s="48" t="s">
        <v>146</v>
      </c>
      <c r="N37" s="48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48">
        <v>13</v>
      </c>
      <c r="C38" s="48">
        <v>6</v>
      </c>
      <c r="D38" s="48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48" t="s">
        <v>136</v>
      </c>
      <c r="M38" s="48" t="s">
        <v>113</v>
      </c>
      <c r="N38" s="48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ht="15">
      <c r="A39" s="32" t="s">
        <v>3</v>
      </c>
      <c r="B39" s="49">
        <v>10</v>
      </c>
      <c r="C39" s="49">
        <v>5</v>
      </c>
      <c r="D39" s="49">
        <v>2</v>
      </c>
      <c r="E39" s="50">
        <v>3</v>
      </c>
      <c r="F39" s="30">
        <v>13</v>
      </c>
      <c r="G39" s="50">
        <v>4</v>
      </c>
      <c r="H39" s="50">
        <v>5</v>
      </c>
      <c r="I39" s="50">
        <v>0</v>
      </c>
      <c r="J39" s="50">
        <v>1</v>
      </c>
      <c r="K39" s="29" t="s">
        <v>239</v>
      </c>
      <c r="L39" s="49" t="s">
        <v>128</v>
      </c>
      <c r="M39" s="49" t="s">
        <v>122</v>
      </c>
      <c r="N39" s="49" t="s">
        <v>129</v>
      </c>
      <c r="O39" s="31">
        <v>30</v>
      </c>
      <c r="P39" s="5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48">
        <v>13</v>
      </c>
      <c r="C40" s="48">
        <v>5</v>
      </c>
      <c r="D40" s="48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48" t="s">
        <v>171</v>
      </c>
      <c r="M40" s="48" t="s">
        <v>99</v>
      </c>
      <c r="N40" s="48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49">
        <v>11</v>
      </c>
      <c r="C41" s="49">
        <v>4</v>
      </c>
      <c r="D41" s="49">
        <v>5</v>
      </c>
      <c r="E41" s="50">
        <v>2</v>
      </c>
      <c r="F41" s="30">
        <v>10</v>
      </c>
      <c r="G41" s="50">
        <v>3</v>
      </c>
      <c r="H41" s="50">
        <v>4</v>
      </c>
      <c r="I41" s="50">
        <v>0</v>
      </c>
      <c r="J41" s="50">
        <v>0</v>
      </c>
      <c r="K41" s="29" t="s">
        <v>127</v>
      </c>
      <c r="L41" s="49" t="s">
        <v>242</v>
      </c>
      <c r="M41" s="49" t="s">
        <v>127</v>
      </c>
      <c r="N41" s="49" t="s">
        <v>172</v>
      </c>
      <c r="O41" s="31">
        <v>24</v>
      </c>
      <c r="P41" s="5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48" t="s">
        <v>57</v>
      </c>
      <c r="B44" s="55" t="s">
        <v>56</v>
      </c>
      <c r="C44" s="55"/>
      <c r="D44" s="55"/>
    </row>
    <row r="45" spans="1:19">
      <c r="A45" s="48" t="s">
        <v>55</v>
      </c>
      <c r="B45" s="55" t="s">
        <v>54</v>
      </c>
      <c r="C45" s="55"/>
      <c r="D45" s="55"/>
    </row>
    <row r="46" spans="1:19">
      <c r="A46" s="48" t="s">
        <v>53</v>
      </c>
      <c r="B46" s="55" t="s">
        <v>52</v>
      </c>
      <c r="C46" s="55"/>
      <c r="D46" s="55"/>
    </row>
    <row r="47" spans="1:19">
      <c r="A47" s="48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51" customWidth="1"/>
    <col min="2" max="4" width="9.125" style="51"/>
    <col min="5" max="10" width="9.125" style="20"/>
    <col min="11" max="13" width="9.125" style="51"/>
    <col min="14" max="14" width="13.375" style="51" customWidth="1"/>
    <col min="15" max="15" width="9.125" style="19"/>
    <col min="16" max="16" width="10" style="19" customWidth="1"/>
    <col min="17" max="17" width="9.125" style="19"/>
    <col min="18" max="16384" width="9.125" style="5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49">
        <v>14</v>
      </c>
      <c r="C5" s="49">
        <v>7</v>
      </c>
      <c r="D5" s="49">
        <v>5</v>
      </c>
      <c r="E5" s="50">
        <v>2</v>
      </c>
      <c r="F5" s="30">
        <v>16</v>
      </c>
      <c r="G5" s="31">
        <v>7</v>
      </c>
      <c r="H5" s="50">
        <v>7</v>
      </c>
      <c r="I5" s="50">
        <v>0</v>
      </c>
      <c r="J5" s="30">
        <v>0</v>
      </c>
      <c r="K5" s="29" t="s">
        <v>147</v>
      </c>
      <c r="L5" s="49" t="s">
        <v>242</v>
      </c>
      <c r="M5" s="49" t="s">
        <v>138</v>
      </c>
      <c r="N5" s="49" t="s">
        <v>174</v>
      </c>
      <c r="O5" s="31">
        <v>43</v>
      </c>
      <c r="P5" s="5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51">
        <v>13</v>
      </c>
      <c r="C6" s="51">
        <v>7</v>
      </c>
      <c r="D6" s="5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51" t="s">
        <v>212</v>
      </c>
      <c r="M6" s="51" t="s">
        <v>101</v>
      </c>
      <c r="N6" s="5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49">
        <v>14</v>
      </c>
      <c r="C7" s="49">
        <v>6</v>
      </c>
      <c r="D7" s="49">
        <v>7</v>
      </c>
      <c r="E7" s="50">
        <v>1</v>
      </c>
      <c r="F7" s="30">
        <v>13</v>
      </c>
      <c r="G7" s="31">
        <v>4</v>
      </c>
      <c r="H7" s="50">
        <v>6</v>
      </c>
      <c r="I7" s="50">
        <v>0</v>
      </c>
      <c r="J7" s="30">
        <v>0</v>
      </c>
      <c r="K7" s="29" t="s">
        <v>175</v>
      </c>
      <c r="L7" s="49" t="s">
        <v>156</v>
      </c>
      <c r="M7" s="49" t="s">
        <v>143</v>
      </c>
      <c r="N7" s="49" t="s">
        <v>212</v>
      </c>
      <c r="O7" s="31">
        <v>34</v>
      </c>
      <c r="P7" s="5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11</v>
      </c>
      <c r="B8" s="51">
        <v>12</v>
      </c>
      <c r="C8" s="51">
        <v>6</v>
      </c>
      <c r="D8" s="51">
        <v>6</v>
      </c>
      <c r="E8" s="50">
        <v>0</v>
      </c>
      <c r="F8" s="30">
        <v>12</v>
      </c>
      <c r="G8" s="31">
        <v>5</v>
      </c>
      <c r="H8" s="50">
        <v>6</v>
      </c>
      <c r="I8" s="50">
        <v>0</v>
      </c>
      <c r="J8" s="30">
        <v>0</v>
      </c>
      <c r="K8" s="29" t="s">
        <v>162</v>
      </c>
      <c r="L8" s="51" t="s">
        <v>180</v>
      </c>
      <c r="M8" s="51" t="s">
        <v>127</v>
      </c>
      <c r="N8" s="5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ht="15">
      <c r="A9" s="32" t="s">
        <v>28</v>
      </c>
      <c r="B9" s="51">
        <v>13</v>
      </c>
      <c r="C9" s="51">
        <v>5</v>
      </c>
      <c r="D9" s="5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51" t="s">
        <v>137</v>
      </c>
      <c r="M9" s="51" t="s">
        <v>135</v>
      </c>
      <c r="N9" s="5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ht="15">
      <c r="A10" s="32" t="s">
        <v>21</v>
      </c>
      <c r="B10" s="51">
        <v>11</v>
      </c>
      <c r="C10" s="51">
        <v>5</v>
      </c>
      <c r="D10" s="51">
        <v>5</v>
      </c>
      <c r="E10" s="50">
        <v>1</v>
      </c>
      <c r="F10" s="30">
        <v>11</v>
      </c>
      <c r="G10" s="31">
        <v>5</v>
      </c>
      <c r="H10" s="50">
        <v>5</v>
      </c>
      <c r="I10" s="50">
        <v>0</v>
      </c>
      <c r="J10" s="30">
        <v>0</v>
      </c>
      <c r="K10" s="29" t="s">
        <v>172</v>
      </c>
      <c r="L10" s="51" t="s">
        <v>127</v>
      </c>
      <c r="M10" s="51" t="s">
        <v>113</v>
      </c>
      <c r="N10" s="5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53">
        <v>13</v>
      </c>
      <c r="C11" s="53">
        <v>4</v>
      </c>
      <c r="D11" s="53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53" t="s">
        <v>137</v>
      </c>
      <c r="M11" s="53" t="s">
        <v>116</v>
      </c>
      <c r="N11" s="53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51">
        <v>11</v>
      </c>
      <c r="C14" s="51">
        <v>9</v>
      </c>
      <c r="D14" s="5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51" t="s">
        <v>162</v>
      </c>
      <c r="M14" s="51" t="s">
        <v>131</v>
      </c>
      <c r="N14" s="5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53">
        <v>15</v>
      </c>
      <c r="C15" s="53">
        <v>8</v>
      </c>
      <c r="D15" s="53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53" t="s">
        <v>194</v>
      </c>
      <c r="M15" s="53" t="s">
        <v>142</v>
      </c>
      <c r="N15" s="53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12</v>
      </c>
      <c r="B16" s="51">
        <v>11</v>
      </c>
      <c r="C16" s="51">
        <v>8</v>
      </c>
      <c r="D16" s="5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51" t="s">
        <v>128</v>
      </c>
      <c r="M16" s="51" t="s">
        <v>116</v>
      </c>
      <c r="N16" s="5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ht="15">
      <c r="A17" s="32" t="s">
        <v>1</v>
      </c>
      <c r="B17" s="49">
        <v>11</v>
      </c>
      <c r="C17" s="49">
        <v>8</v>
      </c>
      <c r="D17" s="49">
        <v>3</v>
      </c>
      <c r="E17" s="50">
        <v>0</v>
      </c>
      <c r="F17" s="30">
        <v>16</v>
      </c>
      <c r="G17" s="50">
        <v>7</v>
      </c>
      <c r="H17" s="50">
        <v>8</v>
      </c>
      <c r="I17" s="50">
        <v>0</v>
      </c>
      <c r="J17" s="50">
        <v>0</v>
      </c>
      <c r="K17" s="29" t="s">
        <v>241</v>
      </c>
      <c r="L17" s="49" t="s">
        <v>127</v>
      </c>
      <c r="M17" s="49" t="s">
        <v>147</v>
      </c>
      <c r="N17" s="49" t="s">
        <v>223</v>
      </c>
      <c r="O17" s="31">
        <v>46</v>
      </c>
      <c r="P17" s="5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49">
        <v>12</v>
      </c>
      <c r="C18" s="49">
        <v>5</v>
      </c>
      <c r="D18" s="49">
        <v>5</v>
      </c>
      <c r="E18" s="50">
        <v>2</v>
      </c>
      <c r="F18" s="30">
        <v>12</v>
      </c>
      <c r="G18" s="50">
        <v>5</v>
      </c>
      <c r="H18" s="50">
        <v>5</v>
      </c>
      <c r="I18" s="50">
        <v>0</v>
      </c>
      <c r="J18" s="50">
        <v>0</v>
      </c>
      <c r="K18" s="29" t="s">
        <v>175</v>
      </c>
      <c r="L18" s="49" t="s">
        <v>224</v>
      </c>
      <c r="M18" s="49" t="s">
        <v>113</v>
      </c>
      <c r="N18" s="49" t="s">
        <v>135</v>
      </c>
      <c r="O18" s="31">
        <v>40</v>
      </c>
      <c r="P18" s="5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49">
        <v>13</v>
      </c>
      <c r="C19" s="49">
        <v>5</v>
      </c>
      <c r="D19" s="49">
        <v>6</v>
      </c>
      <c r="E19" s="50">
        <v>2</v>
      </c>
      <c r="F19" s="30">
        <v>12</v>
      </c>
      <c r="G19" s="50">
        <v>0</v>
      </c>
      <c r="H19" s="50">
        <v>3</v>
      </c>
      <c r="I19" s="50">
        <v>2</v>
      </c>
      <c r="J19" s="50">
        <v>0</v>
      </c>
      <c r="K19" s="29" t="s">
        <v>158</v>
      </c>
      <c r="L19" s="49" t="s">
        <v>172</v>
      </c>
      <c r="M19" s="49" t="s">
        <v>116</v>
      </c>
      <c r="N19" s="49" t="s">
        <v>175</v>
      </c>
      <c r="O19" s="31">
        <v>32</v>
      </c>
      <c r="P19" s="5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49">
        <v>14</v>
      </c>
      <c r="C20" s="49">
        <v>5</v>
      </c>
      <c r="D20" s="49">
        <v>7</v>
      </c>
      <c r="E20" s="50">
        <v>2</v>
      </c>
      <c r="F20" s="30">
        <v>12</v>
      </c>
      <c r="G20" s="50">
        <v>3</v>
      </c>
      <c r="H20" s="50">
        <v>5</v>
      </c>
      <c r="I20" s="50">
        <v>0</v>
      </c>
      <c r="J20" s="50">
        <v>2</v>
      </c>
      <c r="K20" s="29" t="s">
        <v>152</v>
      </c>
      <c r="L20" s="49" t="s">
        <v>259</v>
      </c>
      <c r="M20" s="49" t="s">
        <v>149</v>
      </c>
      <c r="N20" s="49" t="s">
        <v>174</v>
      </c>
      <c r="O20" s="31">
        <v>41</v>
      </c>
      <c r="P20" s="5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51">
        <v>12</v>
      </c>
      <c r="C26" s="51">
        <v>8</v>
      </c>
      <c r="D26" s="5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51" t="s">
        <v>191</v>
      </c>
      <c r="M26" s="51" t="s">
        <v>122</v>
      </c>
      <c r="N26" s="5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49">
        <v>11</v>
      </c>
      <c r="C27" s="49">
        <v>7</v>
      </c>
      <c r="D27" s="49">
        <v>4</v>
      </c>
      <c r="E27" s="50">
        <v>0</v>
      </c>
      <c r="F27" s="30">
        <v>14</v>
      </c>
      <c r="G27" s="50">
        <v>5</v>
      </c>
      <c r="H27" s="50">
        <v>6</v>
      </c>
      <c r="I27" s="50">
        <v>1</v>
      </c>
      <c r="J27" s="50">
        <v>0</v>
      </c>
      <c r="K27" s="29" t="s">
        <v>147</v>
      </c>
      <c r="L27" s="49" t="s">
        <v>127</v>
      </c>
      <c r="M27" s="49" t="s">
        <v>103</v>
      </c>
      <c r="N27" s="49" t="s">
        <v>170</v>
      </c>
      <c r="O27" s="31">
        <v>35</v>
      </c>
      <c r="P27" s="5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49">
        <v>13</v>
      </c>
      <c r="C28" s="49">
        <v>7</v>
      </c>
      <c r="D28" s="49">
        <v>6</v>
      </c>
      <c r="E28" s="50">
        <v>0</v>
      </c>
      <c r="F28" s="30">
        <v>14</v>
      </c>
      <c r="G28" s="50">
        <v>5</v>
      </c>
      <c r="H28" s="50">
        <v>7</v>
      </c>
      <c r="I28" s="50">
        <v>0</v>
      </c>
      <c r="J28" s="50">
        <v>0</v>
      </c>
      <c r="K28" s="29" t="s">
        <v>136</v>
      </c>
      <c r="L28" s="49" t="s">
        <v>171</v>
      </c>
      <c r="M28" s="49" t="s">
        <v>101</v>
      </c>
      <c r="N28" s="49" t="s">
        <v>143</v>
      </c>
      <c r="O28" s="31">
        <v>35</v>
      </c>
      <c r="P28" s="5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49">
        <v>13</v>
      </c>
      <c r="C29" s="49">
        <v>5</v>
      </c>
      <c r="D29" s="49">
        <v>5</v>
      </c>
      <c r="E29" s="50">
        <v>3</v>
      </c>
      <c r="F29" s="30">
        <v>13</v>
      </c>
      <c r="G29" s="50">
        <v>2</v>
      </c>
      <c r="H29" s="50">
        <v>5</v>
      </c>
      <c r="I29" s="50">
        <v>0</v>
      </c>
      <c r="J29" s="50">
        <v>0</v>
      </c>
      <c r="K29" s="29" t="s">
        <v>151</v>
      </c>
      <c r="L29" s="49" t="s">
        <v>242</v>
      </c>
      <c r="M29" s="49" t="s">
        <v>119</v>
      </c>
      <c r="N29" s="49" t="s">
        <v>260</v>
      </c>
      <c r="O29" s="31">
        <v>37</v>
      </c>
      <c r="P29" s="5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49">
        <v>13</v>
      </c>
      <c r="C30" s="49">
        <v>6</v>
      </c>
      <c r="D30" s="49">
        <v>7</v>
      </c>
      <c r="E30" s="50">
        <v>0</v>
      </c>
      <c r="F30" s="30">
        <v>12</v>
      </c>
      <c r="G30" s="50">
        <v>5</v>
      </c>
      <c r="H30" s="50">
        <v>6</v>
      </c>
      <c r="I30" s="50">
        <v>0</v>
      </c>
      <c r="J30" s="50">
        <v>0</v>
      </c>
      <c r="K30" s="29" t="s">
        <v>212</v>
      </c>
      <c r="L30" s="49" t="s">
        <v>135</v>
      </c>
      <c r="M30" s="49" t="s">
        <v>119</v>
      </c>
      <c r="N30" s="49" t="s">
        <v>194</v>
      </c>
      <c r="O30" s="31">
        <v>46</v>
      </c>
      <c r="P30" s="5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53">
        <v>13</v>
      </c>
      <c r="C31" s="53">
        <v>5</v>
      </c>
      <c r="D31" s="53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53" t="s">
        <v>189</v>
      </c>
      <c r="M31" s="53" t="s">
        <v>133</v>
      </c>
      <c r="N31" s="53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>
      <c r="A32" s="32" t="s">
        <v>15</v>
      </c>
      <c r="B32" s="51">
        <v>12</v>
      </c>
      <c r="C32" s="51">
        <v>4</v>
      </c>
      <c r="D32" s="5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51" t="s">
        <v>125</v>
      </c>
      <c r="M32" s="51" t="s">
        <v>116</v>
      </c>
      <c r="N32" s="5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51">
        <v>14</v>
      </c>
      <c r="C35" s="51">
        <v>8</v>
      </c>
      <c r="D35" s="5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51" t="s">
        <v>231</v>
      </c>
      <c r="M35" s="51" t="s">
        <v>135</v>
      </c>
      <c r="N35" s="5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49">
        <v>12</v>
      </c>
      <c r="C36" s="49">
        <v>8</v>
      </c>
      <c r="D36" s="49">
        <v>3</v>
      </c>
      <c r="E36" s="50">
        <v>1</v>
      </c>
      <c r="F36" s="30">
        <v>17</v>
      </c>
      <c r="G36" s="50">
        <v>7</v>
      </c>
      <c r="H36" s="50">
        <v>8</v>
      </c>
      <c r="I36" s="50">
        <v>0</v>
      </c>
      <c r="J36" s="50">
        <v>0</v>
      </c>
      <c r="K36" s="29" t="s">
        <v>215</v>
      </c>
      <c r="L36" s="49" t="s">
        <v>184</v>
      </c>
      <c r="M36" s="49" t="s">
        <v>128</v>
      </c>
      <c r="N36" s="49" t="s">
        <v>250</v>
      </c>
      <c r="O36" s="31">
        <v>54</v>
      </c>
      <c r="P36" s="5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49">
        <v>13</v>
      </c>
      <c r="C37" s="49">
        <v>7</v>
      </c>
      <c r="D37" s="49">
        <v>5</v>
      </c>
      <c r="E37" s="50">
        <v>1</v>
      </c>
      <c r="F37" s="30">
        <v>15</v>
      </c>
      <c r="G37" s="50">
        <v>3</v>
      </c>
      <c r="H37" s="50">
        <v>6</v>
      </c>
      <c r="I37" s="50">
        <v>1</v>
      </c>
      <c r="J37" s="50">
        <v>0</v>
      </c>
      <c r="K37" s="29" t="s">
        <v>175</v>
      </c>
      <c r="L37" s="49" t="s">
        <v>151</v>
      </c>
      <c r="M37" s="49" t="s">
        <v>146</v>
      </c>
      <c r="N37" s="49" t="s">
        <v>173</v>
      </c>
      <c r="O37" s="31">
        <v>38</v>
      </c>
      <c r="P37" s="5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49">
        <v>11</v>
      </c>
      <c r="C38" s="49">
        <v>6</v>
      </c>
      <c r="D38" s="49">
        <v>2</v>
      </c>
      <c r="E38" s="50">
        <v>3</v>
      </c>
      <c r="F38" s="30">
        <v>15</v>
      </c>
      <c r="G38" s="50">
        <v>5</v>
      </c>
      <c r="H38" s="50">
        <v>6</v>
      </c>
      <c r="I38" s="50">
        <v>0</v>
      </c>
      <c r="J38" s="50">
        <v>1</v>
      </c>
      <c r="K38" s="29" t="s">
        <v>239</v>
      </c>
      <c r="L38" s="49" t="s">
        <v>162</v>
      </c>
      <c r="M38" s="49" t="s">
        <v>129</v>
      </c>
      <c r="N38" s="49" t="s">
        <v>148</v>
      </c>
      <c r="O38" s="31">
        <v>35</v>
      </c>
      <c r="P38" s="5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53">
        <v>13</v>
      </c>
      <c r="C39" s="53">
        <v>6</v>
      </c>
      <c r="D39" s="53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53" t="s">
        <v>136</v>
      </c>
      <c r="M39" s="53" t="s">
        <v>113</v>
      </c>
      <c r="N39" s="53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ht="15">
      <c r="A40" s="32" t="s">
        <v>7</v>
      </c>
      <c r="B40" s="51">
        <v>14</v>
      </c>
      <c r="C40" s="51">
        <v>5</v>
      </c>
      <c r="D40" s="5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51" t="s">
        <v>212</v>
      </c>
      <c r="M40" s="51" t="s">
        <v>99</v>
      </c>
      <c r="N40" s="5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53">
        <v>12</v>
      </c>
      <c r="C41" s="53">
        <v>4</v>
      </c>
      <c r="D41" s="53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53" t="s">
        <v>242</v>
      </c>
      <c r="M41" s="53" t="s">
        <v>143</v>
      </c>
      <c r="N41" s="53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51" t="s">
        <v>57</v>
      </c>
      <c r="B44" s="55" t="s">
        <v>56</v>
      </c>
      <c r="C44" s="55"/>
      <c r="D44" s="55"/>
    </row>
    <row r="45" spans="1:19">
      <c r="A45" s="51" t="s">
        <v>55</v>
      </c>
      <c r="B45" s="55" t="s">
        <v>54</v>
      </c>
      <c r="C45" s="55"/>
      <c r="D45" s="55"/>
    </row>
    <row r="46" spans="1:19">
      <c r="A46" s="51" t="s">
        <v>53</v>
      </c>
      <c r="B46" s="55" t="s">
        <v>52</v>
      </c>
      <c r="C46" s="55"/>
      <c r="D46" s="55"/>
    </row>
    <row r="47" spans="1:19">
      <c r="A47" s="51" t="s">
        <v>51</v>
      </c>
      <c r="B47" s="55" t="s">
        <v>50</v>
      </c>
      <c r="C47" s="55"/>
      <c r="D47" s="55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53" customWidth="1"/>
    <col min="2" max="4" width="9.125" style="53"/>
    <col min="5" max="10" width="9.125" style="20"/>
    <col min="11" max="13" width="9.125" style="53"/>
    <col min="14" max="14" width="13.375" style="53" customWidth="1"/>
    <col min="15" max="15" width="9.125" style="19"/>
    <col min="16" max="16" width="10" style="19" customWidth="1"/>
    <col min="17" max="17" width="9.125" style="19"/>
    <col min="18" max="16384" width="9.125" style="53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49">
        <v>14</v>
      </c>
      <c r="C5" s="49">
        <v>7</v>
      </c>
      <c r="D5" s="49">
        <v>5</v>
      </c>
      <c r="E5" s="50">
        <v>2</v>
      </c>
      <c r="F5" s="30">
        <v>16</v>
      </c>
      <c r="G5" s="31">
        <v>7</v>
      </c>
      <c r="H5" s="50">
        <v>7</v>
      </c>
      <c r="I5" s="50">
        <v>0</v>
      </c>
      <c r="J5" s="30">
        <v>0</v>
      </c>
      <c r="K5" s="29" t="s">
        <v>147</v>
      </c>
      <c r="L5" s="49" t="s">
        <v>242</v>
      </c>
      <c r="M5" s="49" t="s">
        <v>138</v>
      </c>
      <c r="N5" s="49" t="s">
        <v>174</v>
      </c>
      <c r="O5" s="31">
        <v>43</v>
      </c>
      <c r="P5" s="5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53">
        <v>13</v>
      </c>
      <c r="C6" s="53">
        <v>7</v>
      </c>
      <c r="D6" s="53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53" t="s">
        <v>212</v>
      </c>
      <c r="M6" s="53" t="s">
        <v>101</v>
      </c>
      <c r="N6" s="53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49">
        <v>14</v>
      </c>
      <c r="C7" s="49">
        <v>6</v>
      </c>
      <c r="D7" s="49">
        <v>7</v>
      </c>
      <c r="E7" s="50">
        <v>1</v>
      </c>
      <c r="F7" s="30">
        <v>13</v>
      </c>
      <c r="G7" s="31">
        <v>4</v>
      </c>
      <c r="H7" s="50">
        <v>6</v>
      </c>
      <c r="I7" s="50">
        <v>0</v>
      </c>
      <c r="J7" s="30">
        <v>0</v>
      </c>
      <c r="K7" s="29" t="s">
        <v>175</v>
      </c>
      <c r="L7" s="49" t="s">
        <v>156</v>
      </c>
      <c r="M7" s="49" t="s">
        <v>143</v>
      </c>
      <c r="N7" s="49" t="s">
        <v>212</v>
      </c>
      <c r="O7" s="31">
        <v>34</v>
      </c>
      <c r="P7" s="5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11</v>
      </c>
      <c r="B8" s="53">
        <v>12</v>
      </c>
      <c r="C8" s="53">
        <v>6</v>
      </c>
      <c r="D8" s="53">
        <v>6</v>
      </c>
      <c r="E8" s="50">
        <v>0</v>
      </c>
      <c r="F8" s="30">
        <v>12</v>
      </c>
      <c r="G8" s="31">
        <v>5</v>
      </c>
      <c r="H8" s="50">
        <v>6</v>
      </c>
      <c r="I8" s="50">
        <v>0</v>
      </c>
      <c r="J8" s="30">
        <v>0</v>
      </c>
      <c r="K8" s="29" t="s">
        <v>162</v>
      </c>
      <c r="L8" s="53" t="s">
        <v>180</v>
      </c>
      <c r="M8" s="53" t="s">
        <v>127</v>
      </c>
      <c r="N8" s="53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ht="15">
      <c r="A9" s="32" t="s">
        <v>28</v>
      </c>
      <c r="B9" s="53">
        <v>13</v>
      </c>
      <c r="C9" s="53">
        <v>5</v>
      </c>
      <c r="D9" s="53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53" t="s">
        <v>137</v>
      </c>
      <c r="M9" s="53" t="s">
        <v>135</v>
      </c>
      <c r="N9" s="53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ht="15">
      <c r="A10" s="32" t="s">
        <v>21</v>
      </c>
      <c r="B10" s="53">
        <v>11</v>
      </c>
      <c r="C10" s="53">
        <v>5</v>
      </c>
      <c r="D10" s="53">
        <v>5</v>
      </c>
      <c r="E10" s="50">
        <v>1</v>
      </c>
      <c r="F10" s="30">
        <v>11</v>
      </c>
      <c r="G10" s="31">
        <v>5</v>
      </c>
      <c r="H10" s="50">
        <v>5</v>
      </c>
      <c r="I10" s="50">
        <v>0</v>
      </c>
      <c r="J10" s="30">
        <v>0</v>
      </c>
      <c r="K10" s="29" t="s">
        <v>172</v>
      </c>
      <c r="L10" s="53" t="s">
        <v>127</v>
      </c>
      <c r="M10" s="53" t="s">
        <v>113</v>
      </c>
      <c r="N10" s="53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53">
        <v>13</v>
      </c>
      <c r="C11" s="53">
        <v>4</v>
      </c>
      <c r="D11" s="53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53" t="s">
        <v>137</v>
      </c>
      <c r="M11" s="53" t="s">
        <v>116</v>
      </c>
      <c r="N11" s="53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53">
        <v>11</v>
      </c>
      <c r="C14" s="53">
        <v>9</v>
      </c>
      <c r="D14" s="53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53" t="s">
        <v>162</v>
      </c>
      <c r="M14" s="53" t="s">
        <v>131</v>
      </c>
      <c r="N14" s="53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53">
        <v>15</v>
      </c>
      <c r="C15" s="53">
        <v>8</v>
      </c>
      <c r="D15" s="53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53" t="s">
        <v>194</v>
      </c>
      <c r="M15" s="53" t="s">
        <v>142</v>
      </c>
      <c r="N15" s="53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12</v>
      </c>
      <c r="B16" s="53">
        <v>11</v>
      </c>
      <c r="C16" s="53">
        <v>8</v>
      </c>
      <c r="D16" s="53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53" t="s">
        <v>128</v>
      </c>
      <c r="M16" s="53" t="s">
        <v>116</v>
      </c>
      <c r="N16" s="53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ht="15">
      <c r="A17" s="32" t="s">
        <v>1</v>
      </c>
      <c r="B17" s="49">
        <v>11</v>
      </c>
      <c r="C17" s="49">
        <v>8</v>
      </c>
      <c r="D17" s="49">
        <v>3</v>
      </c>
      <c r="E17" s="50">
        <v>0</v>
      </c>
      <c r="F17" s="30">
        <v>16</v>
      </c>
      <c r="G17" s="50">
        <v>7</v>
      </c>
      <c r="H17" s="50">
        <v>8</v>
      </c>
      <c r="I17" s="50">
        <v>0</v>
      </c>
      <c r="J17" s="50">
        <v>0</v>
      </c>
      <c r="K17" s="29" t="s">
        <v>241</v>
      </c>
      <c r="L17" s="49" t="s">
        <v>127</v>
      </c>
      <c r="M17" s="49" t="s">
        <v>147</v>
      </c>
      <c r="N17" s="49" t="s">
        <v>223</v>
      </c>
      <c r="O17" s="31">
        <v>46</v>
      </c>
      <c r="P17" s="5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49">
        <v>12</v>
      </c>
      <c r="C18" s="49">
        <v>5</v>
      </c>
      <c r="D18" s="49">
        <v>5</v>
      </c>
      <c r="E18" s="50">
        <v>2</v>
      </c>
      <c r="F18" s="30">
        <v>12</v>
      </c>
      <c r="G18" s="50">
        <v>5</v>
      </c>
      <c r="H18" s="50">
        <v>5</v>
      </c>
      <c r="I18" s="50">
        <v>0</v>
      </c>
      <c r="J18" s="50">
        <v>0</v>
      </c>
      <c r="K18" s="29" t="s">
        <v>175</v>
      </c>
      <c r="L18" s="49" t="s">
        <v>224</v>
      </c>
      <c r="M18" s="49" t="s">
        <v>113</v>
      </c>
      <c r="N18" s="49" t="s">
        <v>135</v>
      </c>
      <c r="O18" s="31">
        <v>40</v>
      </c>
      <c r="P18" s="5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49">
        <v>13</v>
      </c>
      <c r="C19" s="49">
        <v>5</v>
      </c>
      <c r="D19" s="49">
        <v>6</v>
      </c>
      <c r="E19" s="50">
        <v>2</v>
      </c>
      <c r="F19" s="30">
        <v>12</v>
      </c>
      <c r="G19" s="50">
        <v>0</v>
      </c>
      <c r="H19" s="50">
        <v>3</v>
      </c>
      <c r="I19" s="50">
        <v>2</v>
      </c>
      <c r="J19" s="50">
        <v>0</v>
      </c>
      <c r="K19" s="29" t="s">
        <v>158</v>
      </c>
      <c r="L19" s="49" t="s">
        <v>172</v>
      </c>
      <c r="M19" s="49" t="s">
        <v>116</v>
      </c>
      <c r="N19" s="49" t="s">
        <v>175</v>
      </c>
      <c r="O19" s="31">
        <v>32</v>
      </c>
      <c r="P19" s="5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49">
        <v>14</v>
      </c>
      <c r="C20" s="49">
        <v>5</v>
      </c>
      <c r="D20" s="49">
        <v>7</v>
      </c>
      <c r="E20" s="50">
        <v>2</v>
      </c>
      <c r="F20" s="30">
        <v>12</v>
      </c>
      <c r="G20" s="50">
        <v>3</v>
      </c>
      <c r="H20" s="50">
        <v>5</v>
      </c>
      <c r="I20" s="50">
        <v>0</v>
      </c>
      <c r="J20" s="50">
        <v>2</v>
      </c>
      <c r="K20" s="29" t="s">
        <v>152</v>
      </c>
      <c r="L20" s="49" t="s">
        <v>259</v>
      </c>
      <c r="M20" s="49" t="s">
        <v>149</v>
      </c>
      <c r="N20" s="49" t="s">
        <v>174</v>
      </c>
      <c r="O20" s="31">
        <v>41</v>
      </c>
      <c r="P20" s="5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53">
        <v>12</v>
      </c>
      <c r="C26" s="53">
        <v>8</v>
      </c>
      <c r="D26" s="53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53" t="s">
        <v>191</v>
      </c>
      <c r="M26" s="53" t="s">
        <v>122</v>
      </c>
      <c r="N26" s="53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49">
        <v>11</v>
      </c>
      <c r="C27" s="49">
        <v>7</v>
      </c>
      <c r="D27" s="49">
        <v>4</v>
      </c>
      <c r="E27" s="50">
        <v>0</v>
      </c>
      <c r="F27" s="30">
        <v>14</v>
      </c>
      <c r="G27" s="50">
        <v>5</v>
      </c>
      <c r="H27" s="50">
        <v>6</v>
      </c>
      <c r="I27" s="50">
        <v>1</v>
      </c>
      <c r="J27" s="50">
        <v>0</v>
      </c>
      <c r="K27" s="29" t="s">
        <v>147</v>
      </c>
      <c r="L27" s="49" t="s">
        <v>127</v>
      </c>
      <c r="M27" s="49" t="s">
        <v>103</v>
      </c>
      <c r="N27" s="49" t="s">
        <v>170</v>
      </c>
      <c r="O27" s="31">
        <v>35</v>
      </c>
      <c r="P27" s="5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49">
        <v>13</v>
      </c>
      <c r="C28" s="49">
        <v>7</v>
      </c>
      <c r="D28" s="49">
        <v>6</v>
      </c>
      <c r="E28" s="50">
        <v>0</v>
      </c>
      <c r="F28" s="30">
        <v>14</v>
      </c>
      <c r="G28" s="50">
        <v>5</v>
      </c>
      <c r="H28" s="50">
        <v>7</v>
      </c>
      <c r="I28" s="50">
        <v>0</v>
      </c>
      <c r="J28" s="50">
        <v>0</v>
      </c>
      <c r="K28" s="29" t="s">
        <v>136</v>
      </c>
      <c r="L28" s="49" t="s">
        <v>171</v>
      </c>
      <c r="M28" s="49" t="s">
        <v>101</v>
      </c>
      <c r="N28" s="49" t="s">
        <v>143</v>
      </c>
      <c r="O28" s="31">
        <v>35</v>
      </c>
      <c r="P28" s="5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49">
        <v>13</v>
      </c>
      <c r="C29" s="49">
        <v>5</v>
      </c>
      <c r="D29" s="49">
        <v>5</v>
      </c>
      <c r="E29" s="50">
        <v>3</v>
      </c>
      <c r="F29" s="30">
        <v>13</v>
      </c>
      <c r="G29" s="50">
        <v>2</v>
      </c>
      <c r="H29" s="50">
        <v>5</v>
      </c>
      <c r="I29" s="50">
        <v>0</v>
      </c>
      <c r="J29" s="50">
        <v>0</v>
      </c>
      <c r="K29" s="29" t="s">
        <v>151</v>
      </c>
      <c r="L29" s="49" t="s">
        <v>242</v>
      </c>
      <c r="M29" s="49" t="s">
        <v>119</v>
      </c>
      <c r="N29" s="49" t="s">
        <v>260</v>
      </c>
      <c r="O29" s="31">
        <v>37</v>
      </c>
      <c r="P29" s="5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49">
        <v>13</v>
      </c>
      <c r="C30" s="49">
        <v>6</v>
      </c>
      <c r="D30" s="49">
        <v>7</v>
      </c>
      <c r="E30" s="50">
        <v>0</v>
      </c>
      <c r="F30" s="30">
        <v>12</v>
      </c>
      <c r="G30" s="50">
        <v>5</v>
      </c>
      <c r="H30" s="50">
        <v>6</v>
      </c>
      <c r="I30" s="50">
        <v>0</v>
      </c>
      <c r="J30" s="50">
        <v>0</v>
      </c>
      <c r="K30" s="29" t="s">
        <v>212</v>
      </c>
      <c r="L30" s="49" t="s">
        <v>135</v>
      </c>
      <c r="M30" s="49" t="s">
        <v>119</v>
      </c>
      <c r="N30" s="49" t="s">
        <v>194</v>
      </c>
      <c r="O30" s="31">
        <v>46</v>
      </c>
      <c r="P30" s="5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53">
        <v>13</v>
      </c>
      <c r="C31" s="53">
        <v>5</v>
      </c>
      <c r="D31" s="53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53" t="s">
        <v>189</v>
      </c>
      <c r="M31" s="53" t="s">
        <v>133</v>
      </c>
      <c r="N31" s="53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>
      <c r="A32" s="32" t="s">
        <v>15</v>
      </c>
      <c r="B32" s="53">
        <v>12</v>
      </c>
      <c r="C32" s="53">
        <v>4</v>
      </c>
      <c r="D32" s="53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53" t="s">
        <v>125</v>
      </c>
      <c r="M32" s="53" t="s">
        <v>116</v>
      </c>
      <c r="N32" s="53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53">
        <v>14</v>
      </c>
      <c r="C35" s="53">
        <v>8</v>
      </c>
      <c r="D35" s="53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53" t="s">
        <v>231</v>
      </c>
      <c r="M35" s="53" t="s">
        <v>135</v>
      </c>
      <c r="N35" s="53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49">
        <v>12</v>
      </c>
      <c r="C36" s="49">
        <v>8</v>
      </c>
      <c r="D36" s="49">
        <v>3</v>
      </c>
      <c r="E36" s="50">
        <v>1</v>
      </c>
      <c r="F36" s="30">
        <v>17</v>
      </c>
      <c r="G36" s="50">
        <v>7</v>
      </c>
      <c r="H36" s="50">
        <v>8</v>
      </c>
      <c r="I36" s="50">
        <v>0</v>
      </c>
      <c r="J36" s="50">
        <v>0</v>
      </c>
      <c r="K36" s="29" t="s">
        <v>215</v>
      </c>
      <c r="L36" s="49" t="s">
        <v>184</v>
      </c>
      <c r="M36" s="49" t="s">
        <v>128</v>
      </c>
      <c r="N36" s="49" t="s">
        <v>250</v>
      </c>
      <c r="O36" s="31">
        <v>54</v>
      </c>
      <c r="P36" s="5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49">
        <v>13</v>
      </c>
      <c r="C37" s="49">
        <v>7</v>
      </c>
      <c r="D37" s="49">
        <v>5</v>
      </c>
      <c r="E37" s="50">
        <v>1</v>
      </c>
      <c r="F37" s="30">
        <v>15</v>
      </c>
      <c r="G37" s="50">
        <v>3</v>
      </c>
      <c r="H37" s="50">
        <v>6</v>
      </c>
      <c r="I37" s="50">
        <v>1</v>
      </c>
      <c r="J37" s="50">
        <v>0</v>
      </c>
      <c r="K37" s="29" t="s">
        <v>175</v>
      </c>
      <c r="L37" s="49" t="s">
        <v>151</v>
      </c>
      <c r="M37" s="49" t="s">
        <v>146</v>
      </c>
      <c r="N37" s="49" t="s">
        <v>173</v>
      </c>
      <c r="O37" s="31">
        <v>38</v>
      </c>
      <c r="P37" s="5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49">
        <v>11</v>
      </c>
      <c r="C38" s="49">
        <v>6</v>
      </c>
      <c r="D38" s="49">
        <v>2</v>
      </c>
      <c r="E38" s="50">
        <v>3</v>
      </c>
      <c r="F38" s="30">
        <v>15</v>
      </c>
      <c r="G38" s="50">
        <v>5</v>
      </c>
      <c r="H38" s="50">
        <v>6</v>
      </c>
      <c r="I38" s="50">
        <v>0</v>
      </c>
      <c r="J38" s="50">
        <v>1</v>
      </c>
      <c r="K38" s="29" t="s">
        <v>239</v>
      </c>
      <c r="L38" s="49" t="s">
        <v>162</v>
      </c>
      <c r="M38" s="49" t="s">
        <v>129</v>
      </c>
      <c r="N38" s="49" t="s">
        <v>148</v>
      </c>
      <c r="O38" s="31">
        <v>35</v>
      </c>
      <c r="P38" s="5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53">
        <v>13</v>
      </c>
      <c r="C39" s="53">
        <v>6</v>
      </c>
      <c r="D39" s="53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53" t="s">
        <v>136</v>
      </c>
      <c r="M39" s="53" t="s">
        <v>113</v>
      </c>
      <c r="N39" s="53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ht="15">
      <c r="A40" s="32" t="s">
        <v>7</v>
      </c>
      <c r="B40" s="53">
        <v>14</v>
      </c>
      <c r="C40" s="53">
        <v>5</v>
      </c>
      <c r="D40" s="53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53" t="s">
        <v>212</v>
      </c>
      <c r="M40" s="53" t="s">
        <v>99</v>
      </c>
      <c r="N40" s="53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53">
        <v>12</v>
      </c>
      <c r="C41" s="53">
        <v>4</v>
      </c>
      <c r="D41" s="53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53" t="s">
        <v>242</v>
      </c>
      <c r="M41" s="53" t="s">
        <v>143</v>
      </c>
      <c r="N41" s="53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53" t="s">
        <v>57</v>
      </c>
      <c r="B44" s="55" t="s">
        <v>56</v>
      </c>
      <c r="C44" s="55"/>
      <c r="D44" s="55"/>
    </row>
    <row r="45" spans="1:19">
      <c r="A45" s="53" t="s">
        <v>55</v>
      </c>
      <c r="B45" s="55" t="s">
        <v>54</v>
      </c>
      <c r="C45" s="55"/>
      <c r="D45" s="55"/>
    </row>
    <row r="46" spans="1:19">
      <c r="A46" s="53" t="s">
        <v>53</v>
      </c>
      <c r="B46" s="55" t="s">
        <v>52</v>
      </c>
      <c r="C46" s="55"/>
      <c r="D46" s="55"/>
    </row>
    <row r="47" spans="1:19">
      <c r="A47" s="53" t="s">
        <v>51</v>
      </c>
      <c r="B47" s="55" t="s">
        <v>50</v>
      </c>
      <c r="C47" s="55"/>
      <c r="D47" s="55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2" workbookViewId="0">
      <selection activeCell="A35" sqref="A35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f>Boston_Bruins!$D$86</f>
        <v>14</v>
      </c>
      <c r="C4" s="40">
        <f>Boston_Bruins!$I$84</f>
        <v>6</v>
      </c>
      <c r="D4" s="40">
        <f>Boston_Bruins!$J$84</f>
        <v>7</v>
      </c>
      <c r="E4" s="38">
        <f>Boston_Bruins!$L$84</f>
        <v>1</v>
      </c>
      <c r="F4" s="33">
        <f t="shared" ref="F4:F11" si="0">(C4*2)+E4</f>
        <v>13</v>
      </c>
      <c r="G4" s="39">
        <f>C4-(Boston_Bruins!$K$84+I4)</f>
        <v>4</v>
      </c>
      <c r="H4" s="38">
        <f t="shared" ref="H4:H11" si="1">C4-I4</f>
        <v>6</v>
      </c>
      <c r="I4" s="38">
        <f>Boston_Bruins!$M$84</f>
        <v>0</v>
      </c>
      <c r="J4" s="33">
        <f>Boston_Bruins!$N$84</f>
        <v>0</v>
      </c>
      <c r="K4" s="37" t="str">
        <f>Boston_Bruins!$O$85</f>
        <v>4-3-0</v>
      </c>
      <c r="L4" s="40" t="str">
        <f>Boston_Bruins!$R$85</f>
        <v>2-4-1</v>
      </c>
      <c r="M4" s="40" t="str">
        <f>Boston_Bruins!$U$85</f>
        <v>2-3-0</v>
      </c>
      <c r="N4" s="40" t="str">
        <f>Boston_Bruins!$X$85</f>
        <v>3-5-0</v>
      </c>
      <c r="O4" s="39">
        <f>Boston_Bruins!$E$85</f>
        <v>34</v>
      </c>
      <c r="P4" s="38">
        <f>Boston_Bruins!$F$85</f>
        <v>46</v>
      </c>
      <c r="Q4" s="33">
        <f t="shared" ref="Q4:Q11" si="2">O4-P4</f>
        <v>-12</v>
      </c>
      <c r="R4" s="37" t="str">
        <f>Boston_Bruins!$AA$85</f>
        <v>L1</v>
      </c>
      <c r="S4" s="36" t="str">
        <f>Boston_Bruins!$AD$85</f>
        <v>4-5-1</v>
      </c>
    </row>
    <row r="5" spans="1:20" ht="15">
      <c r="A5" s="32" t="s">
        <v>28</v>
      </c>
      <c r="B5" s="1">
        <f>Buffalo_Sabres!$D$86</f>
        <v>13</v>
      </c>
      <c r="C5" s="1">
        <f>Buffalo_Sabres!$I$84</f>
        <v>5</v>
      </c>
      <c r="D5" s="1">
        <f>Buffalo_Sabres!$J$84</f>
        <v>7</v>
      </c>
      <c r="E5" s="20">
        <f>Buffalo_Sabres!$L$84</f>
        <v>1</v>
      </c>
      <c r="F5" s="30">
        <f t="shared" si="0"/>
        <v>11</v>
      </c>
      <c r="G5" s="31">
        <f>C5-(Buffalo_Sabres!$K$84+I5)</f>
        <v>5</v>
      </c>
      <c r="H5" s="20">
        <f t="shared" si="1"/>
        <v>5</v>
      </c>
      <c r="I5" s="20">
        <f>Buffalo_Sabres!$M$84</f>
        <v>0</v>
      </c>
      <c r="J5" s="30">
        <f>Buffalo_Sabres!$N$84</f>
        <v>0</v>
      </c>
      <c r="K5" s="29" t="str">
        <f>Buffalo_Sabres!$O$85</f>
        <v>4-4-0</v>
      </c>
      <c r="L5" s="1" t="str">
        <f>Buffalo_Sabres!$R$85</f>
        <v>1-3-1</v>
      </c>
      <c r="M5" s="1" t="str">
        <f>Buffalo_Sabres!$U$85</f>
        <v>3-2-0</v>
      </c>
      <c r="N5" s="1" t="str">
        <f>Buffalo_Sabres!$X$85</f>
        <v>3-6-1</v>
      </c>
      <c r="O5" s="31">
        <f>Buffalo_Sabres!$E$85</f>
        <v>41</v>
      </c>
      <c r="P5" s="20">
        <f>Buffalo_Sabres!$F$85</f>
        <v>43</v>
      </c>
      <c r="Q5" s="30">
        <f t="shared" si="2"/>
        <v>-2</v>
      </c>
      <c r="R5" s="29" t="str">
        <f>Buffalo_Sabres!$AA$85</f>
        <v>W1</v>
      </c>
      <c r="S5" s="28" t="str">
        <f>Buffalo_Sabres!$AD$85</f>
        <v>5-4-1</v>
      </c>
    </row>
    <row r="6" spans="1:20" ht="15">
      <c r="A6" s="32" t="s">
        <v>21</v>
      </c>
      <c r="B6" s="1">
        <f>Detroit_Red_Wings!$D$86</f>
        <v>11</v>
      </c>
      <c r="C6" s="1">
        <f>Detroit_Red_Wings!$I$84</f>
        <v>5</v>
      </c>
      <c r="D6" s="1">
        <f>Detroit_Red_Wings!$J$84</f>
        <v>5</v>
      </c>
      <c r="E6" s="20">
        <f>Detroit_Red_Wings!$L$84</f>
        <v>1</v>
      </c>
      <c r="F6" s="30">
        <f t="shared" si="0"/>
        <v>11</v>
      </c>
      <c r="G6" s="31">
        <f>C6-(Detroit_Red_Wings!$K$84+I6)</f>
        <v>5</v>
      </c>
      <c r="H6" s="20">
        <f t="shared" si="1"/>
        <v>5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3-3-1</v>
      </c>
      <c r="L6" s="1" t="str">
        <f>Detroit_Red_Wings!$R$85</f>
        <v>2-2-0</v>
      </c>
      <c r="M6" s="1" t="str">
        <f>Detroit_Red_Wings!$U$85</f>
        <v>1-1-0</v>
      </c>
      <c r="N6" s="1" t="str">
        <f>Detroit_Red_Wings!$X$85</f>
        <v>3-4-0</v>
      </c>
      <c r="O6" s="31">
        <f>Detroit_Red_Wings!$E$85</f>
        <v>29</v>
      </c>
      <c r="P6" s="20">
        <f>Detroit_Red_Wings!$F$85</f>
        <v>35</v>
      </c>
      <c r="Q6" s="30">
        <f t="shared" si="2"/>
        <v>-6</v>
      </c>
      <c r="R6" s="29" t="str">
        <f>Detroit_Red_Wings!$AA$85</f>
        <v>W1</v>
      </c>
      <c r="S6" s="28" t="str">
        <f>Detroit_Red_Wings!$AD$85</f>
        <v>5-4-1</v>
      </c>
    </row>
    <row r="7" spans="1:20" ht="15">
      <c r="A7" s="32" t="s">
        <v>19</v>
      </c>
      <c r="B7" s="1">
        <f>Florida_Panthers!$D$86</f>
        <v>13</v>
      </c>
      <c r="C7" s="1">
        <f>Florida_Panthers!$I$84</f>
        <v>9</v>
      </c>
      <c r="D7" s="1">
        <f>Florida_Panthers!$J$84</f>
        <v>3</v>
      </c>
      <c r="E7" s="20">
        <f>Florida_Panthers!$L$84</f>
        <v>1</v>
      </c>
      <c r="F7" s="30">
        <f t="shared" si="0"/>
        <v>19</v>
      </c>
      <c r="G7" s="31">
        <f>C7-(Florida_Panthers!$K$84+I7)</f>
        <v>8</v>
      </c>
      <c r="H7" s="20">
        <f t="shared" si="1"/>
        <v>9</v>
      </c>
      <c r="I7" s="20">
        <f>Florida_Panthers!$M$84</f>
        <v>0</v>
      </c>
      <c r="J7" s="30">
        <f>Florida_Panthers!$N$84</f>
        <v>0</v>
      </c>
      <c r="K7" s="29" t="str">
        <f>Florida_Panthers!$O$85</f>
        <v>4-1-1</v>
      </c>
      <c r="L7" s="1" t="str">
        <f>Florida_Panthers!$R$85</f>
        <v>5-2-0</v>
      </c>
      <c r="M7" s="1" t="str">
        <f>Florida_Panthers!$U$85</f>
        <v>3-2-0</v>
      </c>
      <c r="N7" s="1" t="str">
        <f>Florida_Panthers!$X$85</f>
        <v>6-2-0</v>
      </c>
      <c r="O7" s="31">
        <f>Florida_Panthers!$E$85</f>
        <v>48</v>
      </c>
      <c r="P7" s="20">
        <f>Florida_Panthers!$F$85</f>
        <v>41</v>
      </c>
      <c r="Q7" s="30">
        <f t="shared" si="2"/>
        <v>7</v>
      </c>
      <c r="R7" s="29" t="str">
        <f>Florida_Panthers!$AA$85</f>
        <v>W5</v>
      </c>
      <c r="S7" s="28" t="str">
        <f>Florida_Panthers!$AD$85</f>
        <v>8-1-1</v>
      </c>
    </row>
    <row r="8" spans="1:20" ht="15">
      <c r="A8" s="32" t="s">
        <v>16</v>
      </c>
      <c r="B8" s="1">
        <f>Montreal_Canadiens!$D$86</f>
        <v>13</v>
      </c>
      <c r="C8" s="1">
        <f>Montreal_Canadiens!$I$84</f>
        <v>4</v>
      </c>
      <c r="D8" s="1">
        <f>Montreal_Canadiens!$J$84</f>
        <v>7</v>
      </c>
      <c r="E8" s="20">
        <f>Montreal_Canadiens!$L$84</f>
        <v>2</v>
      </c>
      <c r="F8" s="30">
        <f t="shared" si="0"/>
        <v>10</v>
      </c>
      <c r="G8" s="31">
        <f>C8-(Montreal_Canadiens!$K$84+I8)</f>
        <v>4</v>
      </c>
      <c r="H8" s="20">
        <f t="shared" si="1"/>
        <v>4</v>
      </c>
      <c r="I8" s="20">
        <f>Montreal_Canadiens!$M$84</f>
        <v>0</v>
      </c>
      <c r="J8" s="30">
        <f>Montreal_Canadiens!$N$84</f>
        <v>1</v>
      </c>
      <c r="K8" s="29" t="str">
        <f>Montreal_Canadiens!$O$85</f>
        <v>3-4-1</v>
      </c>
      <c r="L8" s="1" t="str">
        <f>Montreal_Canadiens!$R$85</f>
        <v>1-3-1</v>
      </c>
      <c r="M8" s="1" t="str">
        <f>Montreal_Canadiens!$U$85</f>
        <v>2-1-0</v>
      </c>
      <c r="N8" s="1" t="str">
        <f>Montreal_Canadiens!$X$85</f>
        <v>3-5-1</v>
      </c>
      <c r="O8" s="31">
        <f>Montreal_Canadiens!$E$85</f>
        <v>35</v>
      </c>
      <c r="P8" s="20">
        <f>Montreal_Canadiens!$F$85</f>
        <v>53</v>
      </c>
      <c r="Q8" s="30">
        <f t="shared" si="2"/>
        <v>-18</v>
      </c>
      <c r="R8" s="29" t="str">
        <f>Montreal_Canadiens!$AA$85</f>
        <v>L4</v>
      </c>
      <c r="S8" s="28" t="str">
        <f>Montreal_Canadiens!$AD$85</f>
        <v>2-6-2</v>
      </c>
    </row>
    <row r="9" spans="1:20" ht="15">
      <c r="A9" s="32" t="s">
        <v>11</v>
      </c>
      <c r="B9" s="1">
        <f>Ottawa_Senators!$D$86</f>
        <v>12</v>
      </c>
      <c r="C9" s="1">
        <f>Ottawa_Senators!$I$84</f>
        <v>6</v>
      </c>
      <c r="D9" s="1">
        <f>Ottawa_Senators!$J$84</f>
        <v>6</v>
      </c>
      <c r="E9" s="20">
        <f>Ottawa_Senators!$L$84</f>
        <v>0</v>
      </c>
      <c r="F9" s="30">
        <f t="shared" si="0"/>
        <v>12</v>
      </c>
      <c r="G9" s="31">
        <f>C9-(Ottawa_Senators!$K$84+I9)</f>
        <v>5</v>
      </c>
      <c r="H9" s="20">
        <f t="shared" si="1"/>
        <v>6</v>
      </c>
      <c r="I9" s="20">
        <f>Ottawa_Senators!$M$84</f>
        <v>0</v>
      </c>
      <c r="J9" s="30">
        <f>Ottawa_Senators!$N$84</f>
        <v>0</v>
      </c>
      <c r="K9" s="29" t="str">
        <f>Ottawa_Senators!$O$85</f>
        <v>5-1-0</v>
      </c>
      <c r="L9" s="1" t="str">
        <f>Ottawa_Senators!$R$85</f>
        <v>1-5-0</v>
      </c>
      <c r="M9" s="1" t="str">
        <f>Ottawa_Senators!$U$85</f>
        <v>2-2-0</v>
      </c>
      <c r="N9" s="1" t="str">
        <f>Ottawa_Senators!$X$85</f>
        <v>2-4-0</v>
      </c>
      <c r="O9" s="31">
        <f>Ottawa_Senators!$E$85</f>
        <v>43</v>
      </c>
      <c r="P9" s="20">
        <f>Ottawa_Senators!$F$85</f>
        <v>38</v>
      </c>
      <c r="Q9" s="30">
        <f t="shared" si="2"/>
        <v>5</v>
      </c>
      <c r="R9" s="29" t="str">
        <f>Ottawa_Senators!$AA$85</f>
        <v>L1</v>
      </c>
      <c r="S9" s="28" t="str">
        <f>Ottawa_Senators!$AD$85</f>
        <v>5-5-0</v>
      </c>
    </row>
    <row r="10" spans="1:20" ht="15">
      <c r="A10" s="32" t="s">
        <v>5</v>
      </c>
      <c r="B10" s="1">
        <f>Tampa_Bay_Lightning!$D$86</f>
        <v>13</v>
      </c>
      <c r="C10" s="1">
        <f>Tampa_Bay_Lightning!$I$84</f>
        <v>7</v>
      </c>
      <c r="D10" s="1">
        <f>Tampa_Bay_Lightning!$J$84</f>
        <v>6</v>
      </c>
      <c r="E10" s="20">
        <f>Tampa_Bay_Lightning!$L$84</f>
        <v>0</v>
      </c>
      <c r="F10" s="30">
        <f t="shared" si="0"/>
        <v>14</v>
      </c>
      <c r="G10" s="31">
        <f>C10-(Tampa_Bay_Lightning!$K$84+I10)</f>
        <v>6</v>
      </c>
      <c r="H10" s="20">
        <f t="shared" si="1"/>
        <v>7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4-1-0</v>
      </c>
      <c r="L10" s="1" t="str">
        <f>Tampa_Bay_Lightning!$R$85</f>
        <v>3-5-0</v>
      </c>
      <c r="M10" s="1" t="str">
        <f>Tampa_Bay_Lightning!$U$85</f>
        <v>0-2-0</v>
      </c>
      <c r="N10" s="1" t="str">
        <f>Tampa_Bay_Lightning!$X$85</f>
        <v>3-2-0</v>
      </c>
      <c r="O10" s="31">
        <f>Tampa_Bay_Lightning!$E$85</f>
        <v>48</v>
      </c>
      <c r="P10" s="20">
        <f>Tampa_Bay_Lightning!$F$85</f>
        <v>43</v>
      </c>
      <c r="Q10" s="30">
        <f t="shared" si="2"/>
        <v>5</v>
      </c>
      <c r="R10" s="29" t="str">
        <f>Tampa_Bay_Lightning!$AA$85</f>
        <v>L3</v>
      </c>
      <c r="S10" s="28" t="str">
        <f>Tampa_Bay_Lightning!$AD$85</f>
        <v>4-6-0</v>
      </c>
    </row>
    <row r="11" spans="1:20" ht="15.75" thickBot="1">
      <c r="A11" s="32" t="s">
        <v>4</v>
      </c>
      <c r="B11" s="1">
        <f>Toronto_Maple_Leafs!$D$86</f>
        <v>14</v>
      </c>
      <c r="C11" s="1">
        <f>Toronto_Maple_Leafs!$I$84</f>
        <v>7</v>
      </c>
      <c r="D11" s="1">
        <f>Toronto_Maple_Leafs!$J$84</f>
        <v>5</v>
      </c>
      <c r="E11" s="24">
        <f>Toronto_Maple_Leafs!$L$84</f>
        <v>2</v>
      </c>
      <c r="F11" s="23">
        <f t="shared" si="0"/>
        <v>16</v>
      </c>
      <c r="G11" s="25">
        <f>C11-(Toronto_Maple_Leafs!$K$84+I11)</f>
        <v>7</v>
      </c>
      <c r="H11" s="24">
        <f t="shared" si="1"/>
        <v>7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5-2-0</v>
      </c>
      <c r="L11" s="1" t="str">
        <f>Toronto_Maple_Leafs!$R$85</f>
        <v>2-3-2</v>
      </c>
      <c r="M11" s="1" t="str">
        <f>Toronto_Maple_Leafs!$U$85</f>
        <v>2-1-1</v>
      </c>
      <c r="N11" s="1" t="str">
        <f>Toronto_Maple_Leafs!$X$85</f>
        <v>4-3-1</v>
      </c>
      <c r="O11" s="31">
        <f>Toronto_Maple_Leafs!$E$85</f>
        <v>43</v>
      </c>
      <c r="P11" s="20">
        <f>Toronto_Maple_Leafs!$F$85</f>
        <v>39</v>
      </c>
      <c r="Q11" s="30">
        <f t="shared" si="2"/>
        <v>4</v>
      </c>
      <c r="R11" s="29" t="str">
        <f>Toronto_Maple_Leafs!$AA$85</f>
        <v>W1</v>
      </c>
      <c r="S11" s="28" t="str">
        <f>Toronto_Maple_Leafs!$AD$85</f>
        <v>4-4-2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f>Carolina_Hurricanes!$D$86</f>
        <v>11</v>
      </c>
      <c r="C14" s="1">
        <f>Carolina_Hurricanes!$I$84</f>
        <v>9</v>
      </c>
      <c r="D14" s="1">
        <f>Carolina_Hurricanes!$J$84</f>
        <v>2</v>
      </c>
      <c r="E14" s="20">
        <f>Carolina_Hurricanes!$L$84</f>
        <v>0</v>
      </c>
      <c r="F14" s="33">
        <f t="shared" ref="F14:F21" si="3">(C14*2)+E14</f>
        <v>18</v>
      </c>
      <c r="G14" s="20">
        <f>C14-(Carolina_Hurricanes!$K$84+I14)</f>
        <v>7</v>
      </c>
      <c r="H14" s="20">
        <f t="shared" ref="H14:H21" si="4">C14-I14</f>
        <v>9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4-1-0</v>
      </c>
      <c r="L14" s="1" t="str">
        <f>Carolina_Hurricanes!$R$85</f>
        <v>5-1-0</v>
      </c>
      <c r="M14" s="1" t="str">
        <f>Carolina_Hurricanes!$U$85</f>
        <v>4-0-0</v>
      </c>
      <c r="N14" s="1" t="str">
        <f>Carolina_Hurricanes!$X$85</f>
        <v>5-1-0</v>
      </c>
      <c r="O14" s="31">
        <f>Carolina_Hurricanes!$E$85</f>
        <v>45</v>
      </c>
      <c r="P14" s="20">
        <f>Carolina_Hurricanes!$F$85</f>
        <v>27</v>
      </c>
      <c r="Q14" s="30">
        <f t="shared" ref="Q14:Q21" si="5">O14-P14</f>
        <v>18</v>
      </c>
      <c r="R14" s="29" t="str">
        <f>Carolina_Hurricanes!$AA$85</f>
        <v>W7</v>
      </c>
      <c r="S14" s="28" t="str">
        <f>Carolina_Hurricanes!$AD$85</f>
        <v>9-1-0</v>
      </c>
    </row>
    <row r="15" spans="1:20" ht="15">
      <c r="A15" s="32" t="s">
        <v>23</v>
      </c>
      <c r="B15" s="1">
        <f>Columbus_Blue_Jackets!$D$86</f>
        <v>12</v>
      </c>
      <c r="C15" s="1">
        <f>Columbus_Blue_Jackets!$I$84</f>
        <v>5</v>
      </c>
      <c r="D15" s="1">
        <f>Columbus_Blue_Jackets!$J$84</f>
        <v>5</v>
      </c>
      <c r="E15" s="20">
        <f>Columbus_Blue_Jackets!$L$84</f>
        <v>2</v>
      </c>
      <c r="F15" s="30">
        <f t="shared" si="3"/>
        <v>12</v>
      </c>
      <c r="G15" s="20">
        <f>C15-(Columbus_Blue_Jackets!$K$84+I15)</f>
        <v>5</v>
      </c>
      <c r="H15" s="20">
        <f t="shared" si="4"/>
        <v>5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4-3-0</v>
      </c>
      <c r="L15" s="1" t="str">
        <f>Columbus_Blue_Jackets!$R$85</f>
        <v>1-2-2</v>
      </c>
      <c r="M15" s="1" t="str">
        <f>Columbus_Blue_Jackets!$U$85</f>
        <v>1-1-0</v>
      </c>
      <c r="N15" s="1" t="str">
        <f>Columbus_Blue_Jackets!$X$85</f>
        <v>3-2-0</v>
      </c>
      <c r="O15" s="31">
        <f>Columbus_Blue_Jackets!$E$85</f>
        <v>40</v>
      </c>
      <c r="P15" s="20">
        <f>Columbus_Blue_Jackets!$F$85</f>
        <v>40</v>
      </c>
      <c r="Q15" s="30">
        <f t="shared" si="5"/>
        <v>0</v>
      </c>
      <c r="R15" s="29" t="str">
        <f>Columbus_Blue_Jackets!$AA$85</f>
        <v>L3</v>
      </c>
      <c r="S15" s="28" t="str">
        <f>Columbus_Blue_Jackets!$AD$85</f>
        <v>4-4-2</v>
      </c>
    </row>
    <row r="16" spans="1:20" ht="15">
      <c r="A16" s="32" t="s">
        <v>14</v>
      </c>
      <c r="B16" s="1">
        <f>New_Jersey_Devils!$D$86</f>
        <v>15</v>
      </c>
      <c r="C16" s="1">
        <f>New_Jersey_Devils!$I$84</f>
        <v>8</v>
      </c>
      <c r="D16" s="1">
        <f>New_Jersey_Devils!$J$84</f>
        <v>5</v>
      </c>
      <c r="E16" s="20">
        <f>New_Jersey_Devils!$L$84</f>
        <v>2</v>
      </c>
      <c r="F16" s="30">
        <f t="shared" si="3"/>
        <v>18</v>
      </c>
      <c r="G16" s="20">
        <f>C16-(New_Jersey_Devils!$K$84+I16)</f>
        <v>8</v>
      </c>
      <c r="H16" s="20">
        <f t="shared" si="4"/>
        <v>8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3-2-2</v>
      </c>
      <c r="L16" s="1" t="str">
        <f>New_Jersey_Devils!$R$85</f>
        <v>5-3-0</v>
      </c>
      <c r="M16" s="1" t="str">
        <f>New_Jersey_Devils!$U$85</f>
        <v>1-1-2</v>
      </c>
      <c r="N16" s="1" t="str">
        <f>New_Jersey_Devils!$X$85</f>
        <v>4-4-2</v>
      </c>
      <c r="O16" s="31">
        <f>New_Jersey_Devils!$E$85</f>
        <v>53</v>
      </c>
      <c r="P16" s="20">
        <f>New_Jersey_Devils!$F$85</f>
        <v>42</v>
      </c>
      <c r="Q16" s="30">
        <f t="shared" si="5"/>
        <v>11</v>
      </c>
      <c r="R16" s="29" t="str">
        <f>New_Jersey_Devils!$AA$85</f>
        <v>W1</v>
      </c>
      <c r="S16" s="28" t="str">
        <f>New_Jersey_Devils!$AD$85</f>
        <v>4-4-2</v>
      </c>
    </row>
    <row r="17" spans="1:19" ht="15">
      <c r="A17" s="32" t="s">
        <v>13</v>
      </c>
      <c r="B17" s="1">
        <f>New_York_Islanders!$D$86</f>
        <v>13</v>
      </c>
      <c r="C17" s="1">
        <f>New_York_Islanders!$I$84</f>
        <v>5</v>
      </c>
      <c r="D17" s="1">
        <f>New_York_Islanders!$J$84</f>
        <v>6</v>
      </c>
      <c r="E17" s="20">
        <f>New_York_Islanders!$L$84</f>
        <v>2</v>
      </c>
      <c r="F17" s="30">
        <f t="shared" si="3"/>
        <v>12</v>
      </c>
      <c r="G17" s="20">
        <f>C17-(New_York_Islanders!$K$84+I17)</f>
        <v>0</v>
      </c>
      <c r="H17" s="20">
        <f t="shared" si="4"/>
        <v>3</v>
      </c>
      <c r="I17" s="20">
        <f>New_York_Islanders!$M$84</f>
        <v>2</v>
      </c>
      <c r="J17" s="20">
        <f>New_York_Islanders!$N$84</f>
        <v>0</v>
      </c>
      <c r="K17" s="29" t="str">
        <f>New_York_Islanders!$O$85</f>
        <v>2-3-1</v>
      </c>
      <c r="L17" s="1" t="str">
        <f>New_York_Islanders!$R$85</f>
        <v>3-3-1</v>
      </c>
      <c r="M17" s="1" t="str">
        <f>New_York_Islanders!$U$85</f>
        <v>2-1-0</v>
      </c>
      <c r="N17" s="1" t="str">
        <f>New_York_Islanders!$X$85</f>
        <v>4-3-0</v>
      </c>
      <c r="O17" s="31">
        <f>New_York_Islanders!$E$85</f>
        <v>32</v>
      </c>
      <c r="P17" s="20">
        <f>New_York_Islanders!$F$85</f>
        <v>40</v>
      </c>
      <c r="Q17" s="30">
        <f t="shared" si="5"/>
        <v>-8</v>
      </c>
      <c r="R17" s="29" t="str">
        <f>New_York_Islanders!$AA$85</f>
        <v>W1</v>
      </c>
      <c r="S17" s="28" t="str">
        <f>New_York_Islanders!$AD$85</f>
        <v>4-5-1</v>
      </c>
    </row>
    <row r="18" spans="1:19" ht="15">
      <c r="A18" s="32" t="s">
        <v>12</v>
      </c>
      <c r="B18" s="1">
        <f>New_York_Rangers!$D$86</f>
        <v>11</v>
      </c>
      <c r="C18" s="1">
        <f>New_York_Rangers!$I$84</f>
        <v>8</v>
      </c>
      <c r="D18" s="1">
        <f>New_York_Rangers!$J$84</f>
        <v>2</v>
      </c>
      <c r="E18" s="20">
        <f>New_York_Rangers!$L$84</f>
        <v>1</v>
      </c>
      <c r="F18" s="30">
        <f t="shared" si="3"/>
        <v>17</v>
      </c>
      <c r="G18" s="20">
        <f>C18-(New_York_Rangers!$K$84+I18)</f>
        <v>8</v>
      </c>
      <c r="H18" s="20">
        <f t="shared" si="4"/>
        <v>8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4-1-1</v>
      </c>
      <c r="L18" s="1" t="str">
        <f>New_York_Rangers!$R$85</f>
        <v>4-1-0</v>
      </c>
      <c r="M18" s="1" t="str">
        <f>New_York_Rangers!$U$85</f>
        <v>2-1-0</v>
      </c>
      <c r="N18" s="1" t="str">
        <f>New_York_Rangers!$X$85</f>
        <v>7-2-0</v>
      </c>
      <c r="O18" s="31">
        <f>New_York_Rangers!$E$85</f>
        <v>44</v>
      </c>
      <c r="P18" s="20">
        <f>New_York_Rangers!$F$85</f>
        <v>24</v>
      </c>
      <c r="Q18" s="30">
        <f t="shared" si="5"/>
        <v>20</v>
      </c>
      <c r="R18" s="29" t="str">
        <f>New_York_Rangers!$AA$85</f>
        <v>W2</v>
      </c>
      <c r="S18" s="28" t="str">
        <f>New_York_Rangers!$AD$85</f>
        <v>7-2-1</v>
      </c>
    </row>
    <row r="19" spans="1:19" ht="15">
      <c r="A19" s="32" t="s">
        <v>10</v>
      </c>
      <c r="B19" s="1">
        <f>Philadelphia_Flyers!$D$86</f>
        <v>13</v>
      </c>
      <c r="C19" s="1">
        <f>Philadelphia_Flyers!$I$84</f>
        <v>4</v>
      </c>
      <c r="D19" s="1">
        <f>Philadelphia_Flyers!$J$84</f>
        <v>8</v>
      </c>
      <c r="E19" s="20">
        <f>Philadelphia_Flyers!$L$84</f>
        <v>1</v>
      </c>
      <c r="F19" s="30">
        <f t="shared" si="3"/>
        <v>9</v>
      </c>
      <c r="G19" s="20">
        <f>C19-(Philadelphia_Flyers!$K$84+I19)</f>
        <v>2</v>
      </c>
      <c r="H19" s="20">
        <f t="shared" si="4"/>
        <v>3</v>
      </c>
      <c r="I19" s="20">
        <f>Philadelphia_Flyers!$M$84</f>
        <v>1</v>
      </c>
      <c r="J19" s="20">
        <f>Philadelphia_Flyers!$N$84</f>
        <v>0</v>
      </c>
      <c r="K19" s="29" t="str">
        <f>Philadelphia_Flyers!$O$85</f>
        <v>2-4-0</v>
      </c>
      <c r="L19" s="1" t="str">
        <f>Philadelphia_Flyers!$R$85</f>
        <v>2-4-1</v>
      </c>
      <c r="M19" s="1" t="str">
        <f>Philadelphia_Flyers!$U$85</f>
        <v>0-3-0</v>
      </c>
      <c r="N19" s="1" t="str">
        <f>Philadelphia_Flyers!$X$85</f>
        <v>1-5-0</v>
      </c>
      <c r="O19" s="31">
        <f>Philadelphia_Flyers!$E$85</f>
        <v>35</v>
      </c>
      <c r="P19" s="20">
        <f>Philadelphia_Flyers!$F$85</f>
        <v>50</v>
      </c>
      <c r="Q19" s="30">
        <f t="shared" si="5"/>
        <v>-15</v>
      </c>
      <c r="R19" s="29" t="str">
        <f>Philadelphia_Flyers!$AA$85</f>
        <v>L2</v>
      </c>
      <c r="S19" s="28" t="str">
        <f>Philadelphia_Flyers!$AD$85</f>
        <v>3-7-0</v>
      </c>
    </row>
    <row r="20" spans="1:19" ht="15">
      <c r="A20" s="32" t="s">
        <v>9</v>
      </c>
      <c r="B20" s="1">
        <f>Pittsburgh_Penguins!$D$86</f>
        <v>14</v>
      </c>
      <c r="C20" s="1">
        <f>Pittsburgh_Penguins!$I$84</f>
        <v>5</v>
      </c>
      <c r="D20" s="1">
        <f>Pittsburgh_Penguins!$J$84</f>
        <v>7</v>
      </c>
      <c r="E20" s="20">
        <f>Pittsburgh_Penguins!$L$84</f>
        <v>2</v>
      </c>
      <c r="F20" s="30">
        <f t="shared" si="3"/>
        <v>12</v>
      </c>
      <c r="G20" s="20">
        <f>C20-(Pittsburgh_Penguins!$K$84+I20)</f>
        <v>3</v>
      </c>
      <c r="H20" s="20">
        <f t="shared" si="4"/>
        <v>5</v>
      </c>
      <c r="I20" s="20">
        <f>Pittsburgh_Penguins!$M$84</f>
        <v>0</v>
      </c>
      <c r="J20" s="20">
        <f>Pittsburgh_Penguins!$N$84</f>
        <v>2</v>
      </c>
      <c r="K20" s="29" t="str">
        <f>Pittsburgh_Penguins!$O$85</f>
        <v>3-3-0</v>
      </c>
      <c r="L20" s="1" t="str">
        <f>Pittsburgh_Penguins!$R$85</f>
        <v>2-4-2</v>
      </c>
      <c r="M20" s="1" t="str">
        <f>Pittsburgh_Penguins!$U$85</f>
        <v>0-2-1</v>
      </c>
      <c r="N20" s="1" t="str">
        <f>Pittsburgh_Penguins!$X$85</f>
        <v>4-3-1</v>
      </c>
      <c r="O20" s="31">
        <f>Pittsburgh_Penguins!$E$85</f>
        <v>41</v>
      </c>
      <c r="P20" s="20">
        <f>Pittsburgh_Penguins!$F$85</f>
        <v>54</v>
      </c>
      <c r="Q20" s="30">
        <f t="shared" si="5"/>
        <v>-13</v>
      </c>
      <c r="R20" s="29" t="str">
        <f>Pittsburgh_Penguins!$AA$85</f>
        <v>L1</v>
      </c>
      <c r="S20" s="28" t="str">
        <f>Pittsburgh_Penguins!$AD$85</f>
        <v>3-5-2</v>
      </c>
    </row>
    <row r="21" spans="1:19" ht="15.75" thickBot="1">
      <c r="A21" s="27" t="s">
        <v>1</v>
      </c>
      <c r="B21" s="26">
        <f>Washington_Capitals!$D$86</f>
        <v>11</v>
      </c>
      <c r="C21" s="26">
        <f>Washington_Capitals!$I$84</f>
        <v>8</v>
      </c>
      <c r="D21" s="26">
        <f>Washington_Capitals!$J$84</f>
        <v>3</v>
      </c>
      <c r="E21" s="24">
        <f>Washington_Capitals!$L$84</f>
        <v>0</v>
      </c>
      <c r="F21" s="23">
        <f t="shared" si="3"/>
        <v>16</v>
      </c>
      <c r="G21" s="24">
        <f>C21-(Washington_Capitals!$K$84+I21)</f>
        <v>7</v>
      </c>
      <c r="H21" s="24">
        <f t="shared" si="4"/>
        <v>8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6-1-0</v>
      </c>
      <c r="L21" s="26" t="str">
        <f>Washington_Capitals!$R$85</f>
        <v>2-2-0</v>
      </c>
      <c r="M21" s="26" t="str">
        <f>Washington_Capitals!$U$85</f>
        <v>5-2-0</v>
      </c>
      <c r="N21" s="26" t="str">
        <f>Washington_Capitals!$X$85</f>
        <v>6-3-0</v>
      </c>
      <c r="O21" s="25">
        <f>Washington_Capitals!$E$85</f>
        <v>46</v>
      </c>
      <c r="P21" s="24">
        <f>Washington_Capitals!$F$85</f>
        <v>33</v>
      </c>
      <c r="Q21" s="23">
        <f t="shared" si="5"/>
        <v>13</v>
      </c>
      <c r="R21" s="22" t="str">
        <f>Washington_Capitals!$AA$85</f>
        <v>L1</v>
      </c>
      <c r="S21" s="21" t="str">
        <f>Washington_Capitals!$AD$85</f>
        <v>8-2-0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105</v>
      </c>
      <c r="B25" s="40">
        <f>Utah_Hockey_Club!$D$86</f>
        <v>13</v>
      </c>
      <c r="C25" s="40">
        <f>Utah_Hockey_Club!$I$84</f>
        <v>5</v>
      </c>
      <c r="D25" s="40">
        <f>Utah_Hockey_Club!$J$84</f>
        <v>5</v>
      </c>
      <c r="E25" s="38">
        <f>Utah_Hockey_Club!$L$84</f>
        <v>3</v>
      </c>
      <c r="F25" s="33">
        <f t="shared" ref="F25:F32" si="6">(C25*2)+E25</f>
        <v>13</v>
      </c>
      <c r="G25" s="38">
        <f>C25-(Utah_Hockey_Club!$K$84+I25)</f>
        <v>2</v>
      </c>
      <c r="H25" s="38">
        <f t="shared" ref="H25:H32" si="7">C25-I25</f>
        <v>5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3-2-1</v>
      </c>
      <c r="L25" s="40" t="str">
        <f>Utah_Hockey_Club!$R$85</f>
        <v>2-3-2</v>
      </c>
      <c r="M25" s="40" t="str">
        <f>Utah_Hockey_Club!$U$85</f>
        <v>1-2-0</v>
      </c>
      <c r="N25" s="40" t="str">
        <f>Utah_Hockey_Club!$X$85</f>
        <v>2-3-3</v>
      </c>
      <c r="O25" s="39">
        <f>Utah_Hockey_Club!$E$85</f>
        <v>37</v>
      </c>
      <c r="P25" s="38">
        <f>Utah_Hockey_Club!$F$85</f>
        <v>45</v>
      </c>
      <c r="Q25" s="33">
        <f t="shared" ref="Q25:Q32" si="8">O25-P25</f>
        <v>-8</v>
      </c>
      <c r="R25" s="37" t="str">
        <f>Utah_Hockey_Club!$AA$85</f>
        <v>L2</v>
      </c>
      <c r="S25" s="36" t="str">
        <f>Utah_Hockey_Club!$AD$85</f>
        <v>2-5-3</v>
      </c>
    </row>
    <row r="26" spans="1:19" ht="15">
      <c r="A26" s="32" t="s">
        <v>25</v>
      </c>
      <c r="B26" s="1">
        <f>Chicago_Blackhawks!$D$86</f>
        <v>13</v>
      </c>
      <c r="C26" s="1">
        <f>Chicago_Blackhawks!$I$84</f>
        <v>5</v>
      </c>
      <c r="D26" s="1">
        <f>Chicago_Blackhawks!$J$84</f>
        <v>7</v>
      </c>
      <c r="E26" s="20">
        <f>Chicago_Blackhawks!$L$84</f>
        <v>1</v>
      </c>
      <c r="F26" s="30">
        <f t="shared" si="6"/>
        <v>11</v>
      </c>
      <c r="G26" s="20">
        <f>C26-(Chicago_Blackhawks!$K$84+I26)</f>
        <v>3</v>
      </c>
      <c r="H26" s="20">
        <f t="shared" si="7"/>
        <v>4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1-3-0</v>
      </c>
      <c r="L26" s="1" t="str">
        <f>Chicago_Blackhawks!$R$85</f>
        <v>4-4-1</v>
      </c>
      <c r="M26" s="1" t="str">
        <f>Chicago_Blackhawks!$U$85</f>
        <v>1-2-1</v>
      </c>
      <c r="N26" s="1" t="str">
        <f>Chicago_Blackhawks!$X$85</f>
        <v>5-5-1</v>
      </c>
      <c r="O26" s="31">
        <f>Chicago_Blackhawks!$E$85</f>
        <v>37</v>
      </c>
      <c r="P26" s="20">
        <f>Chicago_Blackhawks!$F$85</f>
        <v>41</v>
      </c>
      <c r="Q26" s="30">
        <f t="shared" si="8"/>
        <v>-4</v>
      </c>
      <c r="R26" s="29" t="str">
        <f>Chicago_Blackhawks!$AA$85</f>
        <v>W2</v>
      </c>
      <c r="S26" s="28" t="str">
        <f>Chicago_Blackhawks!$AD$85</f>
        <v>4-6-0</v>
      </c>
    </row>
    <row r="27" spans="1:19" ht="15">
      <c r="A27" s="32" t="s">
        <v>24</v>
      </c>
      <c r="B27" s="1">
        <f>Colorado_Avalanche!$D$86</f>
        <v>13</v>
      </c>
      <c r="C27" s="1">
        <f>Colorado_Avalanche!$I$84</f>
        <v>6</v>
      </c>
      <c r="D27" s="1">
        <f>Colorado_Avalanche!$J$84</f>
        <v>7</v>
      </c>
      <c r="E27" s="20">
        <f>Colorado_Avalanche!$L$84</f>
        <v>0</v>
      </c>
      <c r="F27" s="30">
        <f t="shared" si="6"/>
        <v>12</v>
      </c>
      <c r="G27" s="20">
        <f>C27-(Colorado_Avalanche!$K$84+I27)</f>
        <v>5</v>
      </c>
      <c r="H27" s="20">
        <f t="shared" si="7"/>
        <v>6</v>
      </c>
      <c r="I27" s="20">
        <f>Colorado_Avalanche!$M$84</f>
        <v>0</v>
      </c>
      <c r="J27" s="20">
        <f>Colorado_Avalanche!$N$84</f>
        <v>0</v>
      </c>
      <c r="K27" s="29" t="str">
        <f>Colorado_Avalanche!$O$85</f>
        <v>3-5-0</v>
      </c>
      <c r="L27" s="1" t="str">
        <f>Colorado_Avalanche!$R$85</f>
        <v>3-2-0</v>
      </c>
      <c r="M27" s="1" t="str">
        <f>Colorado_Avalanche!$U$85</f>
        <v>1-2-0</v>
      </c>
      <c r="N27" s="1" t="str">
        <f>Colorado_Avalanche!$X$85</f>
        <v>5-3-0</v>
      </c>
      <c r="O27" s="31">
        <f>Colorado_Avalanche!$E$85</f>
        <v>46</v>
      </c>
      <c r="P27" s="20">
        <f>Colorado_Avalanche!$F$85</f>
        <v>54</v>
      </c>
      <c r="Q27" s="30">
        <f t="shared" si="8"/>
        <v>-8</v>
      </c>
      <c r="R27" s="29" t="str">
        <f>Colorado_Avalanche!$AA$85</f>
        <v>W1</v>
      </c>
      <c r="S27" s="28" t="str">
        <f>Colorado_Avalanche!$AD$85</f>
        <v>6-4-0</v>
      </c>
    </row>
    <row r="28" spans="1:19" ht="15">
      <c r="A28" s="32" t="s">
        <v>22</v>
      </c>
      <c r="B28" s="1">
        <f>Dallas_Stars!$D$86</f>
        <v>11</v>
      </c>
      <c r="C28" s="1">
        <f>Dallas_Stars!$I$84</f>
        <v>7</v>
      </c>
      <c r="D28" s="1">
        <f>Dallas_Stars!$J$84</f>
        <v>4</v>
      </c>
      <c r="E28" s="20">
        <f>Dallas_Stars!$L$84</f>
        <v>0</v>
      </c>
      <c r="F28" s="30">
        <f t="shared" si="6"/>
        <v>14</v>
      </c>
      <c r="G28" s="20">
        <f>C28-(Dallas_Stars!$K$84+I28)</f>
        <v>5</v>
      </c>
      <c r="H28" s="20">
        <f t="shared" si="7"/>
        <v>6</v>
      </c>
      <c r="I28" s="20">
        <f>Dallas_Stars!$M$84</f>
        <v>1</v>
      </c>
      <c r="J28" s="20">
        <f>Dallas_Stars!$N$84</f>
        <v>0</v>
      </c>
      <c r="K28" s="29" t="str">
        <f>Dallas_Stars!$O$85</f>
        <v>5-2-0</v>
      </c>
      <c r="L28" s="1" t="str">
        <f>Dallas_Stars!$R$85</f>
        <v>2-2-0</v>
      </c>
      <c r="M28" s="1" t="str">
        <f>Dallas_Stars!$U$85</f>
        <v>2-0-0</v>
      </c>
      <c r="N28" s="1" t="str">
        <f>Dallas_Stars!$X$85</f>
        <v>5-0-0</v>
      </c>
      <c r="O28" s="31">
        <f>Dallas_Stars!$E$85</f>
        <v>35</v>
      </c>
      <c r="P28" s="20">
        <f>Dallas_Stars!$F$85</f>
        <v>27</v>
      </c>
      <c r="Q28" s="30">
        <f t="shared" si="8"/>
        <v>8</v>
      </c>
      <c r="R28" s="29" t="str">
        <f>Dallas_Stars!$AA$85</f>
        <v>L2</v>
      </c>
      <c r="S28" s="28" t="str">
        <f>Dallas_Stars!$AD$85</f>
        <v>6-4-0</v>
      </c>
    </row>
    <row r="29" spans="1:19" ht="15">
      <c r="A29" s="32" t="s">
        <v>17</v>
      </c>
      <c r="B29" s="1">
        <f>Minnesota_Wild!$D$86</f>
        <v>12</v>
      </c>
      <c r="C29" s="1">
        <f>Minnesota_Wild!$I$84</f>
        <v>8</v>
      </c>
      <c r="D29" s="1">
        <f>Minnesota_Wild!$J$84</f>
        <v>2</v>
      </c>
      <c r="E29" s="20">
        <f>Minnesota_Wild!$L$84</f>
        <v>2</v>
      </c>
      <c r="F29" s="30">
        <f t="shared" si="6"/>
        <v>18</v>
      </c>
      <c r="G29" s="20">
        <f>C29-(Minnesota_Wild!$K$84+I29)</f>
        <v>7</v>
      </c>
      <c r="H29" s="20">
        <f t="shared" si="7"/>
        <v>8</v>
      </c>
      <c r="I29" s="20">
        <f>Minnesota_Wild!$M$84</f>
        <v>0</v>
      </c>
      <c r="J29" s="20">
        <f>Minnesota_Wild!$N$84</f>
        <v>1</v>
      </c>
      <c r="K29" s="29" t="str">
        <f>Minnesota_Wild!$O$85</f>
        <v>3-1-1</v>
      </c>
      <c r="L29" s="1" t="str">
        <f>Minnesota_Wild!$R$85</f>
        <v>5-1-1</v>
      </c>
      <c r="M29" s="1" t="str">
        <f>Minnesota_Wild!$U$85</f>
        <v>1-0-1</v>
      </c>
      <c r="N29" s="1" t="str">
        <f>Minnesota_Wild!$X$85</f>
        <v>1-1-2</v>
      </c>
      <c r="O29" s="31">
        <f>Minnesota_Wild!$E$85</f>
        <v>42</v>
      </c>
      <c r="P29" s="20">
        <f>Minnesota_Wild!$F$85</f>
        <v>33</v>
      </c>
      <c r="Q29" s="30">
        <f t="shared" si="8"/>
        <v>9</v>
      </c>
      <c r="R29" s="29" t="str">
        <f>Minnesota_Wild!$AA$85</f>
        <v>L1</v>
      </c>
      <c r="S29" s="28" t="str">
        <f>Minnesota_Wild!$AD$85</f>
        <v>7-2-1</v>
      </c>
    </row>
    <row r="30" spans="1:19" ht="15">
      <c r="A30" s="32" t="s">
        <v>15</v>
      </c>
      <c r="B30" s="1">
        <f>Nashville_Predators!$D$86</f>
        <v>12</v>
      </c>
      <c r="C30" s="1">
        <f>Nashville_Predators!$I$84</f>
        <v>4</v>
      </c>
      <c r="D30" s="1">
        <f>Nashville_Predators!$J$84</f>
        <v>7</v>
      </c>
      <c r="E30" s="20">
        <f>Nashville_Predators!$L$84</f>
        <v>1</v>
      </c>
      <c r="F30" s="30">
        <f t="shared" si="6"/>
        <v>9</v>
      </c>
      <c r="G30" s="20">
        <f>C30-(Nashville_Predators!$K$84+I30)</f>
        <v>3</v>
      </c>
      <c r="H30" s="20">
        <f t="shared" si="7"/>
        <v>4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3-6-0</v>
      </c>
      <c r="L30" s="1" t="str">
        <f>Nashville_Predators!$R$85</f>
        <v>1-1-1</v>
      </c>
      <c r="M30" s="1" t="str">
        <f>Nashville_Predators!$U$85</f>
        <v>2-1-0</v>
      </c>
      <c r="N30" s="1" t="str">
        <f>Nashville_Predators!$X$85</f>
        <v>2-5-0</v>
      </c>
      <c r="O30" s="31">
        <f>Nashville_Predators!$E$85</f>
        <v>29</v>
      </c>
      <c r="P30" s="20">
        <f>Nashville_Predators!$F$85</f>
        <v>41</v>
      </c>
      <c r="Q30" s="30">
        <f t="shared" si="8"/>
        <v>-12</v>
      </c>
      <c r="R30" s="29" t="str">
        <f>Nashville_Predators!$AA$85</f>
        <v>L1</v>
      </c>
      <c r="S30" s="28" t="str">
        <f>Nashville_Predators!$AD$85</f>
        <v>4-5-1</v>
      </c>
    </row>
    <row r="31" spans="1:19" ht="15">
      <c r="A31" s="32" t="s">
        <v>6</v>
      </c>
      <c r="B31" s="1">
        <f>St_Louis_Blues!$D$86</f>
        <v>13</v>
      </c>
      <c r="C31" s="1">
        <f>St_Louis_Blues!$I$84</f>
        <v>7</v>
      </c>
      <c r="D31" s="1">
        <f>St_Louis_Blues!$J$84</f>
        <v>6</v>
      </c>
      <c r="E31" s="20">
        <f>St_Louis_Blues!$L$84</f>
        <v>0</v>
      </c>
      <c r="F31" s="30">
        <f t="shared" si="6"/>
        <v>14</v>
      </c>
      <c r="G31" s="20">
        <f>C31-(St_Louis_Blues!$K$84+I31)</f>
        <v>5</v>
      </c>
      <c r="H31" s="20">
        <f t="shared" si="7"/>
        <v>7</v>
      </c>
      <c r="I31" s="20">
        <f>St_Louis_Blues!$M$84</f>
        <v>0</v>
      </c>
      <c r="J31" s="20">
        <f>St_Louis_Blues!$N$84</f>
        <v>0</v>
      </c>
      <c r="K31" s="29" t="str">
        <f>St_Louis_Blues!$O$85</f>
        <v>4-2-0</v>
      </c>
      <c r="L31" s="1" t="str">
        <f>St_Louis_Blues!$R$85</f>
        <v>3-4-0</v>
      </c>
      <c r="M31" s="1" t="str">
        <f>St_Louis_Blues!$U$85</f>
        <v>0-2-0</v>
      </c>
      <c r="N31" s="1" t="str">
        <f>St_Louis_Blues!$X$85</f>
        <v>2-3-0</v>
      </c>
      <c r="O31" s="31">
        <f>St_Louis_Blues!$E$85</f>
        <v>35</v>
      </c>
      <c r="P31" s="20">
        <f>St_Louis_Blues!$F$85</f>
        <v>40</v>
      </c>
      <c r="Q31" s="30">
        <f t="shared" si="8"/>
        <v>-5</v>
      </c>
      <c r="R31" s="29" t="str">
        <f>St_Louis_Blues!$AA$85</f>
        <v>W2</v>
      </c>
      <c r="S31" s="28" t="str">
        <f>St_Louis_Blues!$AD$85</f>
        <v>5-5-0</v>
      </c>
    </row>
    <row r="32" spans="1:19" ht="15.75" thickBot="1">
      <c r="A32" s="32" t="s">
        <v>0</v>
      </c>
      <c r="B32" s="1">
        <f>Winnipeg_Jets!$D$86</f>
        <v>13</v>
      </c>
      <c r="C32" s="1">
        <f>Winnipeg_Jets!$I$84</f>
        <v>12</v>
      </c>
      <c r="D32" s="1">
        <f>Winnipeg_Jets!$J$84</f>
        <v>1</v>
      </c>
      <c r="E32" s="20">
        <f>Winnipeg_Jets!$L$84</f>
        <v>0</v>
      </c>
      <c r="F32" s="23">
        <f t="shared" si="6"/>
        <v>24</v>
      </c>
      <c r="G32" s="20">
        <f>C32-(Winnipeg_Jets!$K$84+I32)</f>
        <v>9</v>
      </c>
      <c r="H32" s="20">
        <f t="shared" si="7"/>
        <v>12</v>
      </c>
      <c r="I32" s="20">
        <f>Winnipeg_Jets!$M$84</f>
        <v>0</v>
      </c>
      <c r="J32" s="20">
        <f>Winnipeg_Jets!$N$84</f>
        <v>0</v>
      </c>
      <c r="K32" s="29" t="str">
        <f>Winnipeg_Jets!$O$85</f>
        <v>6-1-0</v>
      </c>
      <c r="L32" s="1" t="str">
        <f>Winnipeg_Jets!$R$85</f>
        <v>6-0-0</v>
      </c>
      <c r="M32" s="1" t="str">
        <f>Winnipeg_Jets!$U$85</f>
        <v>1-0-0</v>
      </c>
      <c r="N32" s="1" t="str">
        <f>Winnipeg_Jets!$X$85</f>
        <v>8-0-0</v>
      </c>
      <c r="O32" s="31">
        <f>Winnipeg_Jets!$E$85</f>
        <v>62</v>
      </c>
      <c r="P32" s="20">
        <f>Winnipeg_Jets!$F$85</f>
        <v>30</v>
      </c>
      <c r="Q32" s="30">
        <f t="shared" si="8"/>
        <v>32</v>
      </c>
      <c r="R32" s="29" t="str">
        <f>Winnipeg_Jets!$AA$85</f>
        <v>W4</v>
      </c>
      <c r="S32" s="28" t="str">
        <f>Winnipeg_Jets!$AD$85</f>
        <v>9-1-0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f>Anaheim_Ducks!$D$86</f>
        <v>12</v>
      </c>
      <c r="C35" s="1">
        <f>Anaheim_Ducks!$I$84</f>
        <v>4</v>
      </c>
      <c r="D35" s="1">
        <f>Anaheim_Ducks!$J$84</f>
        <v>6</v>
      </c>
      <c r="E35" s="20">
        <f>Anaheim_Ducks!$L$84</f>
        <v>2</v>
      </c>
      <c r="F35" s="33">
        <f t="shared" ref="F35:F42" si="9">(C35*2)+E35</f>
        <v>10</v>
      </c>
      <c r="G35" s="20">
        <f>C35-(Anaheim_Ducks!$K$84+I35)</f>
        <v>3</v>
      </c>
      <c r="H35" s="20">
        <f t="shared" ref="H35:H42" si="10">C35-I35</f>
        <v>4</v>
      </c>
      <c r="I35" s="20">
        <f>Anaheim_Ducks!$M$84</f>
        <v>0</v>
      </c>
      <c r="J35" s="20">
        <f>Anaheim_Ducks!$N$84</f>
        <v>0</v>
      </c>
      <c r="K35" s="29" t="str">
        <f>Anaheim_Ducks!$O$85</f>
        <v>2-3-0</v>
      </c>
      <c r="L35" s="1" t="str">
        <f>Anaheim_Ducks!$R$85</f>
        <v>2-3-2</v>
      </c>
      <c r="M35" s="1" t="str">
        <f>Anaheim_Ducks!$U$85</f>
        <v>2-3-0</v>
      </c>
      <c r="N35" s="1" t="str">
        <f>Anaheim_Ducks!$X$85</f>
        <v>3-4-1</v>
      </c>
      <c r="O35" s="31">
        <f>Anaheim_Ducks!$E$85</f>
        <v>25</v>
      </c>
      <c r="P35" s="20">
        <f>Anaheim_Ducks!$F$85</f>
        <v>36</v>
      </c>
      <c r="Q35" s="30">
        <f t="shared" ref="Q35:Q42" si="11">O35-P35</f>
        <v>-11</v>
      </c>
      <c r="R35" s="29" t="str">
        <f>Anaheim_Ducks!$AA$85</f>
        <v>L3</v>
      </c>
      <c r="S35" s="28" t="str">
        <f>Anaheim_Ducks!$AD$85</f>
        <v>3-5-2</v>
      </c>
    </row>
    <row r="36" spans="1:19" ht="15">
      <c r="A36" s="32" t="s">
        <v>27</v>
      </c>
      <c r="B36" s="1">
        <f>Calgary_Flames!$D$86</f>
        <v>13</v>
      </c>
      <c r="C36" s="1">
        <f>Calgary_Flames!$I$84</f>
        <v>7</v>
      </c>
      <c r="D36" s="1">
        <f>Calgary_Flames!$J$84</f>
        <v>5</v>
      </c>
      <c r="E36" s="20">
        <f>Calgary_Flames!$L$84</f>
        <v>1</v>
      </c>
      <c r="F36" s="30">
        <f t="shared" si="9"/>
        <v>15</v>
      </c>
      <c r="G36" s="20">
        <f>C36-(Calgary_Flames!$K$84+I36)</f>
        <v>3</v>
      </c>
      <c r="H36" s="20">
        <f t="shared" si="10"/>
        <v>6</v>
      </c>
      <c r="I36" s="20">
        <f>Calgary_Flames!$M$84</f>
        <v>1</v>
      </c>
      <c r="J36" s="20">
        <f>Calgary_Flames!$N$84</f>
        <v>0</v>
      </c>
      <c r="K36" s="29" t="str">
        <f>Calgary_Flames!$O$85</f>
        <v>4-3-0</v>
      </c>
      <c r="L36" s="1" t="str">
        <f>Calgary_Flames!$R$85</f>
        <v>3-2-1</v>
      </c>
      <c r="M36" s="1" t="str">
        <f>Calgary_Flames!$U$85</f>
        <v>2-2-1</v>
      </c>
      <c r="N36" s="1" t="str">
        <f>Calgary_Flames!$X$85</f>
        <v>3-4-1</v>
      </c>
      <c r="O36" s="31">
        <f>Calgary_Flames!$E$85</f>
        <v>38</v>
      </c>
      <c r="P36" s="20">
        <f>Calgary_Flames!$F$85</f>
        <v>40</v>
      </c>
      <c r="Q36" s="30">
        <f t="shared" si="11"/>
        <v>-2</v>
      </c>
      <c r="R36" s="29" t="str">
        <f>Calgary_Flames!$AA$85</f>
        <v>W1</v>
      </c>
      <c r="S36" s="28" t="str">
        <f>Calgary_Flames!$AD$85</f>
        <v>4-5-1</v>
      </c>
    </row>
    <row r="37" spans="1:19" ht="15">
      <c r="A37" s="32" t="s">
        <v>20</v>
      </c>
      <c r="B37" s="1">
        <f>Edmonton_Oilers!$D$86</f>
        <v>13</v>
      </c>
      <c r="C37" s="1">
        <f>Edmonton_Oilers!$I$84</f>
        <v>6</v>
      </c>
      <c r="D37" s="1">
        <f>Edmonton_Oilers!$J$84</f>
        <v>6</v>
      </c>
      <c r="E37" s="20">
        <f>Edmonton_Oilers!$L$84</f>
        <v>1</v>
      </c>
      <c r="F37" s="30">
        <f t="shared" si="9"/>
        <v>13</v>
      </c>
      <c r="G37" s="20">
        <f>C37-(Edmonton_Oilers!$K$84+I37)</f>
        <v>4</v>
      </c>
      <c r="H37" s="20">
        <f t="shared" si="10"/>
        <v>6</v>
      </c>
      <c r="I37" s="20">
        <f>Edmonton_Oilers!$M$84</f>
        <v>0</v>
      </c>
      <c r="J37" s="20">
        <f>Edmonton_Oilers!$N$84</f>
        <v>0</v>
      </c>
      <c r="K37" s="29" t="str">
        <f>Edmonton_Oilers!$O$85</f>
        <v>2-4-1</v>
      </c>
      <c r="L37" s="1" t="str">
        <f>Edmonton_Oilers!$R$85</f>
        <v>4-2-0</v>
      </c>
      <c r="M37" s="1" t="str">
        <f>Edmonton_Oilers!$U$85</f>
        <v>1-1-0</v>
      </c>
      <c r="N37" s="1" t="str">
        <f>Edmonton_Oilers!$X$85</f>
        <v>3-4-0</v>
      </c>
      <c r="O37" s="31">
        <f>Edmonton_Oilers!$E$85</f>
        <v>31</v>
      </c>
      <c r="P37" s="20">
        <f>Edmonton_Oilers!$F$85</f>
        <v>41</v>
      </c>
      <c r="Q37" s="30">
        <f t="shared" si="11"/>
        <v>-10</v>
      </c>
      <c r="R37" s="29" t="str">
        <f>Edmonton_Oilers!$AA$85</f>
        <v>L1</v>
      </c>
      <c r="S37" s="28" t="str">
        <f>Edmonton_Oilers!$AD$85</f>
        <v>6-3-1</v>
      </c>
    </row>
    <row r="38" spans="1:19" ht="15">
      <c r="A38" s="32" t="s">
        <v>18</v>
      </c>
      <c r="B38" s="1">
        <f>Los_Angeles_Kings!$D$86</f>
        <v>14</v>
      </c>
      <c r="C38" s="1">
        <f>Los_Angeles_Kings!$I$84</f>
        <v>8</v>
      </c>
      <c r="D38" s="1">
        <f>Los_Angeles_Kings!$J$84</f>
        <v>3</v>
      </c>
      <c r="E38" s="20">
        <f>Los_Angeles_Kings!$L$84</f>
        <v>3</v>
      </c>
      <c r="F38" s="30">
        <f t="shared" si="9"/>
        <v>19</v>
      </c>
      <c r="G38" s="20">
        <f>C38-(Los_Angeles_Kings!$K$84+I38)</f>
        <v>8</v>
      </c>
      <c r="H38" s="20">
        <f t="shared" si="10"/>
        <v>8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3-0-1</v>
      </c>
      <c r="L38" s="1" t="str">
        <f>Los_Angeles_Kings!$R$85</f>
        <v>5-3-2</v>
      </c>
      <c r="M38" s="1" t="str">
        <f>Los_Angeles_Kings!$U$85</f>
        <v>3-2-0</v>
      </c>
      <c r="N38" s="1" t="str">
        <f>Los_Angeles_Kings!$X$85</f>
        <v>6-2-1</v>
      </c>
      <c r="O38" s="31">
        <f>Los_Angeles_Kings!$E$85</f>
        <v>47</v>
      </c>
      <c r="P38" s="20">
        <f>Los_Angeles_Kings!$F$85</f>
        <v>41</v>
      </c>
      <c r="Q38" s="30">
        <f t="shared" si="11"/>
        <v>6</v>
      </c>
      <c r="R38" s="29" t="str">
        <f>Los_Angeles_Kings!$AA$85</f>
        <v>W2</v>
      </c>
      <c r="S38" s="28" t="str">
        <f>Los_Angeles_Kings!$AD$85</f>
        <v>7-2-1</v>
      </c>
    </row>
    <row r="39" spans="1:19" ht="15">
      <c r="A39" s="32" t="s">
        <v>8</v>
      </c>
      <c r="B39" s="1">
        <f>San_Jose_Sharks!$D$86</f>
        <v>14</v>
      </c>
      <c r="C39" s="1">
        <f>San_Jose_Sharks!$I$84</f>
        <v>4</v>
      </c>
      <c r="D39" s="1">
        <f>San_Jose_Sharks!$J$84</f>
        <v>8</v>
      </c>
      <c r="E39" s="20">
        <f>San_Jose_Sharks!$L$84</f>
        <v>2</v>
      </c>
      <c r="F39" s="30">
        <f t="shared" si="9"/>
        <v>10</v>
      </c>
      <c r="G39" s="20">
        <f>C39-(San_Jose_Sharks!$K$84+I39)</f>
        <v>2</v>
      </c>
      <c r="H39" s="20">
        <f t="shared" si="10"/>
        <v>4</v>
      </c>
      <c r="I39" s="20">
        <f>San_Jose_Sharks!$M$84</f>
        <v>0</v>
      </c>
      <c r="J39" s="20">
        <f>San_Jose_Sharks!$N$84</f>
        <v>1</v>
      </c>
      <c r="K39" s="29" t="str">
        <f>San_Jose_Sharks!$O$85</f>
        <v>3-3-1</v>
      </c>
      <c r="L39" s="1" t="str">
        <f>San_Jose_Sharks!$R$85</f>
        <v>1-5-1</v>
      </c>
      <c r="M39" s="1" t="str">
        <f>San_Jose_Sharks!$U$85</f>
        <v>1-5-0</v>
      </c>
      <c r="N39" s="1" t="str">
        <f>San_Jose_Sharks!$X$85</f>
        <v>3-8-2</v>
      </c>
      <c r="O39" s="31">
        <f>San_Jose_Sharks!$E$85</f>
        <v>34</v>
      </c>
      <c r="P39" s="20">
        <f>San_Jose_Sharks!$F$85</f>
        <v>51</v>
      </c>
      <c r="Q39" s="30">
        <f t="shared" si="11"/>
        <v>-17</v>
      </c>
      <c r="R39" s="29" t="str">
        <f>San_Jose_Sharks!$AA$85</f>
        <v>W1</v>
      </c>
      <c r="S39" s="28" t="str">
        <f>San_Jose_Sharks!$AD$85</f>
        <v>4-6-0</v>
      </c>
    </row>
    <row r="40" spans="1:19" ht="15">
      <c r="A40" s="32" t="s">
        <v>7</v>
      </c>
      <c r="B40" s="1">
        <f>Seattle_Kraken!$D$86</f>
        <v>14</v>
      </c>
      <c r="C40" s="1">
        <f>Seattle_Kraken!$I$84</f>
        <v>5</v>
      </c>
      <c r="D40" s="1">
        <f>Seattle_Kraken!$J$84</f>
        <v>8</v>
      </c>
      <c r="E40" s="20">
        <f>Seattle_Kraken!$L$84</f>
        <v>1</v>
      </c>
      <c r="F40" s="30">
        <f t="shared" si="9"/>
        <v>11</v>
      </c>
      <c r="G40" s="20">
        <f>C40-(Seattle_Kraken!$K$84+I40)</f>
        <v>2</v>
      </c>
      <c r="H40" s="20">
        <f t="shared" si="10"/>
        <v>4</v>
      </c>
      <c r="I40" s="20">
        <f>Seattle_Kraken!$M$84</f>
        <v>1</v>
      </c>
      <c r="J40" s="20">
        <f>Seattle_Kraken!$N$84</f>
        <v>0</v>
      </c>
      <c r="K40" s="29" t="str">
        <f>Seattle_Kraken!$O$85</f>
        <v>2-3-1</v>
      </c>
      <c r="L40" s="1" t="str">
        <f>Seattle_Kraken!$R$85</f>
        <v>3-5-0</v>
      </c>
      <c r="M40" s="1" t="str">
        <f>Seattle_Kraken!$U$85</f>
        <v>1-0-0</v>
      </c>
      <c r="N40" s="1" t="str">
        <f>Seattle_Kraken!$X$85</f>
        <v>3-4-1</v>
      </c>
      <c r="O40" s="31">
        <f>Seattle_Kraken!$E$85</f>
        <v>40</v>
      </c>
      <c r="P40" s="20">
        <f>Seattle_Kraken!$F$85</f>
        <v>45</v>
      </c>
      <c r="Q40" s="30">
        <f t="shared" si="11"/>
        <v>-5</v>
      </c>
      <c r="R40" s="29" t="str">
        <f>Seattle_Kraken!$AA$85</f>
        <v>L4</v>
      </c>
      <c r="S40" s="28" t="str">
        <f>Seattle_Kraken!$AD$85</f>
        <v>3-6-1</v>
      </c>
    </row>
    <row r="41" spans="1:19" ht="15">
      <c r="A41" s="32" t="s">
        <v>3</v>
      </c>
      <c r="B41" s="1">
        <f>Vancouver_Canucks!$D$86</f>
        <v>11</v>
      </c>
      <c r="C41" s="1">
        <f>Vancouver_Canucks!$I$84</f>
        <v>6</v>
      </c>
      <c r="D41" s="1">
        <f>Vancouver_Canucks!$J$84</f>
        <v>2</v>
      </c>
      <c r="E41" s="20">
        <f>Vancouver_Canucks!$L$84</f>
        <v>3</v>
      </c>
      <c r="F41" s="30">
        <f t="shared" si="9"/>
        <v>15</v>
      </c>
      <c r="G41" s="20">
        <f>C41-(Vancouver_Canucks!$K$84+I41)</f>
        <v>5</v>
      </c>
      <c r="H41" s="20">
        <f t="shared" si="10"/>
        <v>6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1-1-3</v>
      </c>
      <c r="L41" s="1" t="str">
        <f>Vancouver_Canucks!$R$85</f>
        <v>5-1-0</v>
      </c>
      <c r="M41" s="1" t="str">
        <f>Vancouver_Canucks!$U$85</f>
        <v>2-0-1</v>
      </c>
      <c r="N41" s="1" t="str">
        <f>Vancouver_Canucks!$X$85</f>
        <v>3-0-1</v>
      </c>
      <c r="O41" s="31">
        <f>Vancouver_Canucks!$E$85</f>
        <v>35</v>
      </c>
      <c r="P41" s="20">
        <f>Vancouver_Canucks!$F$85</f>
        <v>34</v>
      </c>
      <c r="Q41" s="30">
        <f t="shared" si="11"/>
        <v>1</v>
      </c>
      <c r="R41" s="29" t="str">
        <f>Vancouver_Canucks!$AA$85</f>
        <v>W2</v>
      </c>
      <c r="S41" s="28" t="str">
        <f>Vancouver_Canucks!$AD$85</f>
        <v>6-2-2</v>
      </c>
    </row>
    <row r="42" spans="1:19" ht="15.75" thickBot="1">
      <c r="A42" s="27" t="s">
        <v>2</v>
      </c>
      <c r="B42" s="26">
        <f>Vegas_Golden_Knights!$D$86</f>
        <v>12</v>
      </c>
      <c r="C42" s="26">
        <f>Vegas_Golden_Knights!$I$84</f>
        <v>8</v>
      </c>
      <c r="D42" s="26">
        <f>Vegas_Golden_Knights!$J$84</f>
        <v>3</v>
      </c>
      <c r="E42" s="24">
        <f>Vegas_Golden_Knights!$L$84</f>
        <v>1</v>
      </c>
      <c r="F42" s="23">
        <f t="shared" si="9"/>
        <v>17</v>
      </c>
      <c r="G42" s="24">
        <f>C42-(Vegas_Golden_Knights!$K$84+I42)</f>
        <v>7</v>
      </c>
      <c r="H42" s="24">
        <f t="shared" si="10"/>
        <v>8</v>
      </c>
      <c r="I42" s="24">
        <f>Vegas_Golden_Knights!$M$84</f>
        <v>0</v>
      </c>
      <c r="J42" s="24">
        <f>Vegas_Golden_Knights!$N$84</f>
        <v>0</v>
      </c>
      <c r="K42" s="22" t="str">
        <f>Vegas_Golden_Knights!$O$85</f>
        <v>8-0-0</v>
      </c>
      <c r="L42" s="26" t="str">
        <f>Vegas_Golden_Knights!$R$85</f>
        <v>0-3-1</v>
      </c>
      <c r="M42" s="26" t="str">
        <f>Vegas_Golden_Knights!$U$85</f>
        <v>4-1-0</v>
      </c>
      <c r="N42" s="26" t="str">
        <f>Vegas_Golden_Knights!$X$85</f>
        <v>7-1-0</v>
      </c>
      <c r="O42" s="25">
        <f>Vegas_Golden_Knights!$E$85</f>
        <v>54</v>
      </c>
      <c r="P42" s="24">
        <f>Vegas_Golden_Knights!$F$85</f>
        <v>37</v>
      </c>
      <c r="Q42" s="23">
        <f t="shared" si="11"/>
        <v>17</v>
      </c>
      <c r="R42" s="22" t="str">
        <f>Vegas_Golden_Knights!$AA$85</f>
        <v>W1</v>
      </c>
      <c r="S42" s="21" t="str">
        <f>Vegas_Golden_Knights!$AD$85</f>
        <v>6-3-1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ht="1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ht="1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ht="1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45604</v>
      </c>
      <c r="B14" s="1">
        <v>13</v>
      </c>
      <c r="C14" s="1" t="s">
        <v>66</v>
      </c>
      <c r="D14" s="1" t="s">
        <v>17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45606</v>
      </c>
      <c r="B15" s="1">
        <v>14</v>
      </c>
      <c r="C15" s="1" t="s">
        <v>66</v>
      </c>
      <c r="D15" s="1" t="s">
        <v>23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45609</v>
      </c>
      <c r="B16" s="1">
        <v>15</v>
      </c>
      <c r="C16" s="1" t="s">
        <v>66</v>
      </c>
      <c r="D16" s="1" t="s">
        <v>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21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65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25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45618</v>
      </c>
      <c r="B20" s="1">
        <v>19</v>
      </c>
      <c r="C20" s="1" t="s">
        <v>66</v>
      </c>
      <c r="D20" s="1" t="s">
        <v>28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18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45630</v>
      </c>
      <c r="B25" s="1">
        <v>24</v>
      </c>
      <c r="C25" s="1" t="s">
        <v>66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45635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45637</v>
      </c>
      <c r="B28" s="1">
        <v>27</v>
      </c>
      <c r="C28" s="1" t="s">
        <v>65</v>
      </c>
      <c r="D28" s="1" t="s">
        <v>11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65</v>
      </c>
      <c r="D29" s="1" t="s">
        <v>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4</v>
      </c>
      <c r="J84" s="1">
        <f t="shared" si="75"/>
        <v>6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3</v>
      </c>
      <c r="Q84" s="1">
        <f t="shared" si="76"/>
        <v>0</v>
      </c>
      <c r="R84" s="1">
        <f t="shared" si="76"/>
        <v>2</v>
      </c>
      <c r="S84" s="1">
        <f t="shared" si="76"/>
        <v>3</v>
      </c>
      <c r="T84" s="1">
        <f t="shared" si="76"/>
        <v>2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3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25</v>
      </c>
      <c r="F85" s="1">
        <f>SUM(F2:F83)</f>
        <v>36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2-3-0</v>
      </c>
      <c r="R85" s="1" t="str">
        <f>IF(R84="","0-0-0",CONCATENATE(R84,"-",S84,"-",T84))</f>
        <v>2-3-2</v>
      </c>
      <c r="U85" s="1" t="str">
        <f>IF(U84="","0-0-0",CONCATENATE(U84,"-",V84,"-",W84))</f>
        <v>2-3-0</v>
      </c>
      <c r="X85" s="1" t="str">
        <f>IF(X84="","0-0-0",CONCATENATE(X84,"-",Y84,"-",Z84))</f>
        <v>3-4-1</v>
      </c>
      <c r="AA85" s="1" t="str">
        <f>IF(AA84="","0-0",CONCATENATE(AA84,AB84))</f>
        <v>L3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66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11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65</v>
      </c>
      <c r="D19" s="1" t="s">
        <v>22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66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65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66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6</v>
      </c>
      <c r="J84" s="1">
        <f t="shared" si="75"/>
        <v>7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3</v>
      </c>
      <c r="Q84" s="1">
        <f t="shared" si="76"/>
        <v>0</v>
      </c>
      <c r="R84" s="1">
        <f t="shared" si="76"/>
        <v>2</v>
      </c>
      <c r="S84" s="1">
        <f t="shared" si="76"/>
        <v>4</v>
      </c>
      <c r="T84" s="1">
        <f t="shared" si="76"/>
        <v>1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3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34</v>
      </c>
      <c r="F85" s="1">
        <f>SUM(F2:F83)</f>
        <v>46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4-3-0</v>
      </c>
      <c r="R85" s="1" t="str">
        <f>IF(R84="","0-0-0",CONCATENATE(R84,"-",S84,"-",T84))</f>
        <v>2-4-1</v>
      </c>
      <c r="U85" s="1" t="str">
        <f>IF(U84="","0-0-0",CONCATENATE(U84,"-",V84,"-",W84))</f>
        <v>2-3-0</v>
      </c>
      <c r="X85" s="1" t="str">
        <f>IF(X84="","0-0-0",CONCATENATE(X84,"-",Y84,"-",Z84))</f>
        <v>3-5-0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14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65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65</v>
      </c>
      <c r="D21" s="1" t="s">
        <v>31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105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5</v>
      </c>
      <c r="J84" s="1">
        <f t="shared" si="75"/>
        <v>7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4</v>
      </c>
      <c r="Q84" s="1">
        <f t="shared" si="76"/>
        <v>0</v>
      </c>
      <c r="R84" s="1">
        <f t="shared" si="76"/>
        <v>1</v>
      </c>
      <c r="S84" s="1">
        <f t="shared" si="76"/>
        <v>3</v>
      </c>
      <c r="T84" s="1">
        <f t="shared" si="76"/>
        <v>1</v>
      </c>
      <c r="U84" s="1">
        <f t="shared" si="76"/>
        <v>3</v>
      </c>
      <c r="V84" s="1">
        <f t="shared" si="76"/>
        <v>2</v>
      </c>
      <c r="W84" s="1">
        <f t="shared" si="76"/>
        <v>0</v>
      </c>
      <c r="X84" s="1">
        <f t="shared" si="76"/>
        <v>3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41</v>
      </c>
      <c r="F85" s="1">
        <f>SUM(F2:F83)</f>
        <v>43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4-4-0</v>
      </c>
      <c r="R85" s="1" t="str">
        <f>IF(R84="","0-0-0",CONCATENATE(R84,"-",S84,"-",T84))</f>
        <v>1-3-1</v>
      </c>
      <c r="U85" s="1" t="str">
        <f>IF(U84="","0-0-0",CONCATENATE(U84,"-",V84,"-",W84))</f>
        <v>3-2-0</v>
      </c>
      <c r="X85" s="1" t="str">
        <f>IF(X84="","0-0-0",CONCATENATE(X84,"-",Y84,"-",Z84))</f>
        <v>3-6-1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ht="1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ht="1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28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65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15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5</v>
      </c>
      <c r="K84" s="1">
        <f t="shared" si="75"/>
        <v>3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3</v>
      </c>
      <c r="Q84" s="1">
        <f t="shared" si="76"/>
        <v>0</v>
      </c>
      <c r="R84" s="1">
        <f t="shared" si="76"/>
        <v>3</v>
      </c>
      <c r="S84" s="1">
        <f t="shared" si="76"/>
        <v>2</v>
      </c>
      <c r="T84" s="1">
        <f t="shared" si="76"/>
        <v>1</v>
      </c>
      <c r="U84" s="1">
        <f t="shared" si="76"/>
        <v>2</v>
      </c>
      <c r="V84" s="1">
        <f t="shared" si="76"/>
        <v>2</v>
      </c>
      <c r="W84" s="1">
        <f t="shared" si="76"/>
        <v>1</v>
      </c>
      <c r="X84" s="1">
        <f t="shared" si="76"/>
        <v>3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38</v>
      </c>
      <c r="F85" s="1">
        <f>SUM(F2:F83)</f>
        <v>40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4-3-0</v>
      </c>
      <c r="R85" s="1" t="str">
        <f>IF(R84="","0-0-0",CONCATENATE(R84,"-",S84,"-",T84))</f>
        <v>3-2-1</v>
      </c>
      <c r="U85" s="1" t="str">
        <f>IF(U84="","0-0-0",CONCATENATE(U84,"-",V84,"-",W84))</f>
        <v>2-2-1</v>
      </c>
      <c r="X85" s="1" t="str">
        <f>IF(X84="","0-0-0",CONCATENATE(X84,"-",Y84,"-",Z84))</f>
        <v>3-4-1</v>
      </c>
      <c r="AA85" s="1" t="str">
        <f>IF(AA84="","0-0",CONCATENATE(AA84,AB84))</f>
        <v>W1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ht="1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ht="1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ht="1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ht="1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ht="1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ht="1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ht="1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45607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105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66</v>
      </c>
      <c r="D17" s="1" t="s">
        <v>11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45613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14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9</v>
      </c>
      <c r="J84" s="1">
        <f t="shared" si="75"/>
        <v>2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1</v>
      </c>
      <c r="Q84" s="1">
        <f t="shared" si="76"/>
        <v>0</v>
      </c>
      <c r="R84" s="1">
        <f t="shared" si="76"/>
        <v>5</v>
      </c>
      <c r="S84" s="1">
        <f t="shared" si="76"/>
        <v>1</v>
      </c>
      <c r="T84" s="1">
        <f t="shared" si="76"/>
        <v>0</v>
      </c>
      <c r="U84" s="1">
        <f t="shared" si="76"/>
        <v>4</v>
      </c>
      <c r="V84" s="1">
        <f t="shared" si="76"/>
        <v>0</v>
      </c>
      <c r="W84" s="1">
        <f t="shared" si="76"/>
        <v>0</v>
      </c>
      <c r="X84" s="1">
        <f t="shared" si="76"/>
        <v>5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7</v>
      </c>
      <c r="AD84" s="1">
        <f>IF(LOOKUP(2,1 / (AD1:AD83 &lt;&gt; ""),AD1:AD83)="L10 W","",LOOKUP(2,1 / (AD1:AD83 &lt;&gt; ""),AD1:AD83))</f>
        <v>9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45</v>
      </c>
      <c r="F85" s="1">
        <f>SUM(F2:F83)</f>
        <v>27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4-1-0</v>
      </c>
      <c r="R85" s="1" t="str">
        <f>IF(R84="","0-0-0",CONCATENATE(R84,"-",S84,"-",T84))</f>
        <v>5-1-0</v>
      </c>
      <c r="U85" s="1" t="str">
        <f>IF(U84="","0-0-0",CONCATENATE(U84,"-",V84,"-",W84))</f>
        <v>4-0-0</v>
      </c>
      <c r="X85" s="1" t="str">
        <f>IF(X84="","0-0-0",CONCATENATE(X84,"-",Y84,"-",Z84))</f>
        <v>5-1-0</v>
      </c>
      <c r="AA85" s="1" t="str">
        <f>IF(AA84="","0-0",CONCATENATE(AA84,AB84))</f>
        <v>W7</v>
      </c>
      <c r="AD85" s="1" t="str">
        <f>IF(AD84="","0-0-0",CONCATENATE(AD84,"-",AE84,"-",AF84))</f>
        <v>9-1-0</v>
      </c>
    </row>
    <row r="86" spans="1:33">
      <c r="C86" s="1">
        <f>SUM(C84:C85)</f>
        <v>81</v>
      </c>
      <c r="D86" s="1">
        <f>COUNTIF(E2:E83,"&lt;&gt;")</f>
        <v>11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ht="1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65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66</v>
      </c>
      <c r="D17" s="1" t="s">
        <v>17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31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65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107</v>
      </c>
    </row>
    <row r="28" spans="1:39" ht="15">
      <c r="A28" s="42">
        <v>45633</v>
      </c>
      <c r="B28" s="1">
        <v>27</v>
      </c>
      <c r="C28" s="1" t="s">
        <v>66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5</v>
      </c>
      <c r="J84" s="1">
        <f t="shared" si="75"/>
        <v>7</v>
      </c>
      <c r="K84" s="1">
        <f t="shared" si="75"/>
        <v>1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3</v>
      </c>
      <c r="Q84" s="1">
        <f t="shared" si="76"/>
        <v>0</v>
      </c>
      <c r="R84" s="1">
        <f t="shared" si="76"/>
        <v>4</v>
      </c>
      <c r="S84" s="1">
        <f t="shared" si="76"/>
        <v>4</v>
      </c>
      <c r="T84" s="1">
        <f t="shared" si="76"/>
        <v>1</v>
      </c>
      <c r="U84" s="1">
        <f t="shared" si="76"/>
        <v>1</v>
      </c>
      <c r="V84" s="1">
        <f t="shared" si="76"/>
        <v>2</v>
      </c>
      <c r="W84" s="1">
        <f t="shared" si="76"/>
        <v>1</v>
      </c>
      <c r="X84" s="1">
        <f t="shared" si="76"/>
        <v>5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37</v>
      </c>
      <c r="F85" s="1">
        <f>SUM(F2:F83)</f>
        <v>41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1-3-0</v>
      </c>
      <c r="R85" s="1" t="str">
        <f>IF(R84="","0-0-0",CONCATENATE(R84,"-",S84,"-",T84))</f>
        <v>4-4-1</v>
      </c>
      <c r="U85" s="1" t="str">
        <f>IF(U84="","0-0-0",CONCATENATE(U84,"-",V84,"-",W84))</f>
        <v>1-2-1</v>
      </c>
      <c r="X85" s="1" t="str">
        <f>IF(X84="","0-0-0",CONCATENATE(X84,"-",Y84,"-",Z84))</f>
        <v>5-5-1</v>
      </c>
      <c r="AA85" s="1" t="str">
        <f>IF(AA84="","0-0",CONCATENATE(AA84,AB84))</f>
        <v>W2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45609</v>
      </c>
      <c r="B18" s="1">
        <v>17</v>
      </c>
      <c r="C18" s="1" t="s">
        <v>66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6</v>
      </c>
      <c r="J84" s="1">
        <f t="shared" si="75"/>
        <v>7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5</v>
      </c>
      <c r="Q84" s="1">
        <f t="shared" si="76"/>
        <v>0</v>
      </c>
      <c r="R84" s="1">
        <f t="shared" si="76"/>
        <v>3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5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46</v>
      </c>
      <c r="F85" s="1">
        <f>SUM(F2:F83)</f>
        <v>54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3-5-0</v>
      </c>
      <c r="R85" s="1" t="str">
        <f>IF(R84="","0-0-0",CONCATENATE(R84,"-",S84,"-",T84))</f>
        <v>3-2-0</v>
      </c>
      <c r="U85" s="1" t="str">
        <f>IF(U84="","0-0-0",CONCATENATE(U84,"-",V84,"-",W84))</f>
        <v>1-2-0</v>
      </c>
      <c r="X85" s="1" t="str">
        <f>IF(X84="","0-0-0",CONCATENATE(X84,"-",Y84,"-",Z84))</f>
        <v>5-3-0</v>
      </c>
      <c r="AA85" s="1" t="str">
        <f>IF(AA84="","0-0",CONCATENATE(AA84,AB84))</f>
        <v>W1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18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45606</v>
      </c>
      <c r="B15" s="1">
        <v>14</v>
      </c>
      <c r="C15" s="1" t="s">
        <v>65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66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65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45629</v>
      </c>
      <c r="B25" s="1">
        <v>24</v>
      </c>
      <c r="C25" s="1" t="s">
        <v>65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65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65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5</v>
      </c>
      <c r="J84" s="1">
        <f t="shared" si="75"/>
        <v>5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3</v>
      </c>
      <c r="Q84" s="1">
        <f t="shared" si="76"/>
        <v>0</v>
      </c>
      <c r="R84" s="1">
        <f t="shared" si="76"/>
        <v>1</v>
      </c>
      <c r="S84" s="1">
        <f t="shared" si="76"/>
        <v>2</v>
      </c>
      <c r="T84" s="1">
        <f t="shared" si="76"/>
        <v>2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40</v>
      </c>
      <c r="F85" s="1">
        <f>SUM(F2:F83)</f>
        <v>40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4-3-0</v>
      </c>
      <c r="R85" s="1" t="str">
        <f>IF(R84="","0-0-0",CONCATENATE(R84,"-",S84,"-",T84))</f>
        <v>1-2-2</v>
      </c>
      <c r="U85" s="1" t="str">
        <f>IF(U84="","0-0-0",CONCATENATE(U84,"-",V84,"-",W84))</f>
        <v>1-1-0</v>
      </c>
      <c r="X85" s="1" t="str">
        <f>IF(X84="","0-0-0",CONCATENATE(X84,"-",Y84,"-",Z84))</f>
        <v>3-2-0</v>
      </c>
      <c r="AA85" s="1" t="str">
        <f>IF(AA84="","0-0",CONCATENATE(AA84,AB84))</f>
        <v>L3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45603</v>
      </c>
      <c r="B13" s="1">
        <v>12</v>
      </c>
      <c r="C13" s="1" t="s">
        <v>66</v>
      </c>
      <c r="D13" s="1" t="s">
        <v>25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A14" s="42">
        <v>45605</v>
      </c>
      <c r="B14" s="1">
        <v>13</v>
      </c>
      <c r="C14" s="1" t="s">
        <v>65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45607</v>
      </c>
      <c r="B15" s="1">
        <v>14</v>
      </c>
      <c r="C15" s="1" t="s">
        <v>65</v>
      </c>
      <c r="D15" s="1" t="s">
        <v>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29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65</v>
      </c>
      <c r="D17" s="1" t="s">
        <v>17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66</v>
      </c>
      <c r="D18" s="1" t="s">
        <v>31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65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65</v>
      </c>
      <c r="D25" s="1" t="s">
        <v>105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45630</v>
      </c>
      <c r="B26" s="1">
        <v>25</v>
      </c>
      <c r="C26" s="1" t="s">
        <v>65</v>
      </c>
      <c r="D26" s="1" t="s">
        <v>18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66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4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2</v>
      </c>
      <c r="Q84" s="1">
        <f t="shared" si="76"/>
        <v>0</v>
      </c>
      <c r="R84" s="1">
        <f t="shared" si="76"/>
        <v>2</v>
      </c>
      <c r="S84" s="1">
        <f t="shared" si="76"/>
        <v>2</v>
      </c>
      <c r="T84" s="1">
        <f t="shared" si="76"/>
        <v>0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5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35</v>
      </c>
      <c r="F85" s="1">
        <f>SUM(F2:F83)</f>
        <v>27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5-2-0</v>
      </c>
      <c r="R85" s="1" t="str">
        <f>IF(R84="","0-0-0",CONCATENATE(R84,"-",S84,"-",T84))</f>
        <v>2-2-0</v>
      </c>
      <c r="U85" s="1" t="str">
        <f>IF(U84="","0-0-0",CONCATENATE(U84,"-",V84,"-",W84))</f>
        <v>2-0-0</v>
      </c>
      <c r="X85" s="1" t="str">
        <f>IF(X84="","0-0-0",CONCATENATE(X84,"-",Y84,"-",Z84))</f>
        <v>5-0-0</v>
      </c>
      <c r="AA85" s="1" t="str">
        <f>IF(AA84="","0-0",CONCATENATE(AA84,AB84))</f>
        <v>L2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ht="1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ht="1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45602</v>
      </c>
      <c r="B13" s="1">
        <v>12</v>
      </c>
      <c r="C13" s="1" t="s">
        <v>65</v>
      </c>
      <c r="D13" s="1" t="s">
        <v>25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45604</v>
      </c>
      <c r="B14" s="1">
        <v>13</v>
      </c>
      <c r="C14" s="1" t="s">
        <v>65</v>
      </c>
      <c r="D14" s="1" t="s">
        <v>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45605</v>
      </c>
      <c r="B15" s="1">
        <v>14</v>
      </c>
      <c r="C15" s="1" t="s">
        <v>66</v>
      </c>
      <c r="D15" s="1" t="s">
        <v>12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65</v>
      </c>
      <c r="D17" s="1" t="s">
        <v>31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65</v>
      </c>
      <c r="D22" s="1" t="s">
        <v>13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65</v>
      </c>
      <c r="D27" s="1" t="s">
        <v>11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5</v>
      </c>
      <c r="J84" s="1">
        <f t="shared" si="75"/>
        <v>5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3</v>
      </c>
      <c r="Q84" s="1">
        <f t="shared" si="76"/>
        <v>1</v>
      </c>
      <c r="R84" s="1">
        <f t="shared" si="76"/>
        <v>2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29</v>
      </c>
      <c r="F85" s="1">
        <f>SUM(F2:F83)</f>
        <v>35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3-3-1</v>
      </c>
      <c r="R85" s="1" t="str">
        <f>IF(R84="","0-0-0",CONCATENATE(R84,"-",S84,"-",T84))</f>
        <v>2-2-0</v>
      </c>
      <c r="U85" s="1" t="str">
        <f>IF(U84="","0-0-0",CONCATENATE(U84,"-",V84,"-",W84))</f>
        <v>1-1-0</v>
      </c>
      <c r="X85" s="1" t="str">
        <f>IF(X84="","0-0-0",CONCATENATE(X84,"-",Y84,"-",Z84))</f>
        <v>3-4-0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ht="1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ht="1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ht="1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45615</v>
      </c>
      <c r="B21" s="1">
        <v>20</v>
      </c>
      <c r="C21" s="1" t="s">
        <v>65</v>
      </c>
      <c r="D21" s="1" t="s">
        <v>11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6</v>
      </c>
      <c r="J84" s="1">
        <f t="shared" si="75"/>
        <v>6</v>
      </c>
      <c r="K84" s="1">
        <f t="shared" si="75"/>
        <v>2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4</v>
      </c>
      <c r="Q84" s="1">
        <f t="shared" si="76"/>
        <v>1</v>
      </c>
      <c r="R84" s="1">
        <f t="shared" si="76"/>
        <v>4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31</v>
      </c>
      <c r="F85" s="1">
        <f>SUM(F2:F83)</f>
        <v>41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2-4-1</v>
      </c>
      <c r="R85" s="1" t="str">
        <f>IF(R84="","0-0-0",CONCATENATE(R84,"-",S84,"-",T84))</f>
        <v>4-2-0</v>
      </c>
      <c r="U85" s="1" t="str">
        <f>IF(U84="","0-0-0",CONCATENATE(U84,"-",V84,"-",W84))</f>
        <v>1-1-0</v>
      </c>
      <c r="X85" s="1" t="str">
        <f>IF(X84="","0-0-0",CONCATENATE(X84,"-",Y84,"-",Z84))</f>
        <v>3-4-0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5" t="s">
        <v>81</v>
      </c>
      <c r="F84" s="55"/>
      <c r="I84" s="1">
        <f t="shared" ref="I84:N84" si="75">IF(I1="",0,MAX(I1:I83))</f>
        <v>9</v>
      </c>
      <c r="J84" s="1">
        <f t="shared" si="75"/>
        <v>3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1</v>
      </c>
      <c r="Q84" s="1">
        <f t="shared" si="76"/>
        <v>1</v>
      </c>
      <c r="R84" s="1">
        <f t="shared" si="76"/>
        <v>5</v>
      </c>
      <c r="S84" s="1">
        <f t="shared" si="76"/>
        <v>2</v>
      </c>
      <c r="T84" s="1">
        <f t="shared" si="76"/>
        <v>0</v>
      </c>
      <c r="U84" s="1">
        <f t="shared" si="76"/>
        <v>3</v>
      </c>
      <c r="V84" s="1">
        <f t="shared" si="76"/>
        <v>2</v>
      </c>
      <c r="W84" s="1">
        <f t="shared" si="76"/>
        <v>0</v>
      </c>
      <c r="X84" s="1">
        <f t="shared" si="76"/>
        <v>6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5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40</v>
      </c>
      <c r="E85" s="1">
        <f>SUM(E2:E83)</f>
        <v>48</v>
      </c>
      <c r="F85" s="1">
        <f>SUM(F2:F83)</f>
        <v>41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4-1-1</v>
      </c>
      <c r="R85" s="1" t="str">
        <f>IF(R84="","0-0-0",CONCATENATE(R84,"-",S84,"-",T84))</f>
        <v>5-2-0</v>
      </c>
      <c r="U85" s="1" t="str">
        <f>IF(U84="","0-0-0",CONCATENATE(U84,"-",V84,"-",W84))</f>
        <v>3-2-0</v>
      </c>
      <c r="X85" s="1" t="str">
        <f>IF(X84="","0-0-0",CONCATENATE(X84,"-",Y84,"-",Z84))</f>
        <v>6-2-0</v>
      </c>
      <c r="AA85" s="1" t="str">
        <f>IF(AA84="","0-0",CONCATENATE(AA84,AB84))</f>
        <v>W5</v>
      </c>
      <c r="AD85" s="1" t="str">
        <f>IF(AD84="","0-0-0",CONCATENATE(AD84,"-",AE84,"-",AF84))</f>
        <v>8-1-1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23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45607</v>
      </c>
      <c r="B18" s="1">
        <v>17</v>
      </c>
      <c r="C18" s="1" t="s">
        <v>65</v>
      </c>
      <c r="D18" s="1" t="s">
        <v>27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45609</v>
      </c>
      <c r="B19" s="1">
        <v>18</v>
      </c>
      <c r="C19" s="1" t="s">
        <v>65</v>
      </c>
      <c r="D19" s="1" t="s">
        <v>24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21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66</v>
      </c>
      <c r="D21" s="1" t="s">
        <v>28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3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0</v>
      </c>
      <c r="Q84" s="1">
        <f t="shared" si="76"/>
        <v>1</v>
      </c>
      <c r="R84" s="1">
        <f t="shared" si="76"/>
        <v>5</v>
      </c>
      <c r="S84" s="1">
        <f t="shared" si="76"/>
        <v>3</v>
      </c>
      <c r="T84" s="1">
        <f t="shared" si="76"/>
        <v>2</v>
      </c>
      <c r="U84" s="1">
        <f t="shared" si="76"/>
        <v>3</v>
      </c>
      <c r="V84" s="1">
        <f t="shared" si="76"/>
        <v>2</v>
      </c>
      <c r="W84" s="1">
        <f t="shared" si="76"/>
        <v>0</v>
      </c>
      <c r="X84" s="1">
        <f t="shared" si="76"/>
        <v>6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47</v>
      </c>
      <c r="F85" s="1">
        <f>SUM(F2:F83)</f>
        <v>41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3-0-1</v>
      </c>
      <c r="R85" s="1" t="str">
        <f>IF(R84="","0-0-0",CONCATENATE(R84,"-",S84,"-",T84))</f>
        <v>5-3-2</v>
      </c>
      <c r="U85" s="1" t="str">
        <f>IF(U84="","0-0-0",CONCATENATE(U84,"-",V84,"-",W84))</f>
        <v>3-2-0</v>
      </c>
      <c r="X85" s="1" t="str">
        <f>IF(X84="","0-0-0",CONCATENATE(X84,"-",Y84,"-",Z84))</f>
        <v>6-2-1</v>
      </c>
      <c r="AA85" s="1" t="str">
        <f>IF(AA84="","0-0",CONCATENATE(AA84,AB84))</f>
        <v>W2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14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45603</v>
      </c>
      <c r="B14" s="1">
        <v>13</v>
      </c>
      <c r="C14" s="1" t="s">
        <v>65</v>
      </c>
      <c r="D14" s="1" t="s">
        <v>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45604</v>
      </c>
      <c r="B15" s="1">
        <v>14</v>
      </c>
      <c r="C15" s="1" t="s">
        <v>65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45606</v>
      </c>
      <c r="B16" s="1">
        <v>15</v>
      </c>
      <c r="C16" s="1" t="s">
        <v>65</v>
      </c>
      <c r="D16" s="1" t="s">
        <v>25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45610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6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2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1</v>
      </c>
      <c r="Q84" s="1">
        <f t="shared" si="76"/>
        <v>1</v>
      </c>
      <c r="R84" s="1">
        <f t="shared" si="76"/>
        <v>5</v>
      </c>
      <c r="S84" s="1">
        <f t="shared" si="76"/>
        <v>1</v>
      </c>
      <c r="T84" s="1">
        <f t="shared" si="76"/>
        <v>1</v>
      </c>
      <c r="U84" s="1">
        <f t="shared" si="76"/>
        <v>1</v>
      </c>
      <c r="V84" s="1">
        <f t="shared" si="76"/>
        <v>0</v>
      </c>
      <c r="W84" s="1">
        <f t="shared" si="76"/>
        <v>1</v>
      </c>
      <c r="X84" s="1">
        <f t="shared" si="76"/>
        <v>1</v>
      </c>
      <c r="Y84" s="1">
        <f t="shared" si="76"/>
        <v>1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42</v>
      </c>
      <c r="F85" s="1">
        <f>SUM(F2:F83)</f>
        <v>33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3-1-1</v>
      </c>
      <c r="R85" s="1" t="str">
        <f>IF(R84="","0-0-0",CONCATENATE(R84,"-",S84,"-",T84))</f>
        <v>5-1-1</v>
      </c>
      <c r="U85" s="1" t="str">
        <f>IF(U84="","0-0-0",CONCATENATE(U84,"-",V84,"-",W84))</f>
        <v>1-0-1</v>
      </c>
      <c r="X85" s="1" t="str">
        <f>IF(X84="","0-0-0",CONCATENATE(X84,"-",Y84,"-",Z84))</f>
        <v>1-1-2</v>
      </c>
      <c r="AA85" s="1" t="str">
        <f>IF(AA84="","0-0",CONCATENATE(AA84,AB84))</f>
        <v>L1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23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45622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13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4</v>
      </c>
      <c r="J84" s="1">
        <f t="shared" si="75"/>
        <v>7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4</v>
      </c>
      <c r="Q84" s="1">
        <f t="shared" si="76"/>
        <v>1</v>
      </c>
      <c r="R84" s="1">
        <f t="shared" si="76"/>
        <v>1</v>
      </c>
      <c r="S84" s="1">
        <f t="shared" si="76"/>
        <v>3</v>
      </c>
      <c r="T84" s="1">
        <f t="shared" si="76"/>
        <v>1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OTL","",LOOKUP(2,1 / (AF1:AF83 &lt;&gt; ""),AF1:AF83))</f>
        <v>2</v>
      </c>
    </row>
    <row r="85" spans="1:33">
      <c r="C85" s="1">
        <f>COUNTIF(C1:C83,"Away")</f>
        <v>41</v>
      </c>
      <c r="E85" s="1">
        <f>SUM(E2:E83)</f>
        <v>35</v>
      </c>
      <c r="F85" s="1">
        <f>SUM(F2:F83)</f>
        <v>53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3-4-1</v>
      </c>
      <c r="R85" s="1" t="str">
        <f>IF(R84="","0-0-0",CONCATENATE(R84,"-",S84,"-",T84))</f>
        <v>1-3-1</v>
      </c>
      <c r="U85" s="1" t="str">
        <f>IF(U84="","0-0-0",CONCATENATE(U84,"-",V84,"-",W84))</f>
        <v>2-1-0</v>
      </c>
      <c r="X85" s="1" t="str">
        <f>IF(X84="","0-0-0",CONCATENATE(X84,"-",Y84,"-",Z84))</f>
        <v>3-5-1</v>
      </c>
      <c r="AA85" s="1" t="str">
        <f>IF(AA84="","0-0",CONCATENATE(AA84,AB84))</f>
        <v>L4</v>
      </c>
      <c r="AD85" s="1" t="str">
        <f>IF(AD84="","0-0-0",CONCATENATE(AD84,"-",AE84,"-",AF84))</f>
        <v>2-6-2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45602</v>
      </c>
      <c r="B14" s="1">
        <v>13</v>
      </c>
      <c r="C14" s="1" t="s">
        <v>65</v>
      </c>
      <c r="D14" s="1" t="s">
        <v>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19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105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20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45613</v>
      </c>
      <c r="B20" s="1">
        <v>19</v>
      </c>
      <c r="C20" s="1" t="s">
        <v>65</v>
      </c>
      <c r="D20" s="1" t="s">
        <v>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65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10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11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4</v>
      </c>
      <c r="J84" s="1">
        <f t="shared" si="75"/>
        <v>7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6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1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29</v>
      </c>
      <c r="F85" s="1">
        <f>SUM(F2:F83)</f>
        <v>41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3-6-0</v>
      </c>
      <c r="R85" s="1" t="str">
        <f>IF(R84="","0-0-0",CONCATENATE(R84,"-",S84,"-",T84))</f>
        <v>1-1-1</v>
      </c>
      <c r="U85" s="1" t="str">
        <f>IF(U84="","0-0-0",CONCATENATE(U84,"-",V84,"-",W84))</f>
        <v>2-1-0</v>
      </c>
      <c r="X85" s="1" t="str">
        <f>IF(X84="","0-0-0",CONCATENATE(X84,"-",Y84,"-",Z84))</f>
        <v>2-5-0</v>
      </c>
      <c r="AA85" s="1" t="str">
        <f>IF(AA84="","0-0",CONCATENATE(AA84,AB84))</f>
        <v>L1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65</v>
      </c>
      <c r="D18" s="1" t="s">
        <v>13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65</v>
      </c>
      <c r="D20" s="1" t="s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65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65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66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65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65</v>
      </c>
      <c r="D27" s="1" t="s">
        <v>21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66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66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5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2</v>
      </c>
      <c r="Q84" s="1">
        <f t="shared" si="76"/>
        <v>2</v>
      </c>
      <c r="R84" s="1">
        <f t="shared" si="76"/>
        <v>5</v>
      </c>
      <c r="S84" s="1">
        <f t="shared" si="76"/>
        <v>3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2</v>
      </c>
      <c r="X84" s="1">
        <f t="shared" si="76"/>
        <v>4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53</v>
      </c>
      <c r="F85" s="1">
        <f>SUM(F2:F83)</f>
        <v>42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3-2-2</v>
      </c>
      <c r="R85" s="1" t="str">
        <f>IF(R84="","0-0-0",CONCATENATE(R84,"-",S84,"-",T84))</f>
        <v>5-3-0</v>
      </c>
      <c r="U85" s="1" t="str">
        <f>IF(U84="","0-0-0",CONCATENATE(U84,"-",V84,"-",W84))</f>
        <v>1-1-2</v>
      </c>
      <c r="X85" s="1" t="str">
        <f>IF(X84="","0-0-0",CONCATENATE(X84,"-",Y84,"-",Z84))</f>
        <v>4-4-2</v>
      </c>
      <c r="AA85" s="1" t="str">
        <f>IF(AA84="","0-0",CONCATENATE(AA84,AB84))</f>
        <v>W1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15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ht="1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ht="1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20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27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5</v>
      </c>
      <c r="J84" s="1">
        <f t="shared" si="75"/>
        <v>6</v>
      </c>
      <c r="K84" s="1">
        <f t="shared" si="75"/>
        <v>3</v>
      </c>
      <c r="L84" s="1">
        <f t="shared" si="75"/>
        <v>2</v>
      </c>
      <c r="M84" s="1">
        <f t="shared" si="75"/>
        <v>2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3</v>
      </c>
      <c r="T84" s="1">
        <f t="shared" si="76"/>
        <v>1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4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32</v>
      </c>
      <c r="F85" s="1">
        <f>SUM(F2:F83)</f>
        <v>40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2-3-1</v>
      </c>
      <c r="R85" s="1" t="str">
        <f>IF(R84="","0-0-0",CONCATENATE(R84,"-",S84,"-",T84))</f>
        <v>3-3-1</v>
      </c>
      <c r="U85" s="1" t="str">
        <f>IF(U84="","0-0-0",CONCATENATE(U84,"-",V84,"-",W84))</f>
        <v>2-1-0</v>
      </c>
      <c r="X85" s="1" t="str">
        <f>IF(X84="","0-0-0",CONCATENATE(X84,"-",Y84,"-",Z84))</f>
        <v>4-3-0</v>
      </c>
      <c r="AA85" s="1" t="str">
        <f>IF(AA84="","0-0",CONCATENATE(AA84,AB84))</f>
        <v>W1</v>
      </c>
      <c r="AD85" s="1" t="str">
        <f>IF(AD84="","0-0-0",CONCATENATE(AD84,"-",AE84,"-",AF84))</f>
        <v>4-5-1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Q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28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45608</v>
      </c>
      <c r="B15" s="1">
        <v>14</v>
      </c>
      <c r="C15" s="1" t="s">
        <v>66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45613</v>
      </c>
      <c r="B17" s="1">
        <v>16</v>
      </c>
      <c r="C17" s="1" t="s">
        <v>65</v>
      </c>
      <c r="D17" s="1" t="s">
        <v>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66</v>
      </c>
      <c r="D24" s="1" t="s">
        <v>16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45634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2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1</v>
      </c>
      <c r="Q84" s="1">
        <f t="shared" si="76"/>
        <v>1</v>
      </c>
      <c r="R84" s="1">
        <f t="shared" si="76"/>
        <v>4</v>
      </c>
      <c r="S84" s="1">
        <f t="shared" si="76"/>
        <v>1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7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44</v>
      </c>
      <c r="F85" s="1">
        <f>SUM(F2:F83)</f>
        <v>24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4-1-1</v>
      </c>
      <c r="R85" s="1" t="str">
        <f>IF(R84="","0-0-0",CONCATENATE(R84,"-",S84,"-",T84))</f>
        <v>4-1-0</v>
      </c>
      <c r="U85" s="1" t="str">
        <f>IF(U84="","0-0-0",CONCATENATE(U84,"-",V84,"-",W84))</f>
        <v>2-1-0</v>
      </c>
      <c r="X85" s="1" t="str">
        <f>IF(X84="","0-0-0",CONCATENATE(X84,"-",Y84,"-",Z84))</f>
        <v>7-2-0</v>
      </c>
      <c r="AA85" s="1" t="str">
        <f>IF(AA84="","0-0",CONCATENATE(AA84,AB84))</f>
        <v>W2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45603</v>
      </c>
      <c r="B14" s="1">
        <v>13</v>
      </c>
      <c r="C14" s="1" t="s">
        <v>66</v>
      </c>
      <c r="D14" s="1" t="s">
        <v>13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45605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45610</v>
      </c>
      <c r="B17" s="1">
        <v>16</v>
      </c>
      <c r="C17" s="1" t="s">
        <v>66</v>
      </c>
      <c r="D17" s="1" t="s">
        <v>10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45612</v>
      </c>
      <c r="B18" s="1">
        <v>17</v>
      </c>
      <c r="C18" s="1" t="s">
        <v>65</v>
      </c>
      <c r="D18" s="1" t="s">
        <v>26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20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66</v>
      </c>
      <c r="D26" s="1" t="s">
        <v>21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45633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6</v>
      </c>
      <c r="J84" s="1">
        <f t="shared" si="75"/>
        <v>6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5</v>
      </c>
      <c r="T84" s="1">
        <f t="shared" si="76"/>
        <v>0</v>
      </c>
      <c r="U84" s="1">
        <f t="shared" si="76"/>
        <v>2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43</v>
      </c>
      <c r="F85" s="1">
        <f>SUM(F2:F83)</f>
        <v>38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5-1-0</v>
      </c>
      <c r="R85" s="1" t="str">
        <f>IF(R84="","0-0-0",CONCATENATE(R84,"-",S84,"-",T84))</f>
        <v>1-5-0</v>
      </c>
      <c r="U85" s="1" t="str">
        <f>IF(U84="","0-0-0",CONCATENATE(U84,"-",V84,"-",W84))</f>
        <v>2-2-0</v>
      </c>
      <c r="X85" s="1" t="str">
        <f>IF(X84="","0-0-0",CONCATENATE(X84,"-",Y84,"-",Z84))</f>
        <v>2-4-0</v>
      </c>
      <c r="AA85" s="1" t="str">
        <f>IF(AA84="","0-0",CONCATENATE(AA84,AB84))</f>
        <v>L1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19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45607</v>
      </c>
      <c r="B17" s="1">
        <v>16</v>
      </c>
      <c r="C17" s="1" t="s">
        <v>66</v>
      </c>
      <c r="D17" s="1" t="s">
        <v>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11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28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45614</v>
      </c>
      <c r="B20" s="1">
        <v>19</v>
      </c>
      <c r="C20" s="1" t="s">
        <v>66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15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12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29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66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4</v>
      </c>
      <c r="J84" s="1">
        <f t="shared" si="75"/>
        <v>8</v>
      </c>
      <c r="K84" s="1">
        <f t="shared" si="75"/>
        <v>1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4</v>
      </c>
      <c r="Q84" s="1">
        <f t="shared" si="76"/>
        <v>0</v>
      </c>
      <c r="R84" s="1">
        <f t="shared" si="76"/>
        <v>2</v>
      </c>
      <c r="S84" s="1">
        <f t="shared" si="76"/>
        <v>4</v>
      </c>
      <c r="T84" s="1">
        <f t="shared" si="76"/>
        <v>1</v>
      </c>
      <c r="U84" s="1">
        <f t="shared" si="76"/>
        <v>0</v>
      </c>
      <c r="V84" s="1">
        <f t="shared" si="76"/>
        <v>3</v>
      </c>
      <c r="W84" s="1">
        <f t="shared" si="76"/>
        <v>0</v>
      </c>
      <c r="X84" s="1">
        <f t="shared" si="76"/>
        <v>1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35</v>
      </c>
      <c r="F85" s="1">
        <f>SUM(F2:F83)</f>
        <v>50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2-4-0</v>
      </c>
      <c r="R85" s="1" t="str">
        <f>IF(R84="","0-0-0",CONCATENATE(R84,"-",S84,"-",T84))</f>
        <v>2-4-1</v>
      </c>
      <c r="U85" s="1" t="str">
        <f>IF(U84="","0-0-0",CONCATENATE(U84,"-",V84,"-",W84))</f>
        <v>0-3-0</v>
      </c>
      <c r="X85" s="1" t="str">
        <f>IF(X84="","0-0-0",CONCATENATE(X84,"-",Y84,"-",Z84))</f>
        <v>1-5-0</v>
      </c>
      <c r="AA85" s="1" t="str">
        <f>IF(AA84="","0-0",CONCATENATE(AA84,AB84))</f>
        <v>L2</v>
      </c>
      <c r="AD85" s="1" t="str">
        <f>IF(AD84="","0-0-0",CONCATENATE(AD84,"-",AE84,"-",AF84))</f>
        <v>3-7-0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45603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45604</v>
      </c>
      <c r="B17" s="1">
        <v>16</v>
      </c>
      <c r="C17" s="1" t="s">
        <v>65</v>
      </c>
      <c r="D17" s="1" t="s">
        <v>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66</v>
      </c>
      <c r="D19" s="1" t="s">
        <v>21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45611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45612</v>
      </c>
      <c r="B21" s="1">
        <v>20</v>
      </c>
      <c r="C21" s="1" t="s">
        <v>66</v>
      </c>
      <c r="D21" s="1" t="s">
        <v>8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45615</v>
      </c>
      <c r="B22" s="1">
        <v>21</v>
      </c>
      <c r="C22" s="1" t="s">
        <v>66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45618</v>
      </c>
      <c r="B23" s="1">
        <v>22</v>
      </c>
      <c r="C23" s="1" t="s">
        <v>66</v>
      </c>
      <c r="D23" s="1" t="s">
        <v>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45626</v>
      </c>
      <c r="B27" s="1">
        <v>26</v>
      </c>
      <c r="C27" s="1" t="s">
        <v>66</v>
      </c>
      <c r="D27" s="1" t="s">
        <v>27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16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5</v>
      </c>
      <c r="J84" s="1">
        <f t="shared" si="75"/>
        <v>7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2</v>
      </c>
      <c r="O84" s="1">
        <f t="shared" ref="O84:Z84" si="76">IF(O2="","",MAX(O2:O83))</f>
        <v>3</v>
      </c>
      <c r="P84" s="1">
        <f t="shared" si="76"/>
        <v>3</v>
      </c>
      <c r="Q84" s="1">
        <f t="shared" si="76"/>
        <v>0</v>
      </c>
      <c r="R84" s="1">
        <f t="shared" si="76"/>
        <v>2</v>
      </c>
      <c r="S84" s="1">
        <f t="shared" si="76"/>
        <v>4</v>
      </c>
      <c r="T84" s="1">
        <f t="shared" si="76"/>
        <v>2</v>
      </c>
      <c r="U84" s="1">
        <f t="shared" si="76"/>
        <v>0</v>
      </c>
      <c r="V84" s="1">
        <f t="shared" si="76"/>
        <v>2</v>
      </c>
      <c r="W84" s="1">
        <f t="shared" si="76"/>
        <v>1</v>
      </c>
      <c r="X84" s="1">
        <f t="shared" si="76"/>
        <v>4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41</v>
      </c>
      <c r="F85" s="1">
        <f>SUM(F2:F83)</f>
        <v>54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3-3-0</v>
      </c>
      <c r="R85" s="1" t="str">
        <f>IF(R84="","0-0-0",CONCATENATE(R84,"-",S84,"-",T84))</f>
        <v>2-4-2</v>
      </c>
      <c r="U85" s="1" t="str">
        <f>IF(U84="","0-0-0",CONCATENATE(U84,"-",V84,"-",W84))</f>
        <v>0-2-1</v>
      </c>
      <c r="X85" s="1" t="str">
        <f>IF(X84="","0-0-0",CONCATENATE(X84,"-",Y84,"-",Z84))</f>
        <v>4-3-1</v>
      </c>
      <c r="AA85" s="1" t="str">
        <f>IF(AA84="","0-0",CONCATENATE(AA84,AB84))</f>
        <v>L1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14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17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45606</v>
      </c>
      <c r="B17" s="1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65</v>
      </c>
      <c r="D18" s="1" t="s">
        <v>10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45610</v>
      </c>
      <c r="B19" s="1">
        <v>18</v>
      </c>
      <c r="C19" s="1" t="s">
        <v>65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65</v>
      </c>
      <c r="D20" s="1" t="s">
        <v>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45614</v>
      </c>
      <c r="B21" s="1">
        <v>20</v>
      </c>
      <c r="C21" s="1" t="s">
        <v>66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45616</v>
      </c>
      <c r="B22" s="1">
        <v>21</v>
      </c>
      <c r="C22" s="1" t="s">
        <v>65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45617</v>
      </c>
      <c r="B23" s="1">
        <v>22</v>
      </c>
      <c r="C23" s="1" t="s">
        <v>65</v>
      </c>
      <c r="D23" s="1" t="s">
        <v>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28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65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45629</v>
      </c>
      <c r="B29" s="1">
        <v>28</v>
      </c>
      <c r="C29" s="1" t="s">
        <v>65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45631</v>
      </c>
      <c r="B30" s="1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45633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4</v>
      </c>
      <c r="J84" s="1">
        <f t="shared" si="75"/>
        <v>8</v>
      </c>
      <c r="K84" s="1">
        <f t="shared" si="75"/>
        <v>2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3</v>
      </c>
      <c r="Q84" s="1">
        <f t="shared" si="76"/>
        <v>1</v>
      </c>
      <c r="R84" s="1">
        <f t="shared" si="76"/>
        <v>1</v>
      </c>
      <c r="S84" s="1">
        <f t="shared" si="76"/>
        <v>5</v>
      </c>
      <c r="T84" s="1">
        <f t="shared" si="76"/>
        <v>1</v>
      </c>
      <c r="U84" s="1">
        <f t="shared" si="76"/>
        <v>1</v>
      </c>
      <c r="V84" s="1">
        <f t="shared" si="76"/>
        <v>5</v>
      </c>
      <c r="W84" s="1">
        <f t="shared" si="76"/>
        <v>0</v>
      </c>
      <c r="X84" s="1">
        <f t="shared" si="76"/>
        <v>3</v>
      </c>
      <c r="Y84" s="1">
        <f t="shared" si="76"/>
        <v>8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34</v>
      </c>
      <c r="F85" s="1">
        <f>SUM(F2:F83)</f>
        <v>51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3-3-1</v>
      </c>
      <c r="R85" s="1" t="str">
        <f>IF(R84="","0-0-0",CONCATENATE(R84,"-",S84,"-",T84))</f>
        <v>1-5-1</v>
      </c>
      <c r="U85" s="1" t="str">
        <f>IF(U84="","0-0-0",CONCATENATE(U84,"-",V84,"-",W84))</f>
        <v>1-5-0</v>
      </c>
      <c r="X85" s="1" t="str">
        <f>IF(X84="","0-0-0",CONCATENATE(X84,"-",Y84,"-",Z84))</f>
        <v>3-8-2</v>
      </c>
      <c r="AA85" s="1" t="str">
        <f>IF(AA84="","0-0",CONCATENATE(AA84,AB84))</f>
        <v>W1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14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66</v>
      </c>
      <c r="D16" s="1" t="s">
        <v>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13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12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15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31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66</v>
      </c>
      <c r="D24" s="1" t="s">
        <v>31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5</v>
      </c>
      <c r="J84" s="1">
        <f t="shared" si="75"/>
        <v>8</v>
      </c>
      <c r="K84" s="1">
        <f t="shared" si="75"/>
        <v>2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5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3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40</v>
      </c>
      <c r="F85" s="1">
        <f>SUM(F2:F83)</f>
        <v>45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2-3-1</v>
      </c>
      <c r="R85" s="1" t="str">
        <f>IF(R84="","0-0-0",CONCATENATE(R84,"-",S84,"-",T84))</f>
        <v>3-5-0</v>
      </c>
      <c r="U85" s="1" t="str">
        <f>IF(U84="","0-0-0",CONCATENATE(U84,"-",V84,"-",W84))</f>
        <v>1-0-0</v>
      </c>
      <c r="X85" s="1" t="str">
        <f>IF(X84="","0-0-0",CONCATENATE(X84,"-",Y84,"-",Z84))</f>
        <v>3-4-1</v>
      </c>
      <c r="AA85" s="1" t="str">
        <f>IF(AA84="","0-0",CONCATENATE(AA84,AB84))</f>
        <v>L4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14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P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105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28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65</v>
      </c>
      <c r="D20" s="1" t="s">
        <v>26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66</v>
      </c>
      <c r="D21" s="1" t="s">
        <v>17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66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65</v>
      </c>
      <c r="D23" s="1" t="s">
        <v>13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6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2</v>
      </c>
      <c r="Q84" s="1">
        <f t="shared" si="76"/>
        <v>0</v>
      </c>
      <c r="R84" s="1">
        <f t="shared" si="76"/>
        <v>3</v>
      </c>
      <c r="S84" s="1">
        <f t="shared" si="76"/>
        <v>4</v>
      </c>
      <c r="T84" s="1">
        <f t="shared" si="76"/>
        <v>0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35</v>
      </c>
      <c r="F85" s="1">
        <f>SUM(F2:F83)</f>
        <v>40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4-2-0</v>
      </c>
      <c r="R85" s="1" t="str">
        <f>IF(R84="","0-0-0",CONCATENATE(R84,"-",S84,"-",T84))</f>
        <v>3-4-0</v>
      </c>
      <c r="U85" s="1" t="str">
        <f>IF(U84="","0-0-0",CONCATENATE(U84,"-",V84,"-",W84))</f>
        <v>0-2-0</v>
      </c>
      <c r="X85" s="1" t="str">
        <f>IF(X84="","0-0-0",CONCATENATE(X84,"-",Y84,"-",Z84))</f>
        <v>2-3-0</v>
      </c>
      <c r="AA85" s="1" t="str">
        <f>IF(AA84="","0-0",CONCATENATE(AA84,AB84))</f>
        <v>W2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66</v>
      </c>
      <c r="D20" s="1" t="s">
        <v>22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45621</v>
      </c>
      <c r="B21" s="1">
        <v>20</v>
      </c>
      <c r="C21" s="1" t="s">
        <v>66</v>
      </c>
      <c r="D21" s="1" t="s">
        <v>24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66</v>
      </c>
      <c r="D22" s="1" t="s">
        <v>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15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66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45631</v>
      </c>
      <c r="B25" s="1">
        <v>24</v>
      </c>
      <c r="C25" s="1" t="s">
        <v>66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45634</v>
      </c>
      <c r="B26" s="1">
        <v>25</v>
      </c>
      <c r="C26" s="1" t="s">
        <v>65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45636</v>
      </c>
      <c r="B27" s="1">
        <v>26</v>
      </c>
      <c r="C27" s="1" t="s">
        <v>65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45638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45640</v>
      </c>
      <c r="B29" s="1">
        <v>28</v>
      </c>
      <c r="C29" s="1" t="s">
        <v>65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40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6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1</v>
      </c>
      <c r="Q84" s="1">
        <f t="shared" si="76"/>
        <v>0</v>
      </c>
      <c r="R84" s="1">
        <f t="shared" si="76"/>
        <v>3</v>
      </c>
      <c r="S84" s="1">
        <f t="shared" si="76"/>
        <v>5</v>
      </c>
      <c r="T84" s="1">
        <f t="shared" si="76"/>
        <v>0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3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48</v>
      </c>
      <c r="F85" s="1">
        <f>SUM(F2:F83)</f>
        <v>43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4-1-0</v>
      </c>
      <c r="R85" s="1" t="str">
        <f>IF(R84="","0-0-0",CONCATENATE(R84,"-",S84,"-",T84))</f>
        <v>3-5-0</v>
      </c>
      <c r="U85" s="1" t="str">
        <f>IF(U84="","0-0-0",CONCATENATE(U84,"-",V84,"-",W84))</f>
        <v>0-2-0</v>
      </c>
      <c r="X85" s="1" t="str">
        <f>IF(X84="","0-0-0",CONCATENATE(X84,"-",Y84,"-",Z84))</f>
        <v>3-2-0</v>
      </c>
      <c r="AA85" s="1" t="str">
        <f>IF(AA84="","0-0",CONCATENATE(AA84,AB84))</f>
        <v>L3</v>
      </c>
      <c r="AD85" s="1" t="str">
        <f>IF(AD84="","0-0-0",CONCATENATE(AD84,"-",AE84,"-",AF84))</f>
        <v>4-6-0</v>
      </c>
    </row>
    <row r="86" spans="1:33">
      <c r="C86" s="1">
        <f>SUM(C84:C85)</f>
        <v>81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ht="1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ht="1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ht="1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45604</v>
      </c>
      <c r="B16" s="1">
        <v>15</v>
      </c>
      <c r="C16" s="1" t="s">
        <v>66</v>
      </c>
      <c r="D16" s="1" t="s">
        <v>21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45605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45608</v>
      </c>
      <c r="B18" s="1">
        <v>17</v>
      </c>
      <c r="C18" s="1" t="s">
        <v>66</v>
      </c>
      <c r="D18" s="1" t="s">
        <v>11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65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65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45628</v>
      </c>
      <c r="B25" s="1">
        <v>24</v>
      </c>
      <c r="C25" s="1" t="s">
        <v>66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45630</v>
      </c>
      <c r="B26" s="1">
        <v>25</v>
      </c>
      <c r="C26" s="1" t="s">
        <v>66</v>
      </c>
      <c r="D26" s="1" t="s">
        <v>15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7</v>
      </c>
      <c r="J84" s="1">
        <f t="shared" si="75"/>
        <v>5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2</v>
      </c>
      <c r="Q84" s="1">
        <f t="shared" si="76"/>
        <v>0</v>
      </c>
      <c r="R84" s="1">
        <f t="shared" si="76"/>
        <v>2</v>
      </c>
      <c r="S84" s="1">
        <f t="shared" si="76"/>
        <v>3</v>
      </c>
      <c r="T84" s="1">
        <f t="shared" si="76"/>
        <v>2</v>
      </c>
      <c r="U84" s="1">
        <f t="shared" si="76"/>
        <v>2</v>
      </c>
      <c r="V84" s="1">
        <f t="shared" si="76"/>
        <v>1</v>
      </c>
      <c r="W84" s="1">
        <f t="shared" si="76"/>
        <v>1</v>
      </c>
      <c r="X84" s="1">
        <f t="shared" si="76"/>
        <v>4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43</v>
      </c>
      <c r="F85" s="1">
        <f>SUM(F2:F83)</f>
        <v>39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5-2-0</v>
      </c>
      <c r="R85" s="1" t="str">
        <f>IF(R84="","0-0-0",CONCATENATE(R84,"-",S84,"-",T84))</f>
        <v>2-3-2</v>
      </c>
      <c r="U85" s="1" t="str">
        <f>IF(U84="","0-0-0",CONCATENATE(U84,"-",V84,"-",W84))</f>
        <v>2-1-1</v>
      </c>
      <c r="X85" s="1" t="str">
        <f>IF(X84="","0-0-0",CONCATENATE(X84,"-",Y84,"-",Z84))</f>
        <v>4-3-1</v>
      </c>
      <c r="AA85" s="1" t="str">
        <f>IF(AA84="","0-0",CONCATENATE(AA84,AB84))</f>
        <v>W1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14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15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66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66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65</v>
      </c>
      <c r="D20" s="1" t="s">
        <v>29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65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65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20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66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5</v>
      </c>
      <c r="J84" s="1">
        <f t="shared" si="75"/>
        <v>5</v>
      </c>
      <c r="K84" s="1">
        <f t="shared" si="75"/>
        <v>3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2</v>
      </c>
      <c r="Q84" s="1">
        <f t="shared" si="76"/>
        <v>1</v>
      </c>
      <c r="R84" s="1">
        <f t="shared" si="76"/>
        <v>2</v>
      </c>
      <c r="S84" s="1">
        <f t="shared" si="76"/>
        <v>3</v>
      </c>
      <c r="T84" s="1">
        <f t="shared" si="76"/>
        <v>2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3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3</v>
      </c>
    </row>
    <row r="85" spans="1:33">
      <c r="C85" s="1">
        <f>COUNTIF(C1:C83,"Away")</f>
        <v>41</v>
      </c>
      <c r="E85" s="1">
        <f>SUM(E2:E83)</f>
        <v>37</v>
      </c>
      <c r="F85" s="1">
        <f>SUM(F2:F83)</f>
        <v>45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3-2-1</v>
      </c>
      <c r="R85" s="1" t="str">
        <f>IF(R84="","0-0-0",CONCATENATE(R84,"-",S84,"-",T84))</f>
        <v>2-3-2</v>
      </c>
      <c r="U85" s="1" t="str">
        <f>IF(U84="","0-0-0",CONCATENATE(U84,"-",V84,"-",W84))</f>
        <v>1-2-0</v>
      </c>
      <c r="X85" s="1" t="str">
        <f>IF(X84="","0-0-0",CONCATENATE(X84,"-",Y84,"-",Z84))</f>
        <v>2-3-3</v>
      </c>
      <c r="AA85" s="1" t="str">
        <f>IF(AA84="","0-0",CONCATENATE(AA84,AB84))</f>
        <v>L2</v>
      </c>
      <c r="AD85" s="1" t="str">
        <f>IF(AD84="","0-0-0",CONCATENATE(AD84,"-",AE84,"-",AF84))</f>
        <v>2-5-3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ht="1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ht="1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ht="1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45603</v>
      </c>
      <c r="B13" s="1">
        <v>12</v>
      </c>
      <c r="C13" s="1" t="s">
        <v>65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105</v>
      </c>
    </row>
    <row r="14" spans="1:41" ht="15">
      <c r="A14" s="42">
        <v>45605</v>
      </c>
      <c r="B14" s="1">
        <v>13</v>
      </c>
      <c r="C14" s="1" t="s">
        <v>66</v>
      </c>
      <c r="D14" s="1" t="s">
        <v>20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45608</v>
      </c>
      <c r="B15" s="1">
        <v>14</v>
      </c>
      <c r="C15" s="1" t="s">
        <v>66</v>
      </c>
      <c r="D15" s="1" t="s">
        <v>27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13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25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65</v>
      </c>
      <c r="D20" s="1" t="s">
        <v>11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45622</v>
      </c>
      <c r="B21" s="1">
        <v>20</v>
      </c>
      <c r="C21" s="1" t="s">
        <v>65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65</v>
      </c>
      <c r="D22" s="1" t="s">
        <v>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45627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45632</v>
      </c>
      <c r="B26" s="1">
        <v>25</v>
      </c>
      <c r="C26" s="1" t="s">
        <v>66</v>
      </c>
      <c r="D26" s="1" t="s">
        <v>23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45634</v>
      </c>
      <c r="B27" s="1">
        <v>26</v>
      </c>
      <c r="C27" s="1" t="s">
        <v>66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45636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66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6</v>
      </c>
      <c r="J84" s="1">
        <f t="shared" si="75"/>
        <v>2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3</v>
      </c>
      <c r="R84" s="1">
        <f t="shared" si="76"/>
        <v>5</v>
      </c>
      <c r="S84" s="1">
        <f t="shared" si="76"/>
        <v>1</v>
      </c>
      <c r="T84" s="1">
        <f t="shared" si="76"/>
        <v>0</v>
      </c>
      <c r="U84" s="1">
        <f t="shared" si="76"/>
        <v>2</v>
      </c>
      <c r="V84" s="1">
        <f t="shared" si="76"/>
        <v>0</v>
      </c>
      <c r="W84" s="1">
        <f t="shared" si="76"/>
        <v>1</v>
      </c>
      <c r="X84" s="1">
        <f t="shared" si="76"/>
        <v>3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35</v>
      </c>
      <c r="F85" s="1">
        <f>SUM(F2:F83)</f>
        <v>34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1-1-3</v>
      </c>
      <c r="R85" s="1" t="str">
        <f>IF(R84="","0-0-0",CONCATENATE(R84,"-",S84,"-",T84))</f>
        <v>5-1-0</v>
      </c>
      <c r="U85" s="1" t="str">
        <f>IF(U84="","0-0-0",CONCATENATE(U84,"-",V84,"-",W84))</f>
        <v>2-0-1</v>
      </c>
      <c r="X85" s="1" t="str">
        <f>IF(X84="","0-0-0",CONCATENATE(X84,"-",Y84,"-",Z84))</f>
        <v>3-0-1</v>
      </c>
      <c r="AA85" s="1" t="str">
        <f>IF(AA84="","0-0",CONCATENATE(AA84,AB84))</f>
        <v>W2</v>
      </c>
      <c r="AD85" s="1" t="str">
        <f>IF(AD84="","0-0-0",CONCATENATE(AD84,"-",AE84,"-",AF84))</f>
        <v>6-2-2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ht="1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45602</v>
      </c>
      <c r="B14" s="1">
        <v>13</v>
      </c>
      <c r="C14" s="1" t="s">
        <v>65</v>
      </c>
      <c r="D14" s="1" t="s">
        <v>20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ht="15">
      <c r="A15" s="42">
        <v>45604</v>
      </c>
      <c r="B15" s="1">
        <v>14</v>
      </c>
      <c r="C15" s="1" t="s">
        <v>65</v>
      </c>
      <c r="D15" s="1" t="s">
        <v>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45607</v>
      </c>
      <c r="B16" s="1">
        <v>15</v>
      </c>
      <c r="C16" s="1" t="s">
        <v>66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65</v>
      </c>
      <c r="D17" s="1" t="s">
        <v>31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65</v>
      </c>
      <c r="D18" s="1" t="s">
        <v>105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45613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45616</v>
      </c>
      <c r="B20" s="1">
        <v>19</v>
      </c>
      <c r="C20" s="1" t="s">
        <v>65</v>
      </c>
      <c r="D20" s="1" t="s">
        <v>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45617</v>
      </c>
      <c r="B21" s="1">
        <v>20</v>
      </c>
      <c r="C21" s="1" t="s">
        <v>65</v>
      </c>
      <c r="D21" s="1" t="s">
        <v>11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24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66</v>
      </c>
      <c r="D25" s="1" t="s">
        <v>0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45626</v>
      </c>
      <c r="B26" s="1">
        <v>25</v>
      </c>
      <c r="C26" s="1" t="s">
        <v>66</v>
      </c>
      <c r="D26" s="1" t="s">
        <v>105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45630</v>
      </c>
      <c r="B28" s="1">
        <v>27</v>
      </c>
      <c r="C28" s="1" t="s">
        <v>65</v>
      </c>
      <c r="D28" s="1" t="s">
        <v>31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45632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45638</v>
      </c>
      <c r="B30" s="1">
        <v>29</v>
      </c>
      <c r="C30" s="1" t="s">
        <v>65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3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3</v>
      </c>
      <c r="T84" s="1">
        <f t="shared" si="76"/>
        <v>1</v>
      </c>
      <c r="U84" s="1">
        <f t="shared" si="76"/>
        <v>4</v>
      </c>
      <c r="V84" s="1">
        <f t="shared" si="76"/>
        <v>1</v>
      </c>
      <c r="W84" s="1">
        <f t="shared" si="76"/>
        <v>0</v>
      </c>
      <c r="X84" s="1">
        <f t="shared" si="76"/>
        <v>7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54</v>
      </c>
      <c r="F85" s="1">
        <f>SUM(F2:F83)</f>
        <v>37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8-0-0</v>
      </c>
      <c r="R85" s="1" t="str">
        <f>IF(R84="","0-0-0",CONCATENATE(R84,"-",S84,"-",T84))</f>
        <v>0-3-1</v>
      </c>
      <c r="U85" s="1" t="str">
        <f>IF(U84="","0-0-0",CONCATENATE(U84,"-",V84,"-",W84))</f>
        <v>4-1-0</v>
      </c>
      <c r="X85" s="1" t="str">
        <f>IF(X84="","0-0-0",CONCATENATE(X84,"-",Y84,"-",Z84))</f>
        <v>7-1-0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12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ht="1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45602</v>
      </c>
      <c r="B13" s="1">
        <v>12</v>
      </c>
      <c r="C13" s="1" t="s">
        <v>66</v>
      </c>
      <c r="D13" s="1" t="s">
        <v>15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ht="15">
      <c r="A14" s="42">
        <v>45604</v>
      </c>
      <c r="B14" s="1">
        <v>13</v>
      </c>
      <c r="C14" s="1" t="s">
        <v>66</v>
      </c>
      <c r="D14" s="1" t="s">
        <v>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ht="15">
      <c r="A15" s="42">
        <v>45605</v>
      </c>
      <c r="B15" s="1">
        <v>14</v>
      </c>
      <c r="C15" s="1" t="s">
        <v>65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ht="15">
      <c r="A16" s="42">
        <v>45609</v>
      </c>
      <c r="B16" s="1">
        <v>15</v>
      </c>
      <c r="C16" s="1" t="s">
        <v>66</v>
      </c>
      <c r="D16" s="1" t="s">
        <v>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45611</v>
      </c>
      <c r="B17" s="1">
        <v>16</v>
      </c>
      <c r="C17" s="1" t="s">
        <v>65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65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65</v>
      </c>
      <c r="D19" s="1" t="s">
        <v>105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45621</v>
      </c>
      <c r="B22" s="1">
        <v>21</v>
      </c>
      <c r="C22" s="1" t="s">
        <v>65</v>
      </c>
      <c r="D22" s="1" t="s">
        <v>19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13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45629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45633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65</v>
      </c>
      <c r="D29" s="1" t="s">
        <v>23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45640</v>
      </c>
      <c r="B30" s="1">
        <v>29</v>
      </c>
      <c r="C30" s="1" t="s">
        <v>66</v>
      </c>
      <c r="D30" s="1" t="s">
        <v>28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45642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5">IF(I1="",0,MAX(I1:I83))</f>
        <v>8</v>
      </c>
      <c r="J84" s="1">
        <f t="shared" si="75"/>
        <v>3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1</v>
      </c>
      <c r="Q84" s="1">
        <f t="shared" si="76"/>
        <v>0</v>
      </c>
      <c r="R84" s="1">
        <f t="shared" si="76"/>
        <v>2</v>
      </c>
      <c r="S84" s="1">
        <f t="shared" si="76"/>
        <v>2</v>
      </c>
      <c r="T84" s="1">
        <f t="shared" si="76"/>
        <v>0</v>
      </c>
      <c r="U84" s="1">
        <f t="shared" si="76"/>
        <v>5</v>
      </c>
      <c r="V84" s="1">
        <f t="shared" si="76"/>
        <v>2</v>
      </c>
      <c r="W84" s="1">
        <f t="shared" si="76"/>
        <v>0</v>
      </c>
      <c r="X84" s="1">
        <f t="shared" si="76"/>
        <v>6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46</v>
      </c>
      <c r="F85" s="1">
        <f>SUM(F2:F83)</f>
        <v>33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6-1-0</v>
      </c>
      <c r="R85" s="1" t="str">
        <f>IF(R84="","0-0-0",CONCATENATE(R84,"-",S84,"-",T84))</f>
        <v>2-2-0</v>
      </c>
      <c r="U85" s="1" t="str">
        <f>IF(U84="","0-0-0",CONCATENATE(U84,"-",V84,"-",W84))</f>
        <v>5-2-0</v>
      </c>
      <c r="X85" s="1" t="str">
        <f>IF(X84="","0-0-0",CONCATENATE(X84,"-",Y84,"-",Z84))</f>
        <v>6-3-0</v>
      </c>
      <c r="AA85" s="1" t="str">
        <f>IF(AA84="","0-0",CONCATENATE(AA84,AB84))</f>
        <v>L1</v>
      </c>
      <c r="AD85" s="1" t="str">
        <f>IF(AD84="","0-0-0",CONCATENATE(AD84,"-",AE84,"-",AF84))</f>
        <v>8-2-0</v>
      </c>
    </row>
    <row r="86" spans="1:33">
      <c r="C86" s="1">
        <f>SUM(C84:C85)</f>
        <v>82</v>
      </c>
      <c r="D86" s="1">
        <f>COUNTIF(E2:E83,"&lt;&gt;")</f>
        <v>11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5" t="s">
        <v>66</v>
      </c>
      <c r="P1" s="55"/>
      <c r="Q1" s="55"/>
      <c r="R1" s="55" t="s">
        <v>65</v>
      </c>
      <c r="S1" s="55"/>
      <c r="T1" s="55"/>
      <c r="U1" s="55" t="s">
        <v>64</v>
      </c>
      <c r="V1" s="55"/>
      <c r="W1" s="55"/>
      <c r="X1" s="55" t="s">
        <v>63</v>
      </c>
      <c r="Y1" s="55"/>
      <c r="Z1" s="5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ht="1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ht="1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ht="1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ht="15">
      <c r="A15" s="42">
        <v>45603</v>
      </c>
      <c r="B15" s="1">
        <v>14</v>
      </c>
      <c r="C15" s="1" t="s">
        <v>66</v>
      </c>
      <c r="D15" s="1" t="s">
        <v>24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ht="15">
      <c r="A16" s="42">
        <v>45605</v>
      </c>
      <c r="B16" s="1">
        <v>15</v>
      </c>
      <c r="C16" s="1" t="s">
        <v>66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12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19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45615</v>
      </c>
      <c r="B20" s="1">
        <v>19</v>
      </c>
      <c r="C20" s="1" t="s">
        <v>66</v>
      </c>
      <c r="D20" s="1" t="s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45618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45627</v>
      </c>
      <c r="B26" s="1">
        <v>25</v>
      </c>
      <c r="C26" s="1" t="s">
        <v>65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45631</v>
      </c>
      <c r="B28" s="1">
        <v>27</v>
      </c>
      <c r="C28" s="1" t="s">
        <v>65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45633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45634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45636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ht="15">
      <c r="A32" s="42">
        <v>45638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ht="1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ht="1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ht="1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ht="1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ht="1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ht="1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ht="1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>
      <c r="B84" s="1" t="s">
        <v>82</v>
      </c>
      <c r="C84" s="1">
        <f>COUNTIF(C1:C83,"Home")</f>
        <v>41</v>
      </c>
      <c r="E84" s="55" t="s">
        <v>81</v>
      </c>
      <c r="F84" s="55"/>
      <c r="I84" s="1">
        <f t="shared" ref="I84:N84" si="72">IF(I1="",0,MAX(I1:I83))</f>
        <v>12</v>
      </c>
      <c r="J84" s="1">
        <f t="shared" si="72"/>
        <v>1</v>
      </c>
      <c r="K84" s="1">
        <f t="shared" si="72"/>
        <v>3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6</v>
      </c>
      <c r="P84" s="1">
        <f t="shared" si="73"/>
        <v>1</v>
      </c>
      <c r="Q84" s="1">
        <f t="shared" si="73"/>
        <v>0</v>
      </c>
      <c r="R84" s="1">
        <f t="shared" si="73"/>
        <v>6</v>
      </c>
      <c r="S84" s="1">
        <f t="shared" si="73"/>
        <v>0</v>
      </c>
      <c r="T84" s="1">
        <f t="shared" si="73"/>
        <v>0</v>
      </c>
      <c r="U84" s="1">
        <f t="shared" si="73"/>
        <v>1</v>
      </c>
      <c r="V84" s="1">
        <f t="shared" si="73"/>
        <v>0</v>
      </c>
      <c r="W84" s="1">
        <f t="shared" si="73"/>
        <v>0</v>
      </c>
      <c r="X84" s="1">
        <f t="shared" si="73"/>
        <v>8</v>
      </c>
      <c r="Y84" s="1">
        <f t="shared" si="73"/>
        <v>0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9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62</v>
      </c>
      <c r="F85" s="1">
        <f>SUM(F2:F83)</f>
        <v>30</v>
      </c>
      <c r="I85" s="55" t="s">
        <v>80</v>
      </c>
      <c r="J85" s="5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6-1-0</v>
      </c>
      <c r="R85" s="1" t="str">
        <f>IF(R84="","0-0-0",CONCATENATE(R84,"-",S84,"-",T84))</f>
        <v>6-0-0</v>
      </c>
      <c r="U85" s="1" t="str">
        <f>IF(U84="","0-0-0",CONCATENATE(U84,"-",V84,"-",W84))</f>
        <v>1-0-0</v>
      </c>
      <c r="X85" s="1" t="str">
        <f>IF(X84="","0-0-0",CONCATENATE(X84,"-",Y84,"-",Z84))</f>
        <v>8-0-0</v>
      </c>
      <c r="AA85" s="1" t="str">
        <f>IF(AA84="","0-0",CONCATENATE(AA84,AB84))</f>
        <v>W4</v>
      </c>
      <c r="AD85" s="1" t="str">
        <f>IF(AD84="","0-0-0",CONCATENATE(AD84,"-",AE84,"-",AF84))</f>
        <v>9-1-0</v>
      </c>
    </row>
    <row r="86" spans="1:33">
      <c r="C86" s="1">
        <f>SUM(C84:C85)</f>
        <v>82</v>
      </c>
      <c r="D86" s="1">
        <f>COUNTIF(E2:E83,"&lt;&gt;")</f>
        <v>13</v>
      </c>
      <c r="E86" s="1" t="s">
        <v>62</v>
      </c>
      <c r="F86" s="1" t="s">
        <v>61</v>
      </c>
      <c r="O86" s="55" t="s">
        <v>66</v>
      </c>
      <c r="P86" s="55"/>
      <c r="R86" s="55" t="s">
        <v>65</v>
      </c>
      <c r="S86" s="55"/>
      <c r="U86" s="55" t="s">
        <v>64</v>
      </c>
      <c r="V86" s="55"/>
      <c r="X86" s="55" t="s">
        <v>63</v>
      </c>
      <c r="Y86" s="55"/>
      <c r="AA86" s="55" t="s">
        <v>78</v>
      </c>
      <c r="AB86" s="5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ht="1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ht="1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ht="1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ht="1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ht="1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ht="1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ht="1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ht="1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ht="1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6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18" t="s">
        <v>41</v>
      </c>
    </row>
    <row r="2" spans="1:20" ht="19.5" thickTop="1" thickBot="1">
      <c r="A2" s="59" t="s">
        <v>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ht="1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ht="1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19.5" thickTop="1" thickBot="1">
      <c r="A12" s="59" t="s">
        <v>75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ht="1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ht="1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ht="1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ht="1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6" t="s">
        <v>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</row>
    <row r="23" spans="1:19" ht="19.5" thickTop="1" thickBot="1">
      <c r="A23" s="59" t="s">
        <v>73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1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ht="1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ht="1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59" t="s">
        <v>72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ht="1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ht="1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ht="1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ht="1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5" t="s">
        <v>56</v>
      </c>
      <c r="C44" s="55"/>
      <c r="D44" s="55"/>
    </row>
    <row r="45" spans="1:19">
      <c r="A45" s="1" t="s">
        <v>55</v>
      </c>
      <c r="B45" s="55" t="s">
        <v>54</v>
      </c>
      <c r="C45" s="55"/>
      <c r="D45" s="55"/>
    </row>
    <row r="46" spans="1:19">
      <c r="A46" s="1" t="s">
        <v>53</v>
      </c>
      <c r="B46" s="55" t="s">
        <v>52</v>
      </c>
      <c r="C46" s="55"/>
      <c r="D46" s="55"/>
    </row>
    <row r="47" spans="1:19">
      <c r="A47" s="1" t="s">
        <v>51</v>
      </c>
      <c r="B47" s="55" t="s">
        <v>50</v>
      </c>
      <c r="C47" s="55"/>
      <c r="D47" s="55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2024-11-06T11:45:49Z</dcterms:modified>
</cp:coreProperties>
</file>