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CC2DBEDA-FB76-4446-93EC-310B250F4A27}" xr6:coauthVersionLast="47" xr6:coauthVersionMax="47" xr10:uidLastSave="{00000000-0000-0000-0000-000000000000}"/>
  <bookViews>
    <workbookView xWindow="-120" yWindow="-120" windowWidth="29040" windowHeight="15720" firstSheet="190" activeTab="195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" sheetId="3" r:id="rId171"/>
    <sheet name="Anaheim_Ducks" sheetId="5" r:id="rId172"/>
    <sheet name="Arizona_Coyotes" sheetId="71" r:id="rId173"/>
    <sheet name="Boston_Bruins" sheetId="72" r:id="rId174"/>
    <sheet name="Buffalo_Sabres" sheetId="73" r:id="rId175"/>
    <sheet name="Calgary_Flames" sheetId="74" r:id="rId176"/>
    <sheet name="Carolina_Hurricanes" sheetId="75" r:id="rId177"/>
    <sheet name="Chicago_Blackhawks" sheetId="76" r:id="rId178"/>
    <sheet name="Colorado_Avalanche" sheetId="77" r:id="rId179"/>
    <sheet name="Columbus_Blue_Jackets" sheetId="78" r:id="rId180"/>
    <sheet name="Dallas_Stars" sheetId="79" r:id="rId181"/>
    <sheet name="Detroit_Red_Wings" sheetId="80" r:id="rId182"/>
    <sheet name="Edmonton_Oilers" sheetId="81" r:id="rId183"/>
    <sheet name="Florida_Panthers" sheetId="82" r:id="rId184"/>
    <sheet name="Los_Angeles_Kings" sheetId="83" r:id="rId185"/>
    <sheet name="Minnesota_Wild" sheetId="84" r:id="rId186"/>
    <sheet name="Montreal_Canadiens" sheetId="85" r:id="rId187"/>
    <sheet name="Nashville_Predators" sheetId="86" r:id="rId188"/>
    <sheet name="New_Jersey_Devils" sheetId="87" r:id="rId189"/>
    <sheet name="New_York_Islanders" sheetId="88" r:id="rId190"/>
    <sheet name="New_York_Rangers" sheetId="89" r:id="rId191"/>
    <sheet name="Ottawa_Senators" sheetId="90" r:id="rId192"/>
    <sheet name="Philadelphia_Flyers" sheetId="91" r:id="rId193"/>
    <sheet name="Pittsburgh_Penguins" sheetId="92" r:id="rId194"/>
    <sheet name="San_Jose_Sharks" sheetId="93" r:id="rId195"/>
    <sheet name="Seattle_Kraken" sheetId="94" r:id="rId196"/>
    <sheet name="St_Louis_Blues" sheetId="95" r:id="rId197"/>
    <sheet name="Tampa_Bay_Lightning" sheetId="96" r:id="rId198"/>
    <sheet name="Toronto_Maple_Leafs" sheetId="97" r:id="rId199"/>
    <sheet name="Vancouver_Canucks" sheetId="98" r:id="rId200"/>
    <sheet name="Vegas_Golden_Knights" sheetId="99" r:id="rId201"/>
    <sheet name="Washington_Capitals" sheetId="100" r:id="rId202"/>
    <sheet name="Winnipeg_Jets" sheetId="101" r:id="rId20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X69" i="73"/>
  <c r="X70" i="73" s="1"/>
  <c r="X71" i="73" s="1"/>
  <c r="X72" i="73" s="1"/>
  <c r="X73" i="73" s="1"/>
  <c r="X74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Y73" i="77"/>
  <c r="Y74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X68" i="78"/>
  <c r="X69" i="78" s="1"/>
  <c r="X70" i="78" s="1"/>
  <c r="X71" i="78" s="1"/>
  <c r="X72" i="78" s="1"/>
  <c r="X73" i="78" s="1"/>
  <c r="X7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Y74" i="80"/>
  <c r="W74" i="80"/>
  <c r="W73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X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Y69" i="86"/>
  <c r="Y70" i="86" s="1"/>
  <c r="Y71" i="86" s="1"/>
  <c r="Y72" i="86" s="1"/>
  <c r="Y73" i="86" s="1"/>
  <c r="Y74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2" i="90"/>
  <c r="Z73" i="90" s="1"/>
  <c r="Y72" i="90"/>
  <c r="Y73" i="90" s="1"/>
  <c r="X72" i="90"/>
  <c r="X73" i="90" s="1"/>
  <c r="W72" i="90"/>
  <c r="W7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W72" i="93"/>
  <c r="W7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2" i="99"/>
  <c r="Z73" i="99" s="1"/>
  <c r="Z7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5" i="5"/>
  <c r="Z76" i="5"/>
  <c r="Z77" i="5"/>
  <c r="Z78" i="5"/>
  <c r="Z79" i="5"/>
  <c r="Z80" i="5"/>
  <c r="Z81" i="5"/>
  <c r="Z82" i="5"/>
  <c r="Z83" i="5"/>
  <c r="W83" i="5"/>
  <c r="W75" i="5"/>
  <c r="W76" i="5"/>
  <c r="W77" i="5"/>
  <c r="W78" i="5"/>
  <c r="W79" i="5"/>
  <c r="W80" i="5"/>
  <c r="W81" i="5"/>
  <c r="W82" i="5"/>
  <c r="X75" i="5" l="1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5" i="75" l="1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B73" i="8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83" i="77"/>
  <c r="P82" i="77"/>
  <c r="P81" i="77"/>
  <c r="P80" i="77"/>
  <c r="P79" i="77"/>
  <c r="P78" i="77"/>
  <c r="P77" i="77"/>
  <c r="P76" i="77"/>
  <c r="P75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83" i="78"/>
  <c r="P82" i="78"/>
  <c r="P81" i="78"/>
  <c r="P80" i="78"/>
  <c r="P79" i="78"/>
  <c r="P78" i="78"/>
  <c r="P77" i="78"/>
  <c r="P76" i="78"/>
  <c r="P7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6" i="80"/>
  <c r="P75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4" i="81"/>
  <c r="P7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6" i="82"/>
  <c r="P75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75" i="83"/>
  <c r="P74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83" i="84"/>
  <c r="P82" i="84"/>
  <c r="P81" i="84"/>
  <c r="P80" i="84"/>
  <c r="P79" i="84"/>
  <c r="P78" i="84"/>
  <c r="P77" i="84"/>
  <c r="P76" i="84"/>
  <c r="P75" i="84"/>
  <c r="P74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83" i="86"/>
  <c r="P82" i="86"/>
  <c r="P81" i="86"/>
  <c r="P80" i="86"/>
  <c r="P79" i="86"/>
  <c r="P78" i="86"/>
  <c r="P77" i="86"/>
  <c r="P76" i="86"/>
  <c r="P75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83" i="91"/>
  <c r="P82" i="91"/>
  <c r="P81" i="91"/>
  <c r="P80" i="91"/>
  <c r="P79" i="91"/>
  <c r="P78" i="91"/>
  <c r="P77" i="91"/>
  <c r="P7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83" i="92"/>
  <c r="P82" i="92"/>
  <c r="P81" i="92"/>
  <c r="P80" i="92"/>
  <c r="P79" i="92"/>
  <c r="P78" i="92"/>
  <c r="P77" i="92"/>
  <c r="P76" i="92"/>
  <c r="P75" i="92"/>
  <c r="P74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83" i="93"/>
  <c r="P82" i="93"/>
  <c r="P81" i="93"/>
  <c r="P80" i="93"/>
  <c r="P79" i="93"/>
  <c r="P78" i="93"/>
  <c r="P77" i="93"/>
  <c r="P76" i="93"/>
  <c r="P75" i="93"/>
  <c r="P7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83" i="94"/>
  <c r="P82" i="94"/>
  <c r="P81" i="94"/>
  <c r="P80" i="94"/>
  <c r="P79" i="94"/>
  <c r="P78" i="94"/>
  <c r="P77" i="94"/>
  <c r="P76" i="94"/>
  <c r="P75" i="94"/>
  <c r="P74" i="94"/>
  <c r="P70" i="94"/>
  <c r="P71" i="94" s="1"/>
  <c r="P72" i="94" s="1"/>
  <c r="P73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3" i="95"/>
  <c r="P7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3" i="101"/>
  <c r="P74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3" i="5"/>
  <c r="P74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Q75" i="79"/>
  <c r="R69" i="79"/>
  <c r="R70" i="79" s="1"/>
  <c r="R71" i="79" s="1"/>
  <c r="R72" i="79" s="1"/>
  <c r="R73" i="79" s="1"/>
  <c r="R74" i="79" s="1"/>
  <c r="R75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R73" i="88"/>
  <c r="O67" i="88"/>
  <c r="O68" i="88" s="1"/>
  <c r="O69" i="88" s="1"/>
  <c r="O70" i="88" s="1"/>
  <c r="O71" i="88" s="1"/>
  <c r="O72" i="88" s="1"/>
  <c r="O7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Q73" i="100"/>
  <c r="O73" i="100"/>
  <c r="T72" i="100"/>
  <c r="T73" i="100" s="1"/>
  <c r="T70" i="100"/>
  <c r="T71" i="100" s="1"/>
  <c r="R70" i="100"/>
  <c r="R71" i="100" s="1"/>
  <c r="R72" i="100" s="1"/>
  <c r="R7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T74" i="83"/>
  <c r="T75" i="83"/>
  <c r="T76" i="83"/>
  <c r="T77" i="83"/>
  <c r="T78" i="83"/>
  <c r="T79" i="83"/>
  <c r="T80" i="83"/>
  <c r="T81" i="83"/>
  <c r="T82" i="83"/>
  <c r="T8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75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83" i="77"/>
  <c r="J82" i="77"/>
  <c r="J81" i="77"/>
  <c r="J80" i="77"/>
  <c r="J79" i="77"/>
  <c r="J78" i="77"/>
  <c r="J77" i="77"/>
  <c r="J76" i="77"/>
  <c r="J75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83" i="78"/>
  <c r="J82" i="78"/>
  <c r="J81" i="78"/>
  <c r="J80" i="78"/>
  <c r="J79" i="78"/>
  <c r="J78" i="78"/>
  <c r="J77" i="78"/>
  <c r="J76" i="78"/>
  <c r="J75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76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74" i="81"/>
  <c r="J73" i="81"/>
  <c r="J71" i="81"/>
  <c r="J72" i="81" s="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74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83" i="85"/>
  <c r="J82" i="85"/>
  <c r="J81" i="85"/>
  <c r="J80" i="85"/>
  <c r="J79" i="85"/>
  <c r="J78" i="85"/>
  <c r="J77" i="85"/>
  <c r="J76" i="85"/>
  <c r="J75" i="85"/>
  <c r="J74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83" i="86"/>
  <c r="J82" i="86"/>
  <c r="J81" i="86"/>
  <c r="J80" i="86"/>
  <c r="J79" i="86"/>
  <c r="J78" i="86"/>
  <c r="J77" i="86"/>
  <c r="J76" i="86"/>
  <c r="J75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83" i="89"/>
  <c r="J82" i="89"/>
  <c r="J81" i="89"/>
  <c r="J80" i="89"/>
  <c r="J79" i="89"/>
  <c r="J78" i="89"/>
  <c r="J77" i="89"/>
  <c r="J76" i="89"/>
  <c r="J75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83" i="90"/>
  <c r="J82" i="90"/>
  <c r="J81" i="90"/>
  <c r="J80" i="90"/>
  <c r="J79" i="90"/>
  <c r="J78" i="90"/>
  <c r="J77" i="90"/>
  <c r="J76" i="90"/>
  <c r="J75" i="90"/>
  <c r="J74" i="90"/>
  <c r="J72" i="90"/>
  <c r="J73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75" i="93"/>
  <c r="J74" i="93"/>
  <c r="J67" i="93"/>
  <c r="J68" i="93" s="1"/>
  <c r="J69" i="93" s="1"/>
  <c r="J70" i="93" s="1"/>
  <c r="J71" i="93" s="1"/>
  <c r="J72" i="93" s="1"/>
  <c r="J73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83" i="95"/>
  <c r="J82" i="95"/>
  <c r="J81" i="95"/>
  <c r="J80" i="95"/>
  <c r="J79" i="95"/>
  <c r="J78" i="95"/>
  <c r="J77" i="95"/>
  <c r="J76" i="95"/>
  <c r="J7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75" i="96"/>
  <c r="J74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83" i="97"/>
  <c r="J82" i="97"/>
  <c r="J81" i="97"/>
  <c r="J80" i="97"/>
  <c r="J79" i="97"/>
  <c r="J78" i="97"/>
  <c r="J77" i="97"/>
  <c r="J76" i="97"/>
  <c r="J75" i="97"/>
  <c r="J74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2" i="99"/>
  <c r="J73" i="99" s="1"/>
  <c r="J74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83" i="81"/>
  <c r="L82" i="81"/>
  <c r="L81" i="81"/>
  <c r="L80" i="81"/>
  <c r="L79" i="81"/>
  <c r="L78" i="81"/>
  <c r="L77" i="81"/>
  <c r="L76" i="81"/>
  <c r="L75" i="81"/>
  <c r="L74" i="81"/>
  <c r="L7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83" i="82"/>
  <c r="L82" i="82"/>
  <c r="L81" i="82"/>
  <c r="L80" i="82"/>
  <c r="L79" i="82"/>
  <c r="L78" i="82"/>
  <c r="L77" i="82"/>
  <c r="L76" i="82"/>
  <c r="L75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74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83" i="85"/>
  <c r="L82" i="85"/>
  <c r="L81" i="85"/>
  <c r="L80" i="85"/>
  <c r="L79" i="85"/>
  <c r="L78" i="85"/>
  <c r="L77" i="85"/>
  <c r="L76" i="85"/>
  <c r="L75" i="85"/>
  <c r="L74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83" i="86"/>
  <c r="L82" i="86"/>
  <c r="L81" i="86"/>
  <c r="L80" i="86"/>
  <c r="L79" i="86"/>
  <c r="L78" i="86"/>
  <c r="L77" i="86"/>
  <c r="L76" i="86"/>
  <c r="L75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75" i="94"/>
  <c r="L7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83" i="95"/>
  <c r="L82" i="95"/>
  <c r="L81" i="95"/>
  <c r="L80" i="95"/>
  <c r="L79" i="95"/>
  <c r="L78" i="95"/>
  <c r="L77" i="95"/>
  <c r="L76" i="95"/>
  <c r="L7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83" i="96"/>
  <c r="L82" i="96"/>
  <c r="L81" i="96"/>
  <c r="L80" i="96"/>
  <c r="L79" i="96"/>
  <c r="L78" i="96"/>
  <c r="L77" i="96"/>
  <c r="L76" i="96"/>
  <c r="L75" i="96"/>
  <c r="L74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75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76" i="101"/>
  <c r="L75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M75" i="72"/>
  <c r="K74" i="72"/>
  <c r="K75" i="72" s="1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K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2" i="74"/>
  <c r="N7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M75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M74" i="76"/>
  <c r="I74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K74" i="77"/>
  <c r="I69" i="77"/>
  <c r="I70" i="77" s="1"/>
  <c r="I71" i="77" s="1"/>
  <c r="I72" i="77" s="1"/>
  <c r="I73" i="77" s="1"/>
  <c r="I74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I73" i="78"/>
  <c r="I7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M75" i="79"/>
  <c r="I74" i="79"/>
  <c r="I7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K74" i="80"/>
  <c r="K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M72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M74" i="82"/>
  <c r="M71" i="82"/>
  <c r="M72" i="82" s="1"/>
  <c r="M7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M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M73" i="84"/>
  <c r="K73" i="84"/>
  <c r="I72" i="84"/>
  <c r="I73" i="84" s="1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M73" i="85"/>
  <c r="K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I74" i="89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M73" i="90"/>
  <c r="M72" i="90"/>
  <c r="K72" i="90"/>
  <c r="K7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K74" i="91"/>
  <c r="K75" i="91" s="1"/>
  <c r="K69" i="91"/>
  <c r="K70" i="91" s="1"/>
  <c r="K71" i="91" s="1"/>
  <c r="K72" i="91" s="1"/>
  <c r="K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0" i="92"/>
  <c r="I71" i="92" s="1"/>
  <c r="I72" i="92" s="1"/>
  <c r="I7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I73" i="93"/>
  <c r="M72" i="93"/>
  <c r="M7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M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K73" i="97"/>
  <c r="N66" i="97"/>
  <c r="N67" i="97" s="1"/>
  <c r="N68" i="97" s="1"/>
  <c r="N69" i="97" s="1"/>
  <c r="N70" i="97" s="1"/>
  <c r="N71" i="97" s="1"/>
  <c r="N72" i="97" s="1"/>
  <c r="N7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K74" i="98"/>
  <c r="N69" i="98"/>
  <c r="N70" i="98" s="1"/>
  <c r="N71" i="98" s="1"/>
  <c r="N72" i="98" s="1"/>
  <c r="N73" i="98" s="1"/>
  <c r="N74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K74" i="99"/>
  <c r="K72" i="99"/>
  <c r="K73" i="99" s="1"/>
  <c r="M71" i="99"/>
  <c r="M72" i="99" s="1"/>
  <c r="M73" i="99" s="1"/>
  <c r="M74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N71" i="101"/>
  <c r="N72" i="101" s="1"/>
  <c r="N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M74" i="71"/>
  <c r="I74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O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AB75" i="99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3" i="90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B72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2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75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4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<sst xmlns="http://schemas.openxmlformats.org/spreadsheetml/2006/main" count="65934" uniqueCount="2000">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</sst>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A26" sqref="A26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2" t="s">
        <v>1871</v>
      </c>
      <c r="B178" s="52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1EDD4FA7-B791-4252-8737-77282FEB15B8}"/>
    <hyperlink ref="B176" location="Standings_3_30_24!A1" display="Standings" xr:uid="{D09A321F-B969-42D1-8A62-EDAAD9A4DF7D}"/>
    <hyperlink ref="B177" location="Standings_3_31_24!A1" display="Standings" xr:uid="{DC75B40E-15C6-456D-9F6F-483C7B851C2B}"/>
    <hyperlink ref="B180" location="Standings_4_1_24!A1" display="Standings" xr:uid="{D121174B-C13D-4E8E-9DF8-E39B24BFFBF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35D0-9B71-422B-B322-41688A8C9677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284C7A2-E144-4B36-A8B2-DB435C9D5F6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ED0C-B958-4F41-BCF0-7C07872C5329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8506124-57DF-4CE8-8063-239EDFCB1BD4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525A-8088-4838-AD11-411F5EAFBE2C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196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297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CB39664-0FD3-4695-8871-5FEDA77C6DE5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610C-673C-49EE-8830-4A3A194D0AC1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196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297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12C6EE-3BD2-4245-A32E-3B1868D3F7C9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75</v>
      </c>
      <c r="C4" s="4">
        <f>Boston_Bruins!$I$84</f>
        <v>43</v>
      </c>
      <c r="D4" s="4">
        <f>Boston_Bruins!$J$84</f>
        <v>17</v>
      </c>
      <c r="E4" s="33">
        <f>Boston_Bruins!$L$84</f>
        <v>15</v>
      </c>
      <c r="F4" s="34">
        <f>(C4*2)+E4</f>
        <v>101</v>
      </c>
      <c r="G4" s="32">
        <f>C4-(Boston_Bruins!$K$84+I4)</f>
        <v>33</v>
      </c>
      <c r="H4" s="33">
        <f>C4-I4</f>
        <v>39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20-8-9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249</v>
      </c>
      <c r="P4" s="33">
        <f>Boston_Bruins!$F$85</f>
        <v>208</v>
      </c>
      <c r="Q4" s="34">
        <f t="shared" ref="Q4:Q11" si="0">O4-P4</f>
        <v>41</v>
      </c>
      <c r="R4" s="3" t="str">
        <f>Boston_Bruins!$AA$85</f>
        <v>W1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75</v>
      </c>
      <c r="C5" s="1">
        <f>Buffalo_Sabres!$I$84</f>
        <v>35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75</v>
      </c>
      <c r="G5" s="35">
        <f>C5-(Buffalo_Sabres!$K$84+I5)</f>
        <v>29</v>
      </c>
      <c r="H5" s="36">
        <f t="shared" ref="H5:H11" si="2">C5-I5</f>
        <v>33</v>
      </c>
      <c r="I5" s="36">
        <f>Buffalo_Sabres!$M$84</f>
        <v>2</v>
      </c>
      <c r="J5" s="37">
        <f>Buffalo_Sabres!$N$84</f>
        <v>1</v>
      </c>
      <c r="K5" s="6" t="str">
        <f>Buffalo_Sabres!$O$85</f>
        <v>18-19-1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20-19-5</v>
      </c>
      <c r="O5" s="35">
        <f>Buffalo_Sabres!$E$85</f>
        <v>223</v>
      </c>
      <c r="P5" s="36">
        <f>Buffalo_Sabres!$F$85</f>
        <v>227</v>
      </c>
      <c r="Q5" s="37">
        <f t="shared" si="0"/>
        <v>-4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75</v>
      </c>
      <c r="C7" s="1">
        <f>Florida_Panthers!$I$84</f>
        <v>47</v>
      </c>
      <c r="D7" s="1">
        <f>Florida_Panthers!$J$84</f>
        <v>23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25-10-3</v>
      </c>
      <c r="M7" s="1" t="str">
        <f>Florida_Panthers!$U$85</f>
        <v>13-4-3</v>
      </c>
      <c r="N7" s="1" t="str">
        <f>Florida_Panthers!$X$85</f>
        <v>28-11-4</v>
      </c>
      <c r="O7" s="35">
        <f>Florida_Panthers!$E$85</f>
        <v>243</v>
      </c>
      <c r="P7" s="36">
        <f>Florida_Panthers!$F$85</f>
        <v>188</v>
      </c>
      <c r="Q7" s="37">
        <f t="shared" si="0"/>
        <v>55</v>
      </c>
      <c r="R7" s="6" t="str">
        <f>Florida_Panthers!$AA$85</f>
        <v>L1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73</v>
      </c>
      <c r="C8" s="1">
        <f>Montreal_Canadiens!$I$84</f>
        <v>28</v>
      </c>
      <c r="D8" s="1">
        <f>Montreal_Canadiens!$J$84</f>
        <v>33</v>
      </c>
      <c r="E8" s="36">
        <f>Montreal_Canadiens!$L$84</f>
        <v>12</v>
      </c>
      <c r="F8" s="37">
        <f t="shared" si="1"/>
        <v>68</v>
      </c>
      <c r="G8" s="35">
        <f>C8-(Montreal_Canadiens!$K$84+I8)</f>
        <v>18</v>
      </c>
      <c r="H8" s="36">
        <f t="shared" si="2"/>
        <v>24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14-18-4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14-19-8</v>
      </c>
      <c r="O8" s="35">
        <f>Montreal_Canadiens!$E$85</f>
        <v>200</v>
      </c>
      <c r="P8" s="36">
        <f>Montreal_Canadiens!$F$85</f>
        <v>249</v>
      </c>
      <c r="Q8" s="37">
        <f t="shared" si="0"/>
        <v>-49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73</v>
      </c>
      <c r="C9" s="1">
        <f>Ottawa_Senators!$I$84</f>
        <v>33</v>
      </c>
      <c r="D9" s="1">
        <f>Ottawa_Senators!$J$84</f>
        <v>36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236</v>
      </c>
      <c r="P9" s="36">
        <f>Ottawa_Senators!$F$85</f>
        <v>253</v>
      </c>
      <c r="Q9" s="37">
        <f t="shared" si="0"/>
        <v>-17</v>
      </c>
      <c r="R9" s="6" t="str">
        <f>Ottawa_Senators!$AA$85</f>
        <v>W5</v>
      </c>
      <c r="S9" s="7" t="str">
        <f>Ottawa_Senators!$AD$85</f>
        <v>7-3-0</v>
      </c>
    </row>
    <row r="10" spans="1:20" x14ac:dyDescent="0.25">
      <c r="A10" s="12" t="s">
        <v>55</v>
      </c>
      <c r="B10" s="1">
        <f>Tampa_Bay_Lightning!$C$86</f>
        <v>74</v>
      </c>
      <c r="C10" s="1">
        <f>Tampa_Bay_Lightning!$I$84</f>
        <v>41</v>
      </c>
      <c r="D10" s="1">
        <f>Tampa_Bay_Lightning!$J$84</f>
        <v>26</v>
      </c>
      <c r="E10" s="36">
        <f>Tampa_Bay_Lightning!$L$84</f>
        <v>7</v>
      </c>
      <c r="F10" s="37">
        <f t="shared" si="1"/>
        <v>89</v>
      </c>
      <c r="G10" s="35">
        <f>C10-(Tampa_Bay_Lightning!$K$84+I10)</f>
        <v>33</v>
      </c>
      <c r="H10" s="36">
        <f t="shared" si="2"/>
        <v>38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18-16-3</v>
      </c>
      <c r="M10" s="1" t="str">
        <f>Tampa_Bay_Lightning!$U$85</f>
        <v>9-8-4</v>
      </c>
      <c r="N10" s="1" t="str">
        <f>Tampa_Bay_Lightning!$X$85</f>
        <v>22-16-4</v>
      </c>
      <c r="O10" s="35">
        <f>Tampa_Bay_Lightning!$E$85</f>
        <v>259</v>
      </c>
      <c r="P10" s="36">
        <f>Tampa_Bay_Lightning!$F$85</f>
        <v>241</v>
      </c>
      <c r="Q10" s="37">
        <f t="shared" si="0"/>
        <v>18</v>
      </c>
      <c r="R10" s="6" t="str">
        <f>Tampa_Bay_Lightning!$AA$85</f>
        <v>L1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74</v>
      </c>
      <c r="C11" s="1">
        <f>Toronto_Maple_Leafs!$I$84</f>
        <v>43</v>
      </c>
      <c r="D11" s="1">
        <f>Toronto_Maple_Leafs!$J$84</f>
        <v>22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21-13-3</v>
      </c>
      <c r="L11" s="1" t="str">
        <f>Toronto_Maple_Leafs!$R$85</f>
        <v>22-9-6</v>
      </c>
      <c r="M11" s="1" t="str">
        <f>Toronto_Maple_Leafs!$U$85</f>
        <v>10-9-2</v>
      </c>
      <c r="N11" s="1" t="str">
        <f>Toronto_Maple_Leafs!$X$85</f>
        <v>19-16-7</v>
      </c>
      <c r="O11" s="35">
        <f>Toronto_Maple_Leafs!$E$85</f>
        <v>275</v>
      </c>
      <c r="P11" s="36">
        <f>Toronto_Maple_Leafs!$F$85</f>
        <v>231</v>
      </c>
      <c r="Q11" s="37">
        <f t="shared" si="0"/>
        <v>44</v>
      </c>
      <c r="R11" s="6" t="str">
        <f>Toronto_Maple_Leafs!$AA$85</f>
        <v>W3</v>
      </c>
      <c r="S11" s="7" t="str">
        <f>Toronto_Maple_Leafs!$AD$85</f>
        <v>6-3-1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75</v>
      </c>
      <c r="C15" s="1">
        <f>Columbus_Blue_Jackets!$I$84</f>
        <v>25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217</v>
      </c>
      <c r="P15" s="36">
        <f>Columbus_Blue_Jackets!$F$85</f>
        <v>273</v>
      </c>
      <c r="Q15" s="37">
        <f t="shared" si="3"/>
        <v>-56</v>
      </c>
      <c r="R15" s="6" t="str">
        <f>Columbus_Blue_Jackets!$AA$85</f>
        <v>W2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74</v>
      </c>
      <c r="C16" s="1">
        <f>New_Jersey_Devils!$I$84</f>
        <v>36</v>
      </c>
      <c r="D16" s="1">
        <f>New_Jersey_Devils!$J$84</f>
        <v>34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19-16-2</v>
      </c>
      <c r="M16" s="1" t="str">
        <f>New_Jersey_Devils!$U$85</f>
        <v>11-9-2</v>
      </c>
      <c r="N16" s="1" t="str">
        <f>New_Jersey_Devils!$X$85</f>
        <v>21-19-3</v>
      </c>
      <c r="O16" s="35">
        <f>New_Jersey_Devils!$E$85</f>
        <v>243</v>
      </c>
      <c r="P16" s="36">
        <f>New_Jersey_Devils!$F$85</f>
        <v>252</v>
      </c>
      <c r="Q16" s="37">
        <f t="shared" si="3"/>
        <v>-9</v>
      </c>
      <c r="R16" s="6" t="str">
        <f>New_Jersey_Devils!$AA$85</f>
        <v>L1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74</v>
      </c>
      <c r="C17" s="1">
        <f>New_York_Islanders!$I$84</f>
        <v>32</v>
      </c>
      <c r="D17" s="1">
        <f>New_York_Islanders!$J$84</f>
        <v>27</v>
      </c>
      <c r="E17" s="36">
        <f>New_York_Islanders!$L$84</f>
        <v>15</v>
      </c>
      <c r="F17" s="37">
        <f t="shared" si="4"/>
        <v>79</v>
      </c>
      <c r="G17" s="36">
        <f>C17-(New_York_Islanders!$K$84+I17)</f>
        <v>23</v>
      </c>
      <c r="H17" s="36">
        <f t="shared" si="5"/>
        <v>31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16-17-5</v>
      </c>
      <c r="M17" s="1" t="str">
        <f>New_York_Islanders!$U$85</f>
        <v>9-7-5</v>
      </c>
      <c r="N17" s="1" t="str">
        <f>New_York_Islanders!$X$85</f>
        <v>20-15-9</v>
      </c>
      <c r="O17" s="35">
        <f>New_York_Islanders!$E$85</f>
        <v>220</v>
      </c>
      <c r="P17" s="36">
        <f>New_York_Islanders!$F$85</f>
        <v>248</v>
      </c>
      <c r="Q17" s="37">
        <f t="shared" si="3"/>
        <v>-28</v>
      </c>
      <c r="R17" s="6" t="str">
        <f>New_York_Islanders!$AA$85</f>
        <v>W1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75</v>
      </c>
      <c r="C18" s="1">
        <f>New_York_Rangers!$I$84</f>
        <v>50</v>
      </c>
      <c r="D18" s="1">
        <f>New_York_Rangers!$J$84</f>
        <v>21</v>
      </c>
      <c r="E18" s="36">
        <f>New_York_Rangers!$L$84</f>
        <v>4</v>
      </c>
      <c r="F18" s="37">
        <f t="shared" si="4"/>
        <v>104</v>
      </c>
      <c r="G18" s="36">
        <f>C18-(New_York_Rangers!$K$84+I18)</f>
        <v>39</v>
      </c>
      <c r="H18" s="36">
        <f t="shared" si="5"/>
        <v>47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26-10-0</v>
      </c>
      <c r="L18" s="1" t="str">
        <f>New_York_Rangers!$R$85</f>
        <v>24-11-4</v>
      </c>
      <c r="M18" s="1" t="str">
        <f>New_York_Rangers!$U$85</f>
        <v>16-6-0</v>
      </c>
      <c r="N18" s="1" t="str">
        <f>New_York_Rangers!$X$85</f>
        <v>29-12-2</v>
      </c>
      <c r="O18" s="35">
        <f>New_York_Rangers!$E$85</f>
        <v>259</v>
      </c>
      <c r="P18" s="36">
        <f>New_York_Rangers!$F$85</f>
        <v>211</v>
      </c>
      <c r="Q18" s="37">
        <f t="shared" si="3"/>
        <v>48</v>
      </c>
      <c r="R18" s="6" t="str">
        <f>New_York_Rangers!$AA$85</f>
        <v>L1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74</v>
      </c>
      <c r="C20" s="1">
        <f>Pittsburgh_Penguins!$I$84</f>
        <v>33</v>
      </c>
      <c r="D20" s="1">
        <f>Pittsburgh_Penguins!$J$84</f>
        <v>30</v>
      </c>
      <c r="E20" s="36">
        <f>Pittsburgh_Penguins!$L$84</f>
        <v>11</v>
      </c>
      <c r="F20" s="37">
        <f t="shared" si="4"/>
        <v>77</v>
      </c>
      <c r="G20" s="36">
        <f>C20-(Pittsburgh_Penguins!$K$84+I20)</f>
        <v>28</v>
      </c>
      <c r="H20" s="36">
        <f t="shared" si="5"/>
        <v>31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13-17-7</v>
      </c>
      <c r="M20" s="1" t="str">
        <f>Pittsburgh_Penguins!$U$85</f>
        <v>11-7-5</v>
      </c>
      <c r="N20" s="1" t="str">
        <f>Pittsburgh_Penguins!$X$85</f>
        <v>19-16-8</v>
      </c>
      <c r="O20" s="35">
        <f>Pittsburgh_Penguins!$E$85</f>
        <v>220</v>
      </c>
      <c r="P20" s="36">
        <f>Pittsburgh_Penguins!$F$85</f>
        <v>222</v>
      </c>
      <c r="Q20" s="37">
        <f t="shared" si="3"/>
        <v>-2</v>
      </c>
      <c r="R20" s="6" t="str">
        <f>Pittsburgh_Penguins!$AA$85</f>
        <v>W1</v>
      </c>
      <c r="S20" s="7" t="str">
        <f>Pittsburgh_Penguins!$AD$85</f>
        <v>5-3-2</v>
      </c>
    </row>
    <row r="21" spans="1:19" ht="15.75" thickBot="1" x14ac:dyDescent="0.3">
      <c r="A21" s="13" t="s">
        <v>65</v>
      </c>
      <c r="B21" s="9">
        <f>Washington_Capitals!$C$86</f>
        <v>73</v>
      </c>
      <c r="C21" s="9">
        <f>Washington_Capitals!$I$84</f>
        <v>36</v>
      </c>
      <c r="D21" s="9">
        <f>Washington_Capitals!$J$84</f>
        <v>27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16-16-4</v>
      </c>
      <c r="M21" s="9" t="str">
        <f>Washington_Capitals!$U$85</f>
        <v>15-7-1</v>
      </c>
      <c r="N21" s="9" t="str">
        <f>Washington_Capitals!$X$85</f>
        <v>21-14-6</v>
      </c>
      <c r="O21" s="38">
        <f>Washington_Capitals!$E$85</f>
        <v>201</v>
      </c>
      <c r="P21" s="39">
        <f>Washington_Capitals!$F$85</f>
        <v>232</v>
      </c>
      <c r="Q21" s="40">
        <f t="shared" si="3"/>
        <v>-31</v>
      </c>
      <c r="R21" s="8" t="str">
        <f>Washington_Capitals!$AA$85</f>
        <v>L2</v>
      </c>
      <c r="S21" s="10" t="str">
        <f>Washington_Capitals!$AD$85</f>
        <v>6-3-1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74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74</v>
      </c>
      <c r="C26" s="1">
        <f>Chicago_Blackhawks!$I$84</f>
        <v>22</v>
      </c>
      <c r="D26" s="1">
        <f>Chicago_Blackhawks!$J$84</f>
        <v>47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7-29-1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165</v>
      </c>
      <c r="P26" s="36">
        <f>Chicago_Blackhawks!$F$85</f>
        <v>260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6-4-0</v>
      </c>
    </row>
    <row r="27" spans="1:19" x14ac:dyDescent="0.25">
      <c r="A27" s="12" t="s">
        <v>69</v>
      </c>
      <c r="B27" s="1">
        <f>Colorado_Avalanche!$C$86</f>
        <v>75</v>
      </c>
      <c r="C27" s="1">
        <f>Colorado_Avalanche!$I$84</f>
        <v>47</v>
      </c>
      <c r="D27" s="1">
        <f>Colorado_Avalanche!$J$84</f>
        <v>22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18-15-5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280</v>
      </c>
      <c r="P27" s="36">
        <f>Colorado_Avalanche!$F$85</f>
        <v>225</v>
      </c>
      <c r="Q27" s="37">
        <f t="shared" si="6"/>
        <v>55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75</v>
      </c>
      <c r="C28" s="1">
        <f>Dallas_Stars!$I$84</f>
        <v>47</v>
      </c>
      <c r="D28" s="1">
        <f>Dallas_Stars!$J$84</f>
        <v>19</v>
      </c>
      <c r="E28" s="36">
        <f>Dallas_Stars!$L$84</f>
        <v>9</v>
      </c>
      <c r="F28" s="37">
        <f t="shared" si="7"/>
        <v>103</v>
      </c>
      <c r="G28" s="36">
        <f>C28-(Dallas_Stars!$K$84+I28)</f>
        <v>36</v>
      </c>
      <c r="H28" s="36">
        <f t="shared" si="8"/>
        <v>44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30-8-6</v>
      </c>
      <c r="O28" s="35">
        <f>Dallas_Stars!$E$85</f>
        <v>276</v>
      </c>
      <c r="P28" s="36">
        <f>Dallas_Stars!$F$85</f>
        <v>220</v>
      </c>
      <c r="Q28" s="37">
        <f t="shared" si="6"/>
        <v>56</v>
      </c>
      <c r="R28" s="6" t="str">
        <f>Dallas_Stars!$AA$85</f>
        <v>W7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73</v>
      </c>
      <c r="C29" s="1">
        <f>Minnesota_Wild!$I$84</f>
        <v>35</v>
      </c>
      <c r="D29" s="1">
        <f>Minnesota_Wild!$J$84</f>
        <v>28</v>
      </c>
      <c r="E29" s="36">
        <f>Minnesota_Wild!$L$84</f>
        <v>10</v>
      </c>
      <c r="F29" s="37">
        <f t="shared" si="7"/>
        <v>80</v>
      </c>
      <c r="G29" s="36">
        <f>C29-(Minnesota_Wild!$K$84+I29)</f>
        <v>28</v>
      </c>
      <c r="H29" s="36">
        <f t="shared" si="8"/>
        <v>32</v>
      </c>
      <c r="I29" s="36">
        <f>Minnesota_Wild!$M$84</f>
        <v>3</v>
      </c>
      <c r="J29" s="36">
        <f>Minnesota_Wild!$N$84</f>
        <v>3</v>
      </c>
      <c r="K29" s="6" t="str">
        <f>Minnesota_Wild!$O$85</f>
        <v>19-12-6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224</v>
      </c>
      <c r="P29" s="36">
        <f>Minnesota_Wild!$F$85</f>
        <v>233</v>
      </c>
      <c r="Q29" s="37">
        <f t="shared" si="6"/>
        <v>-9</v>
      </c>
      <c r="R29" s="6" t="str">
        <f>Minnesota_Wild!$AA$85</f>
        <v>L1</v>
      </c>
      <c r="S29" s="7" t="str">
        <f>Minnesota_Wild!$AD$85</f>
        <v>5-1-4</v>
      </c>
    </row>
    <row r="30" spans="1:19" x14ac:dyDescent="0.25">
      <c r="A30" s="12" t="s">
        <v>72</v>
      </c>
      <c r="B30" s="1">
        <f>Nashville_Predators!$C$86</f>
        <v>74</v>
      </c>
      <c r="C30" s="1">
        <f>Nashville_Predators!$I$84</f>
        <v>43</v>
      </c>
      <c r="D30" s="1">
        <f>Nashville_Predators!$J$84</f>
        <v>27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225</v>
      </c>
      <c r="Q30" s="37">
        <f t="shared" si="6"/>
        <v>19</v>
      </c>
      <c r="R30" s="6" t="str">
        <f>Nashville_Predators!$AA$85</f>
        <v>L2</v>
      </c>
      <c r="S30" s="7" t="str">
        <f>Nashville_Predators!$AD$85</f>
        <v>7-2-1</v>
      </c>
    </row>
    <row r="31" spans="1:19" x14ac:dyDescent="0.25">
      <c r="A31" s="12" t="s">
        <v>71</v>
      </c>
      <c r="B31" s="1">
        <f>St_Louis_Blues!$C$86</f>
        <v>75</v>
      </c>
      <c r="C31" s="1">
        <f>St_Louis_Blues!$I$84</f>
        <v>40</v>
      </c>
      <c r="D31" s="1">
        <f>St_Louis_Blues!$J$84</f>
        <v>31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24-17-3</v>
      </c>
      <c r="O31" s="35">
        <f>St_Louis_Blues!$E$85</f>
        <v>216</v>
      </c>
      <c r="P31" s="36">
        <f>St_Louis_Blues!$F$85</f>
        <v>226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75</v>
      </c>
      <c r="C32" s="1">
        <f>Winnipeg_Jets!$I$84</f>
        <v>45</v>
      </c>
      <c r="D32" s="1">
        <f>Winnipeg_Jets!$J$84</f>
        <v>24</v>
      </c>
      <c r="E32" s="36">
        <f>Winnipeg_Jets!$L$84</f>
        <v>6</v>
      </c>
      <c r="F32" s="40">
        <f t="shared" si="7"/>
        <v>96</v>
      </c>
      <c r="G32" s="36">
        <f>C32-(Winnipeg_Jets!$K$84+I32)</f>
        <v>40</v>
      </c>
      <c r="H32" s="36">
        <f t="shared" si="8"/>
        <v>45</v>
      </c>
      <c r="I32" s="36">
        <f>Winnipeg_Jets!$M$84</f>
        <v>0</v>
      </c>
      <c r="J32" s="36">
        <f>Winnipeg_Jets!$N$84</f>
        <v>1</v>
      </c>
      <c r="K32" s="6" t="str">
        <f>Winnipeg_Jets!$O$85</f>
        <v>24-11-3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26-15-2</v>
      </c>
      <c r="O32" s="35">
        <f>Winnipeg_Jets!$E$85</f>
        <v>228</v>
      </c>
      <c r="P32" s="36">
        <f>Winnipeg_Jets!$F$85</f>
        <v>187</v>
      </c>
      <c r="Q32" s="37">
        <f t="shared" si="6"/>
        <v>41</v>
      </c>
      <c r="R32" s="6" t="str">
        <f>Winnipeg_Jets!$AA$85</f>
        <v>W1</v>
      </c>
      <c r="S32" s="7" t="str">
        <f>Winnipeg_Jets!$AD$85</f>
        <v>4-5-1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75</v>
      </c>
      <c r="C35" s="1">
        <f>Anaheim_Ducks!$I$84</f>
        <v>24</v>
      </c>
      <c r="D35" s="1">
        <f>Anaheim_Ducks!$J$84</f>
        <v>47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13-23-2</v>
      </c>
      <c r="M35" s="1" t="str">
        <f>Anaheim_Ducks!$U$85</f>
        <v>5-14-1</v>
      </c>
      <c r="N35" s="1" t="str">
        <f>Anaheim_Ducks!$X$85</f>
        <v>11-30-2</v>
      </c>
      <c r="O35" s="35">
        <f>Anaheim_Ducks!$E$85</f>
        <v>182</v>
      </c>
      <c r="P35" s="36">
        <f>Anaheim_Ducks!$F$85</f>
        <v>272</v>
      </c>
      <c r="Q35" s="37">
        <f t="shared" ref="Q35:Q42" si="9">O35-P35</f>
        <v>-90</v>
      </c>
      <c r="R35" s="6" t="str">
        <f>Anaheim_Ducks!$AA$85</f>
        <v>L5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73</v>
      </c>
      <c r="C36" s="1">
        <f>Calgary_Flames!$I$84</f>
        <v>34</v>
      </c>
      <c r="D36" s="1">
        <f>Calgary_Flames!$J$84</f>
        <v>34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19-17-1</v>
      </c>
      <c r="L36" s="1" t="str">
        <f>Calgary_Flames!$R$85</f>
        <v>15-17-4</v>
      </c>
      <c r="M36" s="1" t="str">
        <f>Calgary_Flames!$U$85</f>
        <v>10-8-1</v>
      </c>
      <c r="N36" s="1" t="str">
        <f>Calgary_Flames!$X$85</f>
        <v>20-19-2</v>
      </c>
      <c r="O36" s="35">
        <f>Calgary_Flames!$E$85</f>
        <v>224</v>
      </c>
      <c r="P36" s="36">
        <f>Calgary_Flames!$F$85</f>
        <v>238</v>
      </c>
      <c r="Q36" s="37">
        <f t="shared" si="9"/>
        <v>-14</v>
      </c>
      <c r="R36" s="6" t="str">
        <f>Calgary_Flames!$AA$85</f>
        <v>W1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73</v>
      </c>
      <c r="C37" s="1">
        <f>Edmonton_Oilers!$I$84</f>
        <v>45</v>
      </c>
      <c r="D37" s="1">
        <f>Edmonton_Oilers!$J$84</f>
        <v>23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20-15-2</v>
      </c>
      <c r="M37" s="1" t="str">
        <f>Edmonton_Oilers!$U$85</f>
        <v>15-7-0</v>
      </c>
      <c r="N37" s="1" t="str">
        <f>Edmonton_Oilers!$X$85</f>
        <v>26-12-3</v>
      </c>
      <c r="O37" s="35">
        <f>Edmonton_Oilers!$E$85</f>
        <v>264</v>
      </c>
      <c r="P37" s="36">
        <f>Edmonton_Oilers!$F$85</f>
        <v>209</v>
      </c>
      <c r="Q37" s="37">
        <f t="shared" si="9"/>
        <v>55</v>
      </c>
      <c r="R37" s="6" t="str">
        <f>Edmonton_Oilers!$AA$85</f>
        <v>L1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74</v>
      </c>
      <c r="C38" s="1">
        <f>Los_Angeles_Kings!$I$84</f>
        <v>38</v>
      </c>
      <c r="D38" s="1">
        <f>Los_Angeles_Kings!$J$84</f>
        <v>25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21-14-4</v>
      </c>
      <c r="M38" s="1" t="str">
        <f>Los_Angeles_Kings!$U$85</f>
        <v>10-6-4</v>
      </c>
      <c r="N38" s="1" t="str">
        <f>Los_Angeles_Kings!$X$85</f>
        <v>21-16-5</v>
      </c>
      <c r="O38" s="35">
        <f>Los_Angeles_Kings!$E$85</f>
        <v>229</v>
      </c>
      <c r="P38" s="36">
        <f>Los_Angeles_Kings!$F$85</f>
        <v>197</v>
      </c>
      <c r="Q38" s="37">
        <f t="shared" si="9"/>
        <v>32</v>
      </c>
      <c r="R38" s="6" t="str">
        <f>Los_Angeles_Kings!$AA$85</f>
        <v>L3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74</v>
      </c>
      <c r="C39" s="1">
        <f>San_Jose_Sharks!$I$84</f>
        <v>17</v>
      </c>
      <c r="D39" s="1">
        <f>San_Jose_Sharks!$J$84</f>
        <v>48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7-27-4</v>
      </c>
      <c r="M39" s="1" t="str">
        <f>San_Jose_Sharks!$U$85</f>
        <v>6-12-2</v>
      </c>
      <c r="N39" s="1" t="str">
        <f>San_Jose_Sharks!$X$85</f>
        <v>9-25-7</v>
      </c>
      <c r="O39" s="35">
        <f>San_Jose_Sharks!$E$85</f>
        <v>163</v>
      </c>
      <c r="P39" s="36">
        <f>San_Jose_Sharks!$F$85</f>
        <v>294</v>
      </c>
      <c r="Q39" s="37">
        <f t="shared" si="9"/>
        <v>-131</v>
      </c>
      <c r="R39" s="6" t="str">
        <f>San_Jose_Sharks!$AA$85</f>
        <v>W1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74</v>
      </c>
      <c r="C40" s="1">
        <f>Seattle_Kraken!$I$84</f>
        <v>30</v>
      </c>
      <c r="D40" s="1">
        <f>Seattle_Kraken!$J$84</f>
        <v>30</v>
      </c>
      <c r="E40" s="36">
        <f>Seattle_Kraken!$L$84</f>
        <v>13</v>
      </c>
      <c r="F40" s="37">
        <f t="shared" si="10"/>
        <v>73</v>
      </c>
      <c r="G40" s="36">
        <f>C40-(Seattle_Kraken!$K$84+I40)</f>
        <v>24</v>
      </c>
      <c r="H40" s="36">
        <f t="shared" si="11"/>
        <v>27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14-13-7</v>
      </c>
      <c r="M40" s="1" t="str">
        <f>Seattle_Kraken!$U$85</f>
        <v>10-8-4</v>
      </c>
      <c r="N40" s="1" t="str">
        <f>Seattle_Kraken!$X$85</f>
        <v>15-17-9</v>
      </c>
      <c r="O40" s="35">
        <f>Seattle_Kraken!$E$85</f>
        <v>193</v>
      </c>
      <c r="P40" s="36">
        <f>Seattle_Kraken!$F$85</f>
        <v>211</v>
      </c>
      <c r="Q40" s="37">
        <f t="shared" si="9"/>
        <v>-18</v>
      </c>
      <c r="R40" s="6" t="str">
        <f>Seattle_Kraken!$AA$85</f>
        <v>L1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74</v>
      </c>
      <c r="C41" s="1">
        <f>Vancouver_Canucks!$I$84</f>
        <v>46</v>
      </c>
      <c r="D41" s="1">
        <f>Vancouver_Canucks!$J$84</f>
        <v>20</v>
      </c>
      <c r="E41" s="36">
        <f>Vancouver_Canucks!$L$84</f>
        <v>8</v>
      </c>
      <c r="F41" s="37">
        <f t="shared" si="10"/>
        <v>100</v>
      </c>
      <c r="G41" s="36">
        <f>C41-(Vancouver_Canucks!$K$84+I41)</f>
        <v>40</v>
      </c>
      <c r="H41" s="36">
        <f t="shared" si="11"/>
        <v>46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21-11-4</v>
      </c>
      <c r="M41" s="1" t="str">
        <f>Vancouver_Canucks!$U$85</f>
        <v>14-7-0</v>
      </c>
      <c r="N41" s="1" t="str">
        <f>Vancouver_Canucks!$X$85</f>
        <v>25-13-4</v>
      </c>
      <c r="O41" s="35">
        <f>Vancouver_Canucks!$E$85</f>
        <v>255</v>
      </c>
      <c r="P41" s="36">
        <f>Vancouver_Canucks!$F$85</f>
        <v>197</v>
      </c>
      <c r="Q41" s="37">
        <f t="shared" si="9"/>
        <v>58</v>
      </c>
      <c r="R41" s="6" t="str">
        <f>Vancouver_Canucks!$AA$85</f>
        <v>W1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74</v>
      </c>
      <c r="C42" s="9">
        <f>Vegas_Golden_Knights!$I$84</f>
        <v>41</v>
      </c>
      <c r="D42" s="9">
        <f>Vegas_Golden_Knights!$J$84</f>
        <v>25</v>
      </c>
      <c r="E42" s="39">
        <f>Vegas_Golden_Knights!$L$84</f>
        <v>8</v>
      </c>
      <c r="F42" s="40">
        <f t="shared" si="10"/>
        <v>90</v>
      </c>
      <c r="G42" s="39">
        <f>C42-(Vegas_Golden_Knights!$K$84+I42)</f>
        <v>31</v>
      </c>
      <c r="H42" s="39">
        <f t="shared" si="11"/>
        <v>37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18-14-6</v>
      </c>
      <c r="M42" s="9" t="str">
        <f>Vegas_Golden_Knights!$U$85</f>
        <v>13-7-2</v>
      </c>
      <c r="N42" s="9" t="str">
        <f>Vegas_Golden_Knights!$X$85</f>
        <v>26-11-5</v>
      </c>
      <c r="O42" s="38">
        <f>Vegas_Golden_Knights!$E$85</f>
        <v>238</v>
      </c>
      <c r="P42" s="39">
        <f>Vegas_Golden_Knights!$F$85</f>
        <v>216</v>
      </c>
      <c r="Q42" s="40">
        <f t="shared" si="9"/>
        <v>22</v>
      </c>
      <c r="R42" s="8" t="str">
        <f>Vegas_Golden_Knights!$AA$85</f>
        <v>W2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24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23</v>
      </c>
      <c r="T84" s="1">
        <f t="shared" si="58"/>
        <v>2</v>
      </c>
      <c r="U84" s="1">
        <f t="shared" si="58"/>
        <v>5</v>
      </c>
      <c r="V84" s="1">
        <f t="shared" si="58"/>
        <v>14</v>
      </c>
      <c r="W84" s="1">
        <f t="shared" si="58"/>
        <v>1</v>
      </c>
      <c r="X84" s="1">
        <f t="shared" si="58"/>
        <v>11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182</v>
      </c>
      <c r="F85" s="1">
        <f>SUM(F2:F83)</f>
        <v>272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13-23-2</v>
      </c>
      <c r="U85" s="1" t="str">
        <f>IF(U84="","0-0-0",CONCATENATE(U84,"-",V84,"-",W84))</f>
        <v>5-14-1</v>
      </c>
      <c r="X85" s="1" t="str">
        <f>IF(X84="","0-0-0",CONCATENATE(X84,"-",Y84,"-",Z84))</f>
        <v>11-30-2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43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20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249</v>
      </c>
      <c r="F85" s="1">
        <f>SUM(F2:F83)</f>
        <v>208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20-8-9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35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223</v>
      </c>
      <c r="F85" s="1">
        <f>SUM(F2:F83)</f>
        <v>227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20-19-5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34</v>
      </c>
      <c r="J84" s="1">
        <f t="shared" si="57"/>
        <v>34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1</v>
      </c>
      <c r="X84" s="1">
        <f t="shared" si="58"/>
        <v>20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19-17-1</v>
      </c>
      <c r="R85" s="1" t="str">
        <f>IF(R84="","0-0-0",CONCATENATE(R84,"-",S84,"-",T84))</f>
        <v>15-17-4</v>
      </c>
      <c r="U85" s="1" t="str">
        <f>IF(U84="","0-0-0",CONCATENATE(U84,"-",V84,"-",W84))</f>
        <v>10-8-1</v>
      </c>
      <c r="X85" s="1" t="str">
        <f>IF(X84="","0-0-0",CONCATENATE(X84,"-",Y84,"-",Z84))</f>
        <v>20-19-2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22</v>
      </c>
      <c r="J84" s="1">
        <f t="shared" si="57"/>
        <v>47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29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165</v>
      </c>
      <c r="F85" s="1">
        <f>SUM(F2:F83)</f>
        <v>260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7-29-1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15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225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18-15-5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25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217</v>
      </c>
      <c r="F85" s="1">
        <f>SUM(F2:F83)</f>
        <v>273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276</v>
      </c>
      <c r="F85" s="1">
        <f>SUM(F2:F83)</f>
        <v>220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30-8-6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264</v>
      </c>
      <c r="F85" s="1">
        <f>SUM(F2:F83)</f>
        <v>209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20-15-2</v>
      </c>
      <c r="U85" s="1" t="str">
        <f>IF(U84="","0-0-0",CONCATENATE(U84,"-",V84,"-",W84))</f>
        <v>15-7-0</v>
      </c>
      <c r="X85" s="1" t="str">
        <f>IF(X84="","0-0-0",CONCATENATE(X84,"-",Y84,"-",Z84))</f>
        <v>26-12-3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D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47</v>
      </c>
      <c r="J84" s="1">
        <f t="shared" si="57"/>
        <v>23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10</v>
      </c>
      <c r="T84" s="1">
        <f t="shared" si="58"/>
        <v>3</v>
      </c>
      <c r="U84" s="1">
        <f t="shared" si="58"/>
        <v>13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243</v>
      </c>
      <c r="F85" s="1">
        <f>SUM(F2:F83)</f>
        <v>188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25-10-3</v>
      </c>
      <c r="U85" s="1" t="str">
        <f>IF(U84="","0-0-0",CONCATENATE(U84,"-",V84,"-",W84))</f>
        <v>13-4-3</v>
      </c>
      <c r="X85" s="1" t="str">
        <f>IF(X84="","0-0-0",CONCATENATE(X84,"-",Y84,"-",Z84))</f>
        <v>28-11-4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9" t="s">
        <v>13</v>
      </c>
      <c r="F84" s="59"/>
      <c r="I84" s="1">
        <f t="shared" ref="I84:N84" si="59">IF(I1="",0,MAX(I1:I83))</f>
        <v>38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10</v>
      </c>
      <c r="V84" s="1">
        <f t="shared" si="60"/>
        <v>6</v>
      </c>
      <c r="W84" s="1">
        <f t="shared" si="60"/>
        <v>4</v>
      </c>
      <c r="X84" s="1">
        <f t="shared" si="60"/>
        <v>21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229</v>
      </c>
      <c r="F85" s="1">
        <f>SUM(F2:F83)</f>
        <v>197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21-14-4</v>
      </c>
      <c r="U85" s="1" t="str">
        <f>IF(U84="","0-0-0",CONCATENATE(U84,"-",V84,"-",W84))</f>
        <v>10-6-4</v>
      </c>
      <c r="X85" s="1" t="str">
        <f>IF(X84="","0-0-0",CONCATENATE(X84,"-",Y84,"-",Z84))</f>
        <v>21-16-5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L1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64">IF(I1="",0,MAX(I1:I83))</f>
        <v>28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14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14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200</v>
      </c>
      <c r="F85" s="1">
        <f>SUM(F2:F83)</f>
        <v>249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14-19-8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36</v>
      </c>
      <c r="J84" s="1">
        <f t="shared" si="57"/>
        <v>34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243</v>
      </c>
      <c r="F85" s="1">
        <f>SUM(F2:F83)</f>
        <v>252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19-16-2</v>
      </c>
      <c r="U85" s="1" t="str">
        <f>IF(U84="","0-0-0",CONCATENATE(U84,"-",V84,"-",W84))</f>
        <v>11-9-2</v>
      </c>
      <c r="X85" s="1" t="str">
        <f>IF(X84="","0-0-0",CONCATENATE(X84,"-",Y84,"-",Z84))</f>
        <v>21-19-3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57">IF(I1="",0,MAX(I1:I83))</f>
        <v>32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16</v>
      </c>
      <c r="S84" s="1">
        <f t="shared" si="58"/>
        <v>17</v>
      </c>
      <c r="T84" s="1">
        <f t="shared" si="58"/>
        <v>5</v>
      </c>
      <c r="U84" s="1">
        <f t="shared" si="58"/>
        <v>9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220</v>
      </c>
      <c r="F85" s="1">
        <f>SUM(F2:F83)</f>
        <v>248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16-17-5</v>
      </c>
      <c r="U85" s="1" t="str">
        <f>IF(U84="","0-0-0",CONCATENATE(U84,"-",V84,"-",W84))</f>
        <v>9-7-5</v>
      </c>
      <c r="X85" s="1" t="str">
        <f>IF(X84="","0-0-0",CONCATENATE(X84,"-",Y84,"-",Z84))</f>
        <v>20-15-9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6</v>
      </c>
      <c r="W84" s="1">
        <f t="shared" si="58"/>
        <v>0</v>
      </c>
      <c r="X84" s="1">
        <f t="shared" si="58"/>
        <v>29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26-10-0</v>
      </c>
      <c r="R85" s="1" t="str">
        <f>IF(R84="","0-0-0",CONCATENATE(R84,"-",S84,"-",T84))</f>
        <v>24-11-4</v>
      </c>
      <c r="U85" s="1" t="str">
        <f>IF(U84="","0-0-0",CONCATENATE(U84,"-",V84,"-",W84))</f>
        <v>16-6-0</v>
      </c>
      <c r="X85" s="1" t="str">
        <f>IF(X84="","0-0-0",CONCATENATE(X84,"-",Y84,"-",Z84))</f>
        <v>29-12-2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33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236</v>
      </c>
      <c r="F85" s="1">
        <f>SUM(F2:F83)</f>
        <v>253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13</v>
      </c>
      <c r="S84" s="1">
        <f t="shared" si="58"/>
        <v>17</v>
      </c>
      <c r="T84" s="1">
        <f t="shared" si="58"/>
        <v>7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19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220</v>
      </c>
      <c r="F85" s="1">
        <f>SUM(F2:F83)</f>
        <v>222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13-17-7</v>
      </c>
      <c r="U85" s="1" t="str">
        <f>IF(U84="","0-0-0",CONCATENATE(U84,"-",V84,"-",W84))</f>
        <v>11-7-5</v>
      </c>
      <c r="X85" s="1" t="str">
        <f>IF(X84="","0-0-0",CONCATENATE(X84,"-",Y84,"-",Z84))</f>
        <v>19-16-8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57">IF(I1="",0,MAX(I1:I83))</f>
        <v>17</v>
      </c>
      <c r="J84" s="1">
        <f t="shared" si="57"/>
        <v>48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9</v>
      </c>
      <c r="Y84" s="1">
        <f t="shared" si="58"/>
        <v>25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163</v>
      </c>
      <c r="F85" s="1">
        <f>SUM(F2:F83)</f>
        <v>294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7-27-4</v>
      </c>
      <c r="U85" s="1" t="str">
        <f>IF(U84="","0-0-0",CONCATENATE(U84,"-",V84,"-",W84))</f>
        <v>6-12-2</v>
      </c>
      <c r="X85" s="1" t="str">
        <f>IF(X84="","0-0-0",CONCATENATE(X84,"-",Y84,"-",Z84))</f>
        <v>9-25-7</v>
      </c>
      <c r="AA85" s="1" t="str">
        <f>IF(AA84="","0-0",CONCATENATE(AA84,AB84))</f>
        <v>W1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abSelected="1" topLeftCell="A50" workbookViewId="0">
      <selection activeCell="A76" sqref="A76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15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193</v>
      </c>
      <c r="F85" s="1">
        <f>SUM(F2:F83)</f>
        <v>211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14-13-7</v>
      </c>
      <c r="U85" s="1" t="str">
        <f>IF(U84="","0-0-0",CONCATENATE(U84,"-",V84,"-",W84))</f>
        <v>10-8-4</v>
      </c>
      <c r="X85" s="1" t="str">
        <f>IF(X84="","0-0-0",CONCATENATE(X84,"-",Y84,"-",Z84))</f>
        <v>15-17-9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226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24-17-3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41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8</v>
      </c>
      <c r="W84" s="1">
        <f t="shared" si="58"/>
        <v>4</v>
      </c>
      <c r="X84" s="1">
        <f t="shared" si="58"/>
        <v>22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259</v>
      </c>
      <c r="F85" s="1">
        <f>SUM(F2:F83)</f>
        <v>241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18-16-3</v>
      </c>
      <c r="U85" s="1" t="str">
        <f>IF(U84="","0-0-0",CONCATENATE(U84,"-",V84,"-",W84))</f>
        <v>9-8-4</v>
      </c>
      <c r="X85" s="1" t="str">
        <f>IF(X84="","0-0-0",CONCATENATE(X84,"-",Y84,"-",Z84))</f>
        <v>22-16-4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43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275</v>
      </c>
      <c r="F85" s="1">
        <f>SUM(F2:F83)</f>
        <v>231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21-13-3</v>
      </c>
      <c r="R85" s="1" t="str">
        <f>IF(R84="","0-0-0",CONCATENATE(R84,"-",S84,"-",T84))</f>
        <v>22-9-6</v>
      </c>
      <c r="U85" s="1" t="str">
        <f>IF(U84="","0-0-0",CONCATENATE(U84,"-",V84,"-",W84))</f>
        <v>10-9-2</v>
      </c>
      <c r="X85" s="1" t="str">
        <f>IF(X84="","0-0-0",CONCATENATE(X84,"-",Y84,"-",Z84))</f>
        <v>19-16-7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0</v>
      </c>
      <c r="X84" s="1">
        <f t="shared" si="58"/>
        <v>25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255</v>
      </c>
      <c r="F85" s="1">
        <f>SUM(F2:F83)</f>
        <v>197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21-11-4</v>
      </c>
      <c r="U85" s="1" t="str">
        <f>IF(U84="","0-0-0",CONCATENATE(U84,"-",V84,"-",W84))</f>
        <v>14-7-0</v>
      </c>
      <c r="X85" s="1" t="str">
        <f>IF(X84="","0-0-0",CONCATENATE(X84,"-",Y84,"-",Z84))</f>
        <v>25-13-4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9" t="s">
        <v>13</v>
      </c>
      <c r="F84" s="59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26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238</v>
      </c>
      <c r="F85" s="1">
        <f>SUM(F2:F83)</f>
        <v>216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18-14-6</v>
      </c>
      <c r="U85" s="1" t="str">
        <f>IF(U84="","0-0-0",CONCATENATE(U84,"-",V84,"-",W84))</f>
        <v>13-7-2</v>
      </c>
      <c r="X85" s="1" t="str">
        <f>IF(X84="","0-0-0",CONCATENATE(X84,"-",Y84,"-",Z84))</f>
        <v>26-11-5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201</v>
      </c>
      <c r="F85" s="1">
        <f>SUM(F2:F83)</f>
        <v>232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16-16-4</v>
      </c>
      <c r="U85" s="1" t="str">
        <f>IF(U84="","0-0-0",CONCATENATE(U84,"-",V84,"-",W84))</f>
        <v>15-7-1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26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228</v>
      </c>
      <c r="F85" s="1">
        <f>SUM(F2:F83)</f>
        <v>187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26-15-2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2024-04-02T04:15:28Z</dcterms:modified>
</cp:coreProperties>
</file>