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C:\Users\jlmar\OneDrive\Escritorio\remuneraciones\"/>
    </mc:Choice>
  </mc:AlternateContent>
  <xr:revisionPtr revIDLastSave="0" documentId="13_ncr:1_{BD06E98F-1B12-419F-8BCA-C0FA6CFFD6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2" i="1"/>
  <c r="B21" i="1"/>
  <c r="B20" i="1"/>
  <c r="B24" i="1" l="1"/>
  <c r="B17" i="1"/>
  <c r="E14" i="1" l="1"/>
  <c r="B30" i="1"/>
  <c r="B26" i="1"/>
  <c r="B31" i="1"/>
  <c r="B32" i="1"/>
  <c r="E11" i="1"/>
  <c r="E12" i="1"/>
  <c r="E13" i="1"/>
  <c r="E21" i="1"/>
  <c r="E16" i="1" l="1"/>
  <c r="E22" i="1" l="1"/>
  <c r="E24" i="1" s="1"/>
  <c r="E26" i="1" s="1"/>
  <c r="E27" i="1" s="1"/>
  <c r="B27" i="1"/>
</calcChain>
</file>

<file path=xl/sharedStrings.xml><?xml version="1.0" encoding="utf-8"?>
<sst xmlns="http://schemas.openxmlformats.org/spreadsheetml/2006/main" count="64" uniqueCount="57">
  <si>
    <t>LIQUIDACIÓN DE SUELDO</t>
  </si>
  <si>
    <t>Rut</t>
  </si>
  <si>
    <t>Tipo de Contrato</t>
  </si>
  <si>
    <t>Mes de Liquidación</t>
  </si>
  <si>
    <t>Días Trabajados</t>
  </si>
  <si>
    <t>Haberes Imponibles</t>
  </si>
  <si>
    <t>Descuentos Legales y Previsionales</t>
  </si>
  <si>
    <t>TOTAL DESC. LEG Y PREV.</t>
  </si>
  <si>
    <t>Otros Descuentos</t>
  </si>
  <si>
    <t xml:space="preserve">TOTAL IMPONIBLE </t>
  </si>
  <si>
    <t>TOTAL OTROS DESCUENTOS</t>
  </si>
  <si>
    <t>Haberes NO Imponibles</t>
  </si>
  <si>
    <t>TOTAL HABERES NO  IMPONIBLES</t>
  </si>
  <si>
    <t>TOTAL DESCUENTOS</t>
  </si>
  <si>
    <t>TOTAL TRIBUTABLE</t>
  </si>
  <si>
    <t>LIQUIDO A PERCIBIR</t>
  </si>
  <si>
    <t>Aportes Patronales</t>
  </si>
  <si>
    <t>Nombre del Trabajador</t>
  </si>
  <si>
    <t>17205568-0</t>
  </si>
  <si>
    <t>Indefinido</t>
  </si>
  <si>
    <t>Jose Marambio Martinez</t>
  </si>
  <si>
    <t>FONASA</t>
  </si>
  <si>
    <t>Sueldo del mes</t>
  </si>
  <si>
    <t>Gratificación mensual</t>
  </si>
  <si>
    <t>AFP</t>
  </si>
  <si>
    <t>Fonasa</t>
  </si>
  <si>
    <t>AFP Modelo</t>
  </si>
  <si>
    <t>AFC</t>
  </si>
  <si>
    <t>Rentas Tope (08-2022)</t>
  </si>
  <si>
    <t>Previsiones (08-2022)</t>
  </si>
  <si>
    <t>Asignación Colación</t>
  </si>
  <si>
    <t>Asignación Movilización</t>
  </si>
  <si>
    <t>Bono de productividad</t>
  </si>
  <si>
    <t>Viatico</t>
  </si>
  <si>
    <t>Jornada (hrs x semana)</t>
  </si>
  <si>
    <t>Préstamo (CCAF)</t>
  </si>
  <si>
    <t>Seguro de Vida  (CCAF)</t>
  </si>
  <si>
    <t>Retención Judicial (15%)</t>
  </si>
  <si>
    <t>Horas extras (50%)</t>
  </si>
  <si>
    <t>Colacion dia trabajado (monto diario)</t>
  </si>
  <si>
    <t>Movilización dia trabajado (monto diario)</t>
  </si>
  <si>
    <t>Impuesto a la renta</t>
  </si>
  <si>
    <t>Horas extras (70%) - 28/11/2022</t>
  </si>
  <si>
    <t>Horas extras (50%) - 10/08/2022 (2hrs) y 11/08/2022(6hrs)</t>
  </si>
  <si>
    <t>Nota&gt; Se consideran 2 horas extras por dia segun ley</t>
  </si>
  <si>
    <t>Gratificacion Art.47</t>
  </si>
  <si>
    <t>&lt;= 30%</t>
  </si>
  <si>
    <t>Gratificacion Art.50 / No puede exceder los 4,75 Ingresos mensuales</t>
  </si>
  <si>
    <t>Nota&gt; Se multiplica el sueldo base por 25%</t>
  </si>
  <si>
    <t>Aporte patronal</t>
  </si>
  <si>
    <t>Seguro Obligatorio Covid-19</t>
  </si>
  <si>
    <t>TOTAL HABERES</t>
  </si>
  <si>
    <t>Factor impuesto 2da Categoria (Agosto-2022)</t>
  </si>
  <si>
    <t>Rebaja segun tramo (Agosto-2022)</t>
  </si>
  <si>
    <t>Total Impuesto a pagar = Base Tributable x Factor - Monto a Rebajar
Ejemplo: $753.893 * 0,04 - $27.970,32 = $2.185</t>
  </si>
  <si>
    <t>Base tributable = Total de haberes (imponibles y no imponibles) - Descuentos previsionales</t>
  </si>
  <si>
    <t>Mutual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</si>
</sst>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_ [$$-340A]* #,##0.00_ ;_ [$$-340A]* \-#,##0.00_ ;_ [$$-340A]* &quot;-&quot;??_ ;_ @_ "/>
    <numFmt numFmtId="165" formatCode="_ [$$-340A]* #,##0_ ;_ [$$-340A]* \-#,##0_ ;_ [$$-340A]* &quot;-&quot;??_ ;_ @_ "/>
    <numFmt numFmtId="166" formatCode="0.0%"/>
    <numFmt numFmtId="167" formatCode="_ [$$-340A]* #,##0_ ;_ [$$-340A]* \-#,##0_ ;_ [$$-340A]* &quot;-&quot;?_ ;_ @_ 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444444"/>
      <name val="Aptos Narrow"/>
      <family val="2"/>
    </font>
    <font>
      <sz val="8"/>
      <color rgb="FF706F6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DCDCD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165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165" fontId="0" fillId="0" borderId="1" xfId="1" applyNumberFormat="1" applyFont="1" applyBorder="1"/>
    <xf numFmtId="9" fontId="0" fillId="0" borderId="1" xfId="0" applyNumberFormat="1" applyBorder="1"/>
    <xf numFmtId="10" fontId="0" fillId="0" borderId="1" xfId="0" applyNumberFormat="1" applyBorder="1"/>
    <xf numFmtId="166" fontId="0" fillId="0" borderId="1" xfId="0" applyNumberFormat="1" applyBorder="1"/>
    <xf numFmtId="164" fontId="3" fillId="0" borderId="0" xfId="1" applyNumberFormat="1" applyFont="1"/>
    <xf numFmtId="0" fontId="0" fillId="2" borderId="0" xfId="0" applyFill="1"/>
    <xf numFmtId="0" fontId="4" fillId="3" borderId="4" xfId="0" applyFont="1" applyFill="1" applyBorder="1" applyAlignment="1">
      <alignment vertical="top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Fill="1" applyBorder="1"/>
    <xf numFmtId="0" fontId="2" fillId="0" borderId="5" xfId="0" applyFont="1" applyBorder="1" applyAlignment="1">
      <alignment horizontal="center"/>
    </xf>
    <xf numFmtId="0" fontId="0" fillId="0" borderId="7" xfId="0" applyBorder="1"/>
    <xf numFmtId="165" fontId="0" fillId="0" borderId="8" xfId="0" applyNumberFormat="1" applyBorder="1"/>
    <xf numFmtId="0" fontId="0" fillId="0" borderId="8" xfId="0" applyBorder="1"/>
    <xf numFmtId="0" fontId="2" fillId="0" borderId="9" xfId="0" applyFont="1" applyBorder="1"/>
    <xf numFmtId="0" fontId="2" fillId="0" borderId="7" xfId="0" applyFont="1" applyBorder="1"/>
    <xf numFmtId="0" fontId="2" fillId="0" borderId="7" xfId="0" applyFont="1" applyBorder="1" applyAlignment="1">
      <alignment horizontal="center" wrapText="1"/>
    </xf>
    <xf numFmtId="165" fontId="2" fillId="0" borderId="8" xfId="0" applyNumberFormat="1" applyFont="1" applyBorder="1"/>
    <xf numFmtId="0" fontId="2" fillId="0" borderId="11" xfId="0" applyFont="1" applyBorder="1" applyAlignment="1">
      <alignment horizontal="center"/>
    </xf>
    <xf numFmtId="0" fontId="0" fillId="0" borderId="11" xfId="0" applyBorder="1"/>
    <xf numFmtId="0" fontId="2" fillId="0" borderId="1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165" fontId="0" fillId="0" borderId="0" xfId="0" applyNumberFormat="1" applyBorder="1"/>
    <xf numFmtId="0" fontId="0" fillId="0" borderId="0" xfId="0" applyBorder="1"/>
    <xf numFmtId="167" fontId="0" fillId="0" borderId="8" xfId="0" applyNumberFormat="1" applyBorder="1"/>
    <xf numFmtId="0" fontId="2" fillId="0" borderId="0" xfId="0" applyFont="1" applyBorder="1"/>
    <xf numFmtId="165" fontId="3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165" fontId="2" fillId="0" borderId="12" xfId="0" applyNumberFormat="1" applyFont="1" applyBorder="1"/>
    <xf numFmtId="0" fontId="0" fillId="0" borderId="12" xfId="0" applyBorder="1"/>
    <xf numFmtId="0" fontId="2" fillId="0" borderId="12" xfId="0" applyFont="1" applyBorder="1"/>
    <xf numFmtId="165" fontId="3" fillId="0" borderId="10" xfId="1" applyNumberFormat="1" applyFont="1" applyBorder="1"/>
    <xf numFmtId="0" fontId="2" fillId="0" borderId="5" xfId="0" applyFont="1" applyBorder="1"/>
    <xf numFmtId="165" fontId="2" fillId="0" borderId="11" xfId="0" applyNumberFormat="1" applyFont="1" applyBorder="1"/>
    <xf numFmtId="0" fontId="2" fillId="0" borderId="11" xfId="0" applyFont="1" applyBorder="1"/>
    <xf numFmtId="165" fontId="3" fillId="0" borderId="6" xfId="1" applyNumberFormat="1" applyFont="1" applyBorder="1"/>
    <xf numFmtId="0" fontId="0" fillId="0" borderId="9" xfId="0" applyBorder="1"/>
    <xf numFmtId="165" fontId="0" fillId="0" borderId="10" xfId="0" applyNumberFormat="1" applyBorder="1"/>
    <xf numFmtId="0" fontId="2" fillId="0" borderId="5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A33" sqref="A1:E33"/>
    </sheetView>
  </sheetViews>
  <sheetFormatPr baseColWidth="10" defaultColWidth="9" defaultRowHeight="15" x14ac:dyDescent="0.25"/>
  <cols>
    <col min="1" max="1" width="29.7109375" customWidth="1"/>
    <col min="2" max="2" width="20.7109375" bestFit="1" customWidth="1"/>
    <col min="3" max="3" width="6.7109375" customWidth="1"/>
    <col min="4" max="4" width="28.5703125" bestFit="1" customWidth="1"/>
    <col min="5" max="5" width="14.42578125" customWidth="1"/>
    <col min="8" max="8" width="57.42578125" bestFit="1" customWidth="1"/>
    <col min="9" max="9" width="13.42578125" bestFit="1" customWidth="1"/>
    <col min="10" max="10" width="19" customWidth="1"/>
  </cols>
  <sheetData>
    <row r="1" spans="1:10" x14ac:dyDescent="0.25">
      <c r="A1" s="14" t="s">
        <v>0</v>
      </c>
      <c r="B1" s="14"/>
      <c r="C1" s="14"/>
      <c r="D1" s="14"/>
      <c r="E1" s="14"/>
    </row>
    <row r="2" spans="1:10" x14ac:dyDescent="0.25">
      <c r="A2" s="2"/>
      <c r="H2" s="16" t="s">
        <v>29</v>
      </c>
      <c r="I2" s="17"/>
      <c r="J2" s="20" t="s">
        <v>49</v>
      </c>
    </row>
    <row r="3" spans="1:10" x14ac:dyDescent="0.25">
      <c r="A3" s="3" t="s">
        <v>17</v>
      </c>
      <c r="B3" s="18" t="s">
        <v>20</v>
      </c>
      <c r="C3" s="18"/>
      <c r="D3" s="18"/>
      <c r="E3" s="18"/>
      <c r="H3" s="1" t="s">
        <v>25</v>
      </c>
      <c r="I3" s="8">
        <v>7.0000000000000007E-2</v>
      </c>
      <c r="J3" s="9">
        <v>5.4999999999999997E-3</v>
      </c>
    </row>
    <row r="4" spans="1:10" x14ac:dyDescent="0.25">
      <c r="A4" s="3" t="s">
        <v>1</v>
      </c>
      <c r="B4" s="18" t="s">
        <v>18</v>
      </c>
      <c r="C4" s="18"/>
      <c r="D4" s="18"/>
      <c r="E4" s="18"/>
      <c r="H4" s="1" t="s">
        <v>26</v>
      </c>
      <c r="I4" s="9">
        <v>0.10582</v>
      </c>
      <c r="J4" s="9">
        <v>1.84E-2</v>
      </c>
    </row>
    <row r="5" spans="1:10" ht="15" customHeight="1" x14ac:dyDescent="0.25">
      <c r="A5" s="3" t="s">
        <v>2</v>
      </c>
      <c r="B5" s="18" t="s">
        <v>19</v>
      </c>
      <c r="C5" s="18"/>
      <c r="D5" s="18"/>
      <c r="E5" s="18"/>
      <c r="H5" s="1" t="s">
        <v>27</v>
      </c>
      <c r="I5" s="10">
        <v>6.0000000000000001E-3</v>
      </c>
      <c r="J5" s="10">
        <v>2.4E-2</v>
      </c>
    </row>
    <row r="6" spans="1:10" x14ac:dyDescent="0.25">
      <c r="A6" s="3" t="s">
        <v>3</v>
      </c>
      <c r="B6" s="19">
        <v>44774</v>
      </c>
      <c r="C6" s="19"/>
      <c r="D6" s="19"/>
      <c r="E6" s="19"/>
      <c r="H6" s="21" t="s">
        <v>56</v>
      </c>
      <c r="I6" s="9">
        <v>9.2999999999999992E-3</v>
      </c>
      <c r="J6" s="1"/>
    </row>
    <row r="8" spans="1:10" x14ac:dyDescent="0.25">
      <c r="A8" s="3" t="s">
        <v>4</v>
      </c>
      <c r="B8" s="1">
        <v>30</v>
      </c>
      <c r="D8" s="3" t="s">
        <v>34</v>
      </c>
      <c r="E8" s="1">
        <v>45</v>
      </c>
      <c r="H8" s="15" t="s">
        <v>28</v>
      </c>
      <c r="I8" s="15"/>
    </row>
    <row r="9" spans="1:10" x14ac:dyDescent="0.25">
      <c r="H9" s="1" t="s">
        <v>24</v>
      </c>
      <c r="I9" s="7">
        <v>2761059</v>
      </c>
    </row>
    <row r="10" spans="1:10" x14ac:dyDescent="0.25">
      <c r="A10" s="22" t="s">
        <v>5</v>
      </c>
      <c r="B10" s="30"/>
      <c r="C10" s="31"/>
      <c r="D10" s="32" t="s">
        <v>6</v>
      </c>
      <c r="E10" s="33"/>
      <c r="H10" s="1" t="s">
        <v>27</v>
      </c>
      <c r="I10" s="7">
        <v>4148356</v>
      </c>
    </row>
    <row r="11" spans="1:10" x14ac:dyDescent="0.25">
      <c r="A11" s="23" t="s">
        <v>22</v>
      </c>
      <c r="B11" s="34">
        <v>460000</v>
      </c>
      <c r="C11" s="35"/>
      <c r="D11" s="35" t="s">
        <v>21</v>
      </c>
      <c r="E11" s="24">
        <f>B17*I3</f>
        <v>46453.555555555562</v>
      </c>
    </row>
    <row r="12" spans="1:10" x14ac:dyDescent="0.25">
      <c r="A12" s="23" t="s">
        <v>23</v>
      </c>
      <c r="B12" s="34">
        <f>B11*I18</f>
        <v>115000</v>
      </c>
      <c r="C12" s="35"/>
      <c r="D12" s="35" t="s">
        <v>24</v>
      </c>
      <c r="E12" s="24">
        <f>B17*I4</f>
        <v>70224.503555555551</v>
      </c>
    </row>
    <row r="13" spans="1:10" x14ac:dyDescent="0.25">
      <c r="A13" s="23" t="s">
        <v>32</v>
      </c>
      <c r="B13" s="34">
        <v>60000</v>
      </c>
      <c r="C13" s="35"/>
      <c r="D13" s="35" t="s">
        <v>27</v>
      </c>
      <c r="E13" s="36">
        <f>B17*I5</f>
        <v>3981.7333333333336</v>
      </c>
      <c r="H13" t="s">
        <v>43</v>
      </c>
      <c r="I13">
        <v>8</v>
      </c>
      <c r="J13" t="s">
        <v>44</v>
      </c>
    </row>
    <row r="14" spans="1:10" x14ac:dyDescent="0.25">
      <c r="A14" s="23" t="s">
        <v>38</v>
      </c>
      <c r="B14" s="34">
        <f>(((((B11/30)*7)/E8)*1.5)*I13)</f>
        <v>28622.222222222223</v>
      </c>
      <c r="C14" s="35"/>
      <c r="D14" s="35" t="s">
        <v>56</v>
      </c>
      <c r="E14" s="24">
        <f>B17*I6</f>
        <v>6171.6866666666665</v>
      </c>
      <c r="H14" s="12" t="s">
        <v>42</v>
      </c>
      <c r="I14" s="12">
        <v>2</v>
      </c>
    </row>
    <row r="15" spans="1:10" x14ac:dyDescent="0.25">
      <c r="A15" s="23"/>
      <c r="B15" s="35"/>
      <c r="C15" s="35"/>
      <c r="D15" s="35"/>
      <c r="E15" s="25"/>
      <c r="H15" t="s">
        <v>39</v>
      </c>
      <c r="I15" s="4">
        <v>7500</v>
      </c>
    </row>
    <row r="16" spans="1:10" x14ac:dyDescent="0.25">
      <c r="A16" s="23"/>
      <c r="B16" s="34"/>
      <c r="C16" s="35"/>
      <c r="D16" s="37" t="s">
        <v>7</v>
      </c>
      <c r="E16" s="29">
        <f>SUM(E11:E14)</f>
        <v>126831.47911111111</v>
      </c>
      <c r="H16" t="s">
        <v>40</v>
      </c>
      <c r="I16" s="4">
        <v>9400</v>
      </c>
    </row>
    <row r="17" spans="1:10" x14ac:dyDescent="0.25">
      <c r="A17" s="27" t="s">
        <v>9</v>
      </c>
      <c r="B17" s="38">
        <f>SUM(B11:B16)</f>
        <v>663622.22222222225</v>
      </c>
      <c r="C17" s="35"/>
      <c r="D17" s="35"/>
      <c r="E17" s="25"/>
    </row>
    <row r="18" spans="1:10" x14ac:dyDescent="0.25">
      <c r="A18" s="23"/>
      <c r="B18" s="35"/>
      <c r="C18" s="35"/>
      <c r="D18" s="39" t="s">
        <v>8</v>
      </c>
      <c r="E18" s="40"/>
      <c r="H18" t="s">
        <v>47</v>
      </c>
      <c r="I18" s="6">
        <v>0.25</v>
      </c>
      <c r="J18" t="s">
        <v>48</v>
      </c>
    </row>
    <row r="19" spans="1:10" x14ac:dyDescent="0.25">
      <c r="A19" s="28" t="s">
        <v>11</v>
      </c>
      <c r="B19" s="41"/>
      <c r="C19" s="35"/>
      <c r="D19" s="35" t="s">
        <v>35</v>
      </c>
      <c r="E19" s="24">
        <v>30000</v>
      </c>
      <c r="H19" t="s">
        <v>45</v>
      </c>
      <c r="I19" t="s">
        <v>46</v>
      </c>
    </row>
    <row r="20" spans="1:10" x14ac:dyDescent="0.25">
      <c r="A20" s="23" t="s">
        <v>30</v>
      </c>
      <c r="B20" s="34">
        <f>B8*I15</f>
        <v>225000</v>
      </c>
      <c r="C20" s="35"/>
      <c r="D20" s="35" t="s">
        <v>36</v>
      </c>
      <c r="E20" s="24">
        <v>8000</v>
      </c>
    </row>
    <row r="21" spans="1:10" ht="15.75" thickBot="1" x14ac:dyDescent="0.3">
      <c r="A21" s="23" t="s">
        <v>31</v>
      </c>
      <c r="B21" s="34">
        <f>B8*I16</f>
        <v>282000</v>
      </c>
      <c r="C21" s="35"/>
      <c r="D21" s="35" t="s">
        <v>37</v>
      </c>
      <c r="E21" s="24">
        <f>(B17+B24)*15%</f>
        <v>187593.33333333334</v>
      </c>
      <c r="H21" t="s">
        <v>52</v>
      </c>
      <c r="I21">
        <v>0.04</v>
      </c>
    </row>
    <row r="22" spans="1:10" ht="15.75" thickBot="1" x14ac:dyDescent="0.3">
      <c r="A22" s="23" t="s">
        <v>33</v>
      </c>
      <c r="B22" s="34">
        <v>80000</v>
      </c>
      <c r="C22" s="35"/>
      <c r="D22" s="35" t="s">
        <v>41</v>
      </c>
      <c r="E22" s="24">
        <f>(B27*I21)-I22</f>
        <v>13214.749724444449</v>
      </c>
      <c r="H22" t="s">
        <v>53</v>
      </c>
      <c r="I22" s="4">
        <v>31736.880000000001</v>
      </c>
      <c r="J22" s="13"/>
    </row>
    <row r="23" spans="1:10" ht="60" x14ac:dyDescent="0.25">
      <c r="A23" s="23"/>
      <c r="B23" s="35"/>
      <c r="C23" s="35"/>
      <c r="D23" s="35"/>
      <c r="E23" s="25"/>
      <c r="H23" s="5" t="s">
        <v>54</v>
      </c>
    </row>
    <row r="24" spans="1:10" x14ac:dyDescent="0.25">
      <c r="A24" s="26" t="s">
        <v>12</v>
      </c>
      <c r="B24" s="42">
        <f>SUM(B20:B22)</f>
        <v>587000</v>
      </c>
      <c r="C24" s="43"/>
      <c r="D24" s="44" t="s">
        <v>10</v>
      </c>
      <c r="E24" s="45">
        <f>SUM(E19:E22)</f>
        <v>238808.08305777778</v>
      </c>
      <c r="H24" t="s">
        <v>55</v>
      </c>
    </row>
    <row r="25" spans="1:10" x14ac:dyDescent="0.25">
      <c r="D25" s="2"/>
      <c r="E25" s="11"/>
    </row>
    <row r="26" spans="1:10" x14ac:dyDescent="0.25">
      <c r="A26" s="46" t="s">
        <v>51</v>
      </c>
      <c r="B26" s="47">
        <f>B17+B24</f>
        <v>1250622.2222222222</v>
      </c>
      <c r="C26" s="31"/>
      <c r="D26" s="48" t="s">
        <v>13</v>
      </c>
      <c r="E26" s="49">
        <f>E16+E24</f>
        <v>365639.56216888886</v>
      </c>
    </row>
    <row r="27" spans="1:10" x14ac:dyDescent="0.25">
      <c r="A27" s="26" t="s">
        <v>14</v>
      </c>
      <c r="B27" s="42">
        <f>(B17+B24)-E16</f>
        <v>1123790.7431111112</v>
      </c>
      <c r="C27" s="43"/>
      <c r="D27" s="44" t="s">
        <v>15</v>
      </c>
      <c r="E27" s="45">
        <f>B26-E26</f>
        <v>884982.66005333338</v>
      </c>
    </row>
    <row r="28" spans="1:10" x14ac:dyDescent="0.25">
      <c r="B28" s="4"/>
    </row>
    <row r="29" spans="1:10" x14ac:dyDescent="0.25">
      <c r="A29" s="52" t="s">
        <v>16</v>
      </c>
      <c r="B29" s="33"/>
    </row>
    <row r="30" spans="1:10" x14ac:dyDescent="0.25">
      <c r="A30" s="23" t="s">
        <v>25</v>
      </c>
      <c r="B30" s="24">
        <f>$B$17*J3</f>
        <v>3649.922222222222</v>
      </c>
    </row>
    <row r="31" spans="1:10" x14ac:dyDescent="0.25">
      <c r="A31" s="23" t="s">
        <v>24</v>
      </c>
      <c r="B31" s="24">
        <f t="shared" ref="B31:B32" si="0">$B$17*J4</f>
        <v>12210.648888888889</v>
      </c>
    </row>
    <row r="32" spans="1:10" x14ac:dyDescent="0.25">
      <c r="A32" s="23" t="s">
        <v>27</v>
      </c>
      <c r="B32" s="24">
        <f t="shared" si="0"/>
        <v>15926.933333333334</v>
      </c>
    </row>
    <row r="33" spans="1:2" x14ac:dyDescent="0.25">
      <c r="A33" s="50" t="s">
        <v>50</v>
      </c>
      <c r="B33" s="51">
        <v>5300</v>
      </c>
    </row>
  </sheetData>
  <mergeCells count="12">
    <mergeCell ref="A29:B29"/>
    <mergeCell ref="A19:B19"/>
    <mergeCell ref="D10:E10"/>
    <mergeCell ref="B3:E3"/>
    <mergeCell ref="B4:E4"/>
    <mergeCell ref="B5:E5"/>
    <mergeCell ref="B6:E6"/>
    <mergeCell ref="A1:E1"/>
    <mergeCell ref="H8:I8"/>
    <mergeCell ref="H2:I2"/>
    <mergeCell ref="D18:E18"/>
    <mergeCell ref="A10:B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 LUIS MARAMBIO MARTINEZ</cp:lastModifiedBy>
  <cp:revision/>
  <dcterms:created xsi:type="dcterms:W3CDTF">2024-06-18T17:22:42Z</dcterms:created>
  <dcterms:modified xsi:type="dcterms:W3CDTF">2024-06-19T01:40:09Z</dcterms:modified>
  <cp:category/>
  <cp:contentStatus/>
</cp:coreProperties>
</file>