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oleObject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autoCompressPictures="0"/>
  <bookViews>
    <workbookView xWindow="180" yWindow="220" windowWidth="14560" windowHeight="15440"/>
  </bookViews>
  <sheets>
    <sheet name="Exam 2 #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C34" i="1"/>
  <c r="C25" i="1"/>
  <c r="C26" i="1"/>
  <c r="C27" i="1"/>
  <c r="C28" i="1"/>
  <c r="C29" i="1"/>
  <c r="C20" i="1"/>
  <c r="C21" i="1"/>
  <c r="C22" i="1"/>
  <c r="C23" i="1"/>
  <c r="C10" i="1"/>
  <c r="C11" i="1"/>
  <c r="C12" i="1"/>
  <c r="C13" i="1"/>
  <c r="C16" i="1"/>
  <c r="C17" i="1"/>
  <c r="D21" i="1"/>
  <c r="D20" i="1"/>
  <c r="D22" i="1"/>
  <c r="D4" i="2"/>
  <c r="A6" i="2"/>
  <c r="B6" i="2"/>
  <c r="B4" i="2"/>
</calcChain>
</file>

<file path=xl/sharedStrings.xml><?xml version="1.0" encoding="utf-8"?>
<sst xmlns="http://schemas.openxmlformats.org/spreadsheetml/2006/main" count="34" uniqueCount="31">
  <si>
    <t>Given</t>
  </si>
  <si>
    <t>Annual Demand</t>
  </si>
  <si>
    <t>Set Up Cost for each run</t>
  </si>
  <si>
    <t>Cost per Unit</t>
  </si>
  <si>
    <t>Holding Cost (% of inv value)</t>
  </si>
  <si>
    <t>Number 1</t>
  </si>
  <si>
    <t xml:space="preserve">EOQ </t>
  </si>
  <si>
    <r>
      <t>EOQ = sqrt((2*C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*D)/C</t>
    </r>
    <r>
      <rPr>
        <vertAlign val="subscript"/>
        <sz val="11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)</t>
    </r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</si>
  <si>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 Ordering Cost</t>
    </r>
  </si>
  <si>
    <t>Number of weeks in a year</t>
  </si>
  <si>
    <t xml:space="preserve">TIC = HC + OC </t>
  </si>
  <si>
    <t>Rounded</t>
  </si>
  <si>
    <r>
      <t>HC = [(order quantity)/2] * C</t>
    </r>
    <r>
      <rPr>
        <vertAlign val="subscript"/>
        <sz val="11"/>
        <color theme="1"/>
        <rFont val="Calibri"/>
        <family val="2"/>
        <scheme val="minor"/>
      </rPr>
      <t>H</t>
    </r>
  </si>
  <si>
    <t>Weekly demand</t>
  </si>
  <si>
    <t>Economic time (in weeks) between orders = EOQ/D</t>
  </si>
  <si>
    <t>OC = (D/Q)*Cp</t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</si>
  <si>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H </t>
    </r>
    <r>
      <rPr>
        <sz val="11"/>
        <color theme="1"/>
        <rFont val="Calibri"/>
        <family val="2"/>
        <scheme val="minor"/>
      </rPr>
      <t>= Holding Cost per unit per year</t>
    </r>
  </si>
  <si>
    <t>D = Average Demand per year</t>
  </si>
  <si>
    <t>Production order quantity = 1.15 * EOQ</t>
  </si>
  <si>
    <t>TIC = HC + OC</t>
  </si>
  <si>
    <t>% Difference in TIC</t>
  </si>
  <si>
    <t>TAC = (D*cost per unit) + TIC</t>
  </si>
  <si>
    <t>0.01% higher</t>
  </si>
  <si>
    <t>Production rate</t>
  </si>
  <si>
    <t>15000 units/week</t>
  </si>
  <si>
    <t>$10/unit/year</t>
  </si>
  <si>
    <t>Shortage cost (Cs)</t>
  </si>
  <si>
    <t>or 780000 units/year</t>
  </si>
  <si>
    <t>Revised EOQ:</t>
  </si>
  <si>
    <t>units</t>
  </si>
  <si>
    <r>
      <t xml:space="preserve">or </t>
    </r>
    <r>
      <rPr>
        <b/>
        <sz val="14"/>
        <color rgb="FF0000FF"/>
        <rFont val="Calibri"/>
        <scheme val="minor"/>
      </rPr>
      <t>16,951 units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</si>
</sst>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u/>
      <sz val="14"/>
      <color theme="1"/>
      <name val="Calibri"/>
      <scheme val="minor"/>
    </font>
    <font>
      <b/>
      <sz val="14"/>
      <color rgb="FF0000FF"/>
      <name val="Calibri"/>
      <scheme val="minor"/>
    </font>
    <font>
      <sz val="14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9" fontId="0" fillId="0" borderId="0" xfId="0" applyNumberFormat="1"/>
    <xf numFmtId="164" fontId="0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43" fontId="0" fillId="0" borderId="0" xfId="0" applyNumberFormat="1"/>
    <xf numFmtId="44" fontId="0" fillId="0" borderId="0" xfId="2" applyNumberFormat="1" applyFont="1"/>
    <xf numFmtId="0" fontId="0" fillId="0" borderId="0" xfId="0" applyFont="1"/>
    <xf numFmtId="165" fontId="2" fillId="0" borderId="0" xfId="0" applyNumberFormat="1" applyFont="1"/>
    <xf numFmtId="0" fontId="0" fillId="0" borderId="1" xfId="0" applyBorder="1" applyAlignment="1">
      <alignment horizontal="center"/>
    </xf>
    <xf numFmtId="2" fontId="0" fillId="0" borderId="0" xfId="0" applyNumberFormat="1"/>
    <xf numFmtId="44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6" fontId="2" fillId="0" borderId="0" xfId="0" applyNumberFormat="1" applyFont="1"/>
    <xf numFmtId="164" fontId="1" fillId="0" borderId="0" xfId="2" applyNumberFormat="1" applyFont="1"/>
    <xf numFmtId="39" fontId="0" fillId="0" borderId="0" xfId="0" applyNumberFormat="1"/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3" fontId="7" fillId="0" borderId="0" xfId="0" applyNumberFormat="1" applyFont="1"/>
    <xf numFmtId="0" fontId="7" fillId="0" borderId="0" xfId="0" applyFont="1" applyAlignment="1">
      <alignment horizontal="left"/>
    </xf>
    <xf numFmtId="43" fontId="7" fillId="0" borderId="0" xfId="0" applyNumberFormat="1" applyFont="1"/>
    <xf numFmtId="166" fontId="7" fillId="0" borderId="0" xfId="0" applyNumberFormat="1" applyFont="1"/>
    <xf numFmtId="10" fontId="7" fillId="0" borderId="0" xfId="0" applyNumberFormat="1" applyFont="1"/>
    <xf numFmtId="0" fontId="8" fillId="0" borderId="0" xfId="0" applyFont="1"/>
  </cellXfs>
  <cellStyles count="17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774700</xdr:colOff>
          <xdr:row>34</xdr:row>
          <xdr:rowOff>0</xdr:rowOff>
        </xdr:from>
        <xdr:to>
          <xdr:col>1</xdr:col>
          <xdr:colOff>2908300</xdr:colOff>
          <xdr:row>36</xdr:row>
          <xdr:rowOff>139700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Equation1.bin"/><Relationship Id="rId4" Type="http://schemas.openxmlformats.org/officeDocument/2006/relationships/image" Target="../media/image1.emf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B23" sqref="B23"/>
    </sheetView>
  </sheetViews>
  <sheetFormatPr baseColWidth="10" defaultColWidth="8.83203125" defaultRowHeight="14" x14ac:dyDescent="0"/>
  <cols>
    <col min="1" max="1" width="10.83203125" customWidth="1"/>
    <col min="2" max="2" width="50.6640625" bestFit="1" customWidth="1"/>
    <col min="3" max="3" width="14.83203125" bestFit="1" customWidth="1"/>
    <col min="4" max="4" width="15" bestFit="1" customWidth="1"/>
    <col min="6" max="6" width="10.83203125" bestFit="1" customWidth="1"/>
  </cols>
  <sheetData>
    <row r="1" spans="1:5">
      <c r="A1" t="s">
        <v>5</v>
      </c>
    </row>
    <row r="3" spans="1:5">
      <c r="B3" s="11" t="s">
        <v>0</v>
      </c>
      <c r="C3" s="11"/>
      <c r="D3" s="14" t="s">
        <v>11</v>
      </c>
    </row>
    <row r="4" spans="1:5">
      <c r="B4" t="s">
        <v>1</v>
      </c>
      <c r="C4" s="3">
        <v>250000</v>
      </c>
    </row>
    <row r="5" spans="1:5">
      <c r="B5" t="s">
        <v>2</v>
      </c>
      <c r="C5" s="2">
        <v>2000</v>
      </c>
    </row>
    <row r="6" spans="1:5">
      <c r="B6" t="s">
        <v>3</v>
      </c>
      <c r="C6" s="2">
        <v>35</v>
      </c>
    </row>
    <row r="7" spans="1:5">
      <c r="B7" t="s">
        <v>4</v>
      </c>
      <c r="C7" s="1">
        <v>0.3</v>
      </c>
    </row>
    <row r="9" spans="1:5" ht="18">
      <c r="A9" s="19">
        <v>1.1000000000000001</v>
      </c>
      <c r="B9" t="s">
        <v>7</v>
      </c>
    </row>
    <row r="10" spans="1:5" ht="18" customHeight="1">
      <c r="A10" s="19"/>
      <c r="B10" t="s">
        <v>8</v>
      </c>
      <c r="C10" s="5">
        <f>C5</f>
        <v>2000</v>
      </c>
    </row>
    <row r="11" spans="1:5" ht="18">
      <c r="A11" s="19"/>
      <c r="B11" t="s">
        <v>17</v>
      </c>
      <c r="C11" s="6">
        <f>C4</f>
        <v>250000</v>
      </c>
      <c r="D11" s="13"/>
    </row>
    <row r="12" spans="1:5" ht="18">
      <c r="A12" s="19"/>
      <c r="B12" t="s">
        <v>16</v>
      </c>
      <c r="C12" s="8">
        <f>C7*C6</f>
        <v>10.5</v>
      </c>
    </row>
    <row r="13" spans="1:5" ht="18">
      <c r="A13" s="20"/>
      <c r="B13" s="23" t="s">
        <v>6</v>
      </c>
      <c r="C13" s="9">
        <f>SQRT((2*C10*C11)/(C12))</f>
        <v>9759.0007294853312</v>
      </c>
      <c r="D13" s="22">
        <f>ROUND(C13,0)</f>
        <v>9759</v>
      </c>
      <c r="E13" s="21" t="s">
        <v>29</v>
      </c>
    </row>
    <row r="14" spans="1:5" ht="18">
      <c r="A14" s="20"/>
      <c r="B14" s="4"/>
    </row>
    <row r="15" spans="1:5" ht="18">
      <c r="A15" s="19">
        <v>1.2</v>
      </c>
      <c r="B15" t="s">
        <v>9</v>
      </c>
      <c r="C15">
        <v>52</v>
      </c>
    </row>
    <row r="16" spans="1:5" ht="18">
      <c r="A16" s="19"/>
      <c r="B16" t="s">
        <v>13</v>
      </c>
      <c r="C16" s="7">
        <f>C4/C15</f>
        <v>4807.6923076923076</v>
      </c>
      <c r="E16" s="7"/>
    </row>
    <row r="17" spans="1:6" ht="18">
      <c r="A17" s="19"/>
      <c r="B17" s="21" t="s">
        <v>14</v>
      </c>
      <c r="C17" s="24">
        <f>D13/C16</f>
        <v>2.0298720000000001</v>
      </c>
    </row>
    <row r="18" spans="1:6" ht="18">
      <c r="A18" s="19"/>
      <c r="B18" s="9"/>
      <c r="C18" s="7"/>
      <c r="D18" s="10"/>
    </row>
    <row r="19" spans="1:6" ht="18">
      <c r="A19" s="20"/>
      <c r="B19" s="9"/>
      <c r="C19" s="7"/>
      <c r="D19" s="10"/>
    </row>
    <row r="20" spans="1:6" ht="18">
      <c r="A20" s="19">
        <v>1.3</v>
      </c>
      <c r="B20" s="9" t="s">
        <v>15</v>
      </c>
      <c r="C20" s="15">
        <f>(C4/D13)*C10</f>
        <v>51234.757659596267</v>
      </c>
      <c r="D20" s="2">
        <f>C20</f>
        <v>51234.757659596267</v>
      </c>
      <c r="F20" s="13"/>
    </row>
    <row r="21" spans="1:6" ht="18">
      <c r="A21" s="19"/>
      <c r="B21" t="s">
        <v>12</v>
      </c>
      <c r="C21" s="15">
        <f>(D13/2)*C12</f>
        <v>51234.75</v>
      </c>
      <c r="D21" s="2">
        <f>C21</f>
        <v>51234.75</v>
      </c>
      <c r="F21" s="13"/>
    </row>
    <row r="22" spans="1:6" ht="18">
      <c r="A22" s="20"/>
      <c r="B22" s="9" t="s">
        <v>10</v>
      </c>
      <c r="C22" s="15">
        <f>C20+C21</f>
        <v>102469.50765959627</v>
      </c>
      <c r="D22" s="17">
        <f>D20+D21</f>
        <v>102469.50765959627</v>
      </c>
    </row>
    <row r="23" spans="1:6" ht="18">
      <c r="A23" s="20"/>
      <c r="B23" s="9" t="s">
        <v>21</v>
      </c>
      <c r="C23" s="25">
        <f>(C11*C6)+C22</f>
        <v>8852469.5076595955</v>
      </c>
    </row>
    <row r="24" spans="1:6" ht="18">
      <c r="A24" s="20"/>
    </row>
    <row r="25" spans="1:6" ht="18">
      <c r="A25" s="19">
        <v>1.4</v>
      </c>
      <c r="B25" t="s">
        <v>18</v>
      </c>
      <c r="C25">
        <f>1.15*D13</f>
        <v>11222.849999999999</v>
      </c>
    </row>
    <row r="26" spans="1:6" ht="18">
      <c r="A26" s="20"/>
      <c r="B26" t="s">
        <v>15</v>
      </c>
      <c r="C26" s="13">
        <f>(C4/C25)*C10</f>
        <v>44551.963182257627</v>
      </c>
    </row>
    <row r="27" spans="1:6" ht="18">
      <c r="A27" s="20"/>
      <c r="B27" t="s">
        <v>12</v>
      </c>
      <c r="C27" s="13">
        <f>(C25/2)*C12</f>
        <v>58919.962499999994</v>
      </c>
    </row>
    <row r="28" spans="1:6" ht="18">
      <c r="A28" s="20"/>
      <c r="B28" t="s">
        <v>19</v>
      </c>
      <c r="C28" s="13">
        <f>C26+C27</f>
        <v>103471.92568225763</v>
      </c>
    </row>
    <row r="29" spans="1:6" ht="18">
      <c r="A29" s="20"/>
      <c r="B29" s="9" t="s">
        <v>21</v>
      </c>
      <c r="C29" s="13">
        <f>(C11*C6)+C28</f>
        <v>8853471.9256822579</v>
      </c>
    </row>
    <row r="30" spans="1:6" ht="18">
      <c r="A30" s="20"/>
      <c r="B30" t="s">
        <v>20</v>
      </c>
      <c r="C30" s="26" t="s">
        <v>22</v>
      </c>
      <c r="D30" s="16"/>
    </row>
    <row r="31" spans="1:6" ht="18">
      <c r="A31" s="20"/>
    </row>
    <row r="32" spans="1:6" ht="18">
      <c r="A32" s="19">
        <v>1.5</v>
      </c>
      <c r="B32" t="s">
        <v>23</v>
      </c>
      <c r="C32" t="s">
        <v>24</v>
      </c>
      <c r="D32" t="s">
        <v>27</v>
      </c>
    </row>
    <row r="33" spans="2:4">
      <c r="B33" t="s">
        <v>26</v>
      </c>
      <c r="C33" t="s">
        <v>25</v>
      </c>
    </row>
    <row r="34" spans="2:4" ht="18">
      <c r="B34" s="21" t="s">
        <v>28</v>
      </c>
      <c r="C34" s="18">
        <f>SQRT((2*C11*C10)/C12)*SQRT((C12+10)/10)*SQRT(780000/(780000-C11))</f>
        <v>16950.856508983259</v>
      </c>
      <c r="D34" s="27" t="s">
        <v>30</v>
      </c>
    </row>
  </sheetData>
  <mergeCells count="1">
    <mergeCell ref="B3:C3"/>
  </mergeCells>
  <pageMargins left="0.7" right="0.7" top="0.75" bottom="0.75" header="0.3" footer="0.3"/>
  <pageSetup orientation="portrait"/>
  <drawing r:id="rId1"/>
  <legacyDrawing r:id="rId2"/>
  <oleObjects>
    <mc:AlternateContent xmlns:mc="http://schemas.openxmlformats.org/markup-compatibility/2006">
      <mc:Choice Requires="x14">
        <oleObject progId="Equation.3" shapeId="1025" r:id="rId3">
          <objectPr defaultSize="0" r:id="rId4">
            <anchor moveWithCells="1">
              <from>
                <xdr:col>1</xdr:col>
                <xdr:colOff>774700</xdr:colOff>
                <xdr:row>34</xdr:row>
                <xdr:rowOff>0</xdr:rowOff>
              </from>
              <to>
                <xdr:col>1</xdr:col>
                <xdr:colOff>2908300</xdr:colOff>
                <xdr:row>36</xdr:row>
                <xdr:rowOff>139700</xdr:rowOff>
              </to>
            </anchor>
          </objectPr>
        </oleObject>
      </mc:Choice>
      <mc:Fallback>
        <oleObject progId="Equation.3" shapeId="1025" r:id="rId3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"/>
  <sheetViews>
    <sheetView workbookViewId="0">
      <selection activeCell="H28" sqref="H28"/>
    </sheetView>
  </sheetViews>
  <sheetFormatPr baseColWidth="10" defaultColWidth="8.83203125" defaultRowHeight="14" x14ac:dyDescent="0"/>
  <cols>
    <col min="2" max="2" width="7.33203125" bestFit="1" customWidth="1"/>
  </cols>
  <sheetData>
    <row r="4" spans="1:4">
      <c r="B4" s="12">
        <f>(9000/2)*0.88</f>
        <v>3960</v>
      </c>
      <c r="D4">
        <f>3948.75/(9000/2)</f>
        <v>0.87749999999999995</v>
      </c>
    </row>
    <row r="6" spans="1:4">
      <c r="A6">
        <f>186159.86-B6</f>
        <v>185298.74888888886</v>
      </c>
      <c r="B6">
        <f>(62000/9000)*125</f>
        <v>861.1111111111112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 2 #1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Shelton, Morgan C</dc:creator>
  <cp:lastModifiedBy>Julia Richardson</cp:lastModifiedBy>
  <dcterms:created xsi:type="dcterms:W3CDTF">2013-12-05T17:47:06Z</dcterms:created>
  <dcterms:modified xsi:type="dcterms:W3CDTF">2013-12-06T07:45:27Z</dcterms:modified>
</cp:coreProperties>
</file>