
<file path=[Content_Types].xml><?xml version="1.0" encoding="utf-8"?>
<Types xmlns="http://schemas.openxmlformats.org/package/2006/content-types">
  <Default Extension="bin" ContentType="application/vnd.openxmlformats-officedocument.spreadsheetml.customProperty"/>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rinterSettings/printerSettings1.bin" ContentType="application/vnd.openxmlformats-officedocument.spreadsheetml.printerSettings"/>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6" Type="http://schemas.microsoft.com/office/2020/02/relationships/classificationlabels" Target="docMetadata/LabelInfo.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959B1759-D570-4770-AD98-1122618BE706}" xr6:coauthVersionLast="45" xr6:coauthVersionMax="47" xr10:uidLastSave="{00000000-0000-0000-0000-000000000000}"/>
  <bookViews>
    <workbookView xWindow="-98" yWindow="-98" windowWidth="23236" windowHeight="13875" tabRatio="637" firstSheet="1" activeTab="1" xr2:uid="{00000000-000D-0000-FFFF-FFFF00000000}"/>
  </bookViews>
  <sheets>
    <sheet name="Tổng hợp báo cáo" sheetId="6" state="hidden" r:id="rId1"/>
    <sheet name="file chi tiết KQ đánh giá" sheetId="4" r:id="rId2"/>
    <sheet name="Tổng hợp" sheetId="7" r:id="rId3"/>
    <sheet name="data" sheetId="2" state="hidden" r:id="rId4"/>
    <sheet name="Query" sheetId="10" state="hidden" r:id="rId5"/>
    <sheet name="Dữ liệu đi NCC" sheetId="9" state="hidden" r:id="rId6"/>
    <sheet name="PhiAnh nháp" sheetId="11" state="hidden" r:id="rId7"/>
  </sheets>
  <externalReferences>
    <externalReference r:id="rId8"/>
  </externalReferences>
  <definedNames>
    <definedName name="_xlnm._FilterDatabase" localSheetId="3" hidden="1">data!$A$2:$L$2</definedName>
    <definedName name="_xlnm._FilterDatabase" localSheetId="1" hidden="1">'file chi tiết KQ đánh giá'!$A$3:$AR$3</definedName>
    <definedName name="_xlnm._FilterDatabase" localSheetId="6" hidden="1">'PhiAnh nháp'!$A$22:$AN$22</definedName>
    <definedName name="_xlnm._FilterDatabase" localSheetId="2" hidden="1">'Tổng hợp'!$A$2:$AS$2</definedName>
    <definedName name="_xlcn.WorksheetConnection_filechitiếtKQđánhgiáA3AM102991" hidden="1">'file chi tiết KQ đánh giá'!$A$3:$AL$10133</definedName>
    <definedName name="ExternalData_1" localSheetId="4" hidden="1">Query!$A$1:$AF$73</definedName>
  </definedNames>
  <calcPr calcId="191028"/>
  <pivotCaches>
    <pivotCache cacheId="0" r:id="rId9"/>
    <pivotCache cacheId="1" r:id="rId10"/>
    <pivotCache cacheId="2" r:id="rId11"/>
    <pivotCache cacheId="3" r:id="rId12"/>
    <pivotCache cacheId="4" r:id="rId13"/>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file chi tiết KQ đánh giá!$A$3:$AM$10299"/>
        </x15:modelTables>
      </x15:dataModel>
    </ext>
  </extLst>
</workbook>
</file>

<file path=xl/calcChain.xml><?xml version="1.0" encoding="utf-8"?>
<calcChain xmlns="http://schemas.openxmlformats.org/spreadsheetml/2006/main">
  <c r="H23" i="7" l="1"/>
  <c r="I23" i="7"/>
  <c r="H24" i="7"/>
  <c r="I24" i="7"/>
  <c r="W5" i="7"/>
  <c r="X5" i="7"/>
  <c r="Y5" i="7"/>
  <c r="W6" i="7"/>
  <c r="X6" i="7"/>
  <c r="Y6" i="7"/>
  <c r="W7" i="7"/>
  <c r="X7" i="7"/>
  <c r="Y7" i="7"/>
  <c r="W8" i="7"/>
  <c r="X8" i="7"/>
  <c r="Y8" i="7"/>
  <c r="W9" i="7"/>
  <c r="X9" i="7"/>
  <c r="Y9" i="7"/>
  <c r="W10" i="7"/>
  <c r="X10" i="7"/>
  <c r="Y10" i="7"/>
  <c r="W11" i="7"/>
  <c r="X11" i="7"/>
  <c r="Y11" i="7"/>
  <c r="W12" i="7"/>
  <c r="X12" i="7"/>
  <c r="Y12" i="7"/>
  <c r="W13" i="7"/>
  <c r="X13" i="7"/>
  <c r="Y13" i="7"/>
  <c r="W14" i="7"/>
  <c r="X14" i="7"/>
  <c r="Y14" i="7"/>
  <c r="W15" i="7"/>
  <c r="X15" i="7"/>
  <c r="Y15" i="7"/>
  <c r="Y4" i="7"/>
  <c r="X4" i="7"/>
  <c r="W4" i="7"/>
  <c r="AR4" i="4"/>
  <c r="AJ4" i="4"/>
  <c r="AI4" i="4"/>
  <c r="Y4" i="4"/>
  <c r="AR5" i="4"/>
  <c r="AR6" i="4"/>
  <c r="AR7" i="4"/>
  <c r="AR8" i="4"/>
  <c r="AR9" i="4"/>
  <c r="AR10" i="4"/>
  <c r="AR11" i="4"/>
  <c r="AR12" i="4"/>
  <c r="AR13" i="4"/>
  <c r="AR14" i="4"/>
  <c r="AR15" i="4"/>
  <c r="AR16" i="4"/>
  <c r="AR17" i="4"/>
  <c r="AR18" i="4"/>
  <c r="AR19" i="4"/>
  <c r="AR20" i="4"/>
  <c r="AR21" i="4"/>
  <c r="AR22" i="4"/>
  <c r="AR23" i="4"/>
  <c r="AR24" i="4"/>
  <c r="AR25" i="4"/>
  <c r="AR26" i="4"/>
  <c r="AR27" i="4"/>
  <c r="AR28" i="4"/>
  <c r="AR29" i="4"/>
  <c r="AR30" i="4"/>
  <c r="AR31" i="4"/>
  <c r="AR32" i="4"/>
  <c r="AR33" i="4"/>
  <c r="AR34" i="4"/>
  <c r="AR35" i="4"/>
  <c r="AR36" i="4"/>
  <c r="AR37" i="4"/>
  <c r="AR38" i="4"/>
  <c r="AR39" i="4"/>
  <c r="AR40" i="4"/>
  <c r="AR41" i="4"/>
  <c r="AR42" i="4"/>
  <c r="AR43" i="4"/>
  <c r="AR44" i="4"/>
  <c r="AR45" i="4"/>
  <c r="AR46" i="4"/>
  <c r="AR47" i="4"/>
  <c r="AR48" i="4"/>
  <c r="AR49" i="4"/>
  <c r="AR50" i="4"/>
  <c r="AR51" i="4"/>
  <c r="AR52" i="4"/>
  <c r="AR53" i="4"/>
  <c r="AR54" i="4"/>
  <c r="AR55" i="4"/>
  <c r="AR56" i="4"/>
  <c r="AR57" i="4"/>
  <c r="AR58" i="4"/>
  <c r="AR59" i="4"/>
  <c r="AR60" i="4"/>
  <c r="AR61" i="4"/>
  <c r="AR62" i="4"/>
  <c r="AR63" i="4"/>
  <c r="AR64" i="4"/>
  <c r="AR65" i="4"/>
  <c r="AR66" i="4"/>
  <c r="AR67" i="4"/>
  <c r="AR68" i="4"/>
  <c r="AR69" i="4"/>
  <c r="AR70" i="4"/>
  <c r="AR71" i="4"/>
  <c r="AR72" i="4"/>
  <c r="AR73" i="4"/>
  <c r="AR74" i="4"/>
  <c r="AR75" i="4"/>
  <c r="AR76" i="4"/>
  <c r="AR77" i="4"/>
  <c r="AR78" i="4"/>
  <c r="AR79" i="4"/>
  <c r="AR80" i="4"/>
  <c r="AR81" i="4"/>
  <c r="AR82" i="4"/>
  <c r="AR83" i="4"/>
  <c r="AR84" i="4"/>
  <c r="AR85" i="4"/>
  <c r="AR86" i="4"/>
  <c r="AR87" i="4"/>
  <c r="AR88" i="4"/>
  <c r="AR89" i="4"/>
  <c r="AR90" i="4"/>
  <c r="AR91" i="4"/>
  <c r="AR92" i="4"/>
  <c r="AR93" i="4"/>
  <c r="AR94" i="4"/>
  <c r="AR95" i="4"/>
  <c r="AR96" i="4"/>
  <c r="AR97" i="4"/>
  <c r="AR98" i="4"/>
  <c r="AR99" i="4"/>
  <c r="AR100" i="4"/>
  <c r="AR101" i="4"/>
  <c r="AR102" i="4"/>
  <c r="AR103" i="4"/>
  <c r="AR104" i="4"/>
  <c r="AR105" i="4"/>
  <c r="AR106" i="4"/>
  <c r="AR107" i="4"/>
  <c r="AR108" i="4"/>
  <c r="AR109" i="4"/>
  <c r="AR110" i="4"/>
  <c r="AR111" i="4"/>
  <c r="AR112" i="4"/>
  <c r="AR113" i="4"/>
  <c r="AR114" i="4"/>
  <c r="AR115" i="4"/>
  <c r="AR116" i="4"/>
  <c r="AR117" i="4"/>
  <c r="AR118" i="4"/>
  <c r="AR119" i="4"/>
  <c r="AR120" i="4"/>
  <c r="AR121" i="4"/>
  <c r="AR122" i="4"/>
  <c r="AR123" i="4"/>
  <c r="AR124" i="4"/>
  <c r="AR125" i="4"/>
  <c r="AR126" i="4"/>
  <c r="AR127" i="4"/>
  <c r="AR128" i="4"/>
  <c r="AR129" i="4"/>
  <c r="AR130" i="4"/>
  <c r="AR131" i="4"/>
  <c r="AR132" i="4"/>
  <c r="AR133" i="4"/>
  <c r="AR134" i="4"/>
  <c r="AR135" i="4"/>
  <c r="AR136" i="4"/>
  <c r="AR137" i="4"/>
  <c r="AR138" i="4"/>
  <c r="AR139" i="4"/>
  <c r="AR140" i="4"/>
  <c r="AR141" i="4"/>
  <c r="AR142" i="4"/>
  <c r="AR143" i="4"/>
  <c r="AR144" i="4"/>
  <c r="AR145" i="4"/>
  <c r="AR146" i="4"/>
  <c r="AR147" i="4"/>
  <c r="AR148" i="4"/>
  <c r="AR149" i="4"/>
  <c r="AR150" i="4"/>
  <c r="AR151" i="4"/>
  <c r="AR152" i="4"/>
  <c r="AR153" i="4"/>
  <c r="AR154" i="4"/>
  <c r="AR155" i="4"/>
  <c r="AR156" i="4"/>
  <c r="AR157" i="4"/>
  <c r="AR158" i="4"/>
  <c r="AR159" i="4"/>
  <c r="AR160" i="4"/>
  <c r="AR161" i="4"/>
  <c r="AR162" i="4"/>
  <c r="AR163" i="4"/>
  <c r="AR164" i="4"/>
  <c r="AR165" i="4"/>
  <c r="AR166" i="4"/>
  <c r="AR167" i="4"/>
  <c r="AR168" i="4"/>
  <c r="AR169" i="4"/>
  <c r="AR170" i="4"/>
  <c r="AR171" i="4"/>
  <c r="AR172" i="4"/>
  <c r="AR173" i="4"/>
  <c r="AR174" i="4"/>
  <c r="AR175" i="4"/>
  <c r="AR176" i="4"/>
  <c r="AR177" i="4"/>
  <c r="AR178" i="4"/>
  <c r="AR179" i="4"/>
  <c r="AR180" i="4"/>
  <c r="AR181" i="4"/>
  <c r="AR182" i="4"/>
  <c r="AR183" i="4"/>
  <c r="AR184" i="4"/>
  <c r="AR185" i="4"/>
  <c r="AR186" i="4"/>
  <c r="AR187" i="4"/>
  <c r="AR188" i="4"/>
  <c r="AR189" i="4"/>
  <c r="AR190" i="4"/>
  <c r="AR191" i="4"/>
  <c r="AR192" i="4"/>
  <c r="AR193" i="4"/>
  <c r="AR194" i="4"/>
  <c r="AR195" i="4"/>
  <c r="AR196" i="4"/>
  <c r="AR197" i="4"/>
  <c r="AR198" i="4"/>
  <c r="AR199" i="4"/>
  <c r="AR200" i="4"/>
  <c r="AR201" i="4"/>
  <c r="AR202" i="4"/>
  <c r="AR203" i="4"/>
  <c r="AR204" i="4"/>
  <c r="AR205" i="4"/>
  <c r="AR206" i="4"/>
  <c r="AR207" i="4"/>
  <c r="AR208" i="4"/>
  <c r="AR209" i="4"/>
  <c r="AR210" i="4"/>
  <c r="AR211" i="4"/>
  <c r="AR212" i="4"/>
  <c r="AR213" i="4"/>
  <c r="AR214" i="4"/>
  <c r="AR215" i="4"/>
  <c r="AR216" i="4"/>
  <c r="AR217" i="4"/>
  <c r="AR218" i="4"/>
  <c r="AR219" i="4"/>
  <c r="AR220" i="4"/>
  <c r="AR221" i="4"/>
  <c r="AR222" i="4"/>
  <c r="AR223" i="4"/>
  <c r="AR224" i="4"/>
  <c r="AR225" i="4"/>
  <c r="AR226" i="4"/>
  <c r="AR227" i="4"/>
  <c r="AR228" i="4"/>
  <c r="AR229" i="4"/>
  <c r="AR230" i="4"/>
  <c r="AR231" i="4"/>
  <c r="AR232" i="4"/>
  <c r="AR233" i="4"/>
  <c r="AR234" i="4"/>
  <c r="AR235" i="4"/>
  <c r="AR236" i="4"/>
  <c r="AR237" i="4"/>
  <c r="AR238" i="4"/>
  <c r="AR239" i="4"/>
  <c r="AR240" i="4"/>
  <c r="AR241" i="4"/>
  <c r="AR242" i="4"/>
  <c r="AR243" i="4"/>
  <c r="AR244" i="4"/>
  <c r="AM242" i="4"/>
  <c r="AO242" i="4" s="1"/>
  <c r="AM243" i="4"/>
  <c r="AQ243" i="4" s="1"/>
  <c r="AM244" i="4"/>
  <c r="AP244" i="4" s="1"/>
  <c r="AO226" i="4"/>
  <c r="AO227" i="4"/>
  <c r="AO228" i="4"/>
  <c r="AO229" i="4"/>
  <c r="AP226" i="4"/>
  <c r="AQ226" i="4"/>
  <c r="AP227" i="4"/>
  <c r="AQ227" i="4"/>
  <c r="AP228" i="4"/>
  <c r="AQ228" i="4"/>
  <c r="AP229" i="4"/>
  <c r="AQ229" i="4"/>
  <c r="E3" i="11"/>
  <c r="E4" i="11"/>
  <c r="E5" i="11"/>
  <c r="E6" i="11"/>
  <c r="E7" i="11"/>
  <c r="E8" i="11"/>
  <c r="E9" i="11"/>
  <c r="E10" i="11"/>
  <c r="E11" i="11"/>
  <c r="E12" i="11"/>
  <c r="E2" i="11"/>
  <c r="C5" i="11"/>
  <c r="C6" i="11"/>
  <c r="C10" i="11"/>
  <c r="C8" i="11"/>
  <c r="C2" i="11"/>
  <c r="C7" i="11"/>
  <c r="C9" i="11"/>
  <c r="C4" i="11"/>
  <c r="C11" i="11"/>
  <c r="C12" i="11"/>
  <c r="C3" i="11"/>
  <c r="F5" i="11"/>
  <c r="F6" i="11"/>
  <c r="F10" i="11"/>
  <c r="F8" i="11"/>
  <c r="F2" i="11"/>
  <c r="F7" i="11"/>
  <c r="F9" i="11"/>
  <c r="F4" i="11"/>
  <c r="F11" i="11"/>
  <c r="F12" i="11"/>
  <c r="F3" i="11"/>
  <c r="AA4" i="7" l="1"/>
  <c r="Z4" i="7"/>
  <c r="AA15" i="7"/>
  <c r="Z15" i="7"/>
  <c r="AA14" i="7"/>
  <c r="Z14" i="7"/>
  <c r="AA13" i="7"/>
  <c r="Z13" i="7"/>
  <c r="AA12" i="7"/>
  <c r="Z12" i="7"/>
  <c r="AA11" i="7"/>
  <c r="Z11" i="7"/>
  <c r="AA10" i="7"/>
  <c r="Z10" i="7"/>
  <c r="AA9" i="7"/>
  <c r="Z9" i="7"/>
  <c r="AA8" i="7"/>
  <c r="Z8" i="7"/>
  <c r="AA7" i="7"/>
  <c r="Z7" i="7"/>
  <c r="AA6" i="7"/>
  <c r="Z6" i="7"/>
  <c r="AA5" i="7"/>
  <c r="Z5" i="7"/>
  <c r="AP243" i="4"/>
  <c r="AP242" i="4"/>
  <c r="AQ242" i="4"/>
  <c r="AO244" i="4"/>
  <c r="AO243" i="4"/>
  <c r="AM4" i="4"/>
  <c r="AL4" i="4"/>
  <c r="AQ244" i="4"/>
  <c r="AL242" i="4"/>
  <c r="AL243" i="4"/>
  <c r="AL244" i="4"/>
  <c r="E59" i="7"/>
  <c r="E60" i="7"/>
  <c r="E61" i="7"/>
  <c r="E58" i="7"/>
  <c r="T5" i="7"/>
  <c r="T6" i="7"/>
  <c r="T7" i="7"/>
  <c r="T8" i="7"/>
  <c r="T9" i="7"/>
  <c r="T10" i="7"/>
  <c r="T11" i="7"/>
  <c r="T12" i="7"/>
  <c r="T13" i="7"/>
  <c r="T14" i="7"/>
  <c r="G23" i="7"/>
  <c r="G24" i="7"/>
  <c r="R5" i="7"/>
  <c r="U5" i="7" s="1"/>
  <c r="S5" i="7"/>
  <c r="V5" i="7" s="1"/>
  <c r="R6" i="7"/>
  <c r="S6" i="7"/>
  <c r="R7" i="7"/>
  <c r="U7" i="7" s="1"/>
  <c r="S7" i="7"/>
  <c r="V7" i="7" s="1"/>
  <c r="R8" i="7"/>
  <c r="S8" i="7"/>
  <c r="R9" i="7"/>
  <c r="U9" i="7" s="1"/>
  <c r="S9" i="7"/>
  <c r="V9" i="7" s="1"/>
  <c r="R10" i="7"/>
  <c r="U10" i="7" s="1"/>
  <c r="S10" i="7"/>
  <c r="V10" i="7" s="1"/>
  <c r="R11" i="7"/>
  <c r="U11" i="7" s="1"/>
  <c r="S11" i="7"/>
  <c r="V11" i="7" s="1"/>
  <c r="R12" i="7"/>
  <c r="U12" i="7" s="1"/>
  <c r="S12" i="7"/>
  <c r="V12" i="7" s="1"/>
  <c r="R13" i="7"/>
  <c r="U13" i="7" s="1"/>
  <c r="S13" i="7"/>
  <c r="V13" i="7" s="1"/>
  <c r="R14" i="7"/>
  <c r="U14" i="7" s="1"/>
  <c r="S14" i="7"/>
  <c r="R15" i="7"/>
  <c r="S15" i="7"/>
  <c r="T15" i="7"/>
  <c r="T4" i="7"/>
  <c r="S4" i="7"/>
  <c r="V4" i="7" s="1"/>
  <c r="R4" i="7"/>
  <c r="O4" i="7"/>
  <c r="U15" i="7"/>
  <c r="V15" i="7" s="1"/>
  <c r="E23" i="7"/>
  <c r="F24" i="7"/>
  <c r="F23" i="7"/>
  <c r="AQ4" i="4" l="1"/>
  <c r="AP4" i="4"/>
  <c r="AO4" i="4"/>
  <c r="V14" i="7"/>
  <c r="V6" i="7"/>
  <c r="U6" i="7"/>
  <c r="U4" i="7"/>
  <c r="V8" i="7"/>
  <c r="U8" i="7"/>
  <c r="AL221" i="4"/>
  <c r="AH220" i="4"/>
  <c r="AI220" i="4" s="1"/>
  <c r="AL220" i="4" s="1"/>
  <c r="AH239" i="4"/>
  <c r="AI239" i="4" s="1"/>
  <c r="AM239" i="4" s="1"/>
  <c r="AH238" i="4"/>
  <c r="AI238" i="4" s="1"/>
  <c r="AL238" i="4" s="1"/>
  <c r="AM173" i="4"/>
  <c r="AM174" i="4"/>
  <c r="AM175" i="4"/>
  <c r="AM176" i="4"/>
  <c r="AM177" i="4"/>
  <c r="AM178" i="4"/>
  <c r="AM179" i="4"/>
  <c r="AM180" i="4"/>
  <c r="AM181" i="4"/>
  <c r="AM182" i="4"/>
  <c r="AM183" i="4"/>
  <c r="AM184" i="4"/>
  <c r="AM185" i="4"/>
  <c r="AM186" i="4"/>
  <c r="AM187" i="4"/>
  <c r="AM188" i="4"/>
  <c r="AM189" i="4"/>
  <c r="AM190" i="4"/>
  <c r="AM191" i="4"/>
  <c r="AM192" i="4"/>
  <c r="AM193" i="4"/>
  <c r="AM194" i="4"/>
  <c r="AM195" i="4"/>
  <c r="AM196" i="4"/>
  <c r="AM197" i="4"/>
  <c r="AM198" i="4"/>
  <c r="AM199" i="4"/>
  <c r="AM200" i="4"/>
  <c r="AM201" i="4"/>
  <c r="AM202" i="4"/>
  <c r="AM203" i="4"/>
  <c r="AM204" i="4"/>
  <c r="AM205" i="4"/>
  <c r="AM206" i="4"/>
  <c r="AM207" i="4"/>
  <c r="AM208" i="4"/>
  <c r="AM209" i="4"/>
  <c r="AM210" i="4"/>
  <c r="AM211" i="4"/>
  <c r="AM212" i="4"/>
  <c r="AM213" i="4"/>
  <c r="AM214" i="4"/>
  <c r="AM215" i="4"/>
  <c r="AM216" i="4"/>
  <c r="AM217" i="4"/>
  <c r="AM218" i="4"/>
  <c r="AM219" i="4"/>
  <c r="AM221" i="4"/>
  <c r="AM230" i="4"/>
  <c r="AM231" i="4"/>
  <c r="AM232" i="4"/>
  <c r="AM233" i="4"/>
  <c r="AM234" i="4"/>
  <c r="AM235" i="4"/>
  <c r="AM236" i="4"/>
  <c r="AM237" i="4"/>
  <c r="AI223" i="4"/>
  <c r="AI224" i="4"/>
  <c r="AI225" i="4"/>
  <c r="AI222" i="4"/>
  <c r="Y239" i="4"/>
  <c r="Y240" i="4"/>
  <c r="AI240" i="4"/>
  <c r="AM240" i="4" s="1"/>
  <c r="Y241" i="4"/>
  <c r="AI241" i="4"/>
  <c r="Y238" i="4"/>
  <c r="Y144" i="4"/>
  <c r="Y145" i="4"/>
  <c r="Y146" i="4"/>
  <c r="Y147" i="4"/>
  <c r="Y148" i="4"/>
  <c r="Y149" i="4"/>
  <c r="Y150" i="4"/>
  <c r="Y151" i="4"/>
  <c r="Y152" i="4"/>
  <c r="Y153" i="4"/>
  <c r="Y154" i="4"/>
  <c r="Y155" i="4"/>
  <c r="Y156" i="4"/>
  <c r="Y157" i="4"/>
  <c r="Y158" i="4"/>
  <c r="Y159" i="4"/>
  <c r="Y160" i="4"/>
  <c r="Y161" i="4"/>
  <c r="Y162" i="4"/>
  <c r="Y163" i="4"/>
  <c r="Y164" i="4"/>
  <c r="Y165" i="4"/>
  <c r="Y166" i="4"/>
  <c r="Y167" i="4"/>
  <c r="Y168" i="4"/>
  <c r="Y169" i="4"/>
  <c r="Y170" i="4"/>
  <c r="Y171" i="4"/>
  <c r="Y172" i="4"/>
  <c r="J14" i="7"/>
  <c r="H14" i="7"/>
  <c r="J15" i="7"/>
  <c r="I15" i="7"/>
  <c r="H15" i="7"/>
  <c r="E15" i="7"/>
  <c r="D15" i="7"/>
  <c r="C15" i="7"/>
  <c r="O5" i="7"/>
  <c r="O6" i="7"/>
  <c r="O7" i="7"/>
  <c r="O8" i="7"/>
  <c r="O9" i="7"/>
  <c r="O10" i="7"/>
  <c r="O11" i="7"/>
  <c r="O12" i="7"/>
  <c r="O13" i="7"/>
  <c r="O14" i="7"/>
  <c r="O15" i="7"/>
  <c r="N15" i="7"/>
  <c r="M5" i="7"/>
  <c r="M6" i="7"/>
  <c r="P6" i="7" s="1"/>
  <c r="Q6" i="7" s="1"/>
  <c r="M7" i="7"/>
  <c r="M8" i="7"/>
  <c r="M9" i="7"/>
  <c r="M10" i="7"/>
  <c r="P10" i="7" s="1"/>
  <c r="Q10" i="7" s="1"/>
  <c r="M11" i="7"/>
  <c r="P11" i="7" s="1"/>
  <c r="Q11" i="7" s="1"/>
  <c r="M12" i="7"/>
  <c r="M13" i="7"/>
  <c r="M14" i="7"/>
  <c r="M15" i="7"/>
  <c r="P15" i="7" s="1"/>
  <c r="M4" i="7"/>
  <c r="P4" i="7" s="1"/>
  <c r="Q4" i="7" s="1"/>
  <c r="N5" i="7"/>
  <c r="N6" i="7"/>
  <c r="N7" i="7"/>
  <c r="N8" i="7"/>
  <c r="N9" i="7"/>
  <c r="N10" i="7"/>
  <c r="N11" i="7"/>
  <c r="N12" i="7"/>
  <c r="N13" i="7"/>
  <c r="N14" i="7"/>
  <c r="N4" i="7"/>
  <c r="I14" i="7"/>
  <c r="C14" i="7"/>
  <c r="D14" i="7"/>
  <c r="E14" i="7"/>
  <c r="C24" i="7"/>
  <c r="D23" i="7"/>
  <c r="C23" i="7"/>
  <c r="D24" i="7"/>
  <c r="E24" i="7"/>
  <c r="AO240" i="4" l="1"/>
  <c r="AP240" i="4"/>
  <c r="AQ240" i="4"/>
  <c r="AO239" i="4"/>
  <c r="AP239" i="4"/>
  <c r="AQ239" i="4"/>
  <c r="AO237" i="4"/>
  <c r="AP237" i="4"/>
  <c r="AQ237" i="4"/>
  <c r="AO236" i="4"/>
  <c r="AP236" i="4"/>
  <c r="AQ236" i="4"/>
  <c r="AO235" i="4"/>
  <c r="AP235" i="4"/>
  <c r="AQ235" i="4"/>
  <c r="AO234" i="4"/>
  <c r="AP234" i="4"/>
  <c r="AQ234" i="4"/>
  <c r="AO233" i="4"/>
  <c r="AP233" i="4"/>
  <c r="AQ233" i="4"/>
  <c r="AO232" i="4"/>
  <c r="AP232" i="4"/>
  <c r="AQ232" i="4"/>
  <c r="AO231" i="4"/>
  <c r="AP231" i="4"/>
  <c r="AQ231" i="4"/>
  <c r="AO230" i="4"/>
  <c r="AP230" i="4"/>
  <c r="AQ230" i="4"/>
  <c r="AO221" i="4"/>
  <c r="AP221" i="4"/>
  <c r="AQ221" i="4"/>
  <c r="AO219" i="4"/>
  <c r="AP219" i="4"/>
  <c r="AQ219" i="4"/>
  <c r="AO218" i="4"/>
  <c r="AP218" i="4"/>
  <c r="AQ218" i="4"/>
  <c r="AO217" i="4"/>
  <c r="AP217" i="4"/>
  <c r="AQ217" i="4"/>
  <c r="AO216" i="4"/>
  <c r="AP216" i="4"/>
  <c r="AQ216" i="4"/>
  <c r="AO215" i="4"/>
  <c r="AP215" i="4"/>
  <c r="AQ215" i="4"/>
  <c r="AO214" i="4"/>
  <c r="AP214" i="4"/>
  <c r="AQ214" i="4"/>
  <c r="AO213" i="4"/>
  <c r="AP213" i="4"/>
  <c r="AQ213" i="4"/>
  <c r="AO212" i="4"/>
  <c r="AP212" i="4"/>
  <c r="AQ212" i="4"/>
  <c r="AO211" i="4"/>
  <c r="AP211" i="4"/>
  <c r="AQ211" i="4"/>
  <c r="AO210" i="4"/>
  <c r="AP210" i="4"/>
  <c r="AQ210" i="4"/>
  <c r="AO209" i="4"/>
  <c r="AP209" i="4"/>
  <c r="AQ209" i="4"/>
  <c r="AO208" i="4"/>
  <c r="AP208" i="4"/>
  <c r="AQ208" i="4"/>
  <c r="AO207" i="4"/>
  <c r="AP207" i="4"/>
  <c r="AQ207" i="4"/>
  <c r="AO206" i="4"/>
  <c r="AP206" i="4"/>
  <c r="AQ206" i="4"/>
  <c r="AO205" i="4"/>
  <c r="AP205" i="4"/>
  <c r="AQ205" i="4"/>
  <c r="AO204" i="4"/>
  <c r="AP204" i="4"/>
  <c r="AQ204" i="4"/>
  <c r="AO203" i="4"/>
  <c r="AP203" i="4"/>
  <c r="AQ203" i="4"/>
  <c r="AO202" i="4"/>
  <c r="AP202" i="4"/>
  <c r="AQ202" i="4"/>
  <c r="AO201" i="4"/>
  <c r="AP201" i="4"/>
  <c r="AQ201" i="4"/>
  <c r="AO200" i="4"/>
  <c r="AP200" i="4"/>
  <c r="AQ200" i="4"/>
  <c r="AO199" i="4"/>
  <c r="AP199" i="4"/>
  <c r="AQ199" i="4"/>
  <c r="AO198" i="4"/>
  <c r="AP198" i="4"/>
  <c r="AQ198" i="4"/>
  <c r="AO197" i="4"/>
  <c r="AP197" i="4"/>
  <c r="AQ197" i="4"/>
  <c r="AO196" i="4"/>
  <c r="AP196" i="4"/>
  <c r="AQ196" i="4"/>
  <c r="AO195" i="4"/>
  <c r="AP195" i="4"/>
  <c r="AQ195" i="4"/>
  <c r="AO194" i="4"/>
  <c r="AP194" i="4"/>
  <c r="AQ194" i="4"/>
  <c r="AO193" i="4"/>
  <c r="AP193" i="4"/>
  <c r="AQ193" i="4"/>
  <c r="AO192" i="4"/>
  <c r="AP192" i="4"/>
  <c r="AQ192" i="4"/>
  <c r="AO191" i="4"/>
  <c r="AP191" i="4"/>
  <c r="AQ191" i="4"/>
  <c r="AO190" i="4"/>
  <c r="AP190" i="4"/>
  <c r="AQ190" i="4"/>
  <c r="AO189" i="4"/>
  <c r="AP189" i="4"/>
  <c r="AQ189" i="4"/>
  <c r="AO188" i="4"/>
  <c r="AP188" i="4"/>
  <c r="AQ188" i="4"/>
  <c r="AO187" i="4"/>
  <c r="AP187" i="4"/>
  <c r="AQ187" i="4"/>
  <c r="AO186" i="4"/>
  <c r="AP186" i="4"/>
  <c r="AQ186" i="4"/>
  <c r="AO185" i="4"/>
  <c r="AP185" i="4"/>
  <c r="AQ185" i="4"/>
  <c r="AO184" i="4"/>
  <c r="AP184" i="4"/>
  <c r="AQ184" i="4"/>
  <c r="AO183" i="4"/>
  <c r="AP183" i="4"/>
  <c r="AQ183" i="4"/>
  <c r="AO182" i="4"/>
  <c r="AP182" i="4"/>
  <c r="AQ182" i="4"/>
  <c r="AO181" i="4"/>
  <c r="AP181" i="4"/>
  <c r="AQ181" i="4"/>
  <c r="AO180" i="4"/>
  <c r="AP180" i="4"/>
  <c r="AQ180" i="4"/>
  <c r="AO179" i="4"/>
  <c r="AP179" i="4"/>
  <c r="AQ179" i="4"/>
  <c r="AO178" i="4"/>
  <c r="AP178" i="4"/>
  <c r="AQ178" i="4"/>
  <c r="AO177" i="4"/>
  <c r="AP177" i="4"/>
  <c r="AQ177" i="4"/>
  <c r="AO176" i="4"/>
  <c r="AP176" i="4"/>
  <c r="AQ176" i="4"/>
  <c r="AO175" i="4"/>
  <c r="AP175" i="4"/>
  <c r="AQ175" i="4"/>
  <c r="AO174" i="4"/>
  <c r="AP174" i="4"/>
  <c r="AQ174" i="4"/>
  <c r="AO173" i="4"/>
  <c r="AP173" i="4"/>
  <c r="AQ173" i="4"/>
  <c r="AM241" i="4"/>
  <c r="AL241" i="4"/>
  <c r="AL240" i="4"/>
  <c r="AL239" i="4"/>
  <c r="AM220" i="4"/>
  <c r="AM222" i="4"/>
  <c r="AL222" i="4"/>
  <c r="AM225" i="4"/>
  <c r="AL225" i="4"/>
  <c r="AM224" i="4"/>
  <c r="AL224" i="4"/>
  <c r="AM223" i="4"/>
  <c r="AL223" i="4"/>
  <c r="AM238" i="4"/>
  <c r="P12" i="7"/>
  <c r="Q12" i="7" s="1"/>
  <c r="K15" i="7"/>
  <c r="F14" i="7"/>
  <c r="G14" i="7" s="1"/>
  <c r="P5" i="7"/>
  <c r="Q5" i="7" s="1"/>
  <c r="P13" i="7"/>
  <c r="Q13" i="7" s="1"/>
  <c r="P8" i="7"/>
  <c r="Q8" i="7" s="1"/>
  <c r="K14" i="7"/>
  <c r="L14" i="7" s="1"/>
  <c r="P14" i="7"/>
  <c r="Q14" i="7" s="1"/>
  <c r="P9" i="7"/>
  <c r="Q9" i="7" s="1"/>
  <c r="P7" i="7"/>
  <c r="Q7" i="7" s="1"/>
  <c r="AH171" i="4"/>
  <c r="AI171" i="4" s="1"/>
  <c r="AH170" i="4"/>
  <c r="AH172" i="4"/>
  <c r="AI172" i="4" s="1"/>
  <c r="AO238" i="4" l="1"/>
  <c r="AP238" i="4"/>
  <c r="AQ238" i="4"/>
  <c r="AO223" i="4"/>
  <c r="AP223" i="4"/>
  <c r="AQ223" i="4"/>
  <c r="AO224" i="4"/>
  <c r="AP224" i="4"/>
  <c r="AQ224" i="4"/>
  <c r="AO225" i="4"/>
  <c r="AP225" i="4"/>
  <c r="AQ225" i="4"/>
  <c r="AO222" i="4"/>
  <c r="AP222" i="4"/>
  <c r="AQ222" i="4"/>
  <c r="AO220" i="4"/>
  <c r="AP220" i="4"/>
  <c r="AQ220" i="4"/>
  <c r="AO241" i="4"/>
  <c r="AP241" i="4"/>
  <c r="AQ241" i="4"/>
  <c r="AL172" i="4"/>
  <c r="AM172" i="4"/>
  <c r="AL171" i="4"/>
  <c r="AM171" i="4"/>
  <c r="AH166" i="4"/>
  <c r="AO171" i="4" l="1"/>
  <c r="AP171" i="4"/>
  <c r="AQ171" i="4"/>
  <c r="AO172" i="4"/>
  <c r="AP172" i="4"/>
  <c r="AQ172" i="4"/>
  <c r="AH165" i="4"/>
  <c r="AI165" i="4" s="1"/>
  <c r="AM165" i="4" s="1"/>
  <c r="AH163" i="4"/>
  <c r="AI163" i="4" s="1"/>
  <c r="AH164" i="4"/>
  <c r="AI164" i="4" s="1"/>
  <c r="AM164" i="4" s="1"/>
  <c r="AH162" i="4"/>
  <c r="AI162" i="4" s="1"/>
  <c r="AI170" i="4"/>
  <c r="AM170" i="4" s="1"/>
  <c r="AI169" i="4"/>
  <c r="AM169" i="4" s="1"/>
  <c r="AI168" i="4"/>
  <c r="AM168" i="4" s="1"/>
  <c r="AI167" i="4"/>
  <c r="AM167" i="4" s="1"/>
  <c r="AI166" i="4"/>
  <c r="AM166" i="4" s="1"/>
  <c r="AI161" i="4"/>
  <c r="AM161" i="4" s="1"/>
  <c r="Y140" i="4"/>
  <c r="AI159" i="4"/>
  <c r="AM159" i="4" s="1"/>
  <c r="AI160" i="4"/>
  <c r="AL160" i="4" s="1"/>
  <c r="AI158" i="4"/>
  <c r="AM158" i="4" s="1"/>
  <c r="AI157" i="4"/>
  <c r="AL157" i="4" s="1"/>
  <c r="AI153" i="4"/>
  <c r="AL153" i="4" s="1"/>
  <c r="AI154" i="4"/>
  <c r="AL154" i="4" s="1"/>
  <c r="AI155" i="4"/>
  <c r="AL155" i="4" s="1"/>
  <c r="AI156" i="4"/>
  <c r="AL156" i="4" s="1"/>
  <c r="AH151" i="4"/>
  <c r="AI151" i="4" s="1"/>
  <c r="AH150" i="4"/>
  <c r="AI150" i="4" s="1"/>
  <c r="AH149" i="4"/>
  <c r="AI149" i="4" s="1"/>
  <c r="AM149" i="4" s="1"/>
  <c r="AI147" i="4"/>
  <c r="AM147" i="4" s="1"/>
  <c r="AI145" i="4"/>
  <c r="AM145" i="4" s="1"/>
  <c r="AI146" i="4"/>
  <c r="AM146" i="4" s="1"/>
  <c r="AI144" i="4"/>
  <c r="AM144" i="4" s="1"/>
  <c r="Y141" i="4"/>
  <c r="Y142" i="4"/>
  <c r="Y143" i="4"/>
  <c r="AI141" i="4"/>
  <c r="AL141" i="4" s="1"/>
  <c r="AI142" i="4"/>
  <c r="AL142" i="4" s="1"/>
  <c r="AI143" i="4"/>
  <c r="AM143" i="4" s="1"/>
  <c r="AI148" i="4"/>
  <c r="AL148" i="4" s="1"/>
  <c r="AI152" i="4"/>
  <c r="AL152" i="4" s="1"/>
  <c r="AH140" i="4"/>
  <c r="AI140" i="4" s="1"/>
  <c r="AL140" i="4" s="1"/>
  <c r="AI139" i="4"/>
  <c r="AM139" i="4" s="1"/>
  <c r="Y139" i="4"/>
  <c r="AH138" i="4"/>
  <c r="AI138" i="4" s="1"/>
  <c r="Y138" i="4"/>
  <c r="AI137" i="4"/>
  <c r="AL137" i="4" s="1"/>
  <c r="Y137" i="4"/>
  <c r="AI136" i="4"/>
  <c r="AL136" i="4" s="1"/>
  <c r="AI135" i="4"/>
  <c r="AL135" i="4" s="1"/>
  <c r="Y136" i="4"/>
  <c r="Y135" i="4"/>
  <c r="AH134" i="4"/>
  <c r="AI134" i="4" s="1"/>
  <c r="Y134" i="4"/>
  <c r="AH133" i="4"/>
  <c r="AI133" i="4" s="1"/>
  <c r="Y133" i="4"/>
  <c r="AH131" i="4"/>
  <c r="AI131" i="4" s="1"/>
  <c r="Y132" i="4"/>
  <c r="AI132" i="4"/>
  <c r="Y131" i="4"/>
  <c r="Y130" i="4"/>
  <c r="AH130" i="4"/>
  <c r="AI130" i="4" s="1"/>
  <c r="AL130" i="4" s="1"/>
  <c r="AH129" i="4"/>
  <c r="AI129" i="4" s="1"/>
  <c r="AL129" i="4" s="1"/>
  <c r="AH128" i="4"/>
  <c r="AI128" i="4" s="1"/>
  <c r="AH127" i="4"/>
  <c r="AI127" i="4" s="1"/>
  <c r="AL127" i="4" s="1"/>
  <c r="Y129" i="4"/>
  <c r="Y128" i="4"/>
  <c r="Y127" i="4"/>
  <c r="AH126" i="4"/>
  <c r="AI126" i="4" s="1"/>
  <c r="Y126" i="4"/>
  <c r="AH125" i="4"/>
  <c r="AI125" i="4" s="1"/>
  <c r="Y125" i="4"/>
  <c r="AI124" i="4"/>
  <c r="AL124" i="4" s="1"/>
  <c r="Y124" i="4"/>
  <c r="AI123" i="4"/>
  <c r="AL123" i="4" s="1"/>
  <c r="Y123" i="4"/>
  <c r="AH121" i="4"/>
  <c r="AI121" i="4" s="1"/>
  <c r="AH122" i="4"/>
  <c r="AI122" i="4" s="1"/>
  <c r="AM122" i="4" s="1"/>
  <c r="Y122" i="4"/>
  <c r="AI104" i="4"/>
  <c r="AL104" i="4" s="1"/>
  <c r="Y104" i="4"/>
  <c r="AI112" i="4"/>
  <c r="AM112" i="4" s="1"/>
  <c r="Y112" i="4"/>
  <c r="AI111" i="4"/>
  <c r="AM111" i="4" s="1"/>
  <c r="Y111" i="4"/>
  <c r="AI105" i="4"/>
  <c r="AL105" i="4" s="1"/>
  <c r="AI106" i="4"/>
  <c r="AM106" i="4" s="1"/>
  <c r="AI107" i="4"/>
  <c r="AL107" i="4" s="1"/>
  <c r="AI108" i="4"/>
  <c r="AM108" i="4" s="1"/>
  <c r="AI109" i="4"/>
  <c r="AM109" i="4" s="1"/>
  <c r="Y98" i="4"/>
  <c r="Y99" i="4"/>
  <c r="Y100" i="4"/>
  <c r="Y91" i="4"/>
  <c r="Y92" i="4"/>
  <c r="Y93" i="4"/>
  <c r="Y94" i="4"/>
  <c r="AI94" i="4"/>
  <c r="AM94" i="4" s="1"/>
  <c r="AI93" i="4"/>
  <c r="AM93" i="4" s="1"/>
  <c r="AI91" i="4"/>
  <c r="AM91" i="4" s="1"/>
  <c r="AI92" i="4"/>
  <c r="AL92" i="4" s="1"/>
  <c r="AI90" i="4"/>
  <c r="AM90" i="4" s="1"/>
  <c r="Y90" i="4"/>
  <c r="AI87" i="4"/>
  <c r="AL87" i="4" s="1"/>
  <c r="H5" i="7"/>
  <c r="H6" i="7"/>
  <c r="H7" i="7"/>
  <c r="H8" i="7"/>
  <c r="H9" i="7"/>
  <c r="H10" i="7"/>
  <c r="H11" i="7"/>
  <c r="H12" i="7"/>
  <c r="H13" i="7"/>
  <c r="H4" i="7"/>
  <c r="Y84" i="4"/>
  <c r="AI84" i="4"/>
  <c r="AL84" i="4" s="1"/>
  <c r="AI85" i="4"/>
  <c r="AL85" i="4" s="1"/>
  <c r="AI86" i="4"/>
  <c r="AM86" i="4" s="1"/>
  <c r="AI88" i="4"/>
  <c r="AL88" i="4" s="1"/>
  <c r="AI89" i="4"/>
  <c r="AM89" i="4" s="1"/>
  <c r="AI95" i="4"/>
  <c r="AL95" i="4" s="1"/>
  <c r="AI96" i="4"/>
  <c r="AL96" i="4" s="1"/>
  <c r="AI97" i="4"/>
  <c r="AL97" i="4" s="1"/>
  <c r="AI98" i="4"/>
  <c r="AL98" i="4" s="1"/>
  <c r="AI99" i="4"/>
  <c r="AL99" i="4" s="1"/>
  <c r="AI100" i="4"/>
  <c r="AL100" i="4" s="1"/>
  <c r="AI101" i="4"/>
  <c r="AM101" i="4" s="1"/>
  <c r="AI102" i="4"/>
  <c r="AM102" i="4" s="1"/>
  <c r="AI103" i="4"/>
  <c r="AL103" i="4" s="1"/>
  <c r="AI110" i="4"/>
  <c r="AL110" i="4" s="1"/>
  <c r="AI113" i="4"/>
  <c r="AL113" i="4" s="1"/>
  <c r="AI114" i="4"/>
  <c r="AL114" i="4" s="1"/>
  <c r="AI115" i="4"/>
  <c r="AM115" i="4" s="1"/>
  <c r="AI116" i="4"/>
  <c r="AL116" i="4" s="1"/>
  <c r="AI117" i="4"/>
  <c r="AL117" i="4" s="1"/>
  <c r="AI118" i="4"/>
  <c r="AL118" i="4" s="1"/>
  <c r="AI119" i="4"/>
  <c r="AL119" i="4" s="1"/>
  <c r="AI120" i="4"/>
  <c r="AL120" i="4" s="1"/>
  <c r="AH83" i="4"/>
  <c r="AI83" i="4" s="1"/>
  <c r="Y85" i="4"/>
  <c r="Y86" i="4"/>
  <c r="Y87" i="4"/>
  <c r="Y88" i="4"/>
  <c r="Y89" i="4"/>
  <c r="Y95" i="4"/>
  <c r="Y96" i="4"/>
  <c r="Y97" i="4"/>
  <c r="Y101" i="4"/>
  <c r="Y102" i="4"/>
  <c r="Y103" i="4"/>
  <c r="Y105" i="4"/>
  <c r="Y106" i="4"/>
  <c r="Y107" i="4"/>
  <c r="Y108" i="4"/>
  <c r="Y109" i="4"/>
  <c r="Y110" i="4"/>
  <c r="Y113" i="4"/>
  <c r="Y114" i="4"/>
  <c r="Y115" i="4"/>
  <c r="Y116" i="4"/>
  <c r="Y117" i="4"/>
  <c r="Y118" i="4"/>
  <c r="Y119" i="4"/>
  <c r="Y120" i="4"/>
  <c r="Y83" i="4"/>
  <c r="AI82" i="4"/>
  <c r="AL82" i="4" s="1"/>
  <c r="Y82" i="4"/>
  <c r="J5" i="7"/>
  <c r="J6" i="7"/>
  <c r="J7" i="7"/>
  <c r="J8" i="7"/>
  <c r="J9" i="7"/>
  <c r="J10" i="7"/>
  <c r="J11" i="7"/>
  <c r="J12" i="7"/>
  <c r="J13" i="7"/>
  <c r="J4" i="7"/>
  <c r="I5" i="7"/>
  <c r="I6" i="7"/>
  <c r="I7" i="7"/>
  <c r="I8" i="7"/>
  <c r="I9" i="7"/>
  <c r="I10" i="7"/>
  <c r="I11" i="7"/>
  <c r="I12" i="7"/>
  <c r="I13" i="7"/>
  <c r="I4" i="7"/>
  <c r="E5" i="7"/>
  <c r="E6" i="7"/>
  <c r="E7" i="7"/>
  <c r="E8" i="7"/>
  <c r="E9" i="7"/>
  <c r="E10" i="7"/>
  <c r="E11" i="7"/>
  <c r="E12" i="7"/>
  <c r="E13" i="7"/>
  <c r="E4" i="7"/>
  <c r="D5" i="7"/>
  <c r="D6" i="7"/>
  <c r="D7" i="7"/>
  <c r="D8" i="7"/>
  <c r="D9" i="7"/>
  <c r="D10" i="7"/>
  <c r="D11" i="7"/>
  <c r="D12" i="7"/>
  <c r="D13" i="7"/>
  <c r="D4" i="7"/>
  <c r="C5" i="7"/>
  <c r="C6" i="7"/>
  <c r="C7" i="7"/>
  <c r="C8" i="7"/>
  <c r="C9" i="7"/>
  <c r="C10" i="7"/>
  <c r="C11" i="7"/>
  <c r="C12" i="7"/>
  <c r="C13" i="7"/>
  <c r="C4" i="7"/>
  <c r="F15" i="7"/>
  <c r="G15" i="7" s="1"/>
  <c r="AI81" i="4"/>
  <c r="AL81" i="4" s="1"/>
  <c r="AJ81" i="4"/>
  <c r="AM81" i="4"/>
  <c r="Y81" i="4"/>
  <c r="Y80" i="4"/>
  <c r="AM80" i="4"/>
  <c r="AJ80" i="4"/>
  <c r="AI80" i="4"/>
  <c r="AL80" i="4" s="1"/>
  <c r="AJ77" i="4"/>
  <c r="AJ72" i="4"/>
  <c r="AJ71" i="4"/>
  <c r="AJ55" i="4"/>
  <c r="AJ39" i="4"/>
  <c r="AJ38" i="4"/>
  <c r="AJ37" i="4"/>
  <c r="AJ36" i="4"/>
  <c r="AJ26" i="4"/>
  <c r="AJ25" i="4"/>
  <c r="AJ24" i="4"/>
  <c r="AJ19" i="4"/>
  <c r="AJ18" i="4"/>
  <c r="AJ16" i="4"/>
  <c r="AJ15" i="4"/>
  <c r="AJ14" i="4"/>
  <c r="AJ6" i="4"/>
  <c r="AJ5" i="4"/>
  <c r="Y66" i="4"/>
  <c r="Y67" i="4"/>
  <c r="Y68" i="4"/>
  <c r="Y69" i="4"/>
  <c r="Y70" i="4"/>
  <c r="Y71" i="4"/>
  <c r="Y72" i="4"/>
  <c r="Y73" i="4"/>
  <c r="Y75" i="4"/>
  <c r="Y76" i="4"/>
  <c r="Y77" i="4"/>
  <c r="Y78" i="4"/>
  <c r="Y79" i="4"/>
  <c r="AI77" i="4"/>
  <c r="AL77" i="4" s="1"/>
  <c r="AI78" i="4"/>
  <c r="AL78" i="4" s="1"/>
  <c r="AI79" i="4"/>
  <c r="AM79" i="4" s="1"/>
  <c r="AI65" i="4"/>
  <c r="AM65" i="4" s="1"/>
  <c r="AI66" i="4"/>
  <c r="AM66" i="4" s="1"/>
  <c r="AI67" i="4"/>
  <c r="AL67" i="4" s="1"/>
  <c r="AI68" i="4"/>
  <c r="AL68" i="4" s="1"/>
  <c r="AI69" i="4"/>
  <c r="AM69" i="4" s="1"/>
  <c r="AI70" i="4"/>
  <c r="AM70" i="4" s="1"/>
  <c r="AI71" i="4"/>
  <c r="AM71" i="4" s="1"/>
  <c r="AI72" i="4"/>
  <c r="AL72" i="4" s="1"/>
  <c r="AI73" i="4"/>
  <c r="AL73" i="4" s="1"/>
  <c r="AM74" i="4"/>
  <c r="AI75" i="4"/>
  <c r="AI76" i="4"/>
  <c r="AL76" i="4" s="1"/>
  <c r="Y65" i="4"/>
  <c r="AI64" i="4"/>
  <c r="AL64" i="4" s="1"/>
  <c r="Y64" i="4"/>
  <c r="AL74" i="4"/>
  <c r="AJ7" i="4"/>
  <c r="AJ8" i="4"/>
  <c r="AJ9" i="4"/>
  <c r="AJ10" i="4"/>
  <c r="AJ11" i="4"/>
  <c r="AJ12" i="4"/>
  <c r="AJ13" i="4"/>
  <c r="AJ17" i="4"/>
  <c r="AJ20" i="4"/>
  <c r="AJ21" i="4"/>
  <c r="AJ22" i="4"/>
  <c r="AJ23" i="4"/>
  <c r="AJ27" i="4"/>
  <c r="AJ28" i="4"/>
  <c r="AJ29" i="4"/>
  <c r="AJ30" i="4"/>
  <c r="AJ31" i="4"/>
  <c r="AJ32" i="4"/>
  <c r="AJ34" i="4"/>
  <c r="AJ35" i="4"/>
  <c r="AJ41" i="4"/>
  <c r="AJ42" i="4"/>
  <c r="AJ43" i="4"/>
  <c r="AJ44" i="4"/>
  <c r="AJ45" i="4"/>
  <c r="AJ46" i="4"/>
  <c r="AJ47" i="4"/>
  <c r="AJ48" i="4"/>
  <c r="AJ49" i="4"/>
  <c r="AJ50" i="4"/>
  <c r="AJ51" i="4"/>
  <c r="AJ52" i="4"/>
  <c r="AJ53" i="4"/>
  <c r="AJ54" i="4"/>
  <c r="AJ56" i="4"/>
  <c r="AJ57" i="4"/>
  <c r="AJ58" i="4"/>
  <c r="AJ59" i="4"/>
  <c r="AJ60" i="4"/>
  <c r="AJ61" i="4"/>
  <c r="AJ62" i="4"/>
  <c r="AJ63" i="4"/>
  <c r="AI5" i="4"/>
  <c r="AM5" i="4" s="1"/>
  <c r="AI6" i="4"/>
  <c r="AM6" i="4" s="1"/>
  <c r="AI7" i="4"/>
  <c r="AM7" i="4" s="1"/>
  <c r="AI8" i="4"/>
  <c r="AL8" i="4" s="1"/>
  <c r="AI9" i="4"/>
  <c r="AM9" i="4" s="1"/>
  <c r="AI10" i="4"/>
  <c r="AL10" i="4" s="1"/>
  <c r="AI11" i="4"/>
  <c r="AL11" i="4" s="1"/>
  <c r="AI12" i="4"/>
  <c r="AL12" i="4" s="1"/>
  <c r="AI13" i="4"/>
  <c r="AL13" i="4" s="1"/>
  <c r="AI14" i="4"/>
  <c r="AL14" i="4" s="1"/>
  <c r="AI15" i="4"/>
  <c r="AL15" i="4" s="1"/>
  <c r="AI16" i="4"/>
  <c r="AL16" i="4" s="1"/>
  <c r="AI17" i="4"/>
  <c r="AL17" i="4" s="1"/>
  <c r="AI18" i="4"/>
  <c r="AL18" i="4" s="1"/>
  <c r="AI19" i="4"/>
  <c r="AM19" i="4" s="1"/>
  <c r="AI20" i="4"/>
  <c r="AL20" i="4" s="1"/>
  <c r="AI21" i="4"/>
  <c r="AL21" i="4" s="1"/>
  <c r="AI22" i="4"/>
  <c r="AL22" i="4" s="1"/>
  <c r="AI23" i="4"/>
  <c r="AM23" i="4" s="1"/>
  <c r="AI24" i="4"/>
  <c r="AL24" i="4" s="1"/>
  <c r="AI25" i="4"/>
  <c r="AL25" i="4" s="1"/>
  <c r="AI26" i="4"/>
  <c r="AL26" i="4" s="1"/>
  <c r="AI27" i="4"/>
  <c r="AL27" i="4" s="1"/>
  <c r="AI28" i="4"/>
  <c r="AL28" i="4" s="1"/>
  <c r="AI29" i="4"/>
  <c r="AL29" i="4" s="1"/>
  <c r="AI30" i="4"/>
  <c r="AL30" i="4" s="1"/>
  <c r="AI31" i="4"/>
  <c r="AL31" i="4" s="1"/>
  <c r="AI32" i="4"/>
  <c r="AL32" i="4" s="1"/>
  <c r="AI33" i="4"/>
  <c r="AL33" i="4" s="1"/>
  <c r="AI34" i="4"/>
  <c r="AL34" i="4" s="1"/>
  <c r="AI35" i="4"/>
  <c r="AM35" i="4" s="1"/>
  <c r="AI36" i="4"/>
  <c r="AM36" i="4" s="1"/>
  <c r="AI37" i="4"/>
  <c r="AL37" i="4" s="1"/>
  <c r="AI38" i="4"/>
  <c r="AL38" i="4" s="1"/>
  <c r="AI39" i="4"/>
  <c r="AL39" i="4" s="1"/>
  <c r="AI40" i="4"/>
  <c r="AL40" i="4" s="1"/>
  <c r="AI41" i="4"/>
  <c r="AL41" i="4" s="1"/>
  <c r="AI42" i="4"/>
  <c r="AL42" i="4" s="1"/>
  <c r="AI43" i="4"/>
  <c r="AM43" i="4" s="1"/>
  <c r="AI44" i="4"/>
  <c r="AL44" i="4" s="1"/>
  <c r="AI45" i="4"/>
  <c r="AM45" i="4" s="1"/>
  <c r="AI46" i="4"/>
  <c r="AL46" i="4" s="1"/>
  <c r="AI47" i="4"/>
  <c r="AM47" i="4" s="1"/>
  <c r="AI48" i="4"/>
  <c r="AL48" i="4" s="1"/>
  <c r="AI49" i="4"/>
  <c r="AL49" i="4" s="1"/>
  <c r="AI50" i="4"/>
  <c r="AL50" i="4" s="1"/>
  <c r="AI51" i="4"/>
  <c r="AL51" i="4" s="1"/>
  <c r="AI52" i="4"/>
  <c r="AL52" i="4" s="1"/>
  <c r="AI53" i="4"/>
  <c r="AL53" i="4" s="1"/>
  <c r="AI54" i="4"/>
  <c r="AL54" i="4" s="1"/>
  <c r="AI55" i="4"/>
  <c r="AL55" i="4" s="1"/>
  <c r="AI56" i="4"/>
  <c r="AM56" i="4" s="1"/>
  <c r="AI57" i="4"/>
  <c r="AM57" i="4" s="1"/>
  <c r="AI58" i="4"/>
  <c r="AL58" i="4" s="1"/>
  <c r="AI59" i="4"/>
  <c r="AM59" i="4" s="1"/>
  <c r="AI60" i="4"/>
  <c r="AM60" i="4" s="1"/>
  <c r="AI61" i="4"/>
  <c r="AL61" i="4" s="1"/>
  <c r="AI62" i="4"/>
  <c r="AL62" i="4" s="1"/>
  <c r="AI63" i="4"/>
  <c r="AL63" i="4" s="1"/>
  <c r="Y5" i="4"/>
  <c r="Y6" i="4"/>
  <c r="Y7" i="4"/>
  <c r="Y8" i="4"/>
  <c r="Y9" i="4"/>
  <c r="Y10" i="4"/>
  <c r="Y11" i="4"/>
  <c r="Y12" i="4"/>
  <c r="Y13" i="4"/>
  <c r="Y14" i="4"/>
  <c r="Y15" i="4"/>
  <c r="Y16" i="4"/>
  <c r="Y17" i="4"/>
  <c r="Y18" i="4"/>
  <c r="Y19" i="4"/>
  <c r="Y20" i="4"/>
  <c r="Y21" i="4"/>
  <c r="Y22" i="4"/>
  <c r="Y23" i="4"/>
  <c r="Y24" i="4"/>
  <c r="Y25" i="4"/>
  <c r="Y26" i="4"/>
  <c r="Y27" i="4"/>
  <c r="Y28" i="4"/>
  <c r="Y29" i="4"/>
  <c r="Y30" i="4"/>
  <c r="Y31" i="4"/>
  <c r="Y32" i="4"/>
  <c r="Y33" i="4"/>
  <c r="Y34" i="4"/>
  <c r="Y35" i="4"/>
  <c r="Y36" i="4"/>
  <c r="Y37" i="4"/>
  <c r="Y38" i="4"/>
  <c r="Y39" i="4"/>
  <c r="Y40" i="4"/>
  <c r="Y41" i="4"/>
  <c r="Y42" i="4"/>
  <c r="Y43" i="4"/>
  <c r="Y44" i="4"/>
  <c r="Y45" i="4"/>
  <c r="Y46" i="4"/>
  <c r="Y47" i="4"/>
  <c r="Y48" i="4"/>
  <c r="Y49" i="4"/>
  <c r="Y50" i="4"/>
  <c r="Y51" i="4"/>
  <c r="Y52" i="4"/>
  <c r="Y53" i="4"/>
  <c r="Y54" i="4"/>
  <c r="Y55" i="4"/>
  <c r="Y56" i="4"/>
  <c r="Y57" i="4"/>
  <c r="Y58" i="4"/>
  <c r="Y59" i="4"/>
  <c r="Y60" i="4"/>
  <c r="Y61" i="4"/>
  <c r="Y62" i="4"/>
  <c r="Y63" i="4"/>
  <c r="AM95" i="4" l="1"/>
  <c r="AP95" i="4" s="1"/>
  <c r="AP60" i="4"/>
  <c r="AQ60" i="4"/>
  <c r="AO60" i="4"/>
  <c r="AP59" i="4"/>
  <c r="AQ59" i="4"/>
  <c r="AO59" i="4"/>
  <c r="AP57" i="4"/>
  <c r="AQ57" i="4"/>
  <c r="AO57" i="4"/>
  <c r="AP56" i="4"/>
  <c r="AQ56" i="4"/>
  <c r="AO56" i="4"/>
  <c r="AP47" i="4"/>
  <c r="AQ47" i="4"/>
  <c r="AO47" i="4"/>
  <c r="AP45" i="4"/>
  <c r="AQ45" i="4"/>
  <c r="AO45" i="4"/>
  <c r="AP43" i="4"/>
  <c r="AQ43" i="4"/>
  <c r="AO43" i="4"/>
  <c r="AP36" i="4"/>
  <c r="AQ36" i="4"/>
  <c r="AO36" i="4"/>
  <c r="AP35" i="4"/>
  <c r="AQ35" i="4"/>
  <c r="AO35" i="4"/>
  <c r="AP23" i="4"/>
  <c r="AQ23" i="4"/>
  <c r="AO23" i="4"/>
  <c r="AP19" i="4"/>
  <c r="AQ19" i="4"/>
  <c r="AO19" i="4"/>
  <c r="AP9" i="4"/>
  <c r="AQ9" i="4"/>
  <c r="AO9" i="4"/>
  <c r="AP7" i="4"/>
  <c r="AQ7" i="4"/>
  <c r="AO7" i="4"/>
  <c r="AP6" i="4"/>
  <c r="AQ6" i="4"/>
  <c r="AO6" i="4"/>
  <c r="AP5" i="4"/>
  <c r="AQ5" i="4"/>
  <c r="AO5" i="4"/>
  <c r="AP74" i="4"/>
  <c r="AQ74" i="4"/>
  <c r="AO74" i="4"/>
  <c r="AP71" i="4"/>
  <c r="AQ71" i="4"/>
  <c r="AO71" i="4"/>
  <c r="AP70" i="4"/>
  <c r="AQ70" i="4"/>
  <c r="AO70" i="4"/>
  <c r="AP69" i="4"/>
  <c r="AQ69" i="4"/>
  <c r="AO69" i="4"/>
  <c r="AP66" i="4"/>
  <c r="AQ66" i="4"/>
  <c r="AO66" i="4"/>
  <c r="AP65" i="4"/>
  <c r="AQ65" i="4"/>
  <c r="AO65" i="4"/>
  <c r="AP79" i="4"/>
  <c r="AQ79" i="4"/>
  <c r="AO79" i="4"/>
  <c r="AP80" i="4"/>
  <c r="AQ80" i="4"/>
  <c r="AO80" i="4"/>
  <c r="AP81" i="4"/>
  <c r="AQ81" i="4"/>
  <c r="AO81" i="4"/>
  <c r="AO95" i="4"/>
  <c r="AO115" i="4"/>
  <c r="AP115" i="4"/>
  <c r="AQ115" i="4"/>
  <c r="AP102" i="4"/>
  <c r="AQ102" i="4"/>
  <c r="AO102" i="4"/>
  <c r="AP101" i="4"/>
  <c r="AQ101" i="4"/>
  <c r="AO101" i="4"/>
  <c r="AP89" i="4"/>
  <c r="AQ89" i="4"/>
  <c r="AO89" i="4"/>
  <c r="AP86" i="4"/>
  <c r="AQ86" i="4"/>
  <c r="AO86" i="4"/>
  <c r="AP90" i="4"/>
  <c r="AQ90" i="4"/>
  <c r="AO90" i="4"/>
  <c r="AP91" i="4"/>
  <c r="AQ91" i="4"/>
  <c r="AO91" i="4"/>
  <c r="AP93" i="4"/>
  <c r="AQ93" i="4"/>
  <c r="AO93" i="4"/>
  <c r="AP94" i="4"/>
  <c r="AQ94" i="4"/>
  <c r="AO94" i="4"/>
  <c r="AO109" i="4"/>
  <c r="AP109" i="4"/>
  <c r="AQ109" i="4"/>
  <c r="AO108" i="4"/>
  <c r="AP108" i="4"/>
  <c r="AQ108" i="4"/>
  <c r="AO106" i="4"/>
  <c r="AP106" i="4"/>
  <c r="AQ106" i="4"/>
  <c r="AO111" i="4"/>
  <c r="AP111" i="4"/>
  <c r="AQ111" i="4"/>
  <c r="AO112" i="4"/>
  <c r="AP112" i="4"/>
  <c r="AQ112" i="4"/>
  <c r="AO122" i="4"/>
  <c r="AP122" i="4"/>
  <c r="AQ122" i="4"/>
  <c r="AO139" i="4"/>
  <c r="AP139" i="4"/>
  <c r="AQ139" i="4"/>
  <c r="AO143" i="4"/>
  <c r="AP143" i="4"/>
  <c r="AQ143" i="4"/>
  <c r="AO144" i="4"/>
  <c r="AP144" i="4"/>
  <c r="AQ144" i="4"/>
  <c r="AO146" i="4"/>
  <c r="AP146" i="4"/>
  <c r="AQ146" i="4"/>
  <c r="AO145" i="4"/>
  <c r="AP145" i="4"/>
  <c r="AQ145" i="4"/>
  <c r="AO147" i="4"/>
  <c r="AP147" i="4"/>
  <c r="AQ147" i="4"/>
  <c r="AO149" i="4"/>
  <c r="AP149" i="4"/>
  <c r="AQ149" i="4"/>
  <c r="AO158" i="4"/>
  <c r="AP158" i="4"/>
  <c r="AQ158" i="4"/>
  <c r="AO159" i="4"/>
  <c r="AP159" i="4"/>
  <c r="AQ159" i="4"/>
  <c r="AO161" i="4"/>
  <c r="AP161" i="4"/>
  <c r="AQ161" i="4"/>
  <c r="AO164" i="4"/>
  <c r="AP164" i="4"/>
  <c r="AQ164" i="4"/>
  <c r="AO166" i="4"/>
  <c r="AP166" i="4"/>
  <c r="AQ166" i="4"/>
  <c r="AO167" i="4"/>
  <c r="AP167" i="4"/>
  <c r="AQ167" i="4"/>
  <c r="AO168" i="4"/>
  <c r="AP168" i="4"/>
  <c r="AQ168" i="4"/>
  <c r="AO169" i="4"/>
  <c r="AP169" i="4"/>
  <c r="AQ169" i="4"/>
  <c r="AO170" i="4"/>
  <c r="AP170" i="4"/>
  <c r="AQ170" i="4"/>
  <c r="AO165" i="4"/>
  <c r="AP165" i="4"/>
  <c r="AQ165" i="4"/>
  <c r="F11" i="7"/>
  <c r="G11" i="7" s="1"/>
  <c r="AM105" i="4"/>
  <c r="F13" i="7"/>
  <c r="G13" i="7" s="1"/>
  <c r="F5" i="7"/>
  <c r="G5" i="7" s="1"/>
  <c r="K4" i="7"/>
  <c r="L4" i="7" s="1"/>
  <c r="F6" i="7"/>
  <c r="G6" i="7" s="1"/>
  <c r="F8" i="7"/>
  <c r="G8" i="7" s="1"/>
  <c r="F7" i="7"/>
  <c r="G7" i="7" s="1"/>
  <c r="AL7" i="4"/>
  <c r="F12" i="7"/>
  <c r="G12" i="7" s="1"/>
  <c r="K8" i="7"/>
  <c r="L8" i="7" s="1"/>
  <c r="AM26" i="4"/>
  <c r="K7" i="7"/>
  <c r="L7" i="7" s="1"/>
  <c r="F10" i="7"/>
  <c r="G10" i="7" s="1"/>
  <c r="K6" i="7"/>
  <c r="L6" i="7" s="1"/>
  <c r="F9" i="7"/>
  <c r="G9" i="7" s="1"/>
  <c r="K5" i="7"/>
  <c r="L5" i="7" s="1"/>
  <c r="K13" i="7"/>
  <c r="L13" i="7" s="1"/>
  <c r="K12" i="7"/>
  <c r="L12" i="7" s="1"/>
  <c r="K11" i="7"/>
  <c r="L11" i="7" s="1"/>
  <c r="F4" i="7"/>
  <c r="G4" i="7" s="1"/>
  <c r="K10" i="7"/>
  <c r="L10" i="7" s="1"/>
  <c r="K9" i="7"/>
  <c r="L9" i="7" s="1"/>
  <c r="AL43" i="4"/>
  <c r="AM107" i="4"/>
  <c r="AL35" i="4"/>
  <c r="AM20" i="4"/>
  <c r="AM16" i="4"/>
  <c r="AL108" i="4"/>
  <c r="AL71" i="4"/>
  <c r="AM32" i="4"/>
  <c r="AM103" i="4"/>
  <c r="AM27" i="4"/>
  <c r="AM88" i="4"/>
  <c r="AL109" i="4"/>
  <c r="AL144" i="4"/>
  <c r="AM44" i="4"/>
  <c r="AM78" i="4"/>
  <c r="AM120" i="4"/>
  <c r="AM46" i="4"/>
  <c r="AL23" i="4"/>
  <c r="AL57" i="4"/>
  <c r="AM85" i="4"/>
  <c r="AM97" i="4"/>
  <c r="AM160" i="4"/>
  <c r="AL101" i="4"/>
  <c r="AM153" i="4"/>
  <c r="AL94" i="4"/>
  <c r="AL93" i="4"/>
  <c r="AM157" i="4"/>
  <c r="AL65" i="4"/>
  <c r="AL45" i="4"/>
  <c r="AM116" i="4"/>
  <c r="AM12" i="4"/>
  <c r="AM72" i="4"/>
  <c r="AL86" i="4"/>
  <c r="AM100" i="4"/>
  <c r="AL19" i="4"/>
  <c r="AM51" i="4"/>
  <c r="AM63" i="4"/>
  <c r="AM55" i="4"/>
  <c r="AL146" i="4"/>
  <c r="AL70" i="4"/>
  <c r="AM15" i="4"/>
  <c r="AM110" i="4"/>
  <c r="L15" i="7"/>
  <c r="AM82" i="4"/>
  <c r="AM67" i="4"/>
  <c r="AM39" i="4"/>
  <c r="AM38" i="4"/>
  <c r="AL6" i="4"/>
  <c r="AM31" i="4"/>
  <c r="AM163" i="4"/>
  <c r="AL163" i="4"/>
  <c r="AM152" i="4"/>
  <c r="AM29" i="4"/>
  <c r="AM58" i="4"/>
  <c r="AL9" i="4"/>
  <c r="AM50" i="4"/>
  <c r="AL66" i="4"/>
  <c r="AL91" i="4"/>
  <c r="AM73" i="4"/>
  <c r="AL89" i="4"/>
  <c r="AL145" i="4"/>
  <c r="AM92" i="4"/>
  <c r="AM28" i="4"/>
  <c r="AM41" i="4"/>
  <c r="AM76" i="4"/>
  <c r="AM119" i="4"/>
  <c r="AL79" i="4"/>
  <c r="AL5" i="4"/>
  <c r="AM42" i="4"/>
  <c r="AM117" i="4"/>
  <c r="AM99" i="4"/>
  <c r="AL159" i="4"/>
  <c r="AM30" i="4"/>
  <c r="AM21" i="4"/>
  <c r="AM118" i="4"/>
  <c r="AL112" i="4"/>
  <c r="AM162" i="4"/>
  <c r="AL162" i="4"/>
  <c r="AM98" i="4"/>
  <c r="AL106" i="4"/>
  <c r="AM135" i="4"/>
  <c r="AL158" i="4"/>
  <c r="AM25" i="4"/>
  <c r="AL47" i="4"/>
  <c r="AM52" i="4"/>
  <c r="AM114" i="4"/>
  <c r="AM87" i="4"/>
  <c r="AL139" i="4"/>
  <c r="AM77" i="4"/>
  <c r="AL36" i="4"/>
  <c r="AM64" i="4"/>
  <c r="AL56" i="4"/>
  <c r="AL59" i="4"/>
  <c r="AM8" i="4"/>
  <c r="AM48" i="4"/>
  <c r="AM17" i="4"/>
  <c r="AM33" i="4"/>
  <c r="AM113" i="4"/>
  <c r="AM10" i="4"/>
  <c r="AM37" i="4"/>
  <c r="AM40" i="4"/>
  <c r="AL60" i="4"/>
  <c r="AL69" i="4"/>
  <c r="AM84" i="4"/>
  <c r="AM127" i="4"/>
  <c r="AL143" i="4"/>
  <c r="AM22" i="4"/>
  <c r="AM96" i="4"/>
  <c r="AL115" i="4"/>
  <c r="AM129" i="4"/>
  <c r="AL167" i="4"/>
  <c r="AL102" i="4"/>
  <c r="AM148" i="4"/>
  <c r="AM13" i="4"/>
  <c r="AM11" i="4"/>
  <c r="AM61" i="4"/>
  <c r="AM34" i="4"/>
  <c r="AM53" i="4"/>
  <c r="AM154" i="4"/>
  <c r="AM24" i="4"/>
  <c r="AM49" i="4"/>
  <c r="AM68" i="4"/>
  <c r="AM156" i="4"/>
  <c r="AL164" i="4"/>
  <c r="AM104" i="4"/>
  <c r="AO104" i="4" s="1"/>
  <c r="AM54" i="4"/>
  <c r="AM14" i="4"/>
  <c r="AM75" i="4"/>
  <c r="AL75" i="4"/>
  <c r="AL132" i="4"/>
  <c r="AM132" i="4"/>
  <c r="AM133" i="4"/>
  <c r="AL133" i="4"/>
  <c r="AM150" i="4"/>
  <c r="AL150" i="4"/>
  <c r="AM121" i="4"/>
  <c r="AL121" i="4"/>
  <c r="AM126" i="4"/>
  <c r="AL126" i="4"/>
  <c r="AM128" i="4"/>
  <c r="AL128" i="4"/>
  <c r="AM138" i="4"/>
  <c r="AL138" i="4"/>
  <c r="AM62" i="4"/>
  <c r="AM18" i="4"/>
  <c r="AM131" i="4"/>
  <c r="AL131" i="4"/>
  <c r="AM134" i="4"/>
  <c r="AL134" i="4"/>
  <c r="AL151" i="4"/>
  <c r="AM151" i="4"/>
  <c r="AL83" i="4"/>
  <c r="AM83" i="4"/>
  <c r="AL125" i="4"/>
  <c r="AM125" i="4"/>
  <c r="AL111" i="4"/>
  <c r="AL122" i="4"/>
  <c r="AM123" i="4"/>
  <c r="AM124" i="4"/>
  <c r="AM137" i="4"/>
  <c r="AM140" i="4"/>
  <c r="AM141" i="4"/>
  <c r="AL147" i="4"/>
  <c r="AL149" i="4"/>
  <c r="AM155" i="4"/>
  <c r="AL165" i="4"/>
  <c r="AL169" i="4"/>
  <c r="AL90" i="4"/>
  <c r="AM130" i="4"/>
  <c r="AM142" i="4"/>
  <c r="AL161" i="4"/>
  <c r="AL166" i="4"/>
  <c r="AM136" i="4"/>
  <c r="AL170" i="4"/>
  <c r="AL168" i="4"/>
  <c r="AQ95" i="4" l="1"/>
  <c r="AO136" i="4"/>
  <c r="AP136" i="4"/>
  <c r="AQ136" i="4"/>
  <c r="AO142" i="4"/>
  <c r="AP142" i="4"/>
  <c r="AQ142" i="4"/>
  <c r="AO130" i="4"/>
  <c r="AP130" i="4"/>
  <c r="AQ130" i="4"/>
  <c r="AO155" i="4"/>
  <c r="AP155" i="4"/>
  <c r="AQ155" i="4"/>
  <c r="AO141" i="4"/>
  <c r="AP141" i="4"/>
  <c r="AQ141" i="4"/>
  <c r="AO140" i="4"/>
  <c r="AP140" i="4"/>
  <c r="AQ140" i="4"/>
  <c r="AO137" i="4"/>
  <c r="AP137" i="4"/>
  <c r="AQ137" i="4"/>
  <c r="AO124" i="4"/>
  <c r="AP124" i="4"/>
  <c r="AQ124" i="4"/>
  <c r="AO123" i="4"/>
  <c r="AP123" i="4"/>
  <c r="AQ123" i="4"/>
  <c r="AO125" i="4"/>
  <c r="AP125" i="4"/>
  <c r="AQ125" i="4"/>
  <c r="AP83" i="4"/>
  <c r="AQ83" i="4"/>
  <c r="AO83" i="4"/>
  <c r="AO151" i="4"/>
  <c r="AP151" i="4"/>
  <c r="AQ151" i="4"/>
  <c r="AO134" i="4"/>
  <c r="AP134" i="4"/>
  <c r="AQ134" i="4"/>
  <c r="AO131" i="4"/>
  <c r="AP131" i="4"/>
  <c r="AQ131" i="4"/>
  <c r="AP18" i="4"/>
  <c r="AQ18" i="4"/>
  <c r="AO18" i="4"/>
  <c r="AP62" i="4"/>
  <c r="AQ62" i="4"/>
  <c r="AO62" i="4"/>
  <c r="AO138" i="4"/>
  <c r="AP138" i="4"/>
  <c r="AQ138" i="4"/>
  <c r="AO128" i="4"/>
  <c r="AP128" i="4"/>
  <c r="AQ128" i="4"/>
  <c r="AO126" i="4"/>
  <c r="AP126" i="4"/>
  <c r="AQ126" i="4"/>
  <c r="AO121" i="4"/>
  <c r="AP121" i="4"/>
  <c r="AQ121" i="4"/>
  <c r="AO150" i="4"/>
  <c r="AP150" i="4"/>
  <c r="AQ150" i="4"/>
  <c r="AO133" i="4"/>
  <c r="AP133" i="4"/>
  <c r="AQ133" i="4"/>
  <c r="AO132" i="4"/>
  <c r="AP132" i="4"/>
  <c r="AQ132" i="4"/>
  <c r="AP75" i="4"/>
  <c r="AQ75" i="4"/>
  <c r="AO75" i="4"/>
  <c r="AP14" i="4"/>
  <c r="AQ14" i="4"/>
  <c r="AO14" i="4"/>
  <c r="AP54" i="4"/>
  <c r="AQ54" i="4"/>
  <c r="AO54" i="4"/>
  <c r="AP104" i="4"/>
  <c r="AQ104" i="4"/>
  <c r="AO156" i="4"/>
  <c r="AP156" i="4"/>
  <c r="AQ156" i="4"/>
  <c r="AP68" i="4"/>
  <c r="AQ68" i="4"/>
  <c r="AO68" i="4"/>
  <c r="AP49" i="4"/>
  <c r="AQ49" i="4"/>
  <c r="AO49" i="4"/>
  <c r="AP24" i="4"/>
  <c r="AQ24" i="4"/>
  <c r="AO24" i="4"/>
  <c r="AO154" i="4"/>
  <c r="AP154" i="4"/>
  <c r="AQ154" i="4"/>
  <c r="AP53" i="4"/>
  <c r="AQ53" i="4"/>
  <c r="AO53" i="4"/>
  <c r="AP34" i="4"/>
  <c r="AQ34" i="4"/>
  <c r="AO34" i="4"/>
  <c r="AP61" i="4"/>
  <c r="AQ61" i="4"/>
  <c r="AO61" i="4"/>
  <c r="AP11" i="4"/>
  <c r="AQ11" i="4"/>
  <c r="AO11" i="4"/>
  <c r="AP13" i="4"/>
  <c r="AQ13" i="4"/>
  <c r="AO13" i="4"/>
  <c r="AO148" i="4"/>
  <c r="AP148" i="4"/>
  <c r="AQ148" i="4"/>
  <c r="AO129" i="4"/>
  <c r="AP129" i="4"/>
  <c r="AQ129" i="4"/>
  <c r="AP96" i="4"/>
  <c r="AQ96" i="4"/>
  <c r="AO96" i="4"/>
  <c r="AP22" i="4"/>
  <c r="AQ22" i="4"/>
  <c r="AO22" i="4"/>
  <c r="AO127" i="4"/>
  <c r="AP127" i="4"/>
  <c r="AQ127" i="4"/>
  <c r="AP84" i="4"/>
  <c r="AQ84" i="4"/>
  <c r="AO84" i="4"/>
  <c r="AP40" i="4"/>
  <c r="AQ40" i="4"/>
  <c r="AO40" i="4"/>
  <c r="AP37" i="4"/>
  <c r="AQ37" i="4"/>
  <c r="AO37" i="4"/>
  <c r="AP10" i="4"/>
  <c r="AQ10" i="4"/>
  <c r="AO10" i="4"/>
  <c r="AO113" i="4"/>
  <c r="AP113" i="4"/>
  <c r="AQ113" i="4"/>
  <c r="AP33" i="4"/>
  <c r="AQ33" i="4"/>
  <c r="AO33" i="4"/>
  <c r="AP17" i="4"/>
  <c r="AQ17" i="4"/>
  <c r="AO17" i="4"/>
  <c r="AP48" i="4"/>
  <c r="AQ48" i="4"/>
  <c r="AO48" i="4"/>
  <c r="AP8" i="4"/>
  <c r="AQ8" i="4"/>
  <c r="AO8" i="4"/>
  <c r="AP64" i="4"/>
  <c r="AQ64" i="4"/>
  <c r="AO64" i="4"/>
  <c r="AP77" i="4"/>
  <c r="AQ77" i="4"/>
  <c r="AO77" i="4"/>
  <c r="AP87" i="4"/>
  <c r="AQ87" i="4"/>
  <c r="AO87" i="4"/>
  <c r="AO114" i="4"/>
  <c r="AP114" i="4"/>
  <c r="AQ114" i="4"/>
  <c r="AP52" i="4"/>
  <c r="AQ52" i="4"/>
  <c r="AO52" i="4"/>
  <c r="AP25" i="4"/>
  <c r="AQ25" i="4"/>
  <c r="AO25" i="4"/>
  <c r="AO135" i="4"/>
  <c r="AP135" i="4"/>
  <c r="AQ135" i="4"/>
  <c r="AP98" i="4"/>
  <c r="AQ98" i="4"/>
  <c r="AO98" i="4"/>
  <c r="AO162" i="4"/>
  <c r="AP162" i="4"/>
  <c r="AQ162" i="4"/>
  <c r="AO118" i="4"/>
  <c r="AP118" i="4"/>
  <c r="AQ118" i="4"/>
  <c r="AP21" i="4"/>
  <c r="AQ21" i="4"/>
  <c r="AO21" i="4"/>
  <c r="AP30" i="4"/>
  <c r="AQ30" i="4"/>
  <c r="AO30" i="4"/>
  <c r="AP99" i="4"/>
  <c r="AQ99" i="4"/>
  <c r="AO99" i="4"/>
  <c r="AO117" i="4"/>
  <c r="AP117" i="4"/>
  <c r="AQ117" i="4"/>
  <c r="AP42" i="4"/>
  <c r="AQ42" i="4"/>
  <c r="AO42" i="4"/>
  <c r="AO119" i="4"/>
  <c r="AP119" i="4"/>
  <c r="AQ119" i="4"/>
  <c r="AP76" i="4"/>
  <c r="AQ76" i="4"/>
  <c r="AO76" i="4"/>
  <c r="AP41" i="4"/>
  <c r="AQ41" i="4"/>
  <c r="AO41" i="4"/>
  <c r="AP28" i="4"/>
  <c r="AQ28" i="4"/>
  <c r="AO28" i="4"/>
  <c r="AP92" i="4"/>
  <c r="AQ92" i="4"/>
  <c r="AO92" i="4"/>
  <c r="AP73" i="4"/>
  <c r="AQ73" i="4"/>
  <c r="AO73" i="4"/>
  <c r="AP50" i="4"/>
  <c r="AQ50" i="4"/>
  <c r="AO50" i="4"/>
  <c r="AP58" i="4"/>
  <c r="AQ58" i="4"/>
  <c r="AO58" i="4"/>
  <c r="AP29" i="4"/>
  <c r="AQ29" i="4"/>
  <c r="AO29" i="4"/>
  <c r="AO152" i="4"/>
  <c r="AP152" i="4"/>
  <c r="AQ152" i="4"/>
  <c r="AO163" i="4"/>
  <c r="AP163" i="4"/>
  <c r="AQ163" i="4"/>
  <c r="AP31" i="4"/>
  <c r="AQ31" i="4"/>
  <c r="AO31" i="4"/>
  <c r="AP38" i="4"/>
  <c r="AQ38" i="4"/>
  <c r="AO38" i="4"/>
  <c r="AP39" i="4"/>
  <c r="AQ39" i="4"/>
  <c r="AO39" i="4"/>
  <c r="AP67" i="4"/>
  <c r="AQ67" i="4"/>
  <c r="AO67" i="4"/>
  <c r="AP82" i="4"/>
  <c r="AQ82" i="4"/>
  <c r="AO82" i="4"/>
  <c r="AO110" i="4"/>
  <c r="AP110" i="4"/>
  <c r="AQ110" i="4"/>
  <c r="AP15" i="4"/>
  <c r="AQ15" i="4"/>
  <c r="AO15" i="4"/>
  <c r="AP55" i="4"/>
  <c r="AQ55" i="4"/>
  <c r="AO55" i="4"/>
  <c r="AP63" i="4"/>
  <c r="AQ63" i="4"/>
  <c r="AO63" i="4"/>
  <c r="AP51" i="4"/>
  <c r="AQ51" i="4"/>
  <c r="AO51" i="4"/>
  <c r="AP100" i="4"/>
  <c r="AQ100" i="4"/>
  <c r="AO100" i="4"/>
  <c r="AP72" i="4"/>
  <c r="AQ72" i="4"/>
  <c r="AO72" i="4"/>
  <c r="AP12" i="4"/>
  <c r="AQ12" i="4"/>
  <c r="AO12" i="4"/>
  <c r="AO116" i="4"/>
  <c r="AP116" i="4"/>
  <c r="AQ116" i="4"/>
  <c r="AO157" i="4"/>
  <c r="AP157" i="4"/>
  <c r="AQ157" i="4"/>
  <c r="AO153" i="4"/>
  <c r="AP153" i="4"/>
  <c r="AQ153" i="4"/>
  <c r="AO160" i="4"/>
  <c r="AP160" i="4"/>
  <c r="AQ160" i="4"/>
  <c r="AP97" i="4"/>
  <c r="AQ97" i="4"/>
  <c r="AO97" i="4"/>
  <c r="AP85" i="4"/>
  <c r="AQ85" i="4"/>
  <c r="AO85" i="4"/>
  <c r="AP46" i="4"/>
  <c r="AQ46" i="4"/>
  <c r="AO46" i="4"/>
  <c r="AO120" i="4"/>
  <c r="AP120" i="4"/>
  <c r="AQ120" i="4"/>
  <c r="AP78" i="4"/>
  <c r="AQ78" i="4"/>
  <c r="AO78" i="4"/>
  <c r="AP44" i="4"/>
  <c r="AQ44" i="4"/>
  <c r="AO44" i="4"/>
  <c r="AP88" i="4"/>
  <c r="AQ88" i="4"/>
  <c r="AO88" i="4"/>
  <c r="AP27" i="4"/>
  <c r="AQ27" i="4"/>
  <c r="AO27" i="4"/>
  <c r="AP103" i="4"/>
  <c r="AQ103" i="4"/>
  <c r="AO103" i="4"/>
  <c r="AP32" i="4"/>
  <c r="AQ32" i="4"/>
  <c r="AO32" i="4"/>
  <c r="AP16" i="4"/>
  <c r="AQ16" i="4"/>
  <c r="AO16" i="4"/>
  <c r="AP20" i="4"/>
  <c r="AQ20" i="4"/>
  <c r="AO20" i="4"/>
  <c r="AO107" i="4"/>
  <c r="AP107" i="4"/>
  <c r="AQ107" i="4"/>
  <c r="AP26" i="4"/>
  <c r="AQ26" i="4"/>
  <c r="AO26" i="4"/>
  <c r="AO105" i="4"/>
  <c r="AP105" i="4"/>
  <c r="AQ105" i="4"/>
  <c r="Q15"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A2CBD9-2597-43C5-A1FE-EC1A26EA4C44}"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87AEE2EE-422A-4155-B266-366A6B3411D6}"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5CD5A195-6B3B-4203-A4BA-76F2EE65E2C6}" keepAlive="1" name="Query - Thực địa" description="Connection to the 'Thực địa' query in the workbook." type="5" refreshedVersion="8" background="1" saveData="1">
    <dbPr connection="Provider=Microsoft.Mashup.OleDb.1;Data Source=$Workbook$;Location=&quot;Thực địa&quot;;Extended Properties=&quot;&quot;" command="SELECT * FROM [Thực địa]"/>
  </connection>
  <connection id="4" xr16:uid="{B23E65CC-D608-464B-909D-F0AD5A1B0299}"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C9B1066C-80B4-419D-B776-4ECADD25EEFD}"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6"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00000000-0015-0000-FFFF-FFFF01000000}" name="WorksheetConnection_file chi tiết KQ đánh giá!$A$3:$AM$10299" type="102" refreshedVersion="8" minRefreshableVersion="5">
    <extLst>
      <ext xmlns:x15="http://schemas.microsoft.com/office/spreadsheetml/2010/11/main" uri="{DE250136-89BD-433C-8126-D09CA5730AF9}">
        <x15:connection id="Range" autoDelete="1">
          <x15:rangePr sourceName="_xlcn.WorksheetConnection_filechitiếtKQđánhgiáA3AM10299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Range].[Ngành hàng MCH3].&amp;[Thịt],[Range].[Ngành hàng MCH3].&amp;[Rau củ],[Range].[Ngành hàng MCH3].&amp;[Trái cây],[Range].[Ngành hàng MCH3].&amp;[Thủy hải sản]}"/>
  </metadataStrings>
  <mdxMetadata count="1">
    <mdx n="0" f="s">
      <ms ns="1" c="0"/>
    </mdx>
  </mdxMetadata>
  <valueMetadata count="1">
    <bk>
      <rc t="1" v="0"/>
    </bk>
  </valueMetadata>
</metadata>
</file>

<file path=xl/sharedStrings.xml><?xml version="1.0" encoding="utf-8"?>
<sst xmlns="http://schemas.openxmlformats.org/spreadsheetml/2006/main" count="9910" uniqueCount="2578">
  <si>
    <t>BÁO CÁO TỔNG HỢP KẾT QUẢ ĐÁNH GIÁ NCC THEO NGÀNH HÀNG</t>
  </si>
  <si>
    <t>1. Tổng hợp kết quả đánh giá NCC theo ngành hàng</t>
  </si>
  <si>
    <t>Biểu đồ tỷ lệ đạt/không đạt</t>
  </si>
  <si>
    <t>Phân tích chung về Kết quả đánh giá</t>
  </si>
  <si>
    <t>2. Tổng hợp kế quả theo nhóm lỗi vi phạm</t>
  </si>
  <si>
    <t>Số nhóm lỗi</t>
  </si>
  <si>
    <t>số NCC vi phạm</t>
  </si>
  <si>
    <t>tỷ lệ vi phạm/ tổng số NCC đánh giá</t>
  </si>
  <si>
    <t>Vi phạm về điều khoản pháp lý</t>
  </si>
  <si>
    <t>Vi phạm về kiểm soát chất lượng</t>
  </si>
  <si>
    <t>Vi phạm về truy xuất nguồn gốc</t>
  </si>
  <si>
    <t>Vi phạm về vệ sinh ATTP</t>
  </si>
  <si>
    <t>Biểu đồ kết quả vi phạm theo nhóm lỗi</t>
  </si>
  <si>
    <t>Phân tích về nhóm lỗi vi phạm</t>
  </si>
  <si>
    <t>THÔNG TIN CHUNG</t>
  </si>
  <si>
    <t>THÔNG TIN NGÀNH HÀNG</t>
  </si>
  <si>
    <t>THÔNG TIN NCC KÝ HĐ VỚI WCM</t>
  </si>
  <si>
    <t>THÔNG TIN ĐƠN VỊ LIÊN KẾT/GIA CÔNG</t>
  </si>
  <si>
    <t>THÔNG TIN LIÊN HỆ NCC</t>
  </si>
  <si>
    <t>THÔNG TIN NHÂN SỰ ĐÁNH GIÁ</t>
  </si>
  <si>
    <t>KẾT QUẢ ĐÁNH GIÁ</t>
  </si>
  <si>
    <t>Tăng dần</t>
  </si>
  <si>
    <t>Theo năm dương lịch: YYYY</t>
  </si>
  <si>
    <t>Tháng thực tế đánh giá: Tháng mm</t>
  </si>
  <si>
    <t>Chọn list data</t>
  </si>
  <si>
    <t>Điền họ và tên nhân sự</t>
  </si>
  <si>
    <t>Miền bắc: từ Quảng bình trở ra ký hiệu: MB
Miền nam: từ Quảng trị trở vào ký hiệu: MN</t>
  </si>
  <si>
    <t>- Theo mã hệ thống SAP
- Trường hợp NCC mới: NCC mới</t>
  </si>
  <si>
    <t>- Tên theo hệ thống SAP
- Tên viết hoa</t>
  </si>
  <si>
    <t xml:space="preserve">- Địa chỉ đánh giá thực tế </t>
  </si>
  <si>
    <t>- Tên và địa chỉ đánh giá thực tế 
- TH không có =&gt; bỏ trống</t>
  </si>
  <si>
    <t>Nhân sự NCC</t>
  </si>
  <si>
    <t>Số điện thoại liên hệ NCC</t>
  </si>
  <si>
    <t>Email NCC</t>
  </si>
  <si>
    <t>Sản phẩm đánh giá (nếu đánh giá nhiêu sản phẩm thì liệt kê danh sách vào biên bản đánh giá)</t>
  </si>
  <si>
    <t>mm/dd/yy</t>
  </si>
  <si>
    <t>- Ghi nhận theo điểm thực tế
- Trường hợp vi phạm điều khoản loại: 0%</t>
  </si>
  <si>
    <t>Công thức tự nhảy
1, đạt mức cơ bản, tái đánh giá sau 6 tháng
2, đạt mức trung bình, tái đánh giá sau 1 năm
3, đạt mức cao, tái đánh giá sau 2 năm
4, Không đạt, ngưng nhập hàng</t>
  </si>
  <si>
    <t>- Chọn list data
- không vi phạm bỏ trống</t>
  </si>
  <si>
    <t>Ghi nhận các điểm chính</t>
  </si>
  <si>
    <t>- Chọn list data
- Không vi phạm bỏ trống</t>
  </si>
  <si>
    <t>- Ghi nhận số điểm sau khi NCC khắc phục
- NCC giữ nguyên điểm lần 1</t>
  </si>
  <si>
    <t>Ghi nhận lỗi NCC đã  khắc phục</t>
  </si>
  <si>
    <t>- Ghi theo ngày khắc phục thực tế: mm/dd/yy
- Trường hợp NCC không khắc phục thì bỏ trống</t>
  </si>
  <si>
    <t>Công thức tự nhảy</t>
  </si>
  <si>
    <t>Công thức tự nhảy: Đạt/Không đạt</t>
  </si>
  <si>
    <t>STT</t>
  </si>
  <si>
    <t>Năm</t>
  </si>
  <si>
    <t xml:space="preserve">Tháng đánh giá </t>
  </si>
  <si>
    <t>Ngành hàng MCH2</t>
  </si>
  <si>
    <t>Ngành hàng MCH3</t>
  </si>
  <si>
    <t>CMC phụ trách ngành hàng</t>
  </si>
  <si>
    <t>CMC Trưởng phòng ngành hàng</t>
  </si>
  <si>
    <t>Khu vực</t>
  </si>
  <si>
    <t>Tỉnh</t>
  </si>
  <si>
    <t>Loại hình đánh giá</t>
  </si>
  <si>
    <t>Loại hình kinh doanh</t>
  </si>
  <si>
    <t>Mã NCC</t>
  </si>
  <si>
    <t>Tên NCC chính</t>
  </si>
  <si>
    <t>Địa chỉ đánh giá NCC</t>
  </si>
  <si>
    <t>Địa chỉ đánh giá đơn vị liên kết/gia công</t>
  </si>
  <si>
    <t>Người liên hệ</t>
  </si>
  <si>
    <t>Số điện thoại liên hệ</t>
  </si>
  <si>
    <t>Email</t>
  </si>
  <si>
    <t>QA lead đánh giá</t>
  </si>
  <si>
    <t>QA hỗ trợ</t>
  </si>
  <si>
    <t>Bộ phận đánh giá</t>
  </si>
  <si>
    <t>Ngày ĐG thực tế
(MM/DD/YY)</t>
  </si>
  <si>
    <t>Điểm đánh giá lần 1 (%)</t>
  </si>
  <si>
    <t>Kết luận lần 1</t>
  </si>
  <si>
    <t>Lỗi vi phạm điều khoản pháp lý</t>
  </si>
  <si>
    <t>Nội dung lỗi vi phạm điều khoản pháp lý</t>
  </si>
  <si>
    <t>Lỗi kiểm soát chất lượng</t>
  </si>
  <si>
    <t>Nội dung lỗi kiểm soát chất lượng</t>
  </si>
  <si>
    <t>Lỗi truy xuất nguồn gốc SP</t>
  </si>
  <si>
    <t>Nội dung lỗi truy xuất nguồn gốc SP</t>
  </si>
  <si>
    <t>Lỗi an toàn vệ sinh thực phẩm</t>
  </si>
  <si>
    <t>Nội dung lỗi an toàn vệ sinh thực phẩm</t>
  </si>
  <si>
    <t>Điểm đánh giá sau khắc phục (%)</t>
  </si>
  <si>
    <t>Kết luận sau khắc phục</t>
  </si>
  <si>
    <t>Lý do điều chỉnh kết quả điểm</t>
  </si>
  <si>
    <t>Ngày khắc phục (nếu có sự điều chỉnh về kết quả điểm)
(mm/dd/yy)</t>
  </si>
  <si>
    <t>Kế hoạch đánh giá tiếp theo
(mm/dd/yy)</t>
  </si>
  <si>
    <t>Kết luận</t>
  </si>
  <si>
    <t>Ghi chú</t>
  </si>
  <si>
    <t>Đạt</t>
  </si>
  <si>
    <t>Không đạt</t>
  </si>
  <si>
    <t>Chờ kết luận</t>
  </si>
  <si>
    <t>Map1</t>
  </si>
  <si>
    <t>Tháng 01</t>
  </si>
  <si>
    <t>Thực phẩm tươi sống, chế biến</t>
  </si>
  <si>
    <t>Thủy hải sản</t>
  </si>
  <si>
    <t>Nguyễn Thị Thanh Hào</t>
  </si>
  <si>
    <t>Trần Quang Huy</t>
  </si>
  <si>
    <t>MN</t>
  </si>
  <si>
    <t>Tỉnh Cà Mau</t>
  </si>
  <si>
    <t>Kiểm soát nguồn</t>
  </si>
  <si>
    <t>Sản xuất và kinh doanh</t>
  </si>
  <si>
    <t>2011609</t>
  </si>
  <si>
    <t>CTY TNHH THỰC PHẨM SẠCH HDC</t>
  </si>
  <si>
    <t>HND: Lê Đức Lý, ấp Tân Hiệp, xã Đầm Dơi, tỉnh Cà Mau</t>
  </si>
  <si>
    <t>Anh Xuân</t>
  </si>
  <si>
    <t xml:space="preserve">
'0819889588</t>
  </si>
  <si>
    <t>Mr XUAN HDC &lt;xuanhm@hdc68,vn&gt;</t>
  </si>
  <si>
    <t>Tôm thẻ/sú tươi tự nhiên</t>
  </si>
  <si>
    <t>Huỳnh Thanh Hòa</t>
  </si>
  <si>
    <t>Nguyễn Thị Chi</t>
  </si>
  <si>
    <t>QA NCC</t>
  </si>
  <si>
    <t>Vi phạm kiểm soát mối nguy</t>
  </si>
  <si>
    <t xml:space="preserve">Chưa cung cấp được kiểm nghiệm nước vùng nuôi
Chưa có tập huấn cho hộ nông dân về hướng dẫn thu hoạch </t>
  </si>
  <si>
    <t>Lỗi khác</t>
  </si>
  <si>
    <t>Chưa có biện pháp xử lý xác vật nuôi bị chết (chỉ để cho cua ăn)</t>
  </si>
  <si>
    <t>HND: Nguyễn Việt Bắc, ấp Mương Điều B, xã Tạ An Khương, tỉnh Cà Mau</t>
  </si>
  <si>
    <t>Có hướng dẫn hộ nông dân nhưng chưa có văn bản hóa</t>
  </si>
  <si>
    <t>HND: Nguyễn Việt Hồng, ấp Mương Điều B, xã Tạ An Khương, tỉnh Cà Mau</t>
  </si>
  <si>
    <t>Trái cây</t>
  </si>
  <si>
    <t>Nguyễn Thị Thùy Linh
Nguyễn Thị Nhung
Trần Thị Thu Phụng</t>
  </si>
  <si>
    <t>Lưu Thị Hậu</t>
  </si>
  <si>
    <t>Thành phố Hồ Chí Minh</t>
  </si>
  <si>
    <t>2007504</t>
  </si>
  <si>
    <t>CÔNGVTY TNHH RAU QUẢ BẢO PHƯƠNG</t>
  </si>
  <si>
    <t>Địa chỉ; 114/60 Ngô CHí Quốc, Khu phố 2, P, Bình Chiểu, tp, Thủ Đức
Vùng trồng: xã định An, huyện Dầu Tiếng, tỉnh Bình Dương
(liên hệ đi cùng NCC cho tiện nhé)</t>
  </si>
  <si>
    <t>Mr, Phong</t>
  </si>
  <si>
    <t>0983734747</t>
  </si>
  <si>
    <t>nhandonhang,baophuong@gmail,com</t>
  </si>
  <si>
    <t>Chuối vàng, dứa mật</t>
  </si>
  <si>
    <t>Trần Khắc Điệp</t>
  </si>
  <si>
    <t>Kiểm nghiệm sản phẩm chuối hết hạn năm 2025
NCC có sử dụng phèn chua trong quá trình sử lý sản phẩm sau thu hoạch nhưng có có quy trình hướng dẫn sử dụng cũng như biểu mẫu kiểm soat theo dõi,</t>
  </si>
  <si>
    <t>Lỗi vệ sinh nhà xưởng – thiết bị</t>
  </si>
  <si>
    <t>Nhà xưởng không đảm bảo vệ sinh ATTP</t>
  </si>
  <si>
    <t>Rau củ</t>
  </si>
  <si>
    <t>Lâm Kim Huyền Trân 
Kiều Thị Tuyết Sương
Nguyễn Thị Bách Thoa</t>
  </si>
  <si>
    <t>Định kỳ</t>
  </si>
  <si>
    <t>2003654</t>
  </si>
  <si>
    <t>CÔNG TY TNHH TMDV XNK SONG KHANG</t>
  </si>
  <si>
    <t>145 đường TA 13, phường Thới An, quận 12, TP HCM 
(NCC có vùng trồng nấm bào ngư trắng và xám ở Đồng Nai: chưa đi đánh giá thực địa)</t>
  </si>
  <si>
    <t>Mr, Nhẫn</t>
  </si>
  <si>
    <t>0974824361</t>
  </si>
  <si>
    <t>ASM_MT SongKhang &lt;asmmtsongkhang@gmail,com&gt;</t>
  </si>
  <si>
    <t>Nấm đùi gà HQ, nám đùi gà baby HQ, nấm kim châm HQ, mấm linh chi trắng HQ, nấm linh chi nâu HQ, Nấm xào thập cẩm…
VN: nấm đùi gà, nấm hương, nấm bào ngừ trắng/xám</t>
  </si>
  <si>
    <t>Vi phạm nhãn mác/bao bì</t>
  </si>
  <si>
    <t>Nhãn các sản phẩm sau bị sai thông tin nhãn: nấm linh chi trắng Hàn Quốc, linh chi nâu Hàn Quốc, nấm đùi gà Hàn Quốc, nấm kim châm Hàn Quốc,
Hướng dẫn bảo quản: NCC ghi "ở nhiệt độ 5 - 10 độ" =&gt; chưa làm rõ đây là độ gì?
Kho nguyên liệu và kho thành phẩm: hàng hóa để sát tường
Thùng rác tại khu vực rửa tay không có túi lót
Chưa có dung dịch rửa tay phù hợp
=&gt; Đề xuất chuyển sang sử dụng xà phòng không màu, không mùi,
Khay nhựa để đựng thành phẩm bụi bẩn
Kiểm soát côn trùng và động vật gây hại NCC thuê đơn vị ngoài
Tuy nhiên chưa cung cấp được biên bản nghiệm thu khi làm việc
Biểu mẫu theo dõi tại cơ sở chỉ đang theo dõi côn trùng, chưa theo dõi động vật gây hại (chuột, giám…)</t>
  </si>
  <si>
    <t>Thu mua, kinh doanh</t>
  </si>
  <si>
    <t>2010767</t>
  </si>
  <si>
    <t>CÔNG TY TNHH TM TP AN LẠC</t>
  </si>
  <si>
    <t>Địa chỉ: 78/3-78/5 Nguyễn Thị tú, P, Bình Hưng Hòa B, Q, Bình Tân, Tp, Hồ Chí Minh
Vùng trồng liên kết: HKL Thân Văn Hưng_ ấp 22, xã Binh Mỹ, huyện Củ Chi, Tp HCM, Việt Nam_Rau muống
Vùng trồng NCC: Thửa đất số 1452, tờ bản đồ số 12, xã Củ Chi, Tp HCM, Viêt Nam_Rau ăn lá các loại</t>
  </si>
  <si>
    <t>Mr, Linh
Mr, Nhân QA</t>
  </si>
  <si>
    <t>0908 071 377
0983464327</t>
  </si>
  <si>
    <t>nhan,nh@anlacfoood,com</t>
  </si>
  <si>
    <t>rau muống nước, cải xanh, cải ngọt, mồng tơi, rau dền, cải thìa</t>
  </si>
  <si>
    <t>Vi phạm định lượng</t>
  </si>
  <si>
    <t>NCC chỉ cung cấp được 3 phiếu kiểm định cân, số cân còn lại NCC tự hiệu chuẩn nội bộ nhưng chưa cơ sở chưa có quả cân hiệu chuẩn,
Vùng trồng chưa có bảng nhận diện thông tin lô thửa (chủng loại, ngày gieo hạt, diện tích, sản lượng dự kiến…)</t>
  </si>
  <si>
    <t>Vườn trồng của NCC: thuốc BVTV không được lưu trữ an toàn trong kho lưu trữ, rải rác ở nhiều khu vực (trong đó có thuốc xịt cỏ)
Vườn trồng NCC có sử dụng thuốc diệt cỏ nhưng chưa cập nhật vào nhật kí trồng trọt
Tại khu vực tập kết thuốc BVTV và dụng cụ phun xịt tồn đọng nhiều rác, vỏ bao bì, vỏ chai thuốc BVTV
Hàng hóa trong kho thành phẩm để sát tường, chưa tuân thủ khoản cách tối thiểu theo quy định
Sàn nhà khu vực sơ chế đọng nước
Bình cồn sát khuẩn trong và trước khu vực NVS không sử dụng được (vòi xịt hư)</t>
  </si>
  <si>
    <t>Tỉnh Tây Ninh</t>
  </si>
  <si>
    <t>2062723</t>
  </si>
  <si>
    <t>HTX RAU AN TOÀN VIỆT (VIETRAT)</t>
  </si>
  <si>
    <t>420 Đường Cầu Xây, ấp Cầu Xây, xã Long Trạch, huyện Cần Đước, tỉnh Long An</t>
  </si>
  <si>
    <t>Ms, Lan</t>
  </si>
  <si>
    <t xml:space="preserve">0906,311,167 </t>
  </si>
  <si>
    <t>vietrat,com@gmail,com</t>
  </si>
  <si>
    <t>Rau thơm, diếp cá, tía tô, húng cây, húng lũi, mồng tơi, rau muống, rau lang, ngò gai,, hành lá…hữu cơ</t>
  </si>
  <si>
    <t>Thực phẩm công nghệ</t>
  </si>
  <si>
    <t>Bánh kẹo</t>
  </si>
  <si>
    <t>Nguyễn Ánh Ngọc
Đại Thị Thanh Huyền
Nguyễn Thị Mai</t>
  </si>
  <si>
    <t>Phạm Quỳnh Dao</t>
  </si>
  <si>
    <t>Tỉnh Đồng Nai</t>
  </si>
  <si>
    <t>2060299</t>
  </si>
  <si>
    <t>CÔNG TY CỔ PHẦN TẬP ĐOÀN GIA BẢO</t>
  </si>
  <si>
    <t>VP: Số 28 Trương Công Định, khu phố Phú Xuân, P, Bình Phước, tỉnh Đồng Nai
Nhà máy sản xuất: Ấp Đồng Tâm 2, xã Đồng Tâm, Tỉnh Đồng Nai
(Di chuyển bằng nhà xe petro: xuống Trạm cảnh sát giao thông QL 14 - Hường Bù Đăng)</t>
  </si>
  <si>
    <t>Nguyễn Dương
Vân</t>
  </si>
  <si>
    <t>0325 646 368
0794469952</t>
  </si>
  <si>
    <t>Nguyễn Dương &lt;kam@giabaocorp,com&gt;</t>
  </si>
  <si>
    <t xml:space="preserve">Hạt điều </t>
  </si>
  <si>
    <t>Hợp đồng mua bán muối hết hạn tháng 12,2025
Có biểu mẫu kiểm tra nguyên liệu đầu vào nhưng chưa có ghi nhận kiểm tra các nguyên liệu tươi: ớt, tỏi, gấc…</t>
  </si>
  <si>
    <t>Yếu tố con người</t>
  </si>
  <si>
    <t>Nhân viên phòng xếp điều hộp (điều rang muối) tháo nón ngay trong phòng sản xuất =&gt; mối nguy rơi rớt tóc vào sản phẩm
Giấy khám sức khỏe các nhân viên vào tháng 08 và tháng 10 thiếu khám cận lâm sàng (xét nghiệm máu và nước tiểu)
Nhân viên phòng hạt điều tẩm vị không tháo bao tay khi nhặt hạt điều dưới mặt đất
Quạt thông gió các khu vực có lưới chắn có kích thước lỗ khá to =&gt; côn trùng dễ xâm nhập vào nhà xưởng lúc tắt quạt không sản xuất,
Bao bì để trong rổ nhựa: để trực tiếp với nền đất (chưa đáp ứng chiều cao tối thiểu 10cm)</t>
  </si>
  <si>
    <t>Bánh mỳ</t>
  </si>
  <si>
    <t>Phạm Thị Thảo</t>
  </si>
  <si>
    <t>Mở mới</t>
  </si>
  <si>
    <t>NCC mới</t>
  </si>
  <si>
    <t>CÔNG TY CỔ PHẦN CAO LỢI HƯNG VIỆT NAM</t>
  </si>
  <si>
    <t>Ấp Thuận Hòa 2, Xã Hòa Khánh, Tỉnh Tây Ninh, Việt Nam (Long An cũ)</t>
  </si>
  <si>
    <t>Anh Thảo</t>
  </si>
  <si>
    <t>0974,953,539</t>
  </si>
  <si>
    <t>thaomn@caoloihung,com,vn</t>
  </si>
  <si>
    <t>Bánh Pia</t>
  </si>
  <si>
    <t>HSCB nguyên liệu mức bí không có chữ ký và con dấu (cơ sở trường thọ)
Hồ sơ công bố chưa làm công văn cập nhật tem nhãn địa chỉ mới (bao bì thực tế đã cập nhật)
Chưa làm tiêu chuẩn cơ sở sản phẩm
Trên nhãn sản phẩm: có ghi "75 ngày ở nhiệt độ khô ráo thoáng mát không lớn hơn 32°C" =&gt;chưa phù hợp khuyến cáo bỏ dòng "không lớn hơn  32°C hoặc thay bằng cụm từ "khuyến cáo_khuyến khích"
Sản phẩm bánh pía chà bông trứng muối có sử dụng nguyên liệu "củ cải muối" nhưng công bố lại dùng từ "củ cải" =&gt; đề xuất điều chỉnh đúng
Chưa có biểu mẫu kiểm soát quá trình sơ chế và chế biến nguyên liệu mỡ heo trong sản phẩm "bánh pía trứng muối chà bông"</t>
  </si>
  <si>
    <t>Phòng chuẩn bị nguyên liệu sầu riêng có mang dụng cụ cá nhân vào khu vực làm việc
Nhà xưởng thiết kế khá kín và đảm bảo tiêu chuẩn, tuy nhiên khu vực xếp bánh bào băng tải nướng là khu vực hở =&gt; con trùng/động vật gây hại/bụi bẩn dễ nhiễm vào sản phẩm
Thùng đựng đậu sau ngâm bị nức/bể =&gt; mối nguy vật lý hiện diện dễ nhiễm vào bán thành phẩm
Thùng đụng rác ở hàng lang dẫn vào phòng nấu nhân có nắp bị hư (hở, nắp đậy hư) =&gt; thu hút côn trùng…
NCC có thực hiện kiểm định cân nội bộ, tuy nhiên: cân tại hai khu vực câm gia vị và cân thành phẩm điều hết hạn từ tháng 11 và tháng 08/2025,
Thiết bị bẫy côn trùng chưa phù hợp: thiếu miếng keo dính và không có nắp chặn bên ngoài =&gt; côn trùng dễ rơi rớt vào bánh thành phẩm và thành phẩm (phòng nấu đậu, sơ chế sầu riêng…,)</t>
  </si>
  <si>
    <t>Thức ăn nấu sẵn</t>
  </si>
  <si>
    <t>Nguyễn Thị Ngọc Tú</t>
  </si>
  <si>
    <t>Huỳnh Thị Bảo Trâm</t>
  </si>
  <si>
    <t>2008365</t>
  </si>
  <si>
    <t>CTY TNHH FEDDY</t>
  </si>
  <si>
    <r>
      <t xml:space="preserve">Tên của cơ sở: CÔNG TY TNHH FEDDY¬_ Tầng 22, tòa nhà Centec, 72-74 Nguyễn Thị Minh Khai, Phường Võ Thị Sáu, Quận 3, TpHCM
Địa chỉ sản xuất: CÔNG TY TNHH CHẾ BIẾN THỰC PHẨM ĐỒNG NAI_khu 6, ấp Bàu Cả, xã Trung Hòa, huyện Trảng Bom, tỉnh Đồng Nai
</t>
    </r>
    <r>
      <rPr>
        <b/>
        <sz val="11"/>
        <color theme="1"/>
        <rFont val="Times New Roman"/>
        <family val="1"/>
      </rPr>
      <t>(Ngoài ra NCC còn gia công thêm sản phẩm khô ở các Hộ Kinh Doanh)</t>
    </r>
  </si>
  <si>
    <t>Trương Trang</t>
  </si>
  <si>
    <t xml:space="preserve">Trang Truong Thi Dai' &lt;trang,ttd@greenfeed,com,vn&gt;
FOOD Sales Admin Group &lt;food,sa@feddy,com,vn&gt;
</t>
  </si>
  <si>
    <t>Xúc xích xông khói
Chả lụa bì ớt xiêm xanh</t>
  </si>
  <si>
    <t>Cân tại cơ sở sản xuất có kiểm định/hiệu chuẩn định kì, tuy nhiên tại thời điểm kiểm tra cân tại phòng cân gia vị (tem kiểm định hết HSD), cân tai máy chạy xúc xích (mất tem)</t>
  </si>
  <si>
    <t>Kho bán thành phẩm: nguyên liệu mỡ heo sau đùn, mỡ heo nguyên tảng, tai heo…không được che chắnTrần nhà khu vực máy cutter bị rỉ sét, đọng sương (tại thời điểm kiểm tra có sương đọng thành giọt rơi xuống)Dụng cụ bảo trì, bảo dưỡng máy để tại khu vực sản xuất và để chung với rổ đựng chi tiết máy (trục xoay,…)Các thiết bị bảo trì bảo dưỡng này tại thời điểm kiểm tra ghi nhận có hiện trượng rỉ sét bên ngoài nặng,Kho bán thành phẩm nguyên liệu tươi sống để sát tườngDụng cụ thu gom rác thải chưa phù hợp trong nhà xưởng sản xuất, không sử dụng thùng rác,Tại thời điểm kiểm tra chỉ sử dụng túi rác để trực tiếp dưới sàn và rác tràn ra ngoài,</t>
  </si>
  <si>
    <t>Tỉnh Vĩnh Long</t>
  </si>
  <si>
    <t>Thu mua liên kết</t>
  </si>
  <si>
    <t>2002718</t>
  </si>
  <si>
    <t>VỰA TRÁI CÂY HOÀNG QUÍ</t>
  </si>
  <si>
    <t>Hộ nông dân liên kết Đoàn Thanh Phong, Song Bình, Chợ Gạo, Tiền Giang</t>
  </si>
  <si>
    <t>Quý</t>
  </si>
  <si>
    <t>0988948888</t>
  </si>
  <si>
    <t>nongsanhoangquy@gmail,com</t>
  </si>
  <si>
    <t>Bưởi hồng da xanh</t>
  </si>
  <si>
    <t>Chưa cung cấp được KN đất vùng trồngChưa cung cấp được KN nước tưới</t>
  </si>
  <si>
    <t>Hộ nông dân liên kết Nguyễn Thị Ngọc Điệp, Long Bình Điền, Chợ Gạo, Tiền Giang</t>
  </si>
  <si>
    <t>0988948889</t>
  </si>
  <si>
    <t>Khu bảo quản phân thuốc chưa được cách ly với khu vực sinh hoạt</t>
  </si>
  <si>
    <t>Hộ nông dân liên kết Nguyễn Văn Quê, Long Bình Điền, Chợ Gạo, Tiền Giang</t>
  </si>
  <si>
    <t>0988948890</t>
  </si>
  <si>
    <t>Lê Thị Kim Cương</t>
  </si>
  <si>
    <t>Phan Vũ Thùy Dung</t>
  </si>
  <si>
    <t>MB</t>
  </si>
  <si>
    <t>Thành phố Hải Phòng</t>
  </si>
  <si>
    <t>Sản xuất</t>
  </si>
  <si>
    <t>2007828</t>
  </si>
  <si>
    <t>CTY TNHH TMSX NHẬT NGUYÊN</t>
  </si>
  <si>
    <t>Thôn Đoài , Xã Hà Bắc , Thành phố Hải Phòng, Việt Nam</t>
  </si>
  <si>
    <t>Vùng trồng: Hộ Đặng Thị Thanh Hòa (Ấp 1 xã Vĩnh Bình huyện Vĩnh Hưng tỉnh Long An)</t>
  </si>
  <si>
    <t>Mr Thành</t>
  </si>
  <si>
    <t>0913031035</t>
  </si>
  <si>
    <t>info@thitheo3g,com; hieu@thitheo3g,com, dathangthit@gmail,com</t>
  </si>
  <si>
    <t>Tai heo, bắp bò chua ngọt, cà, sung dưa muối</t>
  </si>
  <si>
    <t>Nguyễn Thị Hồng Tịnh</t>
  </si>
  <si>
    <t>Đỗ Quang Hào</t>
  </si>
  <si>
    <t>Chưa có hợp đồng giữa HKD Đàm Văn Tùng và công ty Q2F (cung cấp tai heo NK từ Nga) và Công ty miss word (cung cấp bắp bò)</t>
  </si>
  <si>
    <t>- Sàn khu sản xuất bị bong một số chỗ
- Rèm cửa bám bẩn
- Khu vực để hóa chất chưa có biển nhận dạng
- Đèn bẫy côn trùng dính nhiều côn trùng chưa thay</t>
  </si>
  <si>
    <t>2011489</t>
  </si>
  <si>
    <t>CTY TNHH NÔNG SẢN AN THIÊN PHÚ</t>
  </si>
  <si>
    <t>Địa chỉ đánh giá Cơ sở Bông Ô Môi, địa chỉ: ấp Vĩnh Thành, xã Vĩnh Trinh, huyện Vĩnh Thạnh, Tp, Cần Thơ</t>
  </si>
  <si>
    <t>Mr, Thái</t>
  </si>
  <si>
    <t>0966540968</t>
  </si>
  <si>
    <t>anthienphu2001@gmail,com</t>
  </si>
  <si>
    <t>Dưa hấu hắc mỹ nhân, dưa hấu không hạt</t>
  </si>
  <si>
    <t>Chưa có hướng dẫn thu hoạch cho nông hộ (bằng văn bản, chỉ hướng dẫn qua lời nói)
Chưa có biện pháp ngăn chặn sự phát tán sang các ruộng xung quanh
Có tập huấn ATTP các hộ nông dân nhưng chưa văn bản hóa
Vỏ bao bì thuốc BVTV còn trên vườn chưa được thu gom triệt để,</t>
  </si>
  <si>
    <t>Thành phố Cần Thơ</t>
  </si>
  <si>
    <t>2001584</t>
  </si>
  <si>
    <t>CTY TNHH VỊ NGUYÊN</t>
  </si>
  <si>
    <t>HLK Hồ Thị Mỹ Dung - Liên Nghĩa, Đức Trọng, Lâm Đồng,</t>
  </si>
  <si>
    <t>Ms Hằng
Ms Nga</t>
  </si>
  <si>
    <t>Ms Hằng 0909338283; 
Ms Nga  ĐT: 090,343,7246;</t>
  </si>
  <si>
    <t>vinguyen,co@gmail,com;vinguyen,co,hanoi@gmail,com; hangpham,vinguyen@gmail,com</t>
  </si>
  <si>
    <t>Đậu hủ</t>
  </si>
  <si>
    <t>Lỗi hồ sơ chứng từ truy xuất</t>
  </si>
  <si>
    <t>Có hồ sơ nhưng chưa truy xuất được lô trứng sản xuất các lô trong ngày
Chưa có hồ sơ ghi chép kiểm soát đo lường các sản phẩm cân sẵn tại cơ sở(chỉ có ghi tay )</t>
  </si>
  <si>
    <t>Lâm Kim Huyền Trân
Kiều Thị Tuyết Sương
Nguyễn Thị Bách Thoa</t>
  </si>
  <si>
    <t>Tỉnh Lâm Đồng</t>
  </si>
  <si>
    <t>2003719</t>
  </si>
  <si>
    <t>CTY TNHH RAU THANH HẠNH</t>
  </si>
  <si>
    <t>C HẠNH</t>
  </si>
  <si>
    <t>0966889595</t>
  </si>
  <si>
    <t>hanhlai1979@gmail,com</t>
  </si>
  <si>
    <t>Xà lách mỡ</t>
  </si>
  <si>
    <t>Trần Xuân Hưng</t>
  </si>
  <si>
    <t>- Chưa có biện pháp ngăn chặn, biển cảnh báo khi phun thuốc,
- Tại thời điểm kiểm tra, HND chưa trang bị bảng nhận diện lô thửa</t>
  </si>
  <si>
    <t>HLK Nguyễn Gia Long - Liên Nghĩa, Đức Trọng, Lâm Đồng,</t>
  </si>
  <si>
    <t>Bắp cải trắng</t>
  </si>
  <si>
    <t>Chưa có biện pháp ngăn ngừa, biển cảnh báo về khu vực lưu trữ thuốc BVTV</t>
  </si>
  <si>
    <t>HLK Thống Hếnh Giồng - Liên Hiệp, Đức Trọng, Lâm Đồng,</t>
  </si>
  <si>
    <t>Hành lá</t>
  </si>
  <si>
    <t>HLK Vương Thị Luyến - Liên Nghĩa, Đức Trọng, Lâm Đồng,</t>
  </si>
  <si>
    <t>Cà rốt</t>
  </si>
  <si>
    <t>Lâm Đồng</t>
  </si>
  <si>
    <t>2011618</t>
  </si>
  <si>
    <t xml:space="preserve">CÔNG TY TNHH KAMEREO </t>
  </si>
  <si>
    <t>HLK Cty TNHH Nông Sản Thực Phẩm Cao Nguyên - TT Thạnh Mỹ, Đơn Dương, Lâm Đồng</t>
  </si>
  <si>
    <t>0989 287 962</t>
  </si>
  <si>
    <t>thanhphong,pham@kamereo,vn</t>
  </si>
  <si>
    <t>Xà lách thủy canh các loại: Lolo xanh, lolo tím, thủy canh, mỡ…</t>
  </si>
  <si>
    <t>HLK Nguyễn Tấn Hà - Hiệp An , Đức Trọng, Lâm Đồng,</t>
  </si>
  <si>
    <t>Xà lách Iceberg</t>
  </si>
  <si>
    <t>- Chưa có biện pháp ngăn chặn, biển cảnh báo khi phun thuốc
- Tại thời điểm kiểm tra, HND chưa trang bị bảng nhận diện lô thửa</t>
  </si>
  <si>
    <t>HLK Vòng Hỷ Sanh - Đà Lạt, Lâm Đồng,</t>
  </si>
  <si>
    <t>Xà lách các loại: frisee, lolo tím, radichio, romain,…</t>
  </si>
  <si>
    <t xml:space="preserve">- Sử dụng thuốc bvtv sai đối tượng cây trồng: Anvil 5SC, Verismo 240SC, Ebama 50EC, Zorket 450WP
- Chưa có biện pháp ngăn chặn, biển cảnh báo khi phun thuốc,
- Tại thời điểm kiểm tra, HND chưa trang bị bảng nhận diện lô thửa,
- Vỏ bao bì thuốc BVTV chưa được thu gom
</t>
  </si>
  <si>
    <t>Trái Cây</t>
  </si>
  <si>
    <t>Tỉnh Khánh Hoà</t>
  </si>
  <si>
    <t>2010976</t>
  </si>
  <si>
    <t>CTY TNHH NSẢN ÁNH DƯƠNG LDG</t>
  </si>
  <si>
    <t>HLK Nguyễn Hoàng Dãi - Phước Sơn, Ninh Phước, Ninh Thuận</t>
  </si>
  <si>
    <t>Nguyễn Hữu Đại</t>
  </si>
  <si>
    <t>0981,01,6666</t>
  </si>
  <si>
    <t>anhduonglamdong01@gmail,com</t>
  </si>
  <si>
    <t>Táo xanh</t>
  </si>
  <si>
    <t>- Chưa có phiếu kiểm nghiệm đất định kỳ 1 năm/ lần
- Chưa có phiếu kiểm nghiệm định nước kỳ 1 năm/ lần
- Tại thời điểm kiểm tra, HND chưa trang bị bảng nhận diện lô thửa</t>
  </si>
  <si>
    <t>HLK Nguyễn Thị Hồng Thủy - Phước sơn, Ninh Phước, Ninh Thuận</t>
  </si>
  <si>
    <t>Măng tây xanh, nha đam</t>
  </si>
  <si>
    <t>Thực phẩm khô</t>
  </si>
  <si>
    <t>Lê Thị Ngọc Bích</t>
  </si>
  <si>
    <t>Nguyễn Thị Kim Thanh</t>
  </si>
  <si>
    <t>2000492</t>
  </si>
  <si>
    <t>CÔNG TY CP THỦY ĐẶC SẢN SEASPIMEX</t>
  </si>
  <si>
    <t>B23/63, Đường Hoàng Phan Thái, xã Bình Chánh, huyện Bình Chánh, Tp, Hồ Chí Minh</t>
  </si>
  <si>
    <t>Ms, Thanh</t>
  </si>
  <si>
    <t>0902581789</t>
  </si>
  <si>
    <t>Thanh P_KDND &lt;thanhpham@seaspimex,vnn,vn&gt;</t>
  </si>
  <si>
    <t>Cá ngừ đóng hộp</t>
  </si>
  <si>
    <t>Trương Duy Khánh</t>
  </si>
  <si>
    <t>Nguyễn Quốc Hiển</t>
  </si>
  <si>
    <t xml:space="preserve">Cơ sở có phân khu tuy nhiên chưa kiểm soát việc đi lại của nhân viên qua các khu vực,Nhà xưởng nằm trong khu dân cư, gần khu vực nhà máy xử lý rác </t>
  </si>
  <si>
    <t>CÔNG TY TNHH BAEKKA MANDU</t>
  </si>
  <si>
    <t>05 Đào Sư Tích, Xã Nhà Bè, TP, Hồ Chí Minh, Việt Nam</t>
  </si>
  <si>
    <t>Ms, Vi</t>
  </si>
  <si>
    <t>0931132111</t>
  </si>
  <si>
    <t>Nguyễn Vi &lt;nguyenvi,yg@gmail,com&gt;</t>
  </si>
  <si>
    <t>Các loại nước xốt, chả viên, gà chiên…</t>
  </si>
  <si>
    <t>Đa số các nguyên liệu, phụ gia đều không làm hợp đồng mua bán, chỉ có hồ sơ công bố, hồ sơ của nhà sản xuất, hóa đơn mua hàng,</t>
  </si>
  <si>
    <t>Tỉnh Đồng Tháp</t>
  </si>
  <si>
    <t>2010838</t>
  </si>
  <si>
    <t>CTY TNHH NSẢN CÁNH ĐỒNG VÀNG</t>
  </si>
  <si>
    <t>Mr Hoài</t>
  </si>
  <si>
    <t>0919554353</t>
  </si>
  <si>
    <t>goldenfield,agri@gmail,com</t>
  </si>
  <si>
    <t>Sapo</t>
  </si>
  <si>
    <t>Chưa cung cấp được hóa đơn phân thuốc,</t>
  </si>
  <si>
    <t>Có tập huấn ATTP, sử dụng thuốc BVTV cho hộ nông dân nhưng chưa văn bản hóa
Vỏ bao bì thuốc BVTV còn trên vườn chưa được thu gom triệt để,</t>
  </si>
  <si>
    <t>Tỉnh An Giang</t>
  </si>
  <si>
    <t>Hộ nông dân liên kết Lê Văn Xuân, Ấp 3, Xã Vĩnh Bình, huyện Vĩnh Hưng, tỉnh Long An</t>
  </si>
  <si>
    <t>Khóm</t>
  </si>
  <si>
    <t>Chưa cung cấp được hóa đơn phân thuốc
Sử dụng giống địa phương chưa cung cấp được hồ sơ cây giống</t>
  </si>
  <si>
    <t>Có tập huấn ATTP, sử dụng thuốc BVTV cho hộ nông dân nhưng chưa văn bản hóa</t>
  </si>
  <si>
    <t>2010099</t>
  </si>
  <si>
    <t>CTY TNHH MTV ANT FARM</t>
  </si>
  <si>
    <t>Kho Lâm Đồng:  90 Quốc lộ 20, Phú Hội, Đức Trọng, Lâm Đồng</t>
  </si>
  <si>
    <t>Chị Thanh</t>
  </si>
  <si>
    <t>090 9068314</t>
  </si>
  <si>
    <t>lienhe@antfarmfv,com; nga,ltt@antfarmfv,com</t>
  </si>
  <si>
    <t>Khoai lang mật, khoai lang nhật, khoai lang sữa,,,</t>
  </si>
  <si>
    <t>- Chưa kiểm soát đo lường sản phẩm sau đóng gói</t>
  </si>
  <si>
    <t>Chưa có biểu mẫu kiểm soát đo lường cho các sản phẩm được cân trong quá trình sản xuất
Chưa có khu vực lưu tạm thời các sản phẩm không đạt chất lượng và chưa có biên bản xử lý
Có khu vực lưu mẫu nhưng chưa có biểu mẫu kiểm tra mẫu trong suốt hạn sử dụng của sản phẩm
Đa số các nguyên liệu, phụ gia đều không làm hợp đồng mua bán, chỉ có hồ sơ công bố, hồ sơ của nhà sản xuất, hóa đơn mua hàng,
Có mang bảo hộ: tạp dề, đội mũ trùm tóc, tuy nhiên đa số nhân viên đội mũ chưa đúng quy đinh, chưa trùm hết qua tai,
Nhân viên được tập huấn vệ sinh ATTP nhưng chưa có bài thi đánh giá
Một số dụng cụ như dao, thớt, sử dụng bằng gỗ, nguy cơ ẩm mốc, lây nhiễm vào sản phẩm,
Một số thiết bị, máy móc không sử dụng để lẫn lộn trong khu vực sản xuất, nguy cơ nhiểm bụi bẩn vào sản phẩm,
Một số nguyên liệu không có tem nhãn, một số nguyên liệu khi chiết thành các túi nhỏ phần dư không có biểu mẫu quy định về ngày mở bao bì và thời hạn sử dụng trong bao lâu
Rác thải trong quá trình sản xuất tại khu vực phòng sản xuất: thùng rác để bên trong, nguy cơ nhiễm chéo mối nguy vào sản phẩm</t>
  </si>
  <si>
    <t>NCC đã gửi hành động khắc phục</t>
  </si>
  <si>
    <t>2010091</t>
  </si>
  <si>
    <t>CÔNG TY CP NÔNG NGHIỆP U&amp;I</t>
  </si>
  <si>
    <t>Khu nông nghiệp ứng dụng công nghệ cao An Thái - Ấp 4 xã An Thái, huyện Phú Giáo, tỉnh Bình Dương
Kho Thuận An - Đường Thuận Giao 09, phường Thuận Giao, Thuận An, tỉnh Bình Dương</t>
  </si>
  <si>
    <t>Hộ nông dân liên kết Nguyễn Xuân Đảnh, Long Hưng A, Lấp Vò, Đồng Tháp</t>
  </si>
  <si>
    <t>Mr, Khuyến</t>
  </si>
  <si>
    <t>0938543986</t>
  </si>
  <si>
    <t>khuyentn@unifarm,com,vn</t>
  </si>
  <si>
    <t>Chuối</t>
  </si>
  <si>
    <t>CÔNG TY TNHH THỰC PHẨM  FOHLA</t>
  </si>
  <si>
    <t>A97, Phú Thuận, P, Phú Thuận, Q,7, Tp, HCM
Cơ sở: Công ty TNHH Huy Long An - Mỹ Bình, Ấp 3, xã Mỹ Bình, huyện Đức Huệ, tỉnh Long An</t>
  </si>
  <si>
    <t>HLK CÔNG TY TNHH TRỒNG NẤM HOA SEN - Thôn Giang ly, Xã N'Thol Hạ, Đức Trọng, Lâm Đồng,</t>
  </si>
  <si>
    <t>Mr, Quốc Tĩnh</t>
  </si>
  <si>
    <t>0353925369</t>
  </si>
  <si>
    <t>caotinh2502@gmail,com; thucphamfohla@gmail,com</t>
  </si>
  <si>
    <t>Nhà vệ sinh dơ, không có nước rửa tay, không có cồn sát khuẩn hay giấy lau tay, không có bảng chỉ dẫn rửa tay 6 bước, không có bảng chỉ dẫn rửa tay sau k+AI25ư-hi đi vệ sinhNhà vệ sinh khá nhỏ, dùng chung cho cả nam lẫn nữ, không bố trí bồn rửa tay phía bên ngoàiTại thời điểm đánh giá, cơ sở chưa cung cấp được giấy khám sức khỏe của chủ cơ sở và nhân viênTại thời điểm đánh giá, cơ sở có đặt bẩy chuột tuy nhiên không có biểu mẫu ghi chép, có bố trí đèn diệt côn trùng nhưng khô cắm điện, không có biểu mẫu ghi chép,</t>
  </si>
  <si>
    <t>Nguyễn Thị Linh</t>
  </si>
  <si>
    <t>Dương Thị Lựu</t>
  </si>
  <si>
    <t>2011573</t>
  </si>
  <si>
    <t>CÔNG TY TNHH  AGRI LT VIỆT NAM</t>
  </si>
  <si>
    <t>Nhà sơ chế: Ấp 7, Xã Vĩnh Công, Huyện Châu Thành, Tỉnh Long An, Việt Nam</t>
  </si>
  <si>
    <t>Mr, Luân</t>
  </si>
  <si>
    <t>093 3198171</t>
  </si>
  <si>
    <t>phamhoangluan171@gmail,com</t>
  </si>
  <si>
    <t>Dưa hấu các loại</t>
  </si>
  <si>
    <t xml:space="preserve">Chưa cung cấp KN nước tưới vùng trồng
Chưa cung cấp KN đất vùng trồng
Chưa cung cấp phiếu kiểm định cân
Có sự cách biệt giữa khu sản xuất và không sản xuất, nhà vệ sinh nằm trong khu vực sản xuất nhưng chưa có rèm che ngăn cách
Chưa có dung dịch rửa tay, cồn sát khuẩn, khăn lau tay cho nhân viên
Chưa đầy đủ hồ sơ khám sức khỏe đầy đủ cho nhân viên(mới cung cấp giấy khám sức khỏe 3/10 nhân viên)
Mới tập huấn kiến thức về ATTP cho 3/10 nhân viên,
Có chưng trình kiểm soát động vật gây hại nhưng chưa có nhật ký ghi chép
</t>
  </si>
  <si>
    <t>94 3198171</t>
  </si>
  <si>
    <t>Chưa cung cấp được hóa đơn nguồn gốc hạt giống
Chưa có hóa đơn phân thuốc</t>
  </si>
  <si>
    <t>Chưa có hướng dẫn tập huấn ATTP hộ nông dân liên kết
Chưa có bảng nhận diện lô thửa</t>
  </si>
  <si>
    <t>95 3198171</t>
  </si>
  <si>
    <t>96 3198171</t>
  </si>
  <si>
    <t>2011012</t>
  </si>
  <si>
    <t>CTY TNHH AGRIKIGAI</t>
  </si>
  <si>
    <t>Nguyễn Anh Võ</t>
  </si>
  <si>
    <t>0935 048 589</t>
  </si>
  <si>
    <t>Thủy Bích &lt;bichthuy@namxanh,vn&gt;; Nguyễn Anh Võ Nấm Xanh &lt;anhvo@namxanh,vn&gt;;Uyên Thi Hồ Võ &lt;uyenthi@namxanh,vn&gt;</t>
  </si>
  <si>
    <t>Nấm mỡ nâu, nấm mỡ trắng</t>
  </si>
  <si>
    <t>- Chưa ghi chép Nhật ký thu hoạch</t>
  </si>
  <si>
    <t>- Tại thời điểm kiểm tra, động vật nuôi (chó) xuất hiện trong nhà sơ chế</t>
  </si>
  <si>
    <t>Nguyễn Thị Kim Cúc
Nguyễn Thị Quyên</t>
  </si>
  <si>
    <t>Hà Nội</t>
  </si>
  <si>
    <t>sản xuất</t>
  </si>
  <si>
    <t>2062755</t>
  </si>
  <si>
    <t>HTX NÔNG SẢN SẠCH TÙNG ANH</t>
  </si>
  <si>
    <t>Đồng Xuyên, Đặng Xá, Gia Lâm, Hà Nội</t>
  </si>
  <si>
    <t> </t>
  </si>
  <si>
    <t>kimthuy3183@gmail,com</t>
  </si>
  <si>
    <t>Trần Văn Khoa</t>
  </si>
  <si>
    <t>GCN hết hiệu lực</t>
  </si>
  <si>
    <t>GCN trồng trọt Vietgap hết hiệu lực T11/2025</t>
  </si>
  <si>
    <t>Chưa cung cấp được hồ sơ mua giống, thuốc, phân bón</t>
  </si>
  <si>
    <t>- Nhà xưởng chung với khu vực sinh hoạt
- Nhà xưởng sơ chế không đảm bảo VSATTP: nhà xưởng chưa kín, thiếu giấy khám sức khỏe, tập huấn ATTP 1/2 nhân sự</t>
  </si>
  <si>
    <t>Thịt nguội, xúc xích, hàng chua</t>
  </si>
  <si>
    <t>Nguyễn Thị Ý Thanh</t>
  </si>
  <si>
    <t>Nguyễn Vũ Diệu Anh</t>
  </si>
  <si>
    <t>Tỉnh Nghệ An</t>
  </si>
  <si>
    <t>2007869</t>
  </si>
  <si>
    <t>CTY TNHH TP QUANG TRANG</t>
  </si>
  <si>
    <t>Số 14 đường Bùi Dương Lịch,P, Quán Bàu, TP Vinh, Nghệ An</t>
  </si>
  <si>
    <t>Chị Trang</t>
  </si>
  <si>
    <t>quangtrang368@gmail,com</t>
  </si>
  <si>
    <t>Giò bê  đặc sản Nghệ An</t>
  </si>
  <si>
    <t>- Chưa cung cấp được hồ sơ hóa đơn nhập nguyên liệu thịt bê
- Chưa kiểm soát đo lường đối với hàng đóng gói sẵn
kiểm tra 1 số mẫu có khối lượng tịnh không đáp ứng theo tiêu chuẩn: có gói thiếu 65g
- Nguyên liệu trong kho thiếu tem nhãn thẻ kho nhận diện</t>
  </si>
  <si>
    <t>Chưa có phòng thay đồ BHLĐ, chưa trang bị BHLĐ cho khách tham quan và nhà thầu</t>
  </si>
  <si>
    <t>Nguyễn Thị Dung</t>
  </si>
  <si>
    <t>Nghệ An</t>
  </si>
  <si>
    <t>2010608</t>
  </si>
  <si>
    <t>HKD CS SX THỰC PHẨM SẠCH THANH PHÚC</t>
  </si>
  <si>
    <t>Xóm 20, xã Nghi Phú, tp Vinh, tỉnh Nghệ An</t>
  </si>
  <si>
    <t>Anh Hùng</t>
  </si>
  <si>
    <t>Sđt: 0913393737</t>
  </si>
  <si>
    <t>hungcienco4@gmail,com</t>
  </si>
  <si>
    <t>Bún</t>
  </si>
  <si>
    <t xml:space="preserve">Hồ sơ pháp lý sản phẩm: không có công bố/sai công bố/sai tiêu chuẩn </t>
  </si>
  <si>
    <t xml:space="preserve">- Tem nhãn sản phẩm thiếu mục thành phần
- Thiếu các hồ sơ: khám sức khỏe, tập huấn kiến thức, hợp đồng mua gạo, </t>
  </si>
  <si>
    <t>Nhà xưởng không đảm bảo VSATTP: nhà xưởng chưa kín, trần tường sàn nhiều vết bẩn,</t>
  </si>
  <si>
    <t>2062748</t>
  </si>
  <si>
    <t>CTY CỔ PHẦN OMEGA PHÚ THỌ</t>
  </si>
  <si>
    <t>Nguyễn Đình Thể: Hoàng Mai, Nghệ An</t>
  </si>
  <si>
    <t>Anh Huy</t>
  </si>
  <si>
    <t>0973014888</t>
  </si>
  <si>
    <t>omegaphutho@gmail,com</t>
  </si>
  <si>
    <t>Cà rốt, su su</t>
  </si>
  <si>
    <t>Thiếu chứng từ mua bán: giống, phân bón, thuốc</t>
  </si>
  <si>
    <t>Hàng để trực tiếp sàn không kê lót triệt để</t>
  </si>
  <si>
    <t>Thành phố Hà Nội</t>
  </si>
  <si>
    <t>2003486</t>
  </si>
  <si>
    <t>CÔNG TY TNHH UNI - SEA</t>
  </si>
  <si>
    <t>Số 100 ngõ 192 đường Tam Trinh, Yên Sơ, Hoàng Mai, hà Nội</t>
  </si>
  <si>
    <t>CHI NHÁNH CÔNG TY TNHH MEGA VIỆT PHÁT – NHÀ MÁY MEGADELI – L,06A, Đường số 1, KCN Long Hậu, Xã Long Hậu, Huyện Cần Giuộc, Tỉnh Long An (Tây Ninh)</t>
  </si>
  <si>
    <t>Mr, Thăng GĐ 0973481616/Yến KT 0326159999</t>
  </si>
  <si>
    <t>Dathang@unisea,vn; UNISEA Công ty TNHH &lt;dathang@unisea,com,vn&gt;</t>
  </si>
  <si>
    <t>Sơ chế thủy hải sản</t>
  </si>
  <si>
    <t>Trần Thị Nga</t>
  </si>
  <si>
    <t>QA ST/CH</t>
  </si>
  <si>
    <t>Thiếu bản cam kết Hộ nuôi trồng Nguyễn Thị Thúy, Nam Tân, Nam Sách, Hải Dương
Chưa thực hiện ghi chép hồ sơ theo dõi sản xuất gồm các nội dung: Thông tin lô
hàng nhận, khối lượng sản xuất trong ngày, nơi hàng đến</t>
  </si>
  <si>
    <t>Máy pack khay, máy cắt lát chưa được vệ sinh sạch sẽ,Trần nhà khu vực sơ chế bị rỉ sét, khó vệ sinhSàn kho mát chưa được vệ sinh sạch sẽ (bám bẩn, nhiều rác dưới gầm kệ kho)Thiếu giấy khám sức khỏe của 2/9 nhân viên: Nguyễn Văn Vững, Lưu Viết Hồi</t>
  </si>
  <si>
    <t>Trần Quang Huy
Phạm Thị Thảo</t>
  </si>
  <si>
    <t>Thành phố Đà Nẵng</t>
  </si>
  <si>
    <t>2008111</t>
  </si>
  <si>
    <t>CTY TNHH MTV HẢI SẢN TUẤN LỘC</t>
  </si>
  <si>
    <t>Thửa đất số (86+87), tờ bản đồsố 26, lô (8+ 9) - A2 đường Nguyễn TấtThành, Phường Hòa Minh, Q, Liên Chiểu,TP, Đà Nẵng,</t>
  </si>
  <si>
    <t>MS Hạnh</t>
  </si>
  <si>
    <t>sale,hs,tuanloc@gmail,com</t>
  </si>
  <si>
    <t>Cá nước mặn, cá nước ngọt, giáp xác nhuyễn thể</t>
  </si>
  <si>
    <t>Phùng Thanh Anh</t>
  </si>
  <si>
    <t>- Chưa có chương trình bẫy bắt con trùng động vật gây hại
- Chưa có nhật ký sản xuất, theo dõi ghi chép trong quá trình nuôi, phòng chữa bệnh
- Nhà vệ sinh bẩn, thiếu bồn rửa tay
- Nguyên liệu đầu vào và sản phẩm đầu ra đi chung một lối
- Chưa có kv riêng biệt lưu trữ xà phòng, nước lau sàn</t>
  </si>
  <si>
    <t>2011364</t>
  </si>
  <si>
    <t>CTY TNHH TM DV NÔNG SẢN VĂN BẰNG</t>
  </si>
  <si>
    <t>218 Nguyễn Quang Lâm, Hòa Xuân, Cẩm lệ, Đà Nẵng</t>
  </si>
  <si>
    <t>Mr, Bằng</t>
  </si>
  <si>
    <t>0916644780</t>
  </si>
  <si>
    <t>Nongsanvanbang@gmail,com</t>
  </si>
  <si>
    <t>Giá đỗ</t>
  </si>
  <si>
    <t xml:space="preserve"> Thiếu nhật ký thu mua nguyên liệu, nhật ký sản xuất
</t>
  </si>
  <si>
    <t>- NCC Chưa có quy trình kiểm soát con trùng động vật gây hại
- Chưa tập huấn ATTP, Thiếu khám sức khỏe</t>
  </si>
  <si>
    <t>2010204</t>
  </si>
  <si>
    <t>HTX TP SẠCH PHÚ NINH</t>
  </si>
  <si>
    <t>Hộ Võ Xuân Sơn, Nghĩa Hà, Quảng Ngãi</t>
  </si>
  <si>
    <t xml:space="preserve">Đặng Thị Kiều Oanh </t>
  </si>
  <si>
    <t>0935803649</t>
  </si>
  <si>
    <t>binhthaohuyen100889@gmail,com</t>
  </si>
  <si>
    <t>Cải ngọt, cải thài, cải xanh</t>
  </si>
  <si>
    <t>Chưa ghi chép nhật ký trồng trọt, nhật ký thu hoạch</t>
  </si>
  <si>
    <t>Đất trồng và nước tưới chưa kiểm nghiệm</t>
  </si>
  <si>
    <t>HTX Trà Lang, Nghĩa Hiệp&amp;Mộ Đức, Quảng Ngãi</t>
  </si>
  <si>
    <t>Cải ngọt, cải thài, cải xanh, rau muống</t>
  </si>
  <si>
    <t>Không có GCN</t>
  </si>
  <si>
    <t>HTX Trà Lang chưa có giấy chứng nhận ATTP</t>
  </si>
  <si>
    <t>Hộ Nguyễn Thị Minh Hiệp, Thăng Bình, Quảng Nam</t>
  </si>
  <si>
    <t>Cải ngọt, cải thài, cải xanh, rau dền, tía tô, khổ qua</t>
  </si>
  <si>
    <t>Hộ Lê Ngọc Phi Phú Ninh-Quảng Nam</t>
  </si>
  <si>
    <t>Rau muống, bí đỏ, khổ qua, ớt sừng</t>
  </si>
  <si>
    <t>2003599</t>
  </si>
  <si>
    <t>CS DIỆU LINH</t>
  </si>
  <si>
    <t>Thôn Tranh Khúc, xã Duyên Hà, Thanh Trì, Hà Nội</t>
  </si>
  <si>
    <t xml:space="preserve">Ms Tuyết - Đoàn </t>
  </si>
  <si>
    <t>0987,761,359, 0763631988</t>
  </si>
  <si>
    <t>dieulinhdh1359@gmail,com</t>
  </si>
  <si>
    <t>Bánh chưng</t>
  </si>
  <si>
    <t>Nguyễn Thị Kim Lanh</t>
  </si>
  <si>
    <t>Sản phẩm bánh chưng gấc và bánh chưng chay chưa khớp về thành phần giữa HSCb và tem nhãn</t>
  </si>
  <si>
    <t>Cơ sở lâu năm nên tường, trần và các cửa đã xuống cấp, tường bong bẩn, trần và cửa hở không kín, không ngăn ngừa được động vật côn trùng gây hại; Nồi nấu bánh chưa được vệ sinh, nắp hoen gỉ</t>
  </si>
  <si>
    <t>Nguyễn Hoàng Bích Trâm</t>
  </si>
  <si>
    <t>Lê Khánh Châu</t>
  </si>
  <si>
    <t>Đóng gói</t>
  </si>
  <si>
    <t>2011381</t>
  </si>
  <si>
    <t>CTY TNHH TP GIA BÁCH</t>
  </si>
  <si>
    <t>Số 35 nghách 39 ngõ 683 Nguyễn Khoái, Thanh Trì, Hoàng Mai, Hà Nôị</t>
  </si>
  <si>
    <t>Chị Giang</t>
  </si>
  <si>
    <t>0908 08 6263</t>
  </si>
  <si>
    <t>huongnt@nguyenhuyco,com, giangpham,nguyenhuy@gmail,com</t>
  </si>
  <si>
    <t>Bánh kẹo các loại</t>
  </si>
  <si>
    <t>- Chưa trang bị BHLĐ cho NV, khách tham quan
- Chưa có bảng chỉ dẫn “Rửa tay sau khi đi vệ sinh” ở khu vực nhà vệ sinh
- Kho lưu trữ đang để hàng sát tường
- Chưa có hồ sơ theo dõi kiểm soát côn trùng</t>
  </si>
  <si>
    <t>2062764</t>
  </si>
  <si>
    <t>CTY CP XÂY DỰNG TM VÀ SX HTC</t>
  </si>
  <si>
    <t xml:space="preserve">TT84 KĐT Nam An Khánh, Hoài Đức, Hà Nội </t>
  </si>
  <si>
    <t xml:space="preserve">Chị Hòa </t>
  </si>
  <si>
    <t>0961761566</t>
  </si>
  <si>
    <t>hoathanh7679@gmail,com;ncclongnhibaodatehanoi@gmail,com;nhacungcaplongnhi@gmail,com</t>
  </si>
  <si>
    <t>Bò sốt vang, chả, bò viên, gà viên</t>
  </si>
  <si>
    <t>Ngô Hồng Vân</t>
  </si>
  <si>
    <t>- Sai thông tin chất ổn định tinh bột biến tính của các SP: chả cốm; chả cá thu; bò viên; chả bề bề, tôm nõn; chả tôm; chả cá thát lát; gà viên: trên bao bì SP là INS 1412, trong HSCB là INS 1420
- HKD Cốm Bà Doãn thiếu GCN/bản cam kết VSATTP</t>
  </si>
  <si>
    <t xml:space="preserve">Trần phòng sơ chế hở
</t>
  </si>
  <si>
    <t>2008301</t>
  </si>
  <si>
    <t>CTY CP SỮA TƯƠI SÀI GÒN</t>
  </si>
  <si>
    <t>VP :  48/4 Hồ Biểu Chánh, Phường 11, Quận Phú Nhuận, Thành phố Hồ Chí Minh, Việt Nam
Nhà máy: Lô A8-1, đường D8, khu công nghiêp Đông Nam, xã Hòa Phú, huyện củ chi, HCM,</t>
  </si>
  <si>
    <t>096 3278797_Mr Ánh</t>
  </si>
  <si>
    <t>anhmau71@gmail,com; saigonmilk75@gmail,com; hungatcb@gmail,com; linh,trinh@saigonmilk,com,vn</t>
  </si>
  <si>
    <t>Nước uống, Sữa các loại, Bánh flan</t>
  </si>
  <si>
    <t>Hoàng Kim Duy</t>
  </si>
  <si>
    <t>Hồ sơ CBCL : thành phần Hương chỉnh thành hương liệu ; chỉ tiêu đường ghi chưa đúng theo TT 29/2023/TT-BYT
Chưa có PKN dầu bơ</t>
  </si>
  <si>
    <t>Tại thời điểm kiểm tra ghi nhận chưa thực hiện kiểm tra cân lại sau khi đóng gói
Khu vực chở xử lý cần có bảng nhận điện
Hồ sơ lưu mẫu chưa đầy đủ thông tin về tình trạng sản phẩm
Hồ sơ nhập nguyên liệu chưa có date Gạo nếp cẩm; 
Hồ sơ kiểm soát: nguyên liệu nhập, hoạt động sản xuất, lưu kho nhưng chưa ghi chép đầy đủ khối lượng, đơn vị tính, cân sau đóng gói, chưa quy định độ Brix, độ ẩm, màu sắc, cảm quan…
Chưa có hợp đồng với công ty SIM ; GCN BRENTAG hết hạn
Một số nhân viên chưa đeo khẩu trang khu vực đóng gói
01 số đôi dép còn bẩn
Khám sức khỏe chưa kiểm tra máu, nước tiểu, phụ khoa
Khu vực kho, khu vực nguyên liệu chưa có phân khu vực, chưa có thẻ kho
Tường nhà nứt
Nền nhà bề, bị đọng nước
Thiết bị bị chảy nước ; chưa quy định kiểm tra định kỳ thiết bị
Chưa có máy dò kim loại ; chưa có thiết bị vệ sinh hộp sữa chua
Kiểm nghiệm nước hết hạn, chưa kiểm 06 tháng/lần tại nơi sản xuất
Chưa Có trang thiết bị điều chỉnh nhiệt độ, độ ẩm, thông gió các yếu tố ảnh hưởng tới an toàn thực phẩm;
Sản phẩm trong kho chưa quy định khu vực, date ghi chưa đúng HSD</t>
  </si>
  <si>
    <t>Kinh doanh</t>
  </si>
  <si>
    <t>2060464</t>
  </si>
  <si>
    <t>HTX SX VA DVNN CNC GIA LÂM</t>
  </si>
  <si>
    <t>Nhà sơ chế: Trâu Quỳ, Gia Lâm, Hà Nội</t>
  </si>
  <si>
    <t>Anh Vũ</t>
  </si>
  <si>
    <t>cncgialam@gmail,com</t>
  </si>
  <si>
    <t>Bắp cải, khoai tây, cà rốt</t>
  </si>
  <si>
    <t>Nguyễn Thị Hồng Nhung</t>
  </si>
  <si>
    <t>Bổ sung thực hiện kiểm soát đo lường đối với hàng bao gói có định lượng, kiểm định lượng 2 cân điện tử</t>
  </si>
  <si>
    <t>- Bổ sung nhật ký và hóa đơn mua bán Cà rốt và hợp đồng, hóa đơn mua bán giống cây trồng,
- Thiếu PKN nguồn nước tưới và nguồn đất của khu vực trồng</t>
  </si>
  <si>
    <t>- Cần phải chia khu vực ra các khu vực riêng biệt: khu tiếp nhận nguyên liệu, sơ chế, chế biến, bao gói, kho hàng
Khu vực kho hàng hóa để chưa gọn gàng, chưa thực hiện vệ sinh sàn kho
- Sàn nhà khó làm vệ sinh, xây dựng quy định vệ sinh cho khu vực sơ chế
- Cửa ra vào để hở, không kín, đối diện là khu vực đang xây dựng nên còn bụi
- Bổ sung tập huấn kiến thức ATTP  (10 sinh viên)</t>
  </si>
  <si>
    <t>2001263</t>
  </si>
  <si>
    <t>CTY CP PHÁT TRIỂN PHÚ MỸ</t>
  </si>
  <si>
    <t>Lô CN 3, KCN Thạch Thất, Quốc Oai, TT, Quốc Oai, Huyên Quốc Oai, Hà Nội</t>
  </si>
  <si>
    <t>tsanvinh@vnn,vn'; 'anvinh17620@gmail,com'; 'anvinh1211@gmail,com'; 'HẢI AN VĨNH' &lt;anvinh7621@gmail,com&gt;; 'phongqlclanvinh@gmail,com'</t>
  </si>
  <si>
    <t>985759589</t>
  </si>
  <si>
    <t>ketoan@phumybakery,com</t>
  </si>
  <si>
    <t>Bánh bao</t>
  </si>
  <si>
    <t>Bánh bao chay bơ sữa; Bánh bao chay sữa: Chưa thể hiện tỉ lệ thành phần của sữa bột trên nhãn SP
Bánh bao chay vừng: Chưa thể hiện tỉ lệ phần trăm của vừng hạt
Bánh bao đậu xanh lá dứa: Thành phần NCC sử dụng hương lá dứa -&gt; NCC kiểm tra lại tên SP</t>
  </si>
  <si>
    <t>Hệ thống PCCC đang trong quá trình hoàn thiện nên CSVC chưa đảm bảo: Tường vỡ, bong tróc; Tường khu vực nguyên liệu không bằng phẳng
Trần khu vực để bao bì ẩm mốc, Trần trong khu vực trộn nguyên liệu hở, không phẳng</t>
  </si>
  <si>
    <t>2007559</t>
  </si>
  <si>
    <t>CTY TNHH HỆ THỐNG SOVI</t>
  </si>
  <si>
    <t>Địa chỉ cơ sở sản xuất Công ty TNHH thực phẩm SOVI: Đội 1, thôn Dương Thắng, xã Ngũ Đoan, huyện Kiến Thụy, Hải Phòng
Địa chỉ địa điểm kinh doanh Công ty TNHH hệ thống SOVI: Kiot 09-10, Ecohome 2, Tân Xuân, Đông Ngạc, Bắc Từ Liêm, HN</t>
  </si>
  <si>
    <t>Sản phẩm thịt sơ chế: Chả lá lốt, Thịt mọc, Thịt xiên mắc mật,…</t>
  </si>
  <si>
    <t>viet@sovi,org</t>
  </si>
  <si>
    <t>Thức ăn chế biến sẵn,
Thực phẩm đóng hộp,</t>
  </si>
  <si>
    <t>Bùi Thị Mai</t>
  </si>
  <si>
    <t>Nguyễn Hữu Linh</t>
  </si>
  <si>
    <t>Nguồn nguyên liệu thịt: thiếu bản cam kết ATTP, chưa kiểm soát nguồn nguyên liệu thịt kiểm nghiệm chỉ tiêu an toàn , Kiểm nghiệm thành phẩm không đạt yêu cầu</t>
  </si>
  <si>
    <t>Thiếu kiểm dịch vận chuyển ngoại tỉnh</t>
  </si>
  <si>
    <t>Công nhân chưa đảm bảo che kín tóc, Nhà xưởng khu nấu mốc, Khu sơ chế chế biến trong cùng 01 khu, nguy cơ nhiễm chéo,</t>
  </si>
  <si>
    <t>2060603</t>
  </si>
  <si>
    <t>THỦY HÙNG  CS SX GIÒ CHẢ ƯỚC LỄ</t>
  </si>
  <si>
    <t>Hồng Hà, Hà Nội</t>
  </si>
  <si>
    <t>Ms Hạnh</t>
  </si>
  <si>
    <t>Ms Hạnh 0982,668,761</t>
  </si>
  <si>
    <t>Giò chả</t>
  </si>
  <si>
    <t>NCC chưa có kiểm nghiệm kiểm soát nguồn thịt lợn, Sau một số sự cố NCC trên thị trường, Chưa có bản thuyết minh quy trình sản xuất=&gt; NCC bổ sung,Biểu mẫu kiểm soát vệ sinh nhà xưởng chưa đủ thể hiện đã kiểm soát trang thiết bị dụng cụ=&gt; NCC hoàn thiện lại biểu mẫu,
Sự cố truyền thông về nguyên liệu thịt sản xuất trên thị trường, NCC chưa thực hiện kiểm nghiệm chỉ tiêu an toàn và dịch tả lợn=&gt; NCC bổ sung lại QLCL,Chưa có kiểm nghiệm lá chuối tiếp xúc trực tiếp thực phẩm,</t>
  </si>
  <si>
    <t>NCC chưa tuân thủ nguyên tắc 01 chiều, Sử dụng 01 tháng máy cho cả khu vực sản xuất và sinh hoạt chung, Sàn động nước,Có thiết bị kiểm soát côn trùng và động vật gây hại nhưng đặt chưa đúng vị trí, thiếu hồ sơ ghi chép tương ứng</t>
  </si>
  <si>
    <t>2000520</t>
  </si>
  <si>
    <t>CTY TNHH MTV CBTP THỌ PHÁT</t>
  </si>
  <si>
    <t>Nhà máy sản xuất Thọ Phát và chi Nhánh Mỹ Hương: Địa chỉ Lô HT-F2-4&amp;5 KCN Hiệp Phước, Xã Hiệp Phước, Huyện Nhà Bè, TP,HCM</t>
  </si>
  <si>
    <t>Mr, Tốt</t>
  </si>
  <si>
    <t>0939663128</t>
  </si>
  <si>
    <t>Tot,CA@thophat,vn</t>
  </si>
  <si>
    <t>Bánh bao, bánh giò</t>
  </si>
  <si>
    <t>Mai Văn Biên</t>
  </si>
  <si>
    <t>Vi phạm về ATTP: Lịch sử vi phạm kiểm nghiệm (vi sinh/kháng sinh,…), KNKH</t>
  </si>
  <si>
    <t>Có khiếu nại khách hàng, Bánh bao nhân thịt heo 500 g bị lẫn miếng nhựa (2025)</t>
  </si>
  <si>
    <t>1 Công nhân công đoạn định hình bánh bao còn để móng tay dài
Nguyên liệu bột còn để gần chỗ thu gom rác thải
Cửa sổ phòng sơ chế nguyên liệu còn dơ (hành, củ đậu), cần làm vệ sinh lại, 
Chai cồn vệ sinh chưa có nhãn nhận diện
Phòng cân nguyên liệu nhỏ, ẩm ướt, nguyên liệu còn để chồng lên nhau,  kê sát tường, nhiều nguyên liệu rơi vãi ra ngoài, 
1 số nguyên liệu sử dụng chưa hết và lưu kho chưa được dán thẻ nhận diện đầy đủ thông tin nhận biết,
Bổ sung lại hợp đồng xử lý rác thải (hợp đồng cũ đã hết hiệu lực),</t>
  </si>
  <si>
    <t>Võ Thị Kim Nhanh</t>
  </si>
  <si>
    <t>Nguyễn Thị Mai Huyên</t>
  </si>
  <si>
    <t>2000471</t>
  </si>
  <si>
    <t>CÔNG TY CỔ PHẦN VIỆT NAM KỸ NGHỆ SÚC SẢN VISSAN</t>
  </si>
  <si>
    <t>Nhà máy:  420 Nơ Trang Long, Phường 13, Quận Bình Thạnh, Thành phố Hồ Chí Minh, Việt Nam</t>
  </si>
  <si>
    <t>Mr, Nam</t>
  </si>
  <si>
    <t>0988547781</t>
  </si>
  <si>
    <t>Nam Pham Duy' &lt;duynamvissan@gmail,com&gt;; Nguyễn Dương Hồng Lan &lt;lan,ndh@vissan,com,vn&gt;; Tuyen Nguyen &lt;tuyenfood@gmail,com&gt;; tnqminh,vissan &lt;tnqminh,vissan@gmail,com&gt;</t>
  </si>
  <si>
    <t>Chả giò, nem, xúc xích, đồ hộp</t>
  </si>
  <si>
    <t xml:space="preserve">Khiếu nại khách hàng liên quan đến xúc xích tiệt trùng
Chứng nhận hàng việt Nam in trên nhãn không có năm chưa có xác nhận của hội HVNCLC
Màng film đóng gói xúc xích có mối nguy về túi bị rách ảnh hưởng đến khiếu nại KH
Hồ sơ lưu mẫu chưa quy định về khoảng thời gian lưu mẫu khi hết HSD
</t>
  </si>
  <si>
    <t>Một số nhân viên chưa đeo khẩu trang khu vực sản xuất
Nhân viên còn để nước trong khu vực kiểm tra đóng gói
Khu vực kho mát chưa có phân khu vực (xúc xích, nem, giò) chờ xuất còn để lộn xộn (các mặt hàng để xen kẽ nhau) chưa có thẻ kho,   chưa có thẻ kho
Tường nhà nứt
Nền nhà bề, bị đọng nước
Trần mốc, thấm nước
Vẫn còn sử dụng các máy móc cũ, có sơn bị bong tróc, bám bẩn ; Quạt thông gió bẩn chưa được vệ sinh
Chưa có máy kiểm tra bao bì xì xúc xích tiệt trùng ; chưa có thiết bị dò vật thể lạ thành phẩm
NCC chỉ kiểm soát nguồn nước, chưa kiểm soát nguồn nước đá tự sản xuất (chưa kiểm nghiệm nước đá),
Trần nhà khu vực bao gói xúc xích, giò, nem còn ẩm mốc</t>
  </si>
  <si>
    <t>Tỉnh Thanh Hoá</t>
  </si>
  <si>
    <t>2004749</t>
  </si>
  <si>
    <t>CTY CP HTS VIỆT NAM</t>
  </si>
  <si>
    <t>CTY bảo tồn gen: thanh hóa</t>
  </si>
  <si>
    <t>Ms Trang : 0984600411; Ms, Trang 0934228663/ Hot line 0984600411</t>
  </si>
  <si>
    <t>cam canh</t>
  </si>
  <si>
    <t>Lê Phạm Quốc Bảo</t>
  </si>
  <si>
    <t>2005654</t>
  </si>
  <si>
    <t>CTY CP ĐỒ HỘP HẠ LONG</t>
  </si>
  <si>
    <t>71 Lê Lai, Lê Chân, Hải Phòng</t>
  </si>
  <si>
    <t>Pate, đồ hộp</t>
  </si>
  <si>
    <t>- Công ty CP Đồ Hộp Hạ Long  chưa cung cấp được hồ sơ truy xuất nguồn gốc nguyên liệu nội địa lý do các nhân sự chủ chốt công ty đang đi giải trình với CQCN
- Chưa kiểm soát dịch bệnh dịch tả châu phi
- Công ty CP Đồ Hộp Hạ Long nhập nguyên liệu từ Hộ kinh doanh Bùi Đức Trọng (Đơn vị này có liên quan đến đường dây thu mua thịt nhiễm bệnh) từ trước năm 2025 (đại diện công ty không nhớ chính xác do đầu mối thu mua không có mặt tại buổi làm việc để cung cấp hợp đồng thu mua), tuy nhiên việc thu mua không diễn ra liên tục tùy từng thời điểm</t>
  </si>
  <si>
    <t>Chưa cung cấp được hồ sơ kiểm soát các công đoạn từ nhập nguyên liệu, sản xuất, lưu kho</t>
  </si>
  <si>
    <t>Tháng 02</t>
  </si>
  <si>
    <t>Thịt</t>
  </si>
  <si>
    <t>Phạm Thị Thim
Nguyễn Thị Yến Nhi</t>
  </si>
  <si>
    <t>Nguyễn Thúy Quỳnh</t>
  </si>
  <si>
    <t>2011013</t>
  </si>
  <si>
    <t>CÔNG TY TNHH CHĂN NUÔI VIỆT NHẬT</t>
  </si>
  <si>
    <t>519 ĐƯỜNG MINH KHAI, PHƯỜNG VĨNH TUY, QUẬN HAI BÀ TRƯNG, TP HÀ NỘI, VIỆT NAM</t>
  </si>
  <si>
    <t>Ms Linh</t>
  </si>
  <si>
    <t>039 7549 626</t>
  </si>
  <si>
    <t>linh,dtm@vinabeef,com</t>
  </si>
  <si>
    <t>Thịt bò</t>
  </si>
  <si>
    <t>Quy trình truy xuất chưa đầy đủ (thiếu biểu mẫu xuất nguyên liệu từ kho), chưa truy xuất được các lô khác nhau trong cùng 1 ngày,</t>
  </si>
  <si>
    <t>Chưa có đầy đủ hồ sơ khám sức khỏe của nhân viên sản xuất (Huyền),
Hiện tại Cty đang cho nhân viên tự khai báo sức khỏe, và kiểm tra 1 tuần 1 lần,</t>
  </si>
  <si>
    <t>Đông lạnh</t>
  </si>
  <si>
    <t>Nguyễn Thị Nhớ</t>
  </si>
  <si>
    <t>2000843</t>
  </si>
  <si>
    <t>CTY TNHH TM HOÀNG LÊ</t>
  </si>
  <si>
    <t xml:space="preserve">Kho 838 Bạch Đằng, Hai Bà Trưng, Hà Nội
- Kho 104 Vũ Xuân Thiều, Long Biên, HN </t>
  </si>
  <si>
    <t>Ms Hồng</t>
  </si>
  <si>
    <t>thu,nguyen@kiwifood,net; service@kiwifood,net</t>
  </si>
  <si>
    <t>thịt bò đông lanh, cá hồi</t>
  </si>
  <si>
    <t>Mã hàng Cá hồi đông lạnh 500g địa chỉ nhà máy sản xuất trên nhãn và hồ sơ công bố không khớp nhau,</t>
  </si>
  <si>
    <t>Cá hồi: NCC khi giao hàng đến các điểm không kèm tờ khai hải quan, ghi nhận '- 1 số CH không có hồ sơ hải quan (CH 3659), trên phiếu xuất kho không thê hiện số tờ khai lô hàng
- Sản phẩm thịt bò, cá hồi: biểu mẫu kiểm tra không xác định được nguyên liệu của NCC nào, xuất xứ, ngày sản xuất- HSD gốc</t>
  </si>
  <si>
    <t>Chưa cung cấp được hồ sơ kiểm soát vệ sinh khu vực sản xuất sản phẩm chế biến: piza, pho mai que,,,,</t>
  </si>
  <si>
    <t>Phạm Thị Thảo
Nguyễn Thị Thanh Hào</t>
  </si>
  <si>
    <t>2010927</t>
  </si>
  <si>
    <t>CÔNG TY CP HAVGROUP</t>
  </si>
  <si>
    <t>Lò mổ Đà Sơn: 60 Đà Sơn 2, P, Hòa Khánh, Tp Đà Nẵng
Cơ sở sơ chế : 66 Đà Sơn 2, P, Hòa Khánh, Tp Đà Nẵng</t>
  </si>
  <si>
    <t>Ms, Vi Diệu</t>
  </si>
  <si>
    <t>0702 666 767,</t>
  </si>
  <si>
    <t>havgroup050715@gmail,com</t>
  </si>
  <si>
    <t>Thịt heo, bò</t>
  </si>
  <si>
    <t>Mã hàng thăn bò nhiễm Ecoli, Coliform tháng 11/2025</t>
  </si>
  <si>
    <t>Cơ sở pha lóc chưa ghi chép đầy đủ nhật ký vệ sinh trang thiết bị máy móc, cơ sở hạ tầng, Còn dùng thớt gỗ dao sắt chặt xương heo, Khu giết mổ tập trung chưa có phòng thay đồ, bồn rửa tay, sàn bẩn, cơ sở hở</t>
  </si>
  <si>
    <t>Tỉnh Gia Lai</t>
  </si>
  <si>
    <t>2003918</t>
  </si>
  <si>
    <t>CTY TNHH MTV HƯƠNG ĐẤT AN PHÚ</t>
  </si>
  <si>
    <t>Thôn 7 , Xã An Phú, Tp Pleiku, Tỉnh Gia Lai</t>
  </si>
  <si>
    <t>0974710246</t>
  </si>
  <si>
    <t>huongdatanphu@gmail,com</t>
  </si>
  <si>
    <t>Rau ăn lá, rau ăn quả</t>
  </si>
  <si>
    <t>Khu sơ chế tường bẩn, hở, còn một số sọt hàng để trực tiếp dưới sàn bám bẩn</t>
  </si>
  <si>
    <t xml:space="preserve">Nguyễn Hữu Hoàng, An Phú, Gia Lai </t>
  </si>
  <si>
    <t>Mướp hương, rau muống, khoai môn</t>
  </si>
  <si>
    <t>Chưa có ghi chép nhật ký sản xuất, nhật ký thu hoạch</t>
  </si>
  <si>
    <t>Ngô Thị Hà, An Phú, Gia Lai</t>
  </si>
  <si>
    <t>Sả, gừng, chanh</t>
  </si>
  <si>
    <t xml:space="preserve">Phan Quốc Đại, AN Phú, Gia Lai </t>
  </si>
  <si>
    <t>Su su, ớt hiểm, bầu sao</t>
  </si>
  <si>
    <t>Thực phẩm Tươi sống, Chế biến</t>
  </si>
  <si>
    <t>Phạm Thị Thảo
Nguyễn Thị Ngọc Tú</t>
  </si>
  <si>
    <t>CÔNG TY CP THƯƠNG NGHIỆP TỔNG HỢP CẦN THƠ</t>
  </si>
  <si>
    <t>71 Hai Bà Trưng, Phường Tân An,Quận Ninh Kiều,TP, Cần Thơ,</t>
  </si>
  <si>
    <t>Ms Châu</t>
  </si>
  <si>
    <t>0918 822 246</t>
  </si>
  <si>
    <t>lychau126@yahoo,com,vn</t>
  </si>
  <si>
    <t>Cá tươi</t>
  </si>
  <si>
    <t>Chưa cung cấp được HĐ và cam kết sản xuất an toàn từ  hộ nuôi trồng thủy sản đang cung cấp cho công ty,(HND liên kết cấp 2 Nguyễn Thanh Trường),</t>
  </si>
  <si>
    <t>Lỗi quy trình sản xuất – chế biến</t>
  </si>
  <si>
    <t>Chưa có khu vực thay bảo hộ lao động riêng tại khu sơ chế, mà thay đồ ở khu vực khác sang, 
Chưa cung cấp được KN nước tại cơ sở sản xuất
Có giấy khám sức khỏe nhân viên nhưng chưa khám cận lâm sàng
Chưa cung cấp được giấy đăng ký nuôi lồng bè</t>
  </si>
  <si>
    <t>Có hướng dẫn tập huấn ATTP hộ nông dân liên kết nhưng chưa văn bản hóa
Chưa có tập huấn cho hộ nông dân về hướng dẫn thu hoạch 
Chưa cung cấp được giấy đăng ký nuôi lồng bè
Chưa cung cấp được giấy KN nước vùng nuôi</t>
  </si>
  <si>
    <t>Pha lóc: Đ/C: Tổ 5, Khu phố 2, Phường An Khánh, Quận Ninh Kiều, TP, Cần Thơ</t>
  </si>
  <si>
    <t>Ms Huỳnh</t>
  </si>
  <si>
    <t>0918530779</t>
  </si>
  <si>
    <t>nguyenthihuynh586@gmail,com;
lychau126@yahoo,com,vn</t>
  </si>
  <si>
    <t>Thịt bò, thịt heo</t>
  </si>
  <si>
    <t>Chưa bố trí riêng khu vực sạch và khu vực bẩn tách biệt nhau (khu làm nội tạng cùng khu giết mổ và để trực tiếp xuống sàn nhà)
Sàn nhà khu vực giết mổ đọng nước, trơn trượt 
Chưa cung cấp hồ sơ tập huấn ATTP của khu vực lò mổ
Chưa cung cấp hồ sơ khám sức khỏe của khu vực lò mổ
Nhà xưởng khu giết mổ hở và chưa có lưới chắn côn trùng
Nhân viên giết mổ chưa tuân thủ BHLD (chưa tuân thủ mang bao tay và khẩu trang)
Giết mổ động vật trực tiếp trên sàn nhà
Khu vực giết mổ không đặt dụng cụ chứa đựng phế phụ phẩm và không có nắp đậy (để trực tiếp xuống sàn ngay khu vực giết mổ)
Nơi làm sạch lòng, dạ dày không tách biệt với nơi để tim, gan, thận và thịt, không bảo đảm không làm vấy nhiễm chéo
Chưa trang bị bảo hộ lao động cho khách tại  khu vực giết mổ
Chưa cung cấp phiếu KN nước khu vực giết mổ
Chưa cung cấp hồ sơ vệ sinh khử trùng bao gồm máy móc thiết bị và tần suất tại khu vực lò mổ
Chưa cung cấp được chương trình bẫy bắt côn trùng</t>
  </si>
  <si>
    <t>Đột xuất</t>
  </si>
  <si>
    <t>CTY CỔ PHẦN QUỐC TẾ HOA DOANH</t>
  </si>
  <si>
    <t>Xưởng sản xuất: 140/28, Ấp 4, Xã Nhị Bình, Huyện Hóc Môn, Tp,HCM</t>
  </si>
  <si>
    <t>Mrs Hóa</t>
  </si>
  <si>
    <t>0905630568; 091323119</t>
  </si>
  <si>
    <t>hoadoanhfoods@gmail,com</t>
  </si>
  <si>
    <t>Thịt gà viên, chả lụa kiểu huế, tôm viên, cua đồng, khô các loại</t>
  </si>
  <si>
    <t>Không đánh giá xếp loại</t>
  </si>
  <si>
    <t>Hồ sơ nhập nguyên liệu “vụn heo đông lạnh” Việt Hưng Phát phát sinh nhiều vấn đề khi giao lô hàng đầu tiên cho NCC Hoa Doanh vào ngày 10/01/2026, lô nguyên liệu  dương tính với virus dịch tả lợn Châu Phi,
• Lô hàng không đạt nhiệt độ: (-) 10C thay vì ít nhất là âm (-) 14C theo quy định (đối với tâm sản phẩm đông lạnh)
• Thùng hàng có dấu hiệu không còn nguyên đai, nguyên kiện, có dấu hiệu đã được mở từ trước đó (19 thùng * 27 kg)
Biểu mẫu nhập nguyên liệu đầu vào không có ghi NSX-HSD của nguyên liệu
Biểu mẫu xuất kho của Việt Hưng Phát ghi tên sản phẩm là “vụn heo” biểu mẫu nhập kho của NCC Hoa Doanh lại ghi là “nạc heo”
Kiểm nghiệm định kỳ sản phẩm: NCC Hoa Doanh có cung cấp phiếu kiểm nghiệm định kỳ sản phẩm: chả lụa Huế, chả cốm, bánh giò trứng cút…=&gt; Chỉ tiêu kiểm nghiệm đã thực hiện: vi sinh, hóa lý tuy nhiên không kiểm xác xuất đánh giá “Sản phẩm có bị nhiễm virus dịch tả lợn Châu Phi hay không”  (Số lượng mẫu đã kiểm…,phiếu… NCC lên kế hoạch bổ sung sau)</t>
  </si>
  <si>
    <t>CÔNG TY TNHH THƯƠNG MẠI TUẤN NGUYỄN</t>
  </si>
  <si>
    <t>Số C11/37 Đường Tân Túc, Xã Tân Nhựt, Thành phố Hồ Chí Minh</t>
  </si>
  <si>
    <t>Ms,Giàu </t>
  </si>
  <si>
    <t>0909 22 88 44</t>
  </si>
  <si>
    <t>giau@tuannguyen,com,vn</t>
  </si>
  <si>
    <t>Chưa có hồ sơ kiểm soát đo lường các sản phẩm sau quá trình cân
Chưa thể truy xuất đến tận nông hộ liên kết do hộ liên kết trung gian không lập danh sách các nông hộ liên kết
Chưa có quy trình riêng để kiểm soát chất lượng nguyên liệu
Chưa có khu vực lưu mẫu, chưa có hồ sơ theo dõi</t>
  </si>
  <si>
    <t>Cơ sở nằm trong khu dân cư 
Không có kho lưu trữ riêng, sản phẩm sau khi đóng gói được cho vào các tủ đông, tủ mát để xuất hàng
Sàn nhà khu vực sơ chế đọng nhiều nước</t>
  </si>
  <si>
    <t>Lê Thị Yến</t>
  </si>
  <si>
    <t>CÔNG TY CHẾ BIÊN ĐIỀU VÀ NÔNG SẢN VEGETEXCO</t>
  </si>
  <si>
    <t>Quốc lộ 13, tổ 2, Khu phố Thành Tâm 2, P, Chơn Thành, Tỉnh Đồng Nai (Bình Phước cũ)</t>
  </si>
  <si>
    <t xml:space="preserve">Ms, Hương </t>
  </si>
  <si>
    <t>0984152968</t>
  </si>
  <si>
    <t>Rau Quả Nông Sản' &lt;rauqua,nongsan,004@gmail,com&gt;</t>
  </si>
  <si>
    <t>Các loại đậu, hạt điều</t>
  </si>
  <si>
    <t>Một số bộ hồ sơ công bố tên sản phẩm và tên trên phiếu kiểm nghiệm không đồng nhất, ví dụ sản phẩm mè đen (vừng đen, kiểm nghiệm vừng (mè); đậu trắng (hscb đậu trắng, kiểm nghiệm là hạt đậu trắng), nhãn phụ sản phẩm ghi thông tin quảng cáo: không co chất bảo quản, tuy nhiên ncc chưa có hồ sơ chứng minh thông tin quảng cáo này, thiếu thông tin cảnh báo
Chưa có khu vực riêng để lưu giữ tạm thời các sản phẩm không đạt chất lượng
Có khu vực lưu mẫu, tuy nhiên chưa có biểu mẫu kiểm tra, ghi chép,
Chưa có tiêu chuẩn kiểm tra nguyên liệu các loại hạt
Nông hộ liên kết chưa cung cấp được diện tích trồng của từng loại, sản lượng dự kiến 
Kiểm nghiệm nước còn thiếu một số chỉ tiêu (NH3, KMnO4…)</t>
  </si>
  <si>
    <t>Khu vực thay bảo hộ lao động bố trí trong kho nguyên liệu, không bố trí phòng riêng
Cửa ra vào kho nguyên liệu không có màng chắn để ngăn côn trùng và động vật gây hại,
Phòng thay bảo hộ lao động nằm trong kho nguyên liệu, không bố trí phòng riêng biệt
Khu vực sơ chế; cửa sổ còn dơ, đóng bụi,, mạng nhện
Các sản phẩm bảo quản trong kho còn để sát tường, chưa có bảng nhận diện ngày sản xuất, ngày đóng gói, không nhận diện được các lô
Kho chứa nguyên liệu các cửa sổ không có màng chắn công trùng, cửa để hở, nguy cơ cao các loại động vật gậm nhắm và côn trùng xâm nhập</t>
  </si>
  <si>
    <t>Nguyễn Thị Dung
Nguyễn Thị Ngọc Tú</t>
  </si>
  <si>
    <t>CTY TNHH 2G</t>
  </si>
  <si>
    <t>Cơ sở gia công cho CÔNG TY TNHH 2G, là Công ty TNHH Tân Nhiên Chi Nhánh 1_Số 17A, đường 38, Nguyễn Lương Bằng, Trường Phú, Trường Đông, Hòa Thành, Tây NinhCơ sở tráng bánh (nguyên liệu cho sản xuất) là Công ty TNHH Tân Nhiên_Số 06, hẻm 34, Nguyễn Lương Bằng, Trường Phú, Trường Đông, Hòa Thành, Tây Ninh</t>
  </si>
  <si>
    <t>0388 167 697</t>
  </si>
  <si>
    <t>Huynhle@2gtrading,com,vn</t>
  </si>
  <si>
    <t>Bánh tráng mắm ruốc, bánh tráng tỏi ớt…</t>
  </si>
  <si>
    <t>Thành phẩn trong HSCB của 03 sản phẩm đang giao cho WCM: nguyên liệu "bánh tráng nền" có sử dụng màu caremel nhưng trong thành phần sản phẩm lại không có kê khai =&gt; NCC làm lại HSCB hoặc làm TCB nguyên liệu "bánh tráng"
Cơ sở chưa làm "tiêu chuẩn cơ sở về thành phần dinh dưỡng" của sản phẩm
Hồ sơ truy xuất của nguyên liệu thiếu:
+ NSX/HSD của nguyên liệu tươi: ớt, tỏi
+ HSD của đường, bột ngọt, muối
Chưa cung cấp được 
+ Hồ sơ KN của nguyên liệu: mắm ruốc
+ Chứng từ nhập khẩu đường của NCC trung gian từ Campuchia về Việt Nam
Có giấy xác nhận tập huấn kiến thức ATTP tại cơ sở, tuy nhiên chưa bài thi lại không thể hiện tên người làm bài và ngày/tháng/năm thực hiện bài thi</t>
  </si>
  <si>
    <t>Nón bảo hộ chưa trùm hết tóc của nhân viên công đoạn quét xốt vào bánh tráng =&gt; nguy cơ dị vật 
Kho nguyên liệu Tân Nhiên CN1: nguyên liệu thực phẩm để chung với hóa chất vệ sinh khử trùng
Tân Nhiên: tường bị thấm, bẩn khu vực gần trần nhà
Tân Nhiên: sàn bẩn
Tân Nhiên CN1: nhà xưởng nướng bánh có ruồi
Tân Nhiên CN1:  nguyên liệu bánh tráng không có thông tin tên sản phẩm, cơ sở sản xuất, địa chỉ…
Hóa chất diệt chuột bên ngoài nhà xưởng: "Storm"
Chưa thể được liều lượng sử dụng</t>
  </si>
  <si>
    <t>CÔNG TY TNHH TMDV XNK TP SẠCH</t>
  </si>
  <si>
    <t>46/53/12 đường số 18, F,BHH, Q, Bình Tân, Thành phố Hồ Chí Minh, Việt Nam</t>
  </si>
  <si>
    <t>Mr, Khánh</t>
  </si>
  <si>
    <t>0934 742 752
0907,693779</t>
  </si>
  <si>
    <t>sales@bosach,com</t>
  </si>
  <si>
    <t>Thịt bò tái, thịt bò xào, khổ qua nhồi thịt, thịt bò xay</t>
  </si>
  <si>
    <t>Phiếu tiếp nhận nguyên liệu đầu vào:
Ngày 27/01/2026, thịt bò thiếu HSD
Ngày 02/02/2026, thịt heo (cốt lết, nạc đùi, thịt vai…) thiếu HSD, một số thì ghi HSD 3 ngày
Thiếu giấy kiểm dịch trước khi giết mổ tại:
Công ty TNHH MTV SƠN THỦY HÀ
Công ty TNHH TP LỘC AN</t>
  </si>
  <si>
    <t>Có nhiệt kế kiểm soát nhiệt độ, ,nhưng chưa được hiệu chuẩn/kiểm định định kì hằng năm
Phòng sơ chế rau củ quả/xay thịt thiết kế không kín =&gt; côn trùng và động vật gây hại dễ xâm nhập và nhiễm/rơi rớt vào bánh thành phẩm,
Cơ sở không cung cấp hợp đồng thu gom rác thải với bên cung cấp dịch vụ
Hàng hóa trong kho nguyên liệu và kho bán thành phẩm để sát tường</t>
  </si>
  <si>
    <t>CÔNG TY TNHH MTV SX TM THỰC PHẨM YẾN NHUNG</t>
  </si>
  <si>
    <t>Lô 248, Đường số 12, KCN Amata, P, Long Bình, TP, Biên Hòa, Tỉnh Đồng Nai</t>
  </si>
  <si>
    <t>Ms, Nguyệt</t>
  </si>
  <si>
    <t>0937 969 677</t>
  </si>
  <si>
    <t>yennhung@yennhungcandy,com,vn</t>
  </si>
  <si>
    <t>Các loại hạt hướng dương, hạt điều</t>
  </si>
  <si>
    <t>Có quy định độ ẩm của nguyên liệu, thành phẩm, tuy nhiên không có biểu mẫu kiểm soát, không đo độ ẩm của nguyên liệu, thành phẩm</t>
  </si>
  <si>
    <t>Lưu tuy nhiên biểu mẫu chưa đầy đủ thông tin kiểm soát,
Các loại nguyên liệu trong kho không có quy định hạn sử dụng sau khi mở bao bì
Thiếu giấy khám sức khỏe của chủ cơ sở
Thực tế ghi nhận có bình nước uống để trong khu vực gia nhiệt phòng chế biến,
Nền khu vực rửa bị bong tróc 
Có kiến trong mẫu nho khô bán thành phẩm tại kho nguyên liệu</t>
  </si>
  <si>
    <t>Tự sản xuất</t>
  </si>
  <si>
    <t>2003458</t>
  </si>
  <si>
    <t>CTY TNHH TMDV AN VĨNH</t>
  </si>
  <si>
    <t>87/23 Phan Văn Hớn, Khu phố 4, Quận 12, TP, Hồ Chí Minh</t>
  </si>
  <si>
    <t xml:space="preserve">Mrs Hải	</t>
  </si>
  <si>
    <t xml:space="preserve"> 0944277293	</t>
  </si>
  <si>
    <t>Cá sặc, tôm khô</t>
  </si>
  <si>
    <t>Chưa có hồ sơ truy xuất</t>
  </si>
  <si>
    <t>Kho chứa còn rác dưới gầm
Nhiệt độ kho lạnh chưa quy định 2h/lần
Biên bản kiểm soát đo lường chưa quy định tần suất kiểm tra
Hồ sơ vệ sinh định kỳ chưa đầy đủ theo quy trình (Kho đông, tủ đông) ; Chưa có hồ sơ bể chứa nước 
Chưa có PKN chất tẩy rửa ; PKN cồn trước thời điểm công bố</t>
  </si>
  <si>
    <t>2011430</t>
  </si>
  <si>
    <t>CHI NHÁNH CÔNG TY CỔ PHẦN SIBA</t>
  </si>
  <si>
    <t>CTY TNHH CƠM NGON SIBA
Chi nhánh: 48 Dương Đình Hội, Phước Long B, Thủ Đức, HCM
Chi nhánh: 44/16, Đường Quốc Lộ 13 Khu phố Đông, Phường Vĩnh Phú, TP Thuận An, Bình Dương</t>
  </si>
  <si>
    <t>Ms, Vân</t>
  </si>
  <si>
    <t>0917759499</t>
  </si>
  <si>
    <t>vantt@sibafood,vn</t>
  </si>
  <si>
    <t>Chả lá lốt, Thịt mọc, Thịt xiên mắc mật, chân giò giả cầy, ba chỉ ướp BBQ…</t>
  </si>
  <si>
    <t xml:space="preserve">Đồ bảo hộ lao động còn treo chung cùng quần áo bình thường
Cần tuân thủ các thủ tục vệ sinh trước khi vào nơi sản xuất (Chưa yêu cầu khách tham quan phải rửa tay và vệ sinh),
Phòng vệ sinh gần nơi sản xuất hơn phòng thay đồ (dễ gặp tình trạng không tuân thủ) --&gt; Khu vực Thuận An,
Chưa cung cấp hồ sơ hóa chất, an toàn hóa chất,
NCC sử dụng nước máy, tuy nhiên chưa thực hiện kiểm soát, mới có kế hoạch sắp tới sẽ kiểm, (Bếp khu vực Thuận An),
Các phiếu kiểm soát vệ sinh cần thiếu chữ ký của người giám sát (xem lại),
Máy lạnh tại khu vực sơ chế, đóng gói chưa đảm bảo, </t>
  </si>
  <si>
    <t>2010727</t>
  </si>
  <si>
    <t>HOÀNG THỊ XUYÊN</t>
  </si>
  <si>
    <t>Trần Thị Nhung:Bắc Đại 2, Cát Thành, Ninh Bình</t>
  </si>
  <si>
    <t>Ms Ngọc: '0385953652/ 0974874770; 0362830866
Trả phiếu nhập kho cho NCC vào zalo 0362830866 hoặc imail: baongoc111985@gmail,com trong 1 ngày làm việc</t>
  </si>
  <si>
    <t>baongoc111985@gmail,com</t>
  </si>
  <si>
    <t>Ốc bươu</t>
  </si>
  <si>
    <t>Chưa có hợp đồng + bản cam kết ATTP của đơn vị liên kết</t>
  </si>
  <si>
    <t>Không có hóa đơn, bảng kê mua bán các lô hàng</t>
  </si>
  <si>
    <t>Nhà xưởng không đảm bảo VSATTP: không theo nguyên tắc 1 chiều, không kín, không có kho chuyên dụng,,,</t>
  </si>
  <si>
    <t>Tỉnh Hưng Yên</t>
  </si>
  <si>
    <t>CTY CP KMH FOOD</t>
  </si>
  <si>
    <t>Công ty cổ phần Kim Minh Hòa Food- Lô CNQH-1, Cụm công nghiệp Hưng Nhân, Xã Long Hưng, Hưng Yên</t>
  </si>
  <si>
    <t>Phạm Thế Hưng</t>
  </si>
  <si>
    <t>091 332 3333</t>
  </si>
  <si>
    <t>hungpt@baolamjsc,net</t>
  </si>
  <si>
    <t>Chân gà chế biến</t>
  </si>
  <si>
    <t>Kế hoạch HACCP cần điêu chỉnh lại biện pháp kiểm soát, Một số NVL lấy từ NCC loại bỏ gửi mẫu phân tích ngoài thay thế bằng kiểm soát hồ sơ công bố, kiểm nghiệm từ NCC, đánh giá ncc…do thực tế không thực hiện vd như NVL đường…</t>
  </si>
  <si>
    <t>NCC chưa bổ sung tình huống giả định truy xuất xuôi, truy xuất ngược=&gt; Hoàn thiện gửi lại WCM</t>
  </si>
  <si>
    <t>Nhà xưởng trong giai đoạn hoàn thiện khu vực khuôn viên ngoài, có mối nguy vật lý (Bụi) nếu không đảm bảo che chắn,</t>
  </si>
  <si>
    <t>CTY TNHH XNK PHẠM GIA PHÁT</t>
  </si>
  <si>
    <t>Sạp F2_037 + F2_ 038 chợ đầu mối nông sản thực phẩm Bình Điền, Đường Nguyễn Văn Linh, phường 7, Quận 8, Thành phố HCM,</t>
  </si>
  <si>
    <t>HKD: Huỳnh Thanh Dương địa chỉ: Số 27, ấp Long Thành, xã Tân Long, TP Cần Thơ</t>
  </si>
  <si>
    <t>Ms Hòa</t>
  </si>
  <si>
    <t>0903978688</t>
  </si>
  <si>
    <t>haisanhailu@gmail,com'</t>
  </si>
  <si>
    <t>Hợp đồng thu mua ốc hộ kinh doanh Huỳnh Thanh Dương chưa thể hiện đúng thông tin (năm ký 2027), chưa đồng nhất địa chỉ giữa cam kết sản xuất an toàn và địa chỉ thể hiện trên hợp đồng,</t>
  </si>
  <si>
    <t xml:space="preserve">Nhân viên sản xuất chưa được khám sức khỏe đầy đủ (chỉ cung cấp 6 bộ hồ sơ nhưng thực tế 15 nhân viên)
Chưa bố trí khu vực rửa tay và xà phòng diệt khuẩn tại khu vực sản xuất
Cơ sở sản xuất chưa kín, chưa có rào che xung quanh
Chưa có sực tách biệt các khu vực trong nhà sản xuất (Khu vực bảo quản chung khu vực sản xuất,…)
Khu vực sản xuất rất nhiều ruồi
Chỉ vệ sinh sơ chưa có văn bản hướng dẫn
Chưa có phòng thay đồ bảo hộ, chưa trang bị vỏi rửa tay thích hợp
Chưa có biện pháp kiểm soát động vật gây hại
Xử lý cá để trực tiếp dưới sàn (cá diêu hồng)
Chưa cung cấp KN nước tại cơ sở sơ chế
Chưa có phân biệt dụng cụ chứa phế liệu và nguyên liệu 
</t>
  </si>
  <si>
    <t>Tháng 03</t>
  </si>
  <si>
    <t>Nguyễn Thị Thùy Linh</t>
  </si>
  <si>
    <t>CTY CP TRÁI CÂY MIỀN TÂY</t>
  </si>
  <si>
    <t>HTX Thông Hòa HND: Lê Văn Hảo địa chỉ: Rạch Nghệ, Tam Ngãi, Vĩnh Long</t>
  </si>
  <si>
    <t xml:space="preserve">MR Tây: </t>
  </si>
  <si>
    <t>congtytraicaymientay2017@gmail,com;</t>
  </si>
  <si>
    <t>Cam sành</t>
  </si>
  <si>
    <t>Không có GPKD+GCN</t>
  </si>
  <si>
    <t>Chưa có HĐ thu mua với HTX Thông Hòa và bản cam kết sản xuất ATTP hộ nông dân</t>
  </si>
  <si>
    <t>Chưa có nhật ký sản xuất hộ nông dân, hóa đơn phân thuốc</t>
  </si>
  <si>
    <t>Đất và nước tưới vùng trồng chưa kiểm nghiệm</t>
  </si>
  <si>
    <t>HTX Thông Hòa HND:Nguyễn Văn Nguyên địa chỉ: Rạch Nghệ, Tam Ngãi, Vĩnh Long</t>
  </si>
  <si>
    <t>Vườn còn cam hư chưa được thu gom triệt để
Đất và nước tưới vùng trồng chưa kiểm nghiệm</t>
  </si>
  <si>
    <t>Dương Thị Lựu, Lưu Thị Hậu</t>
  </si>
  <si>
    <t>CÔNG TY TNHH CN TM DV THÁI BÌNH</t>
  </si>
  <si>
    <t>Kho sơ chế/đóng gói: 23/3 Đường Xuân Thới 13, Xuân Thới Sơn, TP HCM</t>
  </si>
  <si>
    <t>Ms Thơm</t>
  </si>
  <si>
    <t xml:space="preserve">84 944 078 218 </t>
  </si>
  <si>
    <t>mailto:info@thaibinhfood,org</t>
  </si>
  <si>
    <t>Xà lách, cải xanh, cải thìa, cải ngọt, mồng tơi, rau muống, rau dền…</t>
  </si>
  <si>
    <t>Nhãn sản phẩm thiếu thông tin: địa chỉ cơ sở sơ chế/đóng gói
Chưa có biện pháp ngăn chặn sự phát tán sang các ruộng xung quanh; phải có  biển cảnh báo khu vực mới phun thuốc
Không có nhật kí sản xuất nên không theo dõi được việc tuân thủ thời gian cách ly an toàn khi sử dụng BVTV</t>
  </si>
  <si>
    <t>Chưa thực hiện ghi chép nhật kí sản xuất,
NCC chưa thực hiện kiển nghiệm nước vừng trồng (NCC có rửa dưa và một số loại rau củ khác)
Phân thuốc đang mua nhỏ lẻ nên hộ nông dân cũng không có hóa đơn chứng từ,
Chưa có bảng thông tin nhận diện lô, thửa sản xuất</t>
  </si>
  <si>
    <t>Tại thời điểm đánh giá chỉ có 04/10 nhân sự được đào tạo và tập huấn kiến thức về ATTP
Khu vực nhà vệ sinh chưa có biển báo nhắc nhở "nhớ rửa tay sau khi đi vệ sinh"
Chưa có hướng dẫn rửa tay 06 bước của Bộ Y Tế
Khu vực rửa tay sử dụng nước rửa tay có mùi và chưa có cồn sát khuẩn theo quy định
Nhà vệ sinh chưa có vách ngăn cứng ngăn cách với khu vực sản xuất tại cơ sở sơ chế/đóng gói
Chưa có lớp tập huấn ATTP, sử dụng phân thuốc cho hộ nông dân liên kết
Các hộ liên kết không mua BTVT/phân bón số lượng nhiều để lưu trữ, tuy nhiên phân lân và phân gà đã ủ không có nơi lưu trữ an toàn và cách ly với khu vực xung quanh,</t>
  </si>
  <si>
    <t xml:space="preserve">Hoàng Văn Tiến_Tổ 14, Ấp 38, Xã Tân Vĩnh Lộc, HCM
</t>
  </si>
  <si>
    <t>Chưa có biện pháp ngăn chặn sự phát tán sang các ruộng xung quanh; phải có  biển cảnh báo khu vực mới phun thuốc
Không có nhật kí sản xuất nên không theo dõi được việc tuân thủ thời gian cách ly an toàn khi sử dụng BVTV</t>
  </si>
  <si>
    <t>Chưa thực hiện ghi chép nhật kí sản xuất,
Phân thuốc đang mua nhỏ lẻ nên hộ nông dân cũng không có hóa đơn chứng từ,
Chưa có bảng thông tin nhận diện lô, thửa sản xuất</t>
  </si>
  <si>
    <t>Chưa có lớp tập huấn ATTP, sử dụng phân thuốc cho hộ nông dân liên kết
Các hộ liên kết không mua BTVT/phân bón số lượng nhiều để lưu trữ, tuy nhiên phân lân và phân gà đã ủ không có nơi lưu trữ an toàn và cách ly với khu vực xung quanh,</t>
  </si>
  <si>
    <t>HLK Tạ Văn Sáng_Đ/C 492 Ấp 13, Xã Vĩnh Lộc, Tp Hồ Chí Minh, Việt Nam</t>
  </si>
  <si>
    <t>HỢP TÁC XÃ SẢN XUẤT RAU AN TOÀN NHUẬN ĐỨC</t>
  </si>
  <si>
    <t>Đ/c sơ chế/đóng gói: số 22B, đường số 528, ấp Ngã Tư, Xã Nhuận Đức, Tp HCM, Việt Nam</t>
  </si>
  <si>
    <t>Ms,Hương</t>
  </si>
  <si>
    <t>huongdao9999@gmail,com'</t>
  </si>
  <si>
    <t>Mướp hương, khổ qua, dưa leo, bầu, bí đao…,</t>
  </si>
  <si>
    <t>Chưa có biểu mẫu theo dõi check trọng lượng sản phẩm</t>
  </si>
  <si>
    <t>NCC dử dụng nước giếng trong sơ chế/đóng gói sản phẩm nhưng chưa thực hiện kiểm nghiệm định kì (lần gần nhất là 2025)
Sử dụng nước rửa tay có mùi và chưa có cồn sát khuẩn
Chưa có biển hương dẫn rửa tay 06 bước của Bộ Y Tế
Khu vực nhà vệ sinh chưa có đủ xà phòng vệ sinh tay và biển nhắc nhở "nhớ rửa tay sau khi vệ sinh"
Rổ đựng rau củ dính bùn đất
Giấy khám sức khỏe nhân viên thiếu khám cận lâm sàng
Có danh sách tập huẩn kiến thức ATTP, nhưng chưa cung cấp đươc bài thi</t>
  </si>
  <si>
    <t>HLK VietGAP Nguyễn Hoài Em, ấp Bàu Đưng, An Nhơn Tây, Củ Chi, Tp HCM_Mướp hương</t>
  </si>
  <si>
    <t>Mướp hương</t>
  </si>
  <si>
    <t>Chưa có biện pháp ngăn chặn sự phát tán sang các ruộng xung quanh; phải có  biển cảnh báo khu vực mới phun thuốc</t>
  </si>
  <si>
    <t>Chưa có bảng thông tin nhận diện lô, thửa sản xuất</t>
  </si>
  <si>
    <t>Vỏ bao bì thuốc BVTV được được thu gom đúng cách, còn vươn vãi trên vườn khá nhiều,</t>
  </si>
  <si>
    <t>HLK VietGAP Võ Thị Bé, ấp Trung Hiệp Thạnh, Xã Trung Lập Thượng, Củ Chi, Tp HCM_Khổ qua</t>
  </si>
  <si>
    <t xml:space="preserve">Khổ qua </t>
  </si>
  <si>
    <t>HLK VietGAP Phan Văn Vũ, ấp Trung Hiệp Thạnh, Xã Trung Lập Thượng, Củ Chi, Tp HCM_Dưa leo, bầu</t>
  </si>
  <si>
    <t>Dưa leo, bầu</t>
  </si>
  <si>
    <t>HLK VietGAP Ngô Lâm Trường, ấp Trung Hiệp Thạnh, Xã Trung Lập Thượng, Củ Chi, Tp HCM_Bí đao</t>
  </si>
  <si>
    <t>Bí đao</t>
  </si>
  <si>
    <t>Bơ, sữa, trứng</t>
  </si>
  <si>
    <t>Trần Ngọc Vân</t>
  </si>
  <si>
    <t>Vũ Thị Thu Hường</t>
  </si>
  <si>
    <t>CÔNG TY TNHH SWISS YOUGHURTH</t>
  </si>
  <si>
    <t>1016/31 (S13-2) Nguyễn Văn Linh, phường Tân Phong, quận  7, Tp Hồ Chí Minh</t>
  </si>
  <si>
    <t>Ms, Oanh</t>
  </si>
  <si>
    <t>thao oanh Ngo &lt;thaooanhngo@gmail,com&gt;</t>
  </si>
  <si>
    <t>Sữa chua các loại</t>
  </si>
  <si>
    <t>Tại thời điểm đánh giá ghi nhận ;một mẫu lưu đóng date 20 ngày trong khi HSCB ghi 21 ngày</t>
  </si>
  <si>
    <t>Hồ sơ truy xuất chưa cập nhật đầy đủ</t>
  </si>
  <si>
    <t xml:space="preserve">Tập huấn vệ sinh ATTP thiếu một nhân viên
Các nguyên liệu như chai thủy tinh, mứt dùng trong sản xuất sữa chua mua nhỏ lẻ, không có ký hợp đồng với NCC
Chưa có khu vực riêng để lưu trữ các sản phẩm không đạt chất lượng chờ xử lý
Nhiệt kế hết hạn hiệu chuẩn
</t>
  </si>
  <si>
    <t>CTY TNHH VIỆT ECO FARM</t>
  </si>
  <si>
    <t>Thôn Pró Trong, Xã P ró,  Đơn Dương, Lâm Đồng</t>
  </si>
  <si>
    <t>Miss Thảo</t>
  </si>
  <si>
    <t>vietecofarm,info@gmail,com
vietecofarm,po@gmail,com</t>
  </si>
  <si>
    <t>Lá mè, bí ngô non</t>
  </si>
  <si>
    <t>có thực hiện kiểm soát đo lường sản phẩm được cân nhưng chưa văn bản hóa</t>
  </si>
  <si>
    <t>- Tại thời điểm kiểm tra chỗ rữa tay chưa có khăn hoặc giấy lau tay sau khi đi vệ sinh,
- Tại thời điểm kiểm tra, vỏ bao bì thuốc bvtv chưa được thu gom (treo trên cọc chói) vườn bí ngô non</t>
  </si>
  <si>
    <t>CTY TNHH HỢP TÁC NÔNG NGHIỆP XANH</t>
  </si>
  <si>
    <t>Cơ sở sơ chế/đóng gói: 311/5, ấp Tam Đông 2, xã Thới Tam Thôn, Huyện Hóc Môn, Tp HCM</t>
  </si>
  <si>
    <t>Mrs,Như Ý</t>
  </si>
  <si>
    <t>nongnghiepxanh18@gmail,com</t>
  </si>
  <si>
    <t>Rau dền, rau đay, rau muống, ngò, hành lá</t>
  </si>
  <si>
    <t>Các hộ liên kết ghi chép nhật kí sản xuất chưa đầy đủ: thiếu ngày/tháng, chủng loại thuốc và thời gian cách ly…(Trừ hộ anh Bình)
Các hộ liên kết chưa thực hiện ghi chép nhật kí sản xuất nên không đáp ứng điều khoản lưu trữ hồ sơ tối thiêu ít nhất 01 năm (Trừ hộ anh Bình)</t>
  </si>
  <si>
    <t>Nhật kí sản xuất ghi chép không đầy đủ nên không theo dõi được việc tuân thủ thời gian cách ly an toàn khi sử dụng BVTV (Trừ hộ anh Bình)
Không có biển nhận diện thông tin lô thửa (hộ anh Phương)
Chưa có biển cảnh báo khu vực mới phun thuốc (hộ anh Hưng) ghi nhận tại thời điểm kiểm tra đang phun thuốc rau muống)
Trên vườn của các hộ liên kết điều còn rải rác nhiều bao thuốc và chai bảo vệ thực vật chưa được thu gom và xử lý đúng cách
Nhà sơ chế  thiết kế hở (không có rèm che, vách ngăn) =&gt; côn trùng và động vật gây hại có thể dễ dàng xâm nhập vào nhà xưởng,
Nhà xưởng sơ chế nhỏ, chưa phân chia khu vực
Cửa ra vào nhà xưởng không kín
01/04 giấy khám sức khỏe hết hạn 01/2025
Có đèn côn trùng, tuy nhiên chưa có biểu mẫu ghi chép theo dõi</t>
  </si>
  <si>
    <t>HLK Nguyễn Văn Hưng, ấp 7, Bình Mỹ, Củ Chi, Tp HCM</t>
  </si>
  <si>
    <t>Rau muống nước</t>
  </si>
  <si>
    <t>Nhật kí sản xuất ghi chép không đầy đủ nên không theo dõi được việc tuân thủ thời gian cách ly an toàn khi sử dụng BVTV
Chưa có biển cảnh báo khu vực mới phun thuốc, ghi nhận tại thời điểm kiểm tra đang phun thuốc rau muống)</t>
  </si>
  <si>
    <t>Nhật kí sản xuất ghi chép không đầy đủ nên không theo dõi được việc tuân thủ thời gian cách ly an toàn khi sử dụng BVTV</t>
  </si>
  <si>
    <t>HLK Nguyễn Văn Bình, đường số 12, ấp Chánh, Tân Thông Hội, Củ Chi, Tp HCM</t>
  </si>
  <si>
    <t>Rau dền, rau đay</t>
  </si>
  <si>
    <t>Vỏ bao bì, vỏ chai thuốc BVTV chưa được thu gom và xử lí đúng cách</t>
  </si>
  <si>
    <t>HLK Nguyễn Văn Phương, Thanh Hòa, Đức Huệ, Tây Ninh</t>
  </si>
  <si>
    <t xml:space="preserve">Hành lá, ngò </t>
  </si>
  <si>
    <t>Nhật kí sản xuất ghi chép không đầy đủ,
Chưa có bảng nhận diện thông tin lô thửa,</t>
  </si>
  <si>
    <t>2010351</t>
  </si>
  <si>
    <t>CTY TNHH TRANG DŨNG LÂM ĐỒNG</t>
  </si>
  <si>
    <t>61 Trần Quốc Toản, Thị Trấn Liên Nghĩa, Đức Trọng, Lâm Đồng</t>
  </si>
  <si>
    <t>Mr, Dũng</t>
  </si>
  <si>
    <t>phamvandung8579@gmail,com</t>
  </si>
  <si>
    <t>Củ cải trắng, Cà tím</t>
  </si>
  <si>
    <t>Kết quả kiểm nghiệm nước hết hiệu lực từ 23/09/2025</t>
  </si>
  <si>
    <t>- Nhật ký sản xuất, nhật ký thu hoạch ghi chép chưa đầy đủ
- Chưa lưu hóa đơn mua phân bón, thuốc bvtv</t>
  </si>
  <si>
    <t>- Hồ sơ kiểm soát côn trùng ghi chép không đầy đủ, thiếu thông tin,
- Khám sức khỏe định kỳ tháng 10/ 2024 đến nay,</t>
  </si>
  <si>
    <t>Hộ liên kết: Nguyễn Trọng Tuyển - Tân Hội, Đức Trọng, Lâm Đồng</t>
  </si>
  <si>
    <t>Củ cải trắng</t>
  </si>
  <si>
    <t>- NCC chưa lấy mẫu kiểm tra đất vùng trồng
- NCC chưa lấy mẫu kiểm tra nước tưới vùng trồng</t>
  </si>
  <si>
    <t>- Nhật ký sản xuất, nhật ký thu hoạch ghi chép chưa đầy đủ
- Chưa có bảng nhận diện thông tin lô thửa</t>
  </si>
  <si>
    <t>Chưa có biên bản tập huấn sử dụng thuốc bvtv cho hộ nông dân</t>
  </si>
  <si>
    <t>Hộ liên kết: Võ Nguyễn Anh Triều - Tân Thanh, Lâ Hà, Lâm Đồng</t>
  </si>
  <si>
    <t>Cà tím</t>
  </si>
  <si>
    <t>Châu Thị Thanh Huyền</t>
  </si>
  <si>
    <t>CÔNG TY TNHH TM CHĂN NUÔI HOÀNG GIA HUY</t>
  </si>
  <si>
    <t>Địa chỉ: Thửa đất số 454, tờ bản đồ số 25, đường kênh nổi, ấp lương phú C, Xã Lương Hòa Lạc, Huyện Chợ Gạo, Tỉnh Tiền Giang,</t>
  </si>
  <si>
    <t>Mr, Vinasec</t>
  </si>
  <si>
    <t>Vinasec TMGS &lt;bsty,vinasec@gmail,com&gt;</t>
  </si>
  <si>
    <t>Trứng gà, trứng cút</t>
  </si>
  <si>
    <t>Chưa cung cấp hợp đồng, cam kết chăn nuôi của Hộ ĐL Anh Tôn Tiền Giang, Hộ Chị bé Ba (Long), Hộ Anh Nhân (Lương phú C), Hộ anh Hùng,
Chưa có hợp đồng mua bán bao bì hộp nhựa, chưa xuất đủ hóa đơn bao bì, chưa cung cấp hồ sơ công bố hộp nhựa (đã có kiểm nghiệm),</t>
  </si>
  <si>
    <t>Tiêu chuẩn nguyên liệu chưa quy định kiểm tra đầu vào, số lượng lấy mẫu kiểm, tỉ lệ chấp nhận cho các lỗi đầu vào,- Chưa quy định bằng văn bản thời gian tối đa lưu kho nguyên liệu trứng và đóng gói trứng (không quá 24 - 48h từ khi gà đẻ),
Tiêu chuẩn thành phẩm: Chưa quy định kiểm soát và Chưa kiểm tra thực tế độ tươi, độ cứng, màu sắc vỏ, màu sắc lòng đỏ của trứng,
Chưa có biểu mẫu kiểm tra chất lượng nguyên liệu đầu vào, chất lượng thành phẩm,- Chưa có quy định bằng văn bản kiểm tra chất lượng thành phẩm trước khi xuất kho- Chưa có nhân sự chịu trách nhiệm kiểm soát các tiêu chuẩn, chất lượng sản phẩm,</t>
  </si>
  <si>
    <t>Vệ sinh cá nhân:+ Chưa trang bị nước rửa tay, máy sấy tay/ hoặc khăn lau tay trước khi vào sản xuất (hiện tại nhân viên rửa tay trong nhà vệ sinh, nguy cơ lây nhiễm chéo),+ Chưa quy định/ trang bị bảo hộ lao động cho khách tham quan,+ Công nhân có khám sức khỏe nhưng chưa khám cận lâm sàng+ Công nhân còn mang trang sức trong khu vực sản xuất, quá trình đóng gói hàng hóa,+ Có biểu mẫu kiểm soát vệ sinh cá nhân nhưng kiểm soát hằng ngày</t>
  </si>
  <si>
    <t>Hỗ trợ NHR_P, NHUNG</t>
  </si>
  <si>
    <t>CÔNG TY TNHH TP SẠCH CANA</t>
  </si>
  <si>
    <t>434/59C, Phạm Văn Chiêu, Phường Thông Tây Hội, Tp, Hồ CHí Minh</t>
  </si>
  <si>
    <t>thanh phong le &lt;cssxcana@gmail,com&gt;</t>
  </si>
  <si>
    <t>Sương sáo hạt chia, sương sâm hạt chia, sương sâm-sương sáo hạt chia</t>
  </si>
  <si>
    <t xml:space="preserve"> Có 2 bộ hồ sơ công bố: đều là sương sáo hạt chia, sương sâm hạt chia, sương sáo-sương sâm hạt chia tuy nhiên có 2 HSD khác nhau: 12 ngày và 8 ngày, HSCB chào hàng cho Winmart HSD: 12 ngày nhưng thực tế kiểm tra tại cơ sở, không có bộ hồ sơ công bố HSD 12 ngày,</t>
  </si>
  <si>
    <t xml:space="preserve">Không có biểu mẫu kiểm soát nguyên liệu đầu vào, có biểu mẫu kiểm soát quá trình sản xuất nhưng chưa đầy đủ,
Nguyên vật liêu: ly nhựa Nhà cung cấp mua nhỏ lẻ, không làm hợp đồng chí có hóa dơn mua bán, hồ sơ của nhà sản xuất
Nguyên liệu hạt chia: có hóa đơn mua bán, không làm hợp đồng mua bán, hạt chia có HSHQ đầy đủ
Nguyên liệu thạch đen: Mua lẻ, không làm hợp đồng, chỉ có hóa đơn mua bán, có đầy đủ hồ sơ của nhà sản xuất 
Nguyên liệu: phụ gia INS 211: natri benzoat: nhỏ lẻ, không làm hợp đồng, chỉ có hóa đơn, có hồ sơ của nhà nhập khẩu, tuy nhiên chưa có HSHQ
</t>
  </si>
  <si>
    <t>Bảo hộ cho nhân viên: áo bảo hộ, mũ trùm tóc, găng tay, tuy nhiên các nhân viên đeo trùm tóc chưa đúng cách, chưa bao hết tóc,
Chưa có bảo hộ lao động cho khách tham quan
Khám sức khỏe của Chủ cơ sở hết hạn</t>
  </si>
  <si>
    <t xml:space="preserve">Nguyễn Thị Thùy Linh
</t>
  </si>
  <si>
    <t>CTY TNHH NSẢN CHÚ CHÍN</t>
  </si>
  <si>
    <t>QL 30, Tân Trường, Mỹ Hội, Cao Lãnh – Đồng Tháp</t>
  </si>
  <si>
    <t>Mr Đạt (kinh doanh)
Mr Tâm (P, GĐ)</t>
  </si>
  <si>
    <t>dat,do@nsc9,vn
tam,tran@nsc9,vn</t>
  </si>
  <si>
    <t>Xoài cát chu, xoài keo</t>
  </si>
  <si>
    <t xml:space="preserve">Kiểm nghiệm túi hút ẩm hết hạn tháng 01/2025
Chưa cung cấp được kiểm định cân </t>
  </si>
  <si>
    <t>Chưa cung cấp KN đất, nước vùng trồng
Rác thải sau thu hoạch chưa được thu gom triệt để trên vườn HND Nguyễn Tấn Lộc
Sàn nhà bụi, nhiều rác vụn,
Chưa cung cấp được kiểm nghiệm nước tại cơ sở sản xuất,(chỉ cung cấp KN nước tại cty CP cấp nước &amp; môi trường đô thị Đồng Tháp)
Chưa có khu vực rửa tay cho nhân viên khi vào xưởng
Giấy khám sức khỏe thiếu cận lâm sàng (toàn bộ nhân viên và chủ cơ sở)
Nhiều lao động chưa đội mũ bao hộ/trùm tóc…,</t>
  </si>
  <si>
    <t>Hộ nông dân Nguyễn Tấn Lộc, Mỹ Thạnh, Mỹ Xương, Cao Lãnh, Đồng Tháp</t>
  </si>
  <si>
    <t>Xoài cát chu</t>
  </si>
  <si>
    <t>Lỗi thông tin định danh sản phẩm</t>
  </si>
  <si>
    <t>Chưa có bảng nhận diện lô thửa</t>
  </si>
  <si>
    <t>Rác sau thu hoạch chưa được thu gom triệt để
Chưa có biện pháp ngăn chặn sự phát tán thuốc BVTV khi phun, xịt sang các ruộng xung quanh
Chưa cung cấp KN đất nước vùng trồng</t>
  </si>
  <si>
    <t>Hộ nông dân Nguyễn Văn Muôn, Mỹ Thạnh, Mỹ Xương, Cao Lãnh, Đồng Tháp</t>
  </si>
  <si>
    <t>Vỏ bao bì thuốc BVTV chưa được thu gom triệt để trên vườn
Chưa có biện pháp ngăn chặn sự phát tán thuốc BVTV khi phun, xịt sang các ruộng xung quanh
Chưa cung cấp KN đất nước vùng trồng</t>
  </si>
  <si>
    <t>Hộ nông dân Lương Quốc Toản, Bình Hành Tây, Cao Lãnh, Đồng Tháp</t>
  </si>
  <si>
    <t>Xoài keo</t>
  </si>
  <si>
    <t>CTY TNHH MTV THỰC PHẨM NAM NGUYÊN</t>
  </si>
  <si>
    <t>G10/12, Đường Lô 2, Ấp 7, Xã Lê Minh Xuân, Huyện Bình Chánh, Tp, Hồ Chí Minh</t>
  </si>
  <si>
    <t>Mr, Đức</t>
  </si>
  <si>
    <t>0919 370 068</t>
  </si>
  <si>
    <t>namnguyenfood@gmail,com</t>
  </si>
  <si>
    <t>Cải chua 500g/350g, cải chua ngọn 500g, cải chua cắt sợi 350g, măng chua 400g</t>
  </si>
  <si>
    <t>HSCB của sản phẩm cải chua 350g
+ Sử dụng đồng thời cả dấu phẩy (,) và dấu chấm (,)  để biểu thị ngăn cách giữa phần nguyên và phần thập phân của các định lượng thành phần dinh dưỡng,
+ Carbohydrate phải sửa lại thành "Carbohydrat"
+ Đạm phải sửa thành "Chất đạm"
Chưa thực hiện việc kiểm soát dư lượng thuốc BVTV trong nguyên liệu/thành phẩm (nguyên liệu chính là cải sậy)
Chưa có biểu mẫu theo dõi trọng lượng thành phẩm</t>
  </si>
  <si>
    <t>Chưa có quy trình kiểm soát pH bán thành phẩm/thành phẩm
Hồ sơ kiểm soát nguyên liệu đầu vào:
+ Các nguyên liệu muối, đường, ớt tươi…chưa có ghi chép theo dõi
+ Chưa có biểu mẫu kiểm tra pH bán thành phẩm trước khi đóng gói,</t>
  </si>
  <si>
    <t>Nhà xưởng thiết kế chưa theo nguyên tắc một chiều
Nơi giao nhau giữa trần và tường khu vực rửa cải có mạng nhện
Các lỗ thông gió trong khu vực sản xuất không có lưới chắn =&gt; côn trùng dễ xâm nhập vào nhà xưởng
Sản phẩm trong kho thành phẩm để sát tường
Kho thành phẩm chưa có thẻ kho: Tên sản phẩm, lô hàng, ngày sản xuất, ca sản xuất,
Đèn côn trùng không được bật trong quá trình sản xuất</t>
  </si>
  <si>
    <t>Nguyễn Thị Quyên, Nguyễn Thị Kim Cúc</t>
  </si>
  <si>
    <t>Tỉnh Ninh Bình</t>
  </si>
  <si>
    <t>2062580</t>
  </si>
  <si>
    <t>HTX NSẢN SẠCH BẢO AN</t>
  </si>
  <si>
    <t>Xóm 3, Vĩnh Trụ, Lý Nhân, Hà Nam (Ninh Bình mới)</t>
  </si>
  <si>
    <t>Cà chua</t>
  </si>
  <si>
    <t xml:space="preserve">Kiểm soát vệ sinh nhà xưởng nhiễm chéo sản phẩm </t>
  </si>
  <si>
    <t xml:space="preserve">Hồ sơ ghi chép chưa đầy đủ về công đoạn kiểm tra sản phẩm </t>
  </si>
  <si>
    <t>Nhà xưởng thiết kế chưa kín, chưa đảm bảo 1 chiều</t>
  </si>
  <si>
    <t>CTY TNHH TRÁI CÂY 76</t>
  </si>
  <si>
    <t>Ấp 7, xã Long Hưng, tỉnh Đồng Tháp</t>
  </si>
  <si>
    <t>Mr, Quang</t>
  </si>
  <si>
    <t>0984202224</t>
  </si>
  <si>
    <t>quang,dang@fruit76,com; admin01@fruit76,com; vi,nguyen@fruit76,com</t>
  </si>
  <si>
    <t>Dừa xiêm, thanh long ruột trắng</t>
  </si>
  <si>
    <t xml:space="preserve">Chưa cung cấp KN đất nước vùng trồng
Dừa nguyên liệu để trực tiếp dưới sàn
Khu vực tiếp nhận cắt gọt chưa tách biệt và chung với khu chưa bao bì 
Mái trần còn nhiều mạng nhện
Cửa khu vực tiếp nhận không có màng che và luôn mở
Chưa có cồn sát khuẩn,sử dụng nước rửa chén cho nhân viên rửa tay
Mới cung cấp giấy khám sức khỏe 8/30 nhân viên
</t>
  </si>
  <si>
    <t>Hộ nông dân: Hà Thanh Tuấn, 249, Điền Mỹ, Long Bình Điền, Chợ Gạo, Tiền Giang</t>
  </si>
  <si>
    <t>Dừa xiêm</t>
  </si>
  <si>
    <t xml:space="preserve">
Chưa có biện pháp ngăn chặn sự phát tán thuốc BVTV khi phun, xịt sang các ruộng xung quanh
Chưa cung cấp KN đất nước vùng trồng</t>
  </si>
  <si>
    <t>Hộ nông dân: Võ Trường Sơn, 161, Tân Tỉnh B, Tân Mỹ Chánh, TP Mỹ Tho, Tiền Giang</t>
  </si>
  <si>
    <t>Chưa có biện pháp ngăn chặn sự phát tán thuốc BVTV khi phun, xịt sang các ruộng xung quanh
Chưa cung cấp KN đất nước vùng trồng</t>
  </si>
  <si>
    <t>Hộ nông dân:  Lê Khanh Quang Vũ, Phú Hòa, Mỹ Tịnh An, Đông Tháp</t>
  </si>
  <si>
    <t>Thanh long ruột trắng</t>
  </si>
  <si>
    <t>Chưa có biện pháp ngăn chặn sự phát tán thuốc BVTV khi phun, xịt sang các ruộng xung quanh
Chưa cung cấp KN đất nước vùng trồng
Có tập huấn ATTP, sử dụng thuốc BVTV, phân bón và các nguyên tắc sản xuất nông nghiệp tốt nhưng chưa văn bản hóa</t>
  </si>
  <si>
    <t>CTY TNHH DT TM THÀNH VẠN PHÚC</t>
  </si>
  <si>
    <t>199, Ấp Hưng Phú, Xã Hưng Thạnh, Huyện Tân Phước, Tỉnh Tiền Giang</t>
  </si>
  <si>
    <t>Mr, Kiên</t>
  </si>
  <si>
    <t>0908142067</t>
  </si>
  <si>
    <t>kiennguyenqnvn@gmail,com</t>
  </si>
  <si>
    <t>Thơm, dứa mật</t>
  </si>
  <si>
    <t>Chưa có hồ sơ công bố xốp bao thơm
Chưa cung cấp được kiểm định cân định kỳ</t>
  </si>
  <si>
    <t xml:space="preserve">
Khóm sau khi thu hoạch để trực tiếp xuống đất
Nhà xưởng chưa được vệ sinh sạch sẽ (nhiều mạng nhện), chưa tách biệt các khu vực sản xuất gần đường không có rèm che
Nhà xưởng không kín, hở nhiều nơi (côn trùng dễ xâm nhập vào nhà xưởng, đèn côn trùng không có tác dụng)
Cửa ra vào hở (chưa có rèm cách biệt bên ngoài)
Chưa cung cấp được phiếu KN nước sử dụng cho sơ chế
Chưa có nước rửa tay cho nhân viên 
Giấy khám sức khỏe mới cung cấp được 5/7 nhân viên đang sản xuất
Có chương trình bẫy chuột nhưng chưa có hồ sơ ghi chép</t>
  </si>
  <si>
    <t>Nguyễn Văn Kiên, Hưng Phú, Hưng Thạnh, Đồng Tháp</t>
  </si>
  <si>
    <t>Nguyễn Văn Quận, Hưng Phú, Hưng Thạnh, Đồng Tháp</t>
  </si>
  <si>
    <t>Thơm</t>
  </si>
  <si>
    <t>Tô Văn Út Bảy, Hưng Phú, Hưng Thạnh, Đồng Tháp</t>
  </si>
  <si>
    <t>CTY TNHH SẢN XUẤT THƯƠNG MẠI VÀ XNK KIM LONG</t>
  </si>
  <si>
    <t>Cụm 12, thôn 3, Xã Phúc Thọ, TP Hà Nội</t>
  </si>
  <si>
    <t>Mr Tấn Khoa</t>
  </si>
  <si>
    <t>0934130460</t>
  </si>
  <si>
    <t>khoa,nguyen@vela-foods,com, congtytnhhsxtmxnkkimlong@gmail,com</t>
  </si>
  <si>
    <t>Bánh mì mini nhân vị phô mai; Bánh sandwich chà bông phô mai; Bánh sandwich chà bông; Bánh sandwich nhân sữa chua</t>
  </si>
  <si>
    <t>1, Bánh mì mini nhân vị phô mai
- Nhãn ghi quảng cáo:
+ "100% thịt + phô mai" chưa đúng thực tế có thêm các thành phần khác
+ "Giàu protein" chưa có hồ sơ chứng minh
+ "Bột sữa nhập khẩu" chưa cung cấp hồ sơ nhập khẩu
- Thông tin cảnh báo "Chú ý: Đừng ăn nếu SP hư hoặc bao bì mở" đang mâu thuẫn với "HDSD: Ăn liền sau khi mở bao bì"
2, Bánh sandwich chà bông phô mai
- Khối lượng tịnh thiếu khoẳng trắng giữa trị số và đơn vị đo (47g)
- Quảng cáo đang ghi "Mềm như mây" chưa có căn cứ
3, Bánh sandwich chà bông
- Thông tin cảnh báo "Chú ý: Đừng ăn nếu SP hư hoặc bao bì mở" đang mâu thuẫn với "HDSD: Ăn liền sau khi mở bao bì"
- Khối lượng tịnh viết tắt KLT, thiếu khoẳng trắng giữa trị số và đơn vị đo (45g)
4, Bánh sandwich nhân sữa chua
- Thông tin cảnh báo "Chú ý: Đừng ăn nếu SP hư hoặc bao bì mở" đang mâu thuẫn với "HDSD: Ăn liền sau khi mở bao bì"
- Khối lượng tịnh viết tắt KLT, thiếu khoẳng trắng giữa trị số và đơn vị đo (45g)
- Quảng cáo đang ghi: "Siêu mềm mịn" chưa có căn cứ, "Công nghệ lên men" thực tế NCC không thực hiện quá trình này
* Các SP chưa có thông tin "Hình ảnh chỉ mang tính chất minh họa"
* Chưa có hồ sơ ghi chép lưu mẫu</t>
  </si>
  <si>
    <t>NCC có quy trình truy xuất từ đầu vào đến đầu ra nhưng chưa có biểu mẫu thực hiện 
Chưa có biểu mẫu ghi chép để thực hiện truy xuất</t>
  </si>
  <si>
    <t>- Vệ sinh nhà xưởng: Nền nhà không phẳng, đọng nước, gạch vỡ; chân tường, sàn và cửa thông gió bám bẩn/mạng nhện,
- Kiểm soát côn trùng/động vật: Quạt thông gió thiếu lưới ngăn, tạo điều kiện cho động vật và côn trùng xâm nhập,
- Hóa chất vệ sinh chưa để riêng khu vực, thiếu nhãn nhận diện, chưa có đầy đủ tại một số vị trí quy định
- Thùng rác không có nắp đậy kín và không được thu gom kịp thời 
- Nhiễm chéo: Bột mì để trực tiếp dưới sàn, trứng gà để sát tường
- Chưa có kết quả kiểm nghiệm định kỳ cho nước đá vảy sử dụng trong sản xuất,</t>
  </si>
  <si>
    <t>Nguyễn Thị Lan Hương</t>
  </si>
  <si>
    <t>Nguyễn Thị Thanh Tuyền</t>
  </si>
  <si>
    <t>CÔNG TY CỔ PHẦN KIAORA</t>
  </si>
  <si>
    <t>Thôn Do Hạ, Xã Tiền Phong, Huyện Mê Linh, Thành phố Hà Nội, Việt Nam</t>
  </si>
  <si>
    <t>Ms Loan</t>
  </si>
  <si>
    <t xml:space="preserve">039 979 4125; </t>
  </si>
  <si>
    <t>loan,nt@kiaora,com,vn;</t>
  </si>
  <si>
    <t>Thịt bò đông lạnh</t>
  </si>
  <si>
    <t>Đạt mức cơ bản và tái đánh giá sau 6 tháng</t>
  </si>
  <si>
    <t>- Hồ sơ CB các sản phẩm chưa kiểm nghiệm chỉ tiêu chì, cadimi- 1 số sản phẩm có bổ sung địa chỉ sản xuất nhưng chưa làm công văn gửi lên chi cục cập nhật nội dung này (Gầu bò Úc,ba chỉ bò Newzealand,,,,), tem nhãn chưa bổ sung thêm địa chỉ sản xuất (đang khắc phục bằng cách dán bổ sung tem phụ trắng lên bao bì)</t>
  </si>
  <si>
    <t>Biểu mẫu kiểm soát chất lượng chưa thể hiện thông tin nhà sản xuất</t>
  </si>
  <si>
    <t>Khu vực phòng đóng gói chưa kín</t>
  </si>
  <si>
    <t>CÔNG TY TNHH THƯƠNG MẠI VÀ DỊCH VỤ FRESH TO GO</t>
  </si>
  <si>
    <t>Số 4 ngõ 43 đường Xuân Khôi,, tổ 37 Phường Long Biên, TP Hà Nội</t>
  </si>
  <si>
    <t>Mrs, Tú</t>
  </si>
  <si>
    <t> 0385347247/
0983085133</t>
  </si>
  <si>
    <t>Company F2G &lt;fresh2go,sales@gmail,com&gt;</t>
  </si>
  <si>
    <t>Đồ uống, trái cây sơ chế</t>
  </si>
  <si>
    <t>- Thay đổi địa chỉ sản xuất từ 08/02/2026 nhưng không gửi thông báo cho WCM- Chưa có kết quả kiểm nghiệm của các sản phẩm ở địa chỉ mới: Trà sữa ô long nhài, trà đào sữa, rau củ nấu súp- Tem nhãn tất cả các sản phẩm: sửa "độ"=&gt;°</t>
  </si>
  <si>
    <t>- Nguyên liệu chất bảo quản 202 thiếu hồ sơ nhập khẩu- Sản phẩm xoài: Hồ sơ mua bán là Vựa Xoài cóc Khánh Hòa, nhưng hồ sơ bảng kê thanh toán là hộ Trần Thị Bích</t>
  </si>
  <si>
    <t>- Nền nhà xưởng 1 số khu vực bị bong- 1 số khu vực nên nhà bị đọng nước (khu vực nấu trộn)</t>
  </si>
  <si>
    <t>Phạm Thị Thảo
Nguyển Thị Ngọc Tú</t>
  </si>
  <si>
    <t>CÔNG TY TNHH THỰC PHẨM QUỐC TẾ VIMEX SG</t>
  </si>
  <si>
    <t>1253 Võ Văn Kiệt,  TP, Hồ Chí Minh,</t>
  </si>
  <si>
    <t>Kho sơ chế, đóng gói: 104 Trần Đại Nghĩa, Phường Tân Tạo, TP Hồ Chí Minh, Việt Nam</t>
  </si>
  <si>
    <t>Ms Hân</t>
  </si>
  <si>
    <t>0969 334 534</t>
  </si>
  <si>
    <t>b2b@vimexfood,vn</t>
  </si>
  <si>
    <t>Cá hồi nhập khẩu</t>
  </si>
  <si>
    <t>Kiểm nghiệm sản phẩm không test các chỉ tiêu kháng sinh</t>
  </si>
  <si>
    <t>Các nguyên liệu như túi nylon, khay nhựa được mua lẻ, không ký hợp đòng, các nguyên liệu có hồ sơ đầy đủ của nhà sản xuất
Hóa chất tẩy rửa: Sparkle: không có hồ sơ liên quan
Hồ sơ công bố nước đá của nhà sản xuất không có phiếu kiểm nghiệm, Cơ sở không lấy mẫu kiểm soát định kỳ,</t>
  </si>
  <si>
    <t xml:space="preserve">Không có kho bảo quản nước đá riêng, để chung với kho nguyên liệu, thành phẩm
Có trang bị BHLĐ nhưng nhân viên chưa thực hiện đúng: đội trùm tóc chưa bao hết tóc,
Bảo hộ lao động được phát cho nhân viên và nhân viên tự mang về giặt sạch =&gt; không kiểm soát được việc BHLĐ có được giặt sạch,
Không ban hành hướng dẫn pha, không có biểu mẫu kiểm soát nồng độ pha chlorine,
Cơ sở chưa bố trí vòi rửa tay tự động, nhân viên vẫn phải sử dụng bằng tay, nguy cơ lây nhiễm các tác nhân gây ô nhiểm khi tiếp xúc sản phẩm
Có bố trí đèn diệt côn trùng, có bố trí bẫy chuột, tuy nhiên không có biểu mẫu kiểm soát
Có xây dựng kế hoạch làm vệ sinh nhà xưởng, thiết bị, tuy nhiên biểu mẫu ghi chép, kiểm soát chưa đầy đủ,
</t>
  </si>
  <si>
    <t>CTY TNHH THỰC PHẨM CARITAS</t>
  </si>
  <si>
    <t>Cơ sở giết mổ: Hộ kinh doanh VÕ THỊ THU TRANG-PHÚ KIẾT_Đ/c Thửa đất số 17, tờ bản đồ 06, ấp Phú Lợi A, xã Lương Hòa Lạc, Tỉnh Đồng Tháp, Việt Nam
Cơ sở sơ chế/đóng gói: Cơ sở gia công_Xưởng sản xuất-Công ty Cổ Phần Tam Nông_Đ/c 131 Đường 24, Phường Tam Bình, Tp HCM, Việt Nam</t>
  </si>
  <si>
    <t xml:space="preserve">Ms Trang </t>
  </si>
  <si>
    <t>quyle,caritas,foods@gmail,com; caritas,foods@gmail,com</t>
  </si>
  <si>
    <t>Gà ta, gà ác, trứng gà, gà H mông, chim cút…</t>
  </si>
  <si>
    <t>Địa chỉ sơ chế đóng gói trên nhãn sán phẩm chưa khớp với nơi đóng gói thực tế
Trên nhãn: Xưởng sản xuất 54 Lê Thị Hoa, Phường Tam Bình, TP HCM
Thực tế đóng gói tai: Xưởng sản xuất-Công ty Cổ Phần Tam Nông_Đ/c 131 Đường 24, Phường Tam Bình, Tp HCM</t>
  </si>
  <si>
    <t>Hộ kinh doanh Võ Thị Thu Trang có mướn các hộ liên kết để chăn nuôi gia cầm nhưng không thực hiện kí kết hợp đồng giữa các bên,
Các hộ nuôi gia cầm có làm "Đơn xin xác nhận nguồn gốc nông sản" =&gt; Chưa phù hợp vì đây là nuôi gia cầm, Đơn này không tương đương với cam kết sản xuất an toàn
Chưa có giấy kiểm dịch đông vật trước khi đưa vào quy trình giết mổ</t>
  </si>
  <si>
    <t>Cơ sở giết mổ nằm trong khu dân cư
Lò mổ có tường cao bao quanh nhưng không kín
Khu vực giao nhau giữa mái và tường của khu vực giết mổ không kín, có ruồi trong khu vực giết mổ và làm lông
Tường khu vực làm lông có nhiều lông gia cầm bám trên vách (đã khô) lâu ngày chưa được tổng vệ sinh
Nơi làm sạch và khám thân thịt gia cầm chưa kín, vách tôn và trần có khoản hở
Thiếu 1/06 bộ hồ sơ
04/05 nhân viên có đeo bông tai trong sản xuất
Khu vưc rửa tay sử dụng nước rửa tay có mùi
Nước sử dụng trong giết mổ thiếu chỉ tiêu E,Coli
Chưa có quy trình hướng dẫn cụ thể vệ sinh thiết bị công cụ dụng và và vệ sinh nhà xưởng
Hàng hóa trong kho thành phẩm để sát tường</t>
  </si>
  <si>
    <t>Tỉnh Quảng Ngãi</t>
  </si>
  <si>
    <t>2001154</t>
  </si>
  <si>
    <t>CTY TNHH ĐTSXTM THANH BÌNH</t>
  </si>
  <si>
    <t>Hộ Nguyễn Thành Dũng, Lý Sơn, Quảng Ngãi</t>
  </si>
  <si>
    <t>Mr Hùng</t>
  </si>
  <si>
    <t>0896697579</t>
  </si>
  <si>
    <t>annv@hnffoods,vn;duyvd@hnffoods,vn;dinhnv@hnffoods,vn;kinhdoanh@hnffoods,vn</t>
  </si>
  <si>
    <t>Hành Lý Sơn, Tỏi Lý Sơn</t>
  </si>
  <si>
    <t>Nhà cung cấp chưa có sẵn Quy định, hướng dẫn thu hoạch, sơ chế đóng gói cho các đơn vị liên kết,  Quy định, hướng dẫn vệ sinh trong nhà sơ chế,  Công cụ dụng cụ thu hoạch; và phương tiện vận chuyển, Các quy định này đã được phổ biến, đào tạo đến toàn bộ Hộ sản xuất của công ty, Chưa kiểm nghiệm đất trồng và nước tưới</t>
  </si>
  <si>
    <t>Hộ có ghi chép nhật ký sản xuất tuy nhiên ghi chép chưa đầy đủ, thiếu thông tin tên  BVTV, lượng dùng</t>
  </si>
  <si>
    <t>Lỗi bảo quản, vận chuyển – logistics thực phẩm</t>
  </si>
  <si>
    <t>Kho lưu trữ chưa có biện pháp kiểm soát tránh sự xâm nhập của động vật vào khu vực bảo quản sản phẩm, Trường hợp sử dụng bẫy, bả để kiểm soát động vật cần đặt tại những vị trí ít có nguy cơ gây ô nhiễm cho sản phẩm, ghi và lưu hồ sơ,</t>
  </si>
  <si>
    <t>CT TNHH TMDV XNK TRƯỜNG AN</t>
  </si>
  <si>
    <t>Hộ Nguyễn Thành Xuân, Lý Sơn, Quảng Ngãi</t>
  </si>
  <si>
    <t>Ms, THANH</t>
  </si>
  <si>
    <t>079 7934722</t>
  </si>
  <si>
    <t>TrườngAnFood &lt;info@truonganfood,com&gt;</t>
  </si>
  <si>
    <t>CTY CP TMDV DLỊCH LÝ SƠN</t>
  </si>
  <si>
    <t>Hộ Đặng Thị Tòa, Lý Sơn, Quảng Ngãi</t>
  </si>
  <si>
    <t>Mr Dư</t>
  </si>
  <si>
    <t>090 9818259</t>
  </si>
  <si>
    <t>dunv,vhs@gmail,com</t>
  </si>
  <si>
    <t>Hộ Lê Thị Mùi, Lý Sơn, Quảng Ngãi</t>
  </si>
  <si>
    <t>Hộ Lê Đông, Lý Sơn, Quảng Ngãi</t>
  </si>
  <si>
    <t>CTY TNHH CÁNH ĐỒNG NHỎ</t>
  </si>
  <si>
    <t>Công ty TNHH Cánh Đồng Nhỏ: Xã An Thượng, TP Hải Dương (Thôn Trác Châu, xã Thành Đông, Hải Phòng)</t>
  </si>
  <si>
    <t>Tăng Văn Vy: Xã Liên Hồng, Hải Dương, Hải Phòng</t>
  </si>
  <si>
    <t>Đỗ Việt Hà</t>
  </si>
  <si>
    <t xml:space="preserve"> '0987999034</t>
  </si>
  <si>
    <t>Canhdongnho,vn@gmail,com</t>
  </si>
  <si>
    <t>Bắp cải, thì là, mùi ta, cải ngồng, cải chíp, rau muống</t>
  </si>
  <si>
    <t>GCN VietGap không có chứng nhận cho sản phẩm Cải ngồng, cải chip, thì là, mùi ta tại địa điểm được chứng nhận =&gt; Hiện tại các SP này NCC chưa đi hàng do vậy khi đi hàng NCC cần cung cấp lại hồ sơ cho WCM</t>
  </si>
  <si>
    <t>- PKN đất và nước hết hạn, sản phẩm lưu kho chưa đảm bảo cách sàn, giấy khám sức khỏe hết hạn, chưa có biện pháp kiểm soát côn trùng và động vật gây hại do khu vực sơ chế là khu vực hở</t>
  </si>
  <si>
    <t>Công ty cổ phần Nấm Việt: TDP An Lĩnh, P, Trần Hưng Đào, TP, Hải Phòng (Chí Linh, Hải Dương cũ)</t>
  </si>
  <si>
    <t>Chị Linh</t>
  </si>
  <si>
    <t>0982721982</t>
  </si>
  <si>
    <t>sieuthirongbien@gmail,com</t>
  </si>
  <si>
    <t>Nấm mỡ</t>
  </si>
  <si>
    <t>1, Cơ sở được cấp giấy chứng nhận ISO tuy nhiên chưa cung cấp được hồ sơ chương trình tiên quyết theo ISO:
- Chưa cung cấp được tiêu chuẩn của sản phẩm
- Chương trình quản lý sự cố, kiểm soát sản phẩm không phù hợp, kiểm soát vệ sinh cá nhân, tiêu chuẩn nhà xưởng, vệ sinh khử trùng, kiểm soát lây nhiễm, 
- Kiểm soát chất lượng nước, mối nguy,,,
2, 4/6 công nhân chưa có giấy khám sức khỏe
3, Thiếu hồ sơ tập huấn ATTP cho công nhân
4, Chưa xây dựng chương trình kiểm soát côn trùng và động vật gây hại</t>
  </si>
  <si>
    <t>Không có nhật ký sản xuất, không có hồ sơ lưu các thông tin liên quan đến hoạt động sản xuất thu hoạch =&gt; Không truy xuất được nguồn gốc của sản phẩm</t>
  </si>
  <si>
    <t>- Thiếu hồ sơ kiểm nghiệm đất và nước sản xuất nấm
- Đường dẫn vào khu vực sản xuất công cụ dụng cụ, vật tư để không sắp xếp gọn gàng
- Bình tưới nước chưa có vị trí quy hoạch cụ thể, để bên ngoài khu vực sân không gọn gàng</t>
  </si>
  <si>
    <t>Số 38, Đường ngọc Hồi, Hoàng Liệt, Hoàng Mai, Hà Nội</t>
  </si>
  <si>
    <t>Nấm, khoai lang</t>
  </si>
  <si>
    <t>Tiêu chuẩn sản phẩm xây dựng chưa đầy đủ: thiếu các sản phẩm nấm, măng tây…
Cần cập nhật các công văn bổ sung chỉ tiêu dinh dưỡng đối với sản phẩm củ cải muối
Chưa thực hiện việc kiểm soát định lượng của hàng đã bao gói</t>
  </si>
  <si>
    <t xml:space="preserve">Sàn khu vực kho mát: Sàn không nhẵn, khó làm vệ sinh
Cửa ra vào khu vực sơ chế còn để mở
Khay đựng trong khu vực sơ chế có một số khay bám bẩn, chưa vệ sinh sạch
Sử dụng dao sắt, cán gỗ trong hoạt động sơ chế
</t>
  </si>
  <si>
    <t>NCC đã gửi hình ảnh khắc phục một số lỗi liên quan đến nhà xưởng, tem nhãn sản phẩm</t>
  </si>
  <si>
    <t>25/3/2026</t>
  </si>
  <si>
    <t>Nguyễn Thị ngọc Tú</t>
  </si>
  <si>
    <t>CTY CP THỰC PHẨM TNT</t>
  </si>
  <si>
    <t>57/15 Vĩnh Phú 38, Phường Vĩnh Phú, TP Thuận An, Bình Dương</t>
  </si>
  <si>
    <t>C,Vân Trưởng bộ phận QA</t>
  </si>
  <si>
    <t>0364746375
(Anh Sơn 0909667559)</t>
  </si>
  <si>
    <t>Van,PT@tntfoods,vn; son,ld@tntfoods,vn</t>
  </si>
  <si>
    <t>Chè bưởi, chè môn</t>
  </si>
  <si>
    <t xml:space="preserve"> + Chưa có biểu mẫu kiểm soát thực tế khối lượng tịnh tại khu vực sản xuất,
 + Chưa có khu vực lưu mẫu riêng (hiện tại đang lưu chung kho thành phẩm),</t>
  </si>
  <si>
    <t xml:space="preserve"> + NCC chưa ghi chép biểu mẫu kiểm soát thực tế tại ca sản xất (NCC thông tin nhập trực tiếp lên máy tại văn phòng sau mỗi lần kiểm tra khu vực nhà xưởng): rủi ro thiếu thông tin và chưa có biểu mẫu chứng minh thực tế,
 + Nguyên liệu bột năng: hợp đồng NCC Quốc Ngọc và Tài Ký hết hiệu lực (31/12/2025)
 + Hợp đồng nguyên liệu hương liệu mua COOP hết hiệu lực,
 + Chưa cung cấp cam kết sản xuất của hộ nông dân cho các sản phẩm nông sản: lá dứa,…
 + Chưa cung cấp được hồ sơ cồn của TM Grow</t>
  </si>
  <si>
    <t xml:space="preserve"> + Hồ sơ khám sức khỏe của nhân viên chưa đầy đủ (NV Trinh)
 + Cần có kế hoạch kiểm soát máy điều hòa tại khu làm nguội và chiết rót sản phẩm (sản phẩm chưa kín dễ có nguy cơ nhiễm chéo từ không khí)
 + Cân sử dụng cân nguyên liệu quá hạn kiểm định (T01/2026)
 + Kiểm nghiệm nước chưa thể hiện đúng địa chỉ cơ sở sản xuất</t>
  </si>
  <si>
    <t>Nguyễn Thị Yến Nhi</t>
  </si>
  <si>
    <t>CTY TNHH SX VÀ TM VIETSEAFOOD</t>
  </si>
  <si>
    <t>119 Đường số 27, Phường 6, Quận Gò Vấp, Thành phố Hồ Chí Minh,</t>
  </si>
  <si>
    <t xml:space="preserve">Ms, Thủy </t>
  </si>
  <si>
    <t>0933236266
0988,888,722 A Định</t>
  </si>
  <si>
    <t>sea mark &lt;seamart,vietnam@gmail,com&gt;</t>
  </si>
  <si>
    <t>Mực ống</t>
  </si>
  <si>
    <t>Chưa có hồ sơ hóa chất tẩy rửa Clorine và hướng dẫn pha theo nồng độ sử dụng,</t>
  </si>
  <si>
    <t xml:space="preserve"> Hợp đồng tôm sú (Cty Hiếu Lê) hết hiệu lực 31/12/2025
 + Hồ sơ truy xuất chưa đầy đủ thông tin: 
   , Nhật ký ghi chép chưa thể hiện số lượng nhập xuất theo ngày (tính tổng 1 tháng),
   , Chưa thể hiện địa điểm thu hoạch - khai thác - nơi hàng đến và nơi hàng giao hàng,</t>
  </si>
  <si>
    <t xml:space="preserve"> + Chưa bố trí bồn rửa tay riêng tại khu vực sản xuất (ghi nhận rửa chung tại khu vực nhà vệ sinh),
 + Cần bố trí thêm rèm cửa tại khu vực nhà về sinh (ghi nhận có cửa nhưng chưa tuân thủ đóng ngăn cách khu vực)
 + Chưa có bảng quy định tần suất, nồng độ hóa chất và thiết bị vệ sinh,
 + Chưa cung cấp được hồ sơ nước đá sử dụng</t>
  </si>
  <si>
    <t>CÔNG TY TNHH SX TM DV BATRAFOCO</t>
  </si>
  <si>
    <t xml:space="preserve">Cty: 118/71/28 Liên Khu 5-6, Khu Phố 8, Phường Bình Hưng Hòa B, Quận Bình Tân, Thành Phố Hồ Chí Minh, Việt Nam
</t>
  </si>
  <si>
    <t>Cơ sở liên kết sản xuất: 
+ 46/9D ấp Thới Tứ 2, xã Thới Tam Thôn, huyện Hóc Môn, TP,HCM
+ 189/6 đường Bùi Thị Lùng, Ấp Thới Tứ 2, Xã Thới Tam Thôn, Huyện Hóc Môn, Tp, HCM</t>
  </si>
  <si>
    <t>Mr Lắm</t>
  </si>
  <si>
    <t>0868489239</t>
  </si>
  <si>
    <t>batrafoco@gmail,com</t>
  </si>
  <si>
    <t>Bánh tráng nướng mắm tỏi, Bánh tráng nướng mè dừa, bánh tráng trộn khô gà cay</t>
  </si>
  <si>
    <t xml:space="preserve">- NCC chưa có công văn thay đổi sang địa chỉ mới (Nhãn đã thay đổi sản phẩm bánh tráng nướng)
- Bảng chỉ tiêu dinh dưỡng ghi chưa đúng theo TT 29/2023 : Thiếu ĐVT Kcal, đường tổng số ghi chưa đúng
- Sản phẩm bánh tráng nướng mắm tỏi thực tế có sử dụng màu hạt điều nhưng thành phần trong HSCB chưa có màu hạt điều </t>
  </si>
  <si>
    <t>Hồ sơ kiểm soát: nguyên liệu nhập, hoạt động sản xuất, lưu kho  chưa ghi chép đầy đủ : Khối lượng, cân sau đóng gói, chưa quy định độ ẩm, màu sắc, cảm quan…</t>
  </si>
  <si>
    <t>- Khu vực kho thành phẩm đang để chung với khu vực đóng gói ;
- Khu vực nguyên liệu chưa có thẻ kho
- Chưa có quy định kiểm tra định kỳ thiết bị ; Nồi nấu xốt bị rỉ sét, 
- Chưa có đầy đủ thiết bị, dụng cụ giám sát chất lượng, an toàn sản phẩm như máy đo độ ẩm, máy dò kim loại…,
- Chưa có kiểm nghiệm nước 06 tháng/lần tại nơi sản xuất
- Kho thành phẩm chung với khu vực đóng gói</t>
  </si>
  <si>
    <t>Phạm Thị Thảo ; 
Nguyễn Thị Thanh Hào</t>
  </si>
  <si>
    <t>2000521</t>
  </si>
  <si>
    <t>CTY TNHH DVXNK HOÀNG HẢI</t>
  </si>
  <si>
    <t>144/20/1/1 Đường Số 18, Phường 5, Quận Gò Vấp, TP, Hồ Chí Minh,</t>
  </si>
  <si>
    <t>Ms Yên</t>
  </si>
  <si>
    <t xml:space="preserve">0937 648 059 </t>
  </si>
  <si>
    <t>contact@hoanghaifood,com</t>
  </si>
  <si>
    <t xml:space="preserve">Cá hồi tươi </t>
  </si>
  <si>
    <t>- PKN sản phẩm cá hồi tươi chưa phân biệt được nguồn gốc sản phẩm : cá hồi úc, cá hồi na uy
- Tem nhãn sản phẩm ghi chưa đúng theo quy định sản phẩm bao gói sẵn : Thiếu thành phần, tên địa chỉ nơi sản xuất ; địa chỉ công ty chưa chuyển qua địa chỉ hành chính mới</t>
  </si>
  <si>
    <t>- Hồ sơ nhập hàng ghi chưa đầy đủ thông tin cho mỗi lần thu mua
- Chưa có quy định lưu giữ tối thiểu hồ sơ 2 năm
- Sản phẩm cá ngừ đại dương chưa có tem nhãn, sản phẩm bên trong chưa có thông tin sản phẩm</t>
  </si>
  <si>
    <t>- Có giấy tập huấn kiến thức nhưng chưa quy định điểm đat/không đạt cho bài kiểm tra
- Khu vực sơ chế, bồn rửa đang sữa chữa, máy sấy tay chưa hoạt động
- Có hóa đơn nước nhưng không đúng địa chỉ Công ty
- Hồ sơ vệ sinh nhà xưởng chưa đầy đủ máy móc thiết bị
- Nhà xưởng chưa thiết kế 01 chiều
- Trần thấm nước ; la phong có lỗ/khoảng trống nguy cơ côn trùng xâm nhập</t>
  </si>
  <si>
    <t>Phạm Thị Thim
Mai Thị Lan Hương</t>
  </si>
  <si>
    <t>Nguyễn Thúy Quỳnh
Trần Quang Huy</t>
  </si>
  <si>
    <t>CÔNG TY TNHH SẢN XUẤT VÀ DỊCH VỤ PHƯƠNG LAN</t>
  </si>
  <si>
    <t>Tổ dân phố Long Đằng, Phường Đường Hào, Tỉnh Hưng Yên</t>
  </si>
  <si>
    <t>C Hương</t>
  </si>
  <si>
    <t>duonghuong1288@gmail,com</t>
  </si>
  <si>
    <t>Cá Viên, Viên Rau Củ Hải Sản, Viên Vị Tôm, Viên Vị Bò, Viên Mọc Heo Nấm Hương, Viên Mọc Gà Nấm Hương, Chả Mực Xoắn Ống, Chả Mỡ, Chả Bao Sả, Chả Mía</t>
  </si>
  <si>
    <t>- Ghi nhận nhãn sản phẩm:
+ Các SP Viên vị bò, viên vị tôm tên SP ghi chưa đúng quy định
+ Mục giá trị dinh dưỡng bổ sung "trung bình trong 100 g"
+ Thành phẩn ghi "tỏi" thực tế sử dụng "bột tỏi"
+ NCC sử dụng logo "fresh" thực tế hàng chế biến sử dụng nguyên liệu đông lạnh
- Biểu mẫu kiểm soát khối lượng tịnh sản phẩm đang chưa ghi cụ thể
- Sản phẩm KPH lưu kho chưa có thông tin stocknote và quy trình xử lý lại</t>
  </si>
  <si>
    <t>- Quy trình SX chưa hoàn thiện các bước thực hiện, thông số kỹ thuật, chi tiết các bước và bản thuyết minh các bước SX
- Nguyên liệu hàng nhập khẩu tem phụ chưa có thông tin xuất xứ
- Shelf life SP chỉ mới test cảm quan nội bộ chưa có test tại P,LAB</t>
  </si>
  <si>
    <t>- Chân tường/sàn một số khu vực bị bong tróc, gạch vỡ
- Khu vực rửa tay cho công nhân chưa có máy sấy tay
- Kho đông sử dụng pallet gỗ, KV sản xuất chân máy làm từ gỗ đã thâm đen, quạt điện KVSX đồ viên bám bụi, gỉ
- Chưa có hồ sơ kiểm định cân, bảng hướng dẫn sử dụng máy móc thiết bị, kho đông
- Phế thải chưa có thùng rác có nắp đậy</t>
  </si>
  <si>
    <t>Hộ Thắm Sáng: Mê Linh, Hà Nội</t>
  </si>
  <si>
    <t>info@xanhsach,com,vn</t>
  </si>
  <si>
    <t>Củ cải</t>
  </si>
  <si>
    <t>Chưa kiểm soát nước sơ chế</t>
  </si>
  <si>
    <t>- Chưa cung cấp hóa đơn mua bán giống, thuốc, phân bón
- Chưa cung cấp được bảng kê thu mua của các hộ liên kết</t>
  </si>
  <si>
    <t>Nhân viên sơ chế không trang bị BHLĐ
Chưa kiểm nghiệm bao bì tiếp xúc thực phẩm
Chưa kiểm nghiệm mẫu đất nước</t>
  </si>
  <si>
    <t>Tỉnh Thái Nguyên</t>
  </si>
  <si>
    <t>CÔNG TY CỔ PHẦN VGREEN VIỆT NAM</t>
  </si>
  <si>
    <t xml:space="preserve">Tổ dân phố Tân Lập 12, phường Tích Lương, tỉnh Thái Nguyên </t>
  </si>
  <si>
    <t xml:space="preserve">C Quỳnh </t>
  </si>
  <si>
    <t>0941351768,</t>
  </si>
  <si>
    <t>Kinhdoanh1@vgreen,vn</t>
  </si>
  <si>
    <t>đồ uống Kumbucha</t>
  </si>
  <si>
    <t>Thành phần hoa quả đưa vào sản xuất thực tế chưa đúng với hồ sơ</t>
  </si>
  <si>
    <t>Chưa kiểm soát nguyên liệu nhập : trái cây, đường, phụ gia,…
Chưa cung cấp được 1 bộ hồ sơ truy xuất hoàn chỉnh</t>
  </si>
  <si>
    <t>Nhà xưởng khu vực lên men có xuất hiện ruồi dấm</t>
  </si>
  <si>
    <t>2060481</t>
  </si>
  <si>
    <t>CTY CP NSẢN VÔ CỰC VN</t>
  </si>
  <si>
    <t>Phường Trần Liễu, Hải Phòng</t>
  </si>
  <si>
    <t>chị Tuyết</t>
  </si>
  <si>
    <t>Toàn: 0904929468</t>
  </si>
  <si>
    <t>nongsanvocucvietnam@gmail,com</t>
  </si>
  <si>
    <t>Hành tỏi hải dương</t>
  </si>
  <si>
    <t>Chưa kiểm nghiêm sản phẩm nguồn mới</t>
  </si>
  <si>
    <t>- Thu mua từ các hộ liên kết chưa có sổ theo dõi
- Hộ trồng chưa có nhật ký trồng trọt</t>
  </si>
  <si>
    <t xml:space="preserve">Sơ chế dưới sàn chư akee lót triệt để tránh mỗi nguy nhiễm chéo
</t>
  </si>
  <si>
    <t>CTY TNHH NHƯ THẢO ĐÀ LẠT</t>
  </si>
  <si>
    <t>Cơ sở sơ chế đóng gói: 8/8 QL20, Xã Hiệp Thạnh, Đức Trọng, Lâm Đồng</t>
  </si>
  <si>
    <t>0813900616</t>
  </si>
  <si>
    <t>voviethung3616@gmail,com</t>
  </si>
  <si>
    <t>Hành tây, Khoai tây, Cải thảo</t>
  </si>
  <si>
    <t>Chưa thực hiện việc kiểm soát định lượng sau đóng gói,
Chưa kiểm định cân định kỳ</t>
  </si>
  <si>
    <t>Chưa trang bị bảng nhận diện lô thửa,
Nhật ký sản xuất cập nhật chưa đầy đủ</t>
  </si>
  <si>
    <t>sử dụng xà bông rửa tay có mùi,
Chưa có hướng dẫn rửa tay 6 bước
Nhà vệ sinh chưa có bồn rửa tay
chưa có bảng nhắc nhở rửa tay sau khi đi vệ sinh
Có đèn bẫy côn trùng, nhưng không ghi chép theo dõi</t>
  </si>
  <si>
    <t>HLK Lữ Thị Thuận - Đạ Ròn, Đơn Dương, Lâm Đồng - Sản phẩm: Cải thảo</t>
  </si>
  <si>
    <t>Cải thảo</t>
  </si>
  <si>
    <t>Chưa có biện pháp ngăn chặn phát tán sang các ruộng xung quanh khi phun thuốc</t>
  </si>
  <si>
    <t>chưa cung cấp được hóa đơn mua vật tư nông nghiệp
Chưa trang bị bảng nhận diên lô thửa</t>
  </si>
  <si>
    <t>HLK Trần Thị Mỹ Vân - TT, Liên Nghĩa, Đức Trọng, Lâm Đồng - sản phẩm: Hành tây, khoai tây</t>
  </si>
  <si>
    <t>Nhật ký trồng trọt chưa cập nhật hết các lô thửa đang trồng
chưa cung cấp được hóa đơn mua vật tư nông nghiệp
Chưa trang bị bảng nhận diên lô thửa</t>
  </si>
  <si>
    <t>Khu vực lưu trữ phân bón, thuốc bvtv sắp xếp lộn xộn
Vỏ bao bì thuốc bvtv, phân bón chưa được thu gom đúng quy định</t>
  </si>
  <si>
    <t>CTY TNHH DALAT HASFARM</t>
  </si>
  <si>
    <t>450 Nguyên Tự Lực, P, Lâm Viên - Đà Lạt, Lâm Đồng</t>
  </si>
  <si>
    <t>Mr, Nam Sơn</t>
  </si>
  <si>
    <t>0772 193 018</t>
  </si>
  <si>
    <t>namson@hasfarmgreens,com</t>
  </si>
  <si>
    <t>Dâu tây các loại</t>
  </si>
  <si>
    <t xml:space="preserve">Cơ sở giết mổ - ĐỊA ĐIỂM KINH DOANH CÔNG TY TNHH MTV HƯƠNG VĨNH CỬU_Đ/C: Tổ 5, Khu phố 6, Thị trấn Vĩnh An, Huyện Vĩnh Cửu, Tỉnh Đồng Nai
</t>
  </si>
  <si>
    <t>Cơ sở sơ chế - CHI NHÁNH CÔNG TY CỔ PHẦN NÔNG NGHIỆP BAF VIỆT NAM TẠI ĐỒNG NAI_Đ/c: Tổ 5, Đường Hồ Xuân Hương, Khu phố 6, Thị trấn Vĩnh An, Huyện Vĩnh Cửu, Tỉnh Đồng Nai,</t>
  </si>
  <si>
    <t>Mr, Khanh</t>
  </si>
  <si>
    <t>0933148765</t>
  </si>
  <si>
    <t>sieuthi@chabongviet,com; donhang@chabongviet,com</t>
  </si>
  <si>
    <t>Thịt heo các lại</t>
  </si>
  <si>
    <t xml:space="preserve">
 , Chưa cung cấp được hồ sơ nhập nguyên liệu heo hơi,
 , Chưa cung cấp sổ theo dõi xuất nhập hàng khu vực giết mổ,</t>
  </si>
  <si>
    <t xml:space="preserve">, Chưa kiểm soát tốt khối lượng tịnh sản phẩm (cân kiểm tra còn các sản phẩm thiếu tịnh),
, Tem nhãn sản phẩm bị mờ nhòe, cần thay tem nhãn mới phù hợp,
, Mẫu lưu hết hạn còn để chung với mẫu mới sản xuất, Sổ lưu mẫu cần cập nhật đầy đủ thông tin tình trạng mẫu khi lưu và thời gian hủy mẫu, 
, Có thông tin kiểm soát nhiệt độ, tuy nhiên qua kiểm tra nhiệt độ tại phòng đóng gói và nhiệt độ sản phẩm sản phẩm chưa đảm bảo theo yêu cầu khi đo có sản phẩm 10 độ (yêu cầu thịt đóng gói ≤ 7 độ), Máy lạnh chạy chưa đủ độ lạnh 8 - 12 độ,
 · Đường nhập động vật và đường vận chuyển heo sạch chéo nhau (còn đi chung đường),
 , Công nhân khu giết mổ không được trang bị bảo hộ lao động,
 , Nội tạng được xử lý ngay tại khu giết mổ
, Không có khu vực cách ly động vật nghi mắc bệnh
, Khu vực giết mổ hở, không ngăn được côn trùng động vạt gây hại,
, Cống thoát nước thải không có nắp đậy tại khu giết mổ,
, Chưa cung cấp được hồ sơ tập huấn kiên thức an toàn thực phẩm của cơ sở giết mổ,
, Chưa cung cấp được giấy khám sức khỏe của công nhân khu vực giết mổ,
, Công nhân còn mang đồ uống vào khu vực giết mổ,
, Chưa cung cấp được nhật ký theo dõi hoạt động làm sạch và khử trùng khu vực giết mổ,
, Chưa cung cấp được quy trình xử lý thu gom chất thải rắn thông thường tại cơ sở giết mổ,
, Chưa cung cấp được quy trình xử lý thu gom chất thải rắn, chất thải nguy hại tại cơ sở giết mổ (Cơ sơ giết mổ và pha lóc đóng gói xử lý rác thải chung),
, Thiếu kết quả quan trắc môi trường nước thải khu vực giết mổ năm 2025,
, Chưa cung cấp được chương trình xử lý côn trùng động vật gây hại tại cơ sở giết mổ,
, Chưa có bảng hướng dẫn rửa tay tại khu vực vệ sinh,
, Chưa cung cấp được đúng quy trình vệ sinh tại cơ sở pha lóc đóng gói, Quy định về sử dụng đối với các khay khác màu dùng để sản phẩm, khay lót,
</t>
  </si>
  <si>
    <t>CT TNHH TMDVSX CHÀ BÔNG VIỆT</t>
  </si>
  <si>
    <t>D8/46A Nữ Dân Công, ấp 4, xã Vĩnh Lộc A, huyện Bình Chánh, Tp, Hồ Chí Minh</t>
  </si>
  <si>
    <t>Khô gà, heo, cá hồi, chà bông heo, gà, cá hồi,</t>
  </si>
  <si>
    <t>, Tại thời điểm kiểm tra nơi đóng gói: Địa điểm D8/12 Nữ Dân Công, ấp 4, xã Vĩnh Lộc A, huyện Bình Chánh, Tp, Hồ Chí Minh (Sát bên) --&gt; Chưa có giấy vệ sinh thực phẩm,</t>
  </si>
  <si>
    <t>Công bố giá trị dinh dưỡng trên tem nhãn cần điều chỉnh về 1 con số trung bình, không để khoảng giá trị, 
, Công bố bao bì phức hợp PA//LLDPE có hạn sử dụng 6 - 12 tháng (tùy điều kiện sử dụng), NCC cần xác định rõ điều kiện có phù hợp với điều kiện sử dụng của cty mình không, tương thích với thời hạn sử dụng sản phẩm không,
, 2 sản phẩm khô gà lá chanh, khô gà cay chưa bổ sung tem nhãn dinh dưỡng sau 1/1/2026 vẫn đang còn sử dụng bao bì cũ,</t>
  </si>
  <si>
    <t>Nguyên liệu thịt ức gà, thịt heo, cá hồi cần cung cấp thêm các giấy kiểm dịch động vật, 
,  Nguyên liệu cá hồi chưa có hợp đồng mua bán, hóa đơn mua bán, HSCB nguyên liệu cá hồi chưa có kiểm nghiệm, hồ sơ nhập khẩu,</t>
  </si>
  <si>
    <t>Cần sử dụng nón bảo hộ phù hợp hơn do nón bảo hộ đang dùng chưa che hết được phần tóc,
 , Chưa có tài liệu đào tạo tập huấn kiến kiến thức an toàn thực phẩm,
 , Một số nguyên liệu còn chưa có tem nhãn nhận diện (Mật ong, Kali Sortbate),
, Tường cần làm vệ sinh thường xuyên hơn, có nhiều vết bám ố vàng trên gạch,
, Nền nhà còn có các viên gạch bị vỡ, bong tróc,
, Trần nhà khu vực luộc xử lý nguyên liệu ẩm mốc,
 , Các dụng cụ sau khi vệ sinh phải được để cách sàn (rổ đựng nguyên liệu còn để dưới sàn),
, Còn để nước vệ sinh không có tem nhãn trong khu vực sản xuất,
, Chưa có hợp đồng với bên xử lý rác thải,</t>
  </si>
  <si>
    <t xml:space="preserve">NCC đã thực hiện đóng gói sản phẩm lại tại địa chỉ đang ký ATTP sau khi đã hoàn thành sửa chữa, Khắc phục hầu hết các điểm chưa phù hợp, </t>
  </si>
  <si>
    <t>CTY TNHH THỰC PHẨM THIỆN LỘC THỌ</t>
  </si>
  <si>
    <t xml:space="preserve">CÔNG TY TNHH THỰC PHẨM THIỆN LỘC THỌ_63/10 Tổ 3, KP 9, Phường Hố Nai, Tỉnh Đồng Nai, Việt Nam
 Cơ sở giết mổ: 519, Tổ 13, Ấp Ngũ Phúc, Xã Hố Nai 3, Huyện Trảng Bom, Tỉnh Cơ sở pha lóc: 110/13, KP9, Hẻm 110, QL1A, Phường Tân Hòa, Tp Biên Hòa, Tỉnh Đồng Nai, Việt Nam
</t>
  </si>
  <si>
    <t>Vũ Đăng Huy</t>
  </si>
  <si>
    <t>botrungdong@gmail,com&gt;</t>
  </si>
  <si>
    <t>Thịt bò các loại: vai, nạm, thăn, gầu, đùi, phi lê, vụn, bắp…</t>
  </si>
  <si>
    <t>Chưa cung cấp được hợp đồng mua bán hóa chất vệ sinh khử trùng: Chlorine
Qua quá trình kiểm tra thực tế, thời gian giết mổ xong là 23:30 (thường 23:00 - 01:30), thịt được đem về tiếp tục pha lóc ở cơ sơ pha lóc ở nhiệt độ phòng, Thời gian giao hàng cho Winmart khoản 04:00- 06:00 (khoản 02-04h) thịt không được làm mát trước khi lên xe lạnh đi giao,
Qua quá trình kiểm tra thực tế, thời gian giết mổ xong là 23:30 (thường 23:00 - 01:30), thịt được đem về tiếp tục pha lóc ở cơ sơ pha lóc ở nhiệt độ phòng, Thời gian giao hàng cho Winmart khoản 04:00- 06:00 (khoản 02-04h) thịt không được làm mát trước khi lên xe lạnh đi giao,</t>
  </si>
  <si>
    <t>Chưa có giấy kiểm dịch động vật trước khi giết mổ</t>
  </si>
  <si>
    <t>Có bình xịt khử trụng xe, tuy nhiên bình không có nhãn nhận diện loại hóa chất khử trùng,
Chưa nhận diện được nơi: xử l‎ý động vật chết, nội tạng không ăn được đảm bảo không có sự lây nhiễm với các sản phẩm ăn được
Trần nhà khu vực pha lóc có nhiều mạng nhện
Vách tường khu vực giết mổ bụi bẩn
Sàn làm bằng xi-măng, dễ thấm nước
Giá treo không đủ cao, nên khi di chuyển từ khu vực giết mổ/loc da/lấy nội tạng sang bệ lóc xương thì chưa đáp úng được khoản cách tối thiểu với sàn ít nhất 30cm
Chưa có cồn sát khuẩn tại khu vực rửa tay 
Kiểm nghiệm nước tại cơ sở giết mổ thiếu chỉ tiêu: Permanganat
Chỉ tiêu Clo dư dưới 0,02mg/l (mất khả năng khử trùng tự nhiên)
Khu vực giết mổ tập trung Quốc Tiên có hệ thống xử lý nước thải, tuy nhiên NCC chưa cung cấp quy trình xử lý nước thải,
Có nhân viên thú y trực tại cơ sở giết mổ để kiểm tra tình trạng/sức khỏe động vật trước khi giết mổ, tuy nhiên chưa có ra văn bản đóng dấu xác nhận động vật đạt điều kiện giết mổ,
Có nhân viên thú y trực tại cơ sở giết mổ để kiểm tra tình trạng/sức khỏe động vật trước khi giết mổ, tuy nhiên chưa có ra văn bản đóng dấu xác nhận động vật đạt điều kiện giết mổ,
Các bài kiểm tra tập huấn kiến thức ATTP không có xác định thời gian (không có ngày tháng),
Hòa chất vệ sinh khử trùng: Chlorine NCC mua lẻ nên chưa cung cấp được an toàn hóa chất sử dụng
Quá trình vận chuyển thịt về cơ sở pha lóc: khay đụng thịt để trục tiếp trên nền xe</t>
  </si>
  <si>
    <t>Nguyễn Thị Thùy Linh
Trần Thị Thu Phụng
Nguyễn Thị Nhung</t>
  </si>
  <si>
    <t>CN-CÔNG TY CỔ PHẦN TP NHẬT MINH</t>
  </si>
  <si>
    <t>Số 4, Đường Tân Thới Nhất, P, Đông Hưng Thuận, Tp, Hồ Chí Minh</t>
  </si>
  <si>
    <t>Mr, Công</t>
  </si>
  <si>
    <t>0389150781</t>
  </si>
  <si>
    <t>phongchatluong@nhatminhfoods,com</t>
  </si>
  <si>
    <t>Bơ sáp</t>
  </si>
  <si>
    <t xml:space="preserve">Tường khu vực kho bảo quản khá dơ, bám nhiều bụi, mạng nhện
Trần nhà khu vực sơ chế, đóng gói hở, có nhiều mạng nhện
Hợp đồng thu gom rác thải hết hiệu lực từ 31/12/2025
Đối với nhân viên thời vụ, cơ sở có triển khai đào tạo khi nhận việc, đào tạo về quy trình làm việc, tuy nhiên chưa có văn bản hóa 
Cửa chính nhập hàng, xuất hàng là cửa kéo, tuy nhiên luôn mở không có rèm che, nguy cơ xâm nhập của côn trùng và động vật gây hại
Đèn diệt côn trùng khá dơ, bóng đèn mờ không đủ ánh sáng thu hút côn trùng
</t>
  </si>
  <si>
    <t>CTY CP HẢI ĐẢO LÝ SƠN QNI</t>
  </si>
  <si>
    <t>Hộ: Nguyễn Thị Liên, Đặc khu Lý Sơn, Quảng Ngãi</t>
  </si>
  <si>
    <t>A ĐỊNH
Chị Liên</t>
  </si>
  <si>
    <t>0904453451; 0967407407
'0379065007</t>
  </si>
  <si>
    <t>cungung@vuatoi,com,vn;</t>
  </si>
  <si>
    <t>Hành, tỏi, rong biển Lý Sơn</t>
  </si>
  <si>
    <t>Hộ: Dương Thị Lệ, Đặc khu Lý Sơn, Quảng Ngãi</t>
  </si>
  <si>
    <t>2010364</t>
  </si>
  <si>
    <t>CTY TNHH TM  VÀ DV HP78</t>
  </si>
  <si>
    <t xml:space="preserve">Lô 53-B2-4 KDC Số 2 đường ĐT 605, Xã Hòa Châu, Huyện Hòa Vang, TP Đà Nẵng </t>
  </si>
  <si>
    <t>Anh Phòng</t>
  </si>
  <si>
    <t>0905905727</t>
  </si>
  <si>
    <t>ctyhp78@gmail,com;trinh,nguyen79@gmail,com</t>
  </si>
  <si>
    <t>Đánh giá kho sơ chế, truy xuất hồ sơ dưa hấu, xoài, bưởi, đu đủ, thanh long</t>
  </si>
  <si>
    <t>Khu nhà sơ chế chung, chưa có cách biệt khu sản xuất và không sản xuất, Tường/mái hở, không kín, động vật gây hại dễ xâm nhập</t>
  </si>
  <si>
    <t>CTY TNHH TM XNK HOÀNG MỸ GIA</t>
  </si>
  <si>
    <t>Cty TNHH MTV Sản Xuất Thương Mại Bánh Ngọt Cao Trí địa chỉ:658D Khu phố Phú Chiến, P Phú Khương, tỉnh Vĩnh Long</t>
  </si>
  <si>
    <t>Ms, Mỹ</t>
  </si>
  <si>
    <t>0915 598 978</t>
  </si>
  <si>
    <t>hoangmygia@gmail,com</t>
  </si>
  <si>
    <t>Bánh đuôn, bánh men</t>
  </si>
  <si>
    <t>Chưa có biện pháp kiểm soát mối nguy vật lý(kim loại năng) trong quá trình sản xuất</t>
  </si>
  <si>
    <t>Các nguyên liệu trong kho để xác tường
Tường bên ngoài xưởng sản xuất bị mốc, tường bên trong khu vực sơ chế, sản xuất còn dơ,
Nền gạch bị bong tróc khu bao gói
Thiết bị dụng cụ sản xuất còn dính bột chưa được vệ sinh sạch 
Sản phẩm trong kho thành phẩm chưa được để cách tường theo quy định</t>
  </si>
  <si>
    <t xml:space="preserve">CTY CP RAU QUẢ BÌNH MINH
</t>
  </si>
  <si>
    <t>Số 1226 tổ 10 Ấp Mỹ Lợi, Xã Mỹ Hòa, Thị Xã Bình Minh, Tỉnh Vĩnh Long</t>
  </si>
  <si>
    <t>Mr, Hùng</t>
  </si>
  <si>
    <t>0939833824</t>
  </si>
  <si>
    <t>rauquabinhminhcorp@gmail,com</t>
  </si>
  <si>
    <t>Bưởi da xanh, bưởi năm roi, cam sành</t>
  </si>
  <si>
    <t xml:space="preserve">Mái trần còn mạng nhện chưa được vệ sinh sạch sẽ
Còn sử dụng lifebuoy cục có màu rửa tay
Có giấy khám sức khỏe nhưng thiếu xét nghiệm cận lâm sàng
Có quy định trang phục bảo hộ khi vào xưởng nhưng nhân viên chưa thực hiện </t>
  </si>
  <si>
    <t>Hộ nông dân Lê Vũ Cường, Khóm Mỹ An, Phường Cái Vồn, Tỉnh Vĩnh Long</t>
  </si>
  <si>
    <t>Bưởi da xanh</t>
  </si>
  <si>
    <t>Hộ nông dân Nguyễn Kim Hồng, Khóm Mỹ Thới 1, PhườngCái Vồn , Vĩnh Long</t>
  </si>
  <si>
    <t>Bưởi năm roi</t>
  </si>
  <si>
    <t>Hộ nông dân Nguyễn Vũ Trường, Ấp Mỹ Thuận, xã Trà Ôn, Vĩnh Long</t>
  </si>
  <si>
    <t>Rác cam hư còn trên vườn chưa được thu gom triệt để</t>
  </si>
  <si>
    <t>Hộ nông dân: Nguyễn Thanh Chung địa chỉ: Long Hữu, Thị xã Duyên Hải, tỉnh Trà Vinh</t>
  </si>
  <si>
    <t>Mr Phòng</t>
  </si>
  <si>
    <t>Dưa hấu không hạt, dưa hấu giống Nhật, dưa hấu HMN</t>
  </si>
  <si>
    <t>CTY TNHH MTV LAM GIA</t>
  </si>
  <si>
    <t>Tổ 29, ấp Vĩnh Khánh 01, xã Vĩnh Xuân, Trà Ôn, Vinh Long</t>
  </si>
  <si>
    <t>Ms Lam - GĐ
Mr Phong - Q,Lý</t>
  </si>
  <si>
    <t>0938209848
0932322440</t>
  </si>
  <si>
    <t>lam,nguyenthikieu2014@gmail,com</t>
  </si>
  <si>
    <t>Ổi Lê, ổi nữ hoàng, mận An Phước</t>
  </si>
  <si>
    <t>Chưa cung cấp KN đất, nước tưới vùng trồng
Nhà xưởng thiết kế hở (không khép kín), không có rèm che
Chưa có sự cách biệt các khu sản xuất và không sản xuất, khu sơ chế và thành phẩm,
Mái trần còn mạng nhện chưa được vệ sinh sạch sẽ
Còn sử dụng nước rửa tay lifebuoy cho nhân viên rửa tay vào xưởng sản xuất</t>
  </si>
  <si>
    <t>Hộ nông dân : Cao Minh Khánh, Ấp Tích Phước, xã Trà Ôn, tỉnh Vĩnh Long</t>
  </si>
  <si>
    <t>Ổi Lê, ổi nữ hoàng</t>
  </si>
  <si>
    <t>Chưa có biện pháp cách ly thuốc BVTV khi phun xịt phát tán sang các ruộng xung quanh</t>
  </si>
  <si>
    <t xml:space="preserve">
Khu lưu trữ phân thuốc BVTV chưa tách biệt với khu sinh hoạt
Rác ổi  hư chưa được thu gom trên vườn</t>
  </si>
  <si>
    <t>Hộ nông dân : Đoàn Văn Thòn, Ấp Hòa Bình, xã Tân Hòa , huyện Lai Vung, tỉnh Đồng Tháp</t>
  </si>
  <si>
    <t>Mận An Phước</t>
  </si>
  <si>
    <t xml:space="preserve">
Rác mận hư chưa được thu gom triệt để trên vườn</t>
  </si>
  <si>
    <t>Nguyễn Thị Nhung, Nguyễn Thị Thùy Linh</t>
  </si>
  <si>
    <t>Tỉnh Sơn La</t>
  </si>
  <si>
    <t>2011238</t>
  </si>
  <si>
    <t>CTY TNHH PHÁT TRIỂN NÔNG NGHIỆP GRE</t>
  </si>
  <si>
    <t>Bản Áng, Mộc Sơn, Sơn la</t>
  </si>
  <si>
    <t>Mr, Mạnh</t>
  </si>
  <si>
    <t>kinhdoanh,png@gmail,com</t>
  </si>
  <si>
    <t>Việt Quất</t>
  </si>
  <si>
    <t>Chưa cung cấp được hồ sơ hiệu chuẩn cân định lượng</t>
  </si>
  <si>
    <t>Chưa cung cấp được hóa đơn mua thuốc+phân bón</t>
  </si>
  <si>
    <t>Chưa kiểm nghiệm dụng cụ chứa đựng thực phẩm</t>
  </si>
  <si>
    <t>Nguyễn Thị Thùy Linh, Nguyễn Thị Nhung</t>
  </si>
  <si>
    <t>2011275</t>
  </si>
  <si>
    <t>CN CTY CỔ PHẦN XNK DANKO SƠN LA</t>
  </si>
  <si>
    <t>Nguyễn Hoa Văn: Bản Áng, Mộc Sơn, Sơn la</t>
  </si>
  <si>
    <t>Mr, Lương</t>
  </si>
  <si>
    <t>nongsandanko@gmail,com</t>
  </si>
  <si>
    <t>Dâu tây</t>
  </si>
  <si>
    <t>Chưa có bản cam kết ATTP</t>
  </si>
  <si>
    <t>Lô thửa không có bảng biển nhận diện</t>
  </si>
  <si>
    <t>Khu vực sơ chế đóng gói chung với khu vực sinh hoạt không tách biệt riêng
Nhân viên không trang bị BHLĐ đầy đủ</t>
  </si>
  <si>
    <t>Hà Thị Huyên: Bản Tự Nhiên, Mộc Sơn, Sơn la</t>
  </si>
  <si>
    <t>Lỗi bao bì thiếu thông tin truy xuất</t>
  </si>
  <si>
    <t>Đỗ Trung Hiếu:Bản Tân Thảo, Mai Sơn, Sơn la</t>
  </si>
  <si>
    <t>Dau tây Hichi</t>
  </si>
  <si>
    <t>2008163</t>
  </si>
  <si>
    <t>HKD NGUYỄN VĂN CHUNG</t>
  </si>
  <si>
    <t>Thôn Kỳ Thủy, Bích Hòa, Thanh Oai, Hà Nội</t>
  </si>
  <si>
    <t xml:space="preserve">C,Mai </t>
  </si>
  <si>
    <t>0902 223 170</t>
  </si>
  <si>
    <t>buimai1981h@gmail,com</t>
  </si>
  <si>
    <t>Bánh cuốn nhân mộc nhĩ, NL_Bún lá, NL_Bún tươi</t>
  </si>
  <si>
    <t>HKD Nguyễn Thị Hằng (nguyên liệu mộc nhĩ), NCC gạo (CTY TNHH XNK MH VINA) chưa có GCN VSATTP/ giấy cam kết VSATTP , giấy ĐKKD</t>
  </si>
  <si>
    <t>Không có sổ theo dõi lưu mẫu</t>
  </si>
  <si>
    <t>Khu vực sản xuất không tách biệt với khu vực sinh hoạt và khu vực phụ trợ
Có nhiều ruồi trong khu vực sản xuất</t>
  </si>
  <si>
    <t>2062541</t>
  </si>
  <si>
    <t>HKD HOÀNG VĂN XUÂN</t>
  </si>
  <si>
    <t>Nhà sơ chế: Thửa số 1291, Đường Lê Thị Hồng Gấm, Thị Trấn, Liên Nghĩa, Đức Trọng, Lâm Đồng
Vùng trồng: Tu Tra - Đơn Dương, Nghĩa Hội - Đơn Dương</t>
  </si>
  <si>
    <t>Chị Dung</t>
  </si>
  <si>
    <t>097 506 8000</t>
  </si>
  <si>
    <t>nccxuandung@gmail,com</t>
  </si>
  <si>
    <t>Khoai lang giống nhật</t>
  </si>
  <si>
    <t>Chưa có kết quả test nước sử dụng cho sơ chế</t>
  </si>
  <si>
    <t>Nhật ký sản xuất cập nhật chưa dầy đủ các lô thửa,
Chưa có nhật ký thu mua vật tư nông nghiệp
Chưa trang bị bảng nhận diện lô thửa</t>
  </si>
  <si>
    <t>Tại thời điểm kiểm tra, công nhân ăn trưa trong khu vực sơ chế</t>
  </si>
  <si>
    <t>Nguyễn Thị Thanh Hào, Phạm Thị Thim</t>
  </si>
  <si>
    <t>Trần Quang Huy, Nguyễn Thúy Quỳnh</t>
  </si>
  <si>
    <t>2010078</t>
  </si>
  <si>
    <t>CTY CP TP QTẾ VIMEX VN</t>
  </si>
  <si>
    <t>524, Minh Khai, Vĩnh Tuy, Hai Bà Trưng, Hà Nội</t>
  </si>
  <si>
    <t>Chị Nga</t>
  </si>
  <si>
    <t>0941502183</t>
  </si>
  <si>
    <t>KENHNPP@VIMEXFOOD,COM,VN; ketoanvimex01@gmail,com; bact@vimexfood,com,vn; thuytt@vimexfood,com,vn; ngavt@vimexfood,com,vn</t>
  </si>
  <si>
    <t>Cá hồi</t>
  </si>
  <si>
    <t xml:space="preserve">- HSTCB sản phẩm sơ chế điều chỉnh lại Nhà nhập khẩu sang nhà sản xuất tại nước ngoài để truy suất nguồn gốc
- Nhãn phụ tiếng Việt hàng sơ chế cần điều chỉnh thông tin: "Ngày sản xuất", độ C sang °C, bổ sung thành phần với các SP hút chân không, cập nhật lại địa chỉ công ty theo đơn vị hành chỉnh mới
- Nhãn phụ tiếng việt nguyên con: Bổ sung tên và địa chỉ nhà máy sản xuất tại nước ngoài, địa chỉ nhà máy nhập khẩu, sửa độ C sang °C </t>
  </si>
  <si>
    <t>Hồ sơ GMP sản xuất: Biểu mẫu ghi chép sản xuất thực tế đã điều chỉnh nhưng chưa cập nhật vào quy trình</t>
  </si>
  <si>
    <t>Nền nhà bị vỡ, gồ ghề đọng nước; Trần nhà bị gỉ, có dột nước
Bình đựng nước rửa tay bị hỏng
P,KN nước đá hết hiệu lực 1/3/2026
Thùng rác đựng phế thải trong sản xuất chưa có gạt mở bằng chân</t>
  </si>
  <si>
    <t>Phạm Trúc Minh Thư</t>
  </si>
  <si>
    <t>HKD TRIỆU TÍN</t>
  </si>
  <si>
    <t>Thôn Phước Khánh, xã Ninh Phước, tỉnh Khánh Hòa</t>
  </si>
  <si>
    <t>Cơ sở giết mổ: ĐỨC HÒA_KP3, Phường Mỹ Đông, Phan Rang, Khánh Hòa
Cơ sở sơ chế: HKD Lê Thị Huyền Trúc_Chợ đầu mối Phan Rang, chợ Phan Rang</t>
  </si>
  <si>
    <t>A Đoài</t>
  </si>
  <si>
    <t xml:space="preserve">0915 241 587 </t>
  </si>
  <si>
    <t>trieutinninhthuan@gmail,com</t>
  </si>
  <si>
    <t>Thịt heo</t>
  </si>
  <si>
    <t>Thịt bảo quản ơ nhiệt độ thường từ lúc giết mổ đến khi vận chuyển đến sạp HKD Huyền Trúc trong chợ =&gt; chờ đi giao đến các đầu mối</t>
  </si>
  <si>
    <t>HKD Huyền Trúc chưa cung cấp được hợp đồng mua heo hơi từ CP
HKD Huyền Trúc chưa cung cấp được hóa đơn mua heo hơi từ CP
Chưa cung cấp biên bản ghi nhận tình trạng vệ sinh thú y của động vật và sản phẩm động vật có đạt điều kiện giết mổ hay không?</t>
  </si>
  <si>
    <t>Lò mổ không có tường bao quanh hoặc cách biệt với khu vực xung quanh, 
Không có hố sát trùng hoặc phương tiện khử trùng xe và người ra vào khu giết mổ
Đường nhập động vật vào và đường vận chuyển thịt pha lóc (pha mảnh) chung một đường,
Không có phòng thay bảo hộ lao động trước và sau khi làm việc
Nơi xử lý và sơ chế nội tạng tại khu vực phân mảnh heo =&gt; khả năng nhiễm chéo cao
Mái/trần của khu vực giết mổ không kín
Không có tường bao quanh khu vực giết mổ
Sàn giết mổ bằng xi-măng, thấm nước dễ gây trơn trượt và khó vệ sinh khử trùng
Giết mổ và pha lóc thịt trên sàn xi-măng
Giết mổ và pha lóc thịt trên sàn xi-măng
Không có dụng cụ chứa đựng chất thải rắn phù hợp tại nơi phát sinh chất thải (xử lý lòng và làm ruột ngay tại khu vực pha lóc và chất thải chảy về đường gom giữa khu vực pha lóc)
Nơi làm sạch lòng, dạ dày không phải tách biệt với nơi để tim, gan, thận và thịt, bảo đảm không làm vấy nhiễm chéo
Nơi làm sạch và khám thân thịt không đảm bảo: thoáng mát, hợp vệ sinh, có lưới chống côn trùng và động vật gây hại; có vật dụng chứa thân thịt chưa sạch lông, dính dị vật, bị trầy xước hoặc không đáp ứng yêu cầu, chờ xử lý; có bàn để kiểm tra thân thịt hoặc bố trí nơi khám thân thịt tại cuối dây chuyền giết mổ treo
Khu vực lò mổ hở, không có thiết bị phòng chống côn trùng và động vật gây hại
HKD Huyền Trúc chưa cung cấp tập huấn kiến thức an toàn vệ sinh thực phẩm và phải được chủ cơ sở xác nhận,
HKD Huyền Trúc chưa cung  hố sơ khám sức khỏe nhân viên giết mổ heo,
Nhân viên thực hiện giết mổ/pha lóc không được trang bị bảo hộ lao động cơ bản: ủng, khẩu trang, nón trùm tóc…
Cơ sở giết mổ Đức Hòa: chưa cung cấp quy định về giám sát chất lượng nước và bảo trì hệ thống cung cấp nước dùng cho hoạt động giết mổ
Nước cho hoạt động giết mổ sử dụng nước giếng và nước máy, nhưng cơ sở giết mổ Đức Hòa chưa cung cấp KN nước định kì
Sơ sở có nhân viên thú y trực, tuy nhiên:
+ Chưa cung cấp biên bản ghi nhận tình trạng vệ sinh thú y của động vật và sản phẩm động vật có đạt điều kiện giết mổ hay không?
+ Nhân viên thú y chỉ đóng kiểm dịch ngẫu nhiên chứ không phải 100% lô heo được pha lóc,
Không có: Có chương trình bẫy bắt côn trùng và vật gây hại
Tại thời điểm kiểm tra ghi nhận, các lượt xe vào lấy thịt chủ yếu là xe ba gác và xe máy: thịt để trực tiếp trên sàng xe/gác ba-ga
Tại sạp HKD Huyền Trúc sơ chế/cắt, chia túi tại không gian giữa chợ =&gt; khả năng lây nhiễm chéo cao (thịt được sắp cách mặt đất 1 lớp thùng carton)
Tại sạp HKD Huyền Trúc sơ chế/cắt, chia túi tại không gian giữa chợ =&gt; khả năng lây nhiễm chéo cao (thịt được sắp cách mặt đất 1 lớp thùng carton)</t>
  </si>
  <si>
    <t>CTY TNHH THỰC PHẨM QUỐC TẾ TÂM LỢI</t>
  </si>
  <si>
    <t>377A Long Bình, Ấp Long Bình, Xã Long Hiệp,Huyện Bến Lức,Tỉnh Long An</t>
  </si>
  <si>
    <t>Mr Phương</t>
  </si>
  <si>
    <t>phuongtamloi,mt@gmail,com</t>
  </si>
  <si>
    <t>Chè dưỡng nhan, Sâm bông cúc, Bánh flan, rau câu cacao, rau câu lá dứa, rau câu thanh long, sâm rong biển, Pannacotta,,,</t>
  </si>
  <si>
    <t>Điều chỉnh lại nhiệt độ lưu kho trong quy trình đúng với nhiệt độ thực tế đang kiểm soát, (thực tế 0 - 8 độ C, quy trình 2 - 10 độ C),
, Có lưu mẫu tuy nhiên chưa ghi chép hồ sơ lưu mẫu,</t>
  </si>
  <si>
    <t xml:space="preserve">Hợp đồng mua bán nguyên liệu Agar hết hiệu lực, </t>
  </si>
  <si>
    <t>Tường nhà xưởng bị bong tróc nhiều (các khu đều bị, nhiều nhất ở khu vực nấu), cần làm lại tránh nguy cơ ô nhiễm vào sản phẩm,
, Phần cửa sổ đã bịt, tuy nhiên phía bên ngoài bị mốc,
, Khu vực nấu còn các dụng cụ và nồi nấu, bàn làm việc để sát tường,
, Vẫn còn xuất hiện kiến trong khu vực nấu,</t>
  </si>
  <si>
    <t>Nguyễn Thị Dung, Nguyễn Thị Ngọc Tú</t>
  </si>
  <si>
    <t>2010868</t>
  </si>
  <si>
    <t>CTY TNHH SX THỰC PHẨM TOÀN CẦU</t>
  </si>
  <si>
    <t>Khu tây CB5, Phường Anh Dũng, Dương Kinh, TP Hải Phòng</t>
  </si>
  <si>
    <t>Phạm Thị Khuyên-</t>
  </si>
  <si>
    <t>heyofoods@gmail,com</t>
  </si>
  <si>
    <t>Chân gà Cung Đình, Chân gà Bách Thảo, chân gà Cay kiểm nghiệm định kì chỉ tiêu hàm lượng đường tổng số thấp hơn nhiều so với hồ sơ công bố, NCC kiểm tra lại
Chân gà Bách Thảo: 0,69g/100g ; hồ sơ: 1,5 - 2,54 g/100g
Chân gà Cung Đình: 0,48g/100g; hồ sơ: 1,45 - 2,43 g/100g
Chân gà Cay: 0,12g/100g; hồ sơ: 0,84 - 1,41g/100g</t>
  </si>
  <si>
    <t>NCC nguyên liệu chân gà đông lạnh Cty TNHH SX TMDV - XNK Thanh Tùng: chưa cung cấp được hồ sơ nhập khẩu của sản phẩm, Trong hồ sơ tự công và tem nhãn đang thể hiện thông tin xuất xứ: Nga, Ba Lan ,,, NCC Toàn Cầu mua chân gà lựa chọn theo tiêu chuẩn riêng =&gt; Rủi ro có thể lẫn các lô hàng xuất xứ khác nhau, khó truy xuất</t>
  </si>
  <si>
    <t>Chưa bổ sung các thông số vào quy trinh vệ sinh thiết bị dụng cụ</t>
  </si>
  <si>
    <t>2003496</t>
  </si>
  <si>
    <t>CTY TNHH TMDV ATABLE VN</t>
  </si>
  <si>
    <t>số 1B, Đường Hạ Trại, Ngõ Thống Nhất, Cự Khối, Long Biên, Hà Nội</t>
  </si>
  <si>
    <t>Ms Tú</t>
  </si>
  <si>
    <t>0983085133</t>
  </si>
  <si>
    <t>sales,atablevietnam@gmail,com'</t>
  </si>
  <si>
    <t>Bánh mì chế biến</t>
  </si>
  <si>
    <t>Thiếu ATTP đơn vị cung ứng rau</t>
  </si>
  <si>
    <t>2003413</t>
  </si>
  <si>
    <t>CTY TNHH TPHẨM CAO CẤP</t>
  </si>
  <si>
    <t>Lô CN8 Cụm công nghiệp Từ Liêm, phường Minh Khai, quận Bắc Từ Liêm, TP Hà Nội</t>
  </si>
  <si>
    <t>Ms, Hà GĐ 0913203829/ C Thanh Phó GĐ 0936516899/ Ms Hằng 0336052666/ Hotline: Mr Nguyên 0941419009/ 0941148008/ 0915181338</t>
  </si>
  <si>
    <t>cá hồi nhập khẩu</t>
  </si>
  <si>
    <t>Thay đổi địa chỉ sản xuất từ 34 Bạch Đằng về CN8 CCN Từ Liêm
Tem nhãn phụ: bổ sung tên và địa chỉ nhà sản xuất</t>
  </si>
  <si>
    <t>Chưa cung cấp được hóa đơn mua nước đá</t>
  </si>
  <si>
    <t>Nền xưởng thoát nước chưa tốt, 1 số điểm đọng nước, bong tróc sơn ở khu vực chuyển giao</t>
  </si>
  <si>
    <t>Tháng 04</t>
  </si>
  <si>
    <t>CTY TNHH MTV 9 SẠCH</t>
  </si>
  <si>
    <t>116BIS, đường Mậu Thân, Phường Cái Khế, Thành phố Cần Thơ</t>
  </si>
  <si>
    <t>Chị My</t>
  </si>
  <si>
    <t>banh9sach@gmail,com</t>
  </si>
  <si>
    <t>Bánh Crepe Sầu Riêng các loại</t>
  </si>
  <si>
    <t>Đạt mức trung bình và tái đánh giá sau 1 năm</t>
  </si>
  <si>
    <t>Chưa có biện pháp kiểm soát kim loại tại cơ sở sản xuất</t>
  </si>
  <si>
    <t>Tường khu vực đổ vỏ bánh và cửa kho tường còn nứt, còn mạng nhện
Trần còn mạng nhện và bám bụi trên máy hút không khí, La phong bị hở khu vực kho thành phẩm</t>
  </si>
  <si>
    <t>CÔNG TY CP PECO FOOD</t>
  </si>
  <si>
    <t>Giết mổ và pha lóc: Nhơn Thọ 2, P, Hòa Xuân, TP, Đà Nẵng</t>
  </si>
  <si>
    <t>Mr Nguyễn Văn Tài</t>
  </si>
  <si>
    <t>0905 821 727</t>
  </si>
  <si>
    <t>pigecocompany@gmail,com;
nguyenvantaidn89@gmail,com</t>
  </si>
  <si>
    <t xml:space="preserve">Có bảng thu mua heo của kế toán tuy nhiên chưa có nhật ký thu mua chi tiết </t>
  </si>
  <si>
    <t>Cơ sở giết mổ hở, sàn tường bám bẩn, chưa cách biệt rõ khu bẩn và khu sạch, chưa theo nguyên tắc 1 chiều, nhà vệ sinh chưa có đầy đủ thiết bị vê sinh theo quy định và bảng nhắc rửa tay sau khi đi vệ sinh</t>
  </si>
  <si>
    <t>Lâm Kim Huyền Trân
Kiều Thị Thuyết Sương
Nguyễn Thị Bách Thoa</t>
  </si>
  <si>
    <t>Sản xuất, kinh doanh</t>
  </si>
  <si>
    <t>CTY TNHH TMDV SXTP HƯƠNG VIỆT</t>
  </si>
  <si>
    <t>Cơ sở sơ chế đóng gói: 117E/2 Đặng Công Bỉnh, Ấp 5,X, Xuân Thới Sơn H, Hóc Môn TP Hồ Chí Minh</t>
  </si>
  <si>
    <t>Ms Quyên</t>
  </si>
  <si>
    <t xml:space="preserve">toquyen1982@gmail,com
raucuquahuongviet@gmail,com </t>
  </si>
  <si>
    <t>Bí hồ lô, ớt cay, rau muống nước</t>
  </si>
  <si>
    <t>HLK Huỳnh Văn Tý của công ty BIMYCO giấy cam kết sản xuất an toàn chưa đạt (không có con dấu của UBND cấp xã/chủ tịch hội nông dân)
Hồ sơ lưu lại các thông tin liên quan đến an toàn thực phẩm trong sản xuất, truy xuất nguồn gốc: nhật kí trồng trot ghi chép chưa đầy đủ, thiếu sót nhiều trường thông tin: ngày cách ly, thuốc xịt cỏ sử dụng…</t>
  </si>
  <si>
    <t>NCC có thực hiện kiểm định nước, nhưng giấy kiểm nghiệm chưa thể hiện rõ là nước tưới vừng trồng và địa chỉ /vùng lấy mẫu thực tế
NCC có thực hiện kiểm định đất, nhưng giấy kiểm nghiệm chưa thể hiện rõ là đất vừng trồng và địa chỉ /vùng lấy mẫu thực tế
Trên vườn trồng không có bảng nhận diện lô/thửa nên không so sánh đối chiếu với nhật kí sản xuất được (HKL Nguyễn Văn Nhân)
Trên vườn có bảng nhận diện thông tin lô thửa, nhưng trên nhật kí lại không thể hiện =&gt; cũng không đối chiếu thông tin được
Trên nhật kí sản xuất chưa thể hiện thời gian cách ly khi sử dụng phân thuốc (HLK Nguyễn Văn Nhân)
Nhật kí sản xuất của 03 hộ đều có ghi chép tương đối, tuy nhiên trên nhật kí chưa có mã lô/ số lô, một số ngày phun phân/thuốc vẫn chưa ghi đầy đủ ngày cách ly,
HLK Huỳnh Văn Tý có sử dụng thuốc xịt cỏ bờ, nhưng trên nhật kí không có thể hiện,
Các thiết bị sử dụng cho việc phun thuốc bảo vệ thực vật phải được bảo quản trong điều kiện tốt, bảo đảm an toàn và được vệ sinh thường xuyên, (HLK Huỳnh Văn Tý)
Vỏ bao bì BVTV chưa được thu gom triệt để, thực tế đang đốt ngay tại vườn (HLK Huỳnh Văn Tý)
Người đào tạo ATTP chưa được cấp giấy CN đào tạo</t>
  </si>
  <si>
    <t>Bí hồ lô, ớt cay</t>
  </si>
  <si>
    <t>Nhật kí sản xuất cả 02 vừng trồng đều có ghi chép tương đối, tuy nhiên trên nhật kí chưa có mã lô/ số lô, một số ngày phun phân/thuốc vẫn chưa ghi đầy đủ ngày cách ly,
Cả 02 vùng trồng: ớt cay và bí hồ lô điều không có bảng thông tin nhận diện lô thửa</t>
  </si>
  <si>
    <t>Trên vườn có bảng nhận diện thông tin lô thửa, nhưng trên nhật kí lại không thể hiện =&gt; cũng không đối chiếu thông tin được</t>
  </si>
  <si>
    <t xml:space="preserve"> Không đạt và ngừng mua hàng</t>
  </si>
  <si>
    <t>HLK Huỳnh Văn Tý của công ty BIMYCO giấy cam kết sản xuất an toàn chưa đạt (không có con dấu của UBND cấp xã/chủ tịch hội nông dân)</t>
  </si>
  <si>
    <t>HLK Huỳnh Văn Tý có sử dụng thuốc xịt cỏ bờ, nhưng trên nhật kí không có thể hiện,</t>
  </si>
  <si>
    <t>Các thiết bị sử dụng cho việc phun thuốc bảo vệ thực vật phải được bảo quản trong điều kiện tốt, bảo đảm an toàn và được vệ sinh thường xuyên, (HLK Huỳnh Văn Tý)
Vỏ bao bì BVTV chưa được thu gom triệt để, thực tế đang đốt ngay tại vườn (HLK Huỳnh Văn Tý)</t>
  </si>
  <si>
    <t>04/21/26</t>
  </si>
  <si>
    <t>CTY CP SX - TM NÔNG SẢN HITECH</t>
  </si>
  <si>
    <t>Ấp Xóm Mới, Xã Trung Lập Hạ, huyện Củ Chi, Thành Phố Hồ Chí Minh</t>
  </si>
  <si>
    <t>Mr, Lâm</t>
  </si>
  <si>
    <t>0989 651 646</t>
  </si>
  <si>
    <t>chautruclam88@gmail,com</t>
  </si>
  <si>
    <t>Rau dền, cải thìa, cải dún thủy canh</t>
  </si>
  <si>
    <t>Nhãn sản phẩm thay đổi địa chỉ mới, tuy nhiên NCC chưa có thông báo hoặc công văn cập nhật gửi cho WCM
Cơ sở chưa thực hiện việc kiểm soát đo lường đối với sản phẩm được cân sau quá trình đóng gói</t>
  </si>
  <si>
    <t>Khu vực sơ chế, đóng gói bố trí chưa phù hợp: còn để nhiều vật dụng không cần thiết bên trong như: đồ dùng cá nhân, đồ ăn, các nguyên vật liệu linh tinh…
Tường dơ, bám bẩn, một phần khá lớn thiết kế hở, nguy cơ xâm nhập của côn trùng và động vật gay hại khá cao,
Khu sơ chế, đóng gói chưa theo nguyên tắc một chiều
Trần có nhiều mạng nhện, dơ
Của nhập xuất hàng không thiết kế rèm che, nguy cơ xâm nhập côn trùng và động vật gây hại khi cửa mở
Ghi nhận thực tế: chưa có giấy khám sức khỏe của chủ cơ sở
Có biểu mẫu ghi chép, kiểm soát, vệ sinh  các đèn diệt côn trùng tuy nhiên đèn tại khu vực đóng gói còn khá dơ</t>
  </si>
  <si>
    <t>CTY TNHH CB NÔNG SẢN XANH</t>
  </si>
  <si>
    <t>354/20/16 Vườn lài, P, An Phú Đông, Tp, Hồ Chí Minh</t>
  </si>
  <si>
    <t>nongsanxanh2025@gmail,com</t>
  </si>
  <si>
    <t>Khổ qua, Đu đủ</t>
  </si>
  <si>
    <t>Có kiểm soát việc đo lường các sản phẩm được cân sau đóng gói, tuy nhiên chưa có biểu mẫu ghi chép,</t>
  </si>
  <si>
    <t>Chưa có lưu các hồ sơ liên quan đến ATTP trong quá trình sản xuất tại cơ sở: biểu mẫu vệ sinh nhà xưởng, vệ sinh nhân viên, vệ sinh dụng cụ, thiết bị sản xuất,</t>
  </si>
  <si>
    <t>Cơ sở có hai nguồn nước thủy cục và nước giếng, phiếu kiểm nghiệm nước giếng còn thiếu nhiều chỉ tiêu, kiểm nghiệm nước thủy cục còn thiếu 2 chỉ tiêu quan trọng là KMnO2, Amoni
Các thiết bị dùng cho việc sơ chế cắt gọt như các loại dao sử dụng cán gỗ, nguy cơ nhiễm mốc,
Sàn nhà khu vực sơ chế giá bị vở một số chổ,
Tường một số khu vực làm bằng panel, chưa đủ kín, nguy cơ xâm nhập của côn trùng và động vật gây hại
Trần khu vực sơ chế hở một số vị trí, nguy cơ xâm nhập của động vật gây hại rất cao
Một số nhân viên sản xuất giấy khám sức khỏe hết hiệu lực</t>
  </si>
  <si>
    <t>CTY TNHH VƯỜN LÁ XANH</t>
  </si>
  <si>
    <t>51 Ngô Gia Tự, TT Vạn Giã, H, Vạn Ninh, tỉnh Khánh Hòa,</t>
  </si>
  <si>
    <t>Mr,Phương</t>
  </si>
  <si>
    <t>greenleafgarden,vn@gmail,com</t>
  </si>
  <si>
    <t>cải ngồng tc, cải ngọt tc, rau dền tc, cải bó xôi tc, rau muống tc, xà lách tc các loại…,</t>
  </si>
  <si>
    <t>chưa có kiểm định cân định kỳ, chưa lưu hồ sơ theo dõi kiểm soát đo lường sau đóng gói</t>
  </si>
  <si>
    <t>nhật ký  vườn ươm cập nhật chưa đầy đủ thông tin</t>
  </si>
  <si>
    <t>- tại thời điểm kiểm tra, chưa cung cấp được PKN giá thể
- NCC sử dụng chế phẩm sinh học tự ủ: gừng, tòi, ớt, dịch mật, Nhưng chưa ghi chép quá trình ủ
- Chưa khám sức khỏe định kỳ 1 năm/ lần, Khám ngày 07/03/2025
- Tại thời điểm kiểm tra, chưa cung cấp dc hồ sơ tập huấn ATTP
- chưa có hồ sơ kiểm soát động vật gây hại</t>
  </si>
  <si>
    <t xml:space="preserve"> Cty TNHH TOFU HOUSE - Đường ĐT 37, Liên Nghĩa, Văn Giang, Hưng Yên</t>
  </si>
  <si>
    <t>Anh Thành</t>
  </si>
  <si>
    <t xml:space="preserve">info@thitheo3g,com] </t>
  </si>
  <si>
    <t>Đậu phụ các loại</t>
  </si>
  <si>
    <t>- Bổ sung hợp đồng mua bán giữa Tofu house và Nhật Nguyên do hợp đồng hiện tại hết hiệu lực
- Sản phẩm Đậu làng mơ có dùng 2 loại nguyên liệu đâu Non GMO và đậu ATTP nhưng đang quảng cáo sản phẩm từ đậu nành không biến đổi GEN=&gt; xem xét bỏ nội dung này</t>
  </si>
  <si>
    <t>Chưa cung cấp được hồ sơ mua bán nguyên liệu phụ gia sản xuất gói sốt đậu tự xuyên: hợp đồng, hóa đơn</t>
  </si>
  <si>
    <t>Không có kho lưu trữ bao bì hộp chuyên dụng</t>
  </si>
  <si>
    <t>CTY TNHH SXTMĐT HOÀNG PHÁT</t>
  </si>
  <si>
    <t>34 đường Thạnh Lộc 50, Khu Phố 2, Phường Thạnh Lộc, Quận 12, TPHCM</t>
  </si>
  <si>
    <t>ctyhoangphat1910@gmail,com</t>
  </si>
  <si>
    <t>Bánh khoai lang nướng, bánh khoai lang phô mai</t>
  </si>
  <si>
    <t>Nhãn chưa có bảng dinh dưỡng theo TT 29/2023/TT-BYT của 02 sản phẩm bánh khoai lang nướng, bánh khoai lang pho mai</t>
  </si>
  <si>
    <t>Chưa Có kế hoạch/ quy trình/ quy định kiểm soát chất lượng từ nguyên liệu đến thành phẩm
Chưa có hồ sơ truy xuất từ đầu vào đến đầu ra</t>
  </si>
  <si>
    <t>- Nhà xưởng chưa đảm bảo nguyên tắc 01 chiều
- Tường nhà chưa phẳng
- Nền bong tróc
- Trần nhà còn bụi
- Cửa ra vào và cửa sổ chưa kín
- Chưa trang bị khăn lau tay/giấy lau tay/máy sấy tại nhà vệ sinh
- Kiểm nghiệm nước hết hạn năm 2023
- Sản phẩm bảo quản trong kho mát chưa có thẻ kho ; Chưa có bảng nhận diện phân tách theo từng khu vực
- Có hợp đồng kiểm soát động vật gây hại, côn trùng hạn 12/08/2026 nhưng chưa có biên bản nghiệm thu năm 2026</t>
  </si>
  <si>
    <t>CTY TNHH KOYU &amp; UNITEK</t>
  </si>
  <si>
    <t>Khu công nghiệp Long Bình, P, Long Bình, TP, Biên Hòa, Tỉnh Đồng Nai</t>
  </si>
  <si>
    <t>0933 319789</t>
  </si>
  <si>
    <t>thanh,pham@99poultry,com'; 'nhung,nguyen@99poultry,com'</t>
  </si>
  <si>
    <t>Thịt gà</t>
  </si>
  <si>
    <t>Đạt mức cao và tái đánh giá sau 2 năm</t>
  </si>
  <si>
    <t>Nền khu vực làm sạch lòng gà bị vỡ, bong tróc,</t>
  </si>
  <si>
    <t>CTY CP VINAGREENCO</t>
  </si>
  <si>
    <t>QL 54, tổ 4, ấp Đông Hưng 2, P Đông Thành, tỉnh Vĩnh Long</t>
  </si>
  <si>
    <t xml:space="preserve">Mr Hiển </t>
  </si>
  <si>
    <t>infovinagreenco@gmail,com</t>
  </si>
  <si>
    <t>Vi phạm phụ gia, chất cấm</t>
  </si>
  <si>
    <t>Chưa cung cấp được hồ sơ của hóa chất Calcium Hypochlorite)</t>
  </si>
  <si>
    <t xml:space="preserve">
Chưa có sự cách biệt khu sản xuất và không sản xuất
Tường không kín còn nhiều chỗ hở
Nhà xưởng hở nhiều, cửa chưa có rèm che cách biệt khu vực đường xe chạy phía trước
Chưa cung cấp KN nước tại cơ sở sản xuất
Chưa có cồn sát khuẩn, Còn sử dụng nước rửa tay có màu(màu xanh)
'Có giấy khám sức khỏe nhưng chưa khám cận lâm sàng
Có đèn bẫy côn trùng nhưng nhà xưởng hở chưa có rèm che không có tác dụng,</t>
  </si>
  <si>
    <t>HTX Bưởi Thành Công,Hộ nông dân Đinh Văn Chệt, Ấp Kinh giữa 1, xã Kế Thành, huyện Kế Sách, tỉnh Sóc Trăng</t>
  </si>
  <si>
    <t>Chưa cung cấp hóa đơn thuốc BVTV sử dụng
Chưa có biện pháp cách ly thuốc BVTV khi phun xịt phát tán sang các ruộng xung quanh</t>
  </si>
  <si>
    <t>Bưởi hư và rác trong sản xuất chưa được thu gom xử lý</t>
  </si>
  <si>
    <t>HTX Bưởi Thành Công Hộ nông dân Lê Văn Phải , Ấp Kinh giữa 1, xã Kế Thành, huyện Kế Sách, tỉnh Sóc Trăng</t>
  </si>
  <si>
    <t>HTX Bưởi Thành Công Hộ nông dân Trần Trung Dũng, Ấp Kinh giữa 1, xã Kế Thành, huyện Kế Sách, tỉnh Sóc Trăng</t>
  </si>
  <si>
    <t>CÔNG TY TNHH MTV TMDV C,D,K,</t>
  </si>
  <si>
    <t>Thửa đất 281, tờ bản đồ số 12, ấp Long Hiệp, phường An Hội, tỉnh Vĩnh Long, Việt Nam</t>
  </si>
  <si>
    <t>Mr Khiêm</t>
  </si>
  <si>
    <t>0985 991 332 -0919 426 575 -0907485560</t>
  </si>
  <si>
    <t>freshfood2412@gmail,com</t>
  </si>
  <si>
    <t>Chưa cung cấp KN đất nước vùng trồng
Nhà xưởng có ngăn nhưng chưa kín tại các khu vực,
Tường khu vực sơ chế chưa kín, tường bị hở nhiều nơi
Chưa có KN nước tại cơ sở sơ chế
'Giấy khám sức khỏe nhân viên chưa khám cận lâm sàn(mới có 4/20 nhân viên có cận lâm sàng)</t>
  </si>
  <si>
    <t>Hộ nông dân Bùi Thị Tuyết Vân, 123G, An Thạnh B, P An Hội, tỉnh Vĩnh Long</t>
  </si>
  <si>
    <t xml:space="preserve">
Khu vực sản xuất còn mộ, còn thả vật nuôi trong vườn</t>
  </si>
  <si>
    <t>Hộ nông dân Nguyễn Bình Nghị, 126/ 1G Khu phố An Thạnh B, P An Hội tỉnh Vĩnh Long</t>
  </si>
  <si>
    <t>Nguyễn Trung Hiếu, Khu phố 126G, P An Hội, tỉnh Vĩnh Long</t>
  </si>
  <si>
    <t xml:space="preserve">
Rác sản xuất chưa thu gom xử lý triệt để</t>
  </si>
  <si>
    <t>CÔNG TY CỔ PHẦN VƯỜN RAU ĐÀ LẠT</t>
  </si>
  <si>
    <t>Nhà sơ chế: 112 Huỳnh Tấn Phát, P, Xuân Trường - Đà Lạt</t>
  </si>
  <si>
    <t>Ms,yến</t>
  </si>
  <si>
    <t>rauciti2011@gmail,com; qa@raudl,com</t>
  </si>
  <si>
    <t>Lơ xanh baby, lơ xanh, cải thảo, bắp cải trắng, cà rốt baby, xà lách mở tc, xà lách thủy tinh tc, xà lách lolo xah tc,</t>
  </si>
  <si>
    <t>- vườn lơ baby: tàn dư thực vật chưa được thu gom sạch sẽ
- vườn cà rốt baby: phân bón hết hạn chưa được tách riêng, bảo quản chung với thuốc bvtv
- Vườn cà rốt: thuốc bvtv chưa được bảo quản đúng cách (để chung trong bao phân bón)
- Chưa có biện pháp kiểm soát cách ly ly nhiểm chéo khi phun thuốc bvtv,
- vườn cà rốt baby: vỏ bao bì thuốc chứa được thu gom hết, còn vương vãi trên bờ ao nước tưới,</t>
  </si>
  <si>
    <t>04/14/27</t>
  </si>
  <si>
    <t>HLK Nguyễn Thị My Ly - Đường Tập Đoàn 1, phường Xuân trường - Đà Lạt, Lâm Đồng</t>
  </si>
  <si>
    <t>Lơ xanh baby</t>
  </si>
  <si>
    <t>Chưa có kiểm nghiệm đất vùng trồng
Chưa có kiểm nghiệm nước vùng trồng</t>
  </si>
  <si>
    <t>Chưa có hóa đơn mua bán vật tư nông nghiệp</t>
  </si>
  <si>
    <t>tàn dư thực vật chưa được thu gom sạch sẽ</t>
  </si>
  <si>
    <t>10/14/26</t>
  </si>
  <si>
    <t>Công ty TNHH trang trại Langbiang - Đạ Sar, xã Lạc Dương, Lâm Đồng</t>
  </si>
  <si>
    <t>xà lách mở tc, xà lách thủy tinh tc, xà lách lolo xah tc,</t>
  </si>
  <si>
    <t>Chưa có biện pháp ngăn chặn phát tán sang ruộng xung quanh khi phun thuốc bvtv</t>
  </si>
  <si>
    <t>HLK Trần Thị Hồng Cẩm - Võ Trường Toản, P, Lâm Viên - Đà Lạt, Lâm Đông</t>
  </si>
  <si>
    <t>cà rốt baby</t>
  </si>
  <si>
    <t>Chưa có kiểm nghiệm đất vùng trồng
Chưa có kiểm nghiệm nước vùng trồng
Chưa có biện pháp ngăn chặn phát tán sang ruộng xung quanh khi phun thuốc bvtv</t>
  </si>
  <si>
    <t>Kho bảo quản lộn xộn, không sạch sẽ</t>
  </si>
  <si>
    <t>HLK Lê Khăc sáng - Đạ Sar, xã Lạc Dương, Lâm Đồng</t>
  </si>
  <si>
    <t>Lơ xanh</t>
  </si>
  <si>
    <t>CÔNG TY TNHH LONG HUY PHÁT</t>
  </si>
  <si>
    <t>Cơ sở bánh Ngon Ngon: Tổ 4, Khu phố Thái Hòa ( Tờ bản đồ số 62, thửa số 323), P, Long Hưng, Tỉnh Đồng Nai,</t>
  </si>
  <si>
    <t>Ms, Vực</t>
  </si>
  <si>
    <t>0916 833 914</t>
  </si>
  <si>
    <t>longhuyphat@gmail,com 'luannv,iden@gmail,com'</t>
  </si>
  <si>
    <t>Bánh khoaài mì nướng, bánh chuối nướng, bánh đậu xanh nướng…</t>
  </si>
  <si>
    <t>Có biểu mẫu kiểm soát đo lường các sản phẩm được cân, tuy nhiên biểu mẫu còn thiếu thông tin KLT sản phẩm cân sau đóng gói,
Không có khu vực lưu mẫu riêng không đạt chất lượng, cơ sở xử lý luôn khi sản phẩm có dấu hiệu hư hỏng, không đạt chất lượng: hủy ngay lập tức
Cơ sở chưa thiết lập tiêu chuẩn kiểm soát nguyên liệu đầu vào,</t>
  </si>
  <si>
    <t>Các loại nguyên liệu như dừa khô, đường, khoai mì tươi, bột năng, phụ gia cơ sở mua lẻ, có hồ sơ đầy đủ, có hóa đơn, tuy nhiên cơ sở chỉ ký hợp đồng với một số nguyên liệu như dưa khô, khoai mì,</t>
  </si>
  <si>
    <t>Thiếu bài thi ATTP của một số nhân viên
Các nguyên liệu trong kho còn để sát tường, không có bảng thông tin nhận diện ngày mở bao bì, hạn sử dụng trong thời gian bao lâu,
Không làm hợp đồng thu gom rác thải với đơn vị bên ngoài, thu gom theo họ gia đình</t>
  </si>
  <si>
    <t>CN CTY TNHH THIÊN LƯƠNG-HN</t>
  </si>
  <si>
    <t>Số 36, Bạch Đằng, CHương Dương, Hoàn Kiếm, Hà Nội</t>
  </si>
  <si>
    <t xml:space="preserve">Hằng :
C,Sang : </t>
  </si>
  <si>
    <t>0978333583
0908285343</t>
  </si>
  <si>
    <t>thienluonghanoi@gmail,com</t>
  </si>
  <si>
    <t>Bánh ngọt, bánh macaron, bánh kem…</t>
  </si>
  <si>
    <t>Không đạt và ngừng mua hàng</t>
  </si>
  <si>
    <t>- Hồ sơ TCB số 11/THIÊN LƯƠNG/2018 NCC lưu trữ: Bánh pía Sầu đặc biệt 400g Bổ sung công văn bổ sung về giá trị dinh dưỡng và có phiếu kiểm nghiệm giá trị dinh dưỡng kèm theo,
- Hồ sơ TCB số 05/THIÊN LƯƠNG/2022: Bánh pía Sầu trà xanh 40g: Bổ sung công văn bổ sung về giá trị dinh dưỡng và có phiếu kiểm nghiệm giá trị dinh dưỡng kèm theo, nhãn SP chưa có bảng giá trị dinh dưỡng,
- Hồ sơ TCB số 07/THIÊN LƯƠNG/2018: Bánh pía Chay 400g: Bổ sung công văn bổ sung về giá trị dinh dưỡng và có phiếu kiểm nghiệm giá trị dinh dưỡng kèm theo,
- Hồ sơ TCB số 10/THIÊN LƯƠNG/2018: Bánh pía số 9 500g: Bổ sung công văn bổ sung về giá trị dinh dưỡng và có phiếu kiểm nghiệm giá trị dinh dưỡng kèm theo
- Nhóm SP khác: Cơ sở không còn tồn bao bì nhãn của SP 40g nên không kiểm tra được</t>
  </si>
  <si>
    <t>Chưa có xây dựng hồ sơ truy xuất từ đầu vào đến đầu ra của sản phẩm</t>
  </si>
  <si>
    <t>Chưa xây dựng quy trình kiểm soát vệ sinh nhà xưởng, thiết bị, Không có đủ các thiết bị để kiểm soát nhiệt độ, độ ẩm trong quá trình sản xuất</t>
  </si>
  <si>
    <t>CTY CỔ PHẦN LA PARISIENNE</t>
  </si>
  <si>
    <t>18 Phú Xá, phường Phú Thượng, TP,Hà Nội</t>
  </si>
  <si>
    <t>Quân</t>
  </si>
  <si>
    <t>laparisiene09@GMAIL,COM</t>
  </si>
  <si>
    <t>Bánh pía</t>
  </si>
  <si>
    <t xml:space="preserve"> , Quy trình kiểm soát ATTP Cty có xây dựng tuy nhiên chưa có chữ ký, dấu xác nhận của công ty
 , Chưa thực hiện kiểm soát định lượng của hàng bao gói sẵn,
 , Chưa thực hiện lưu mẫu thực phẩm
 , Chưa cung cấp được tiêu chuẩn kiểm soát nguyên liệu đầu vào, các biểu mẫu kiểm soát về nguyên liệu, quá trình sản xuất chưa được ghi chép,
 , Chưa có sự đồng nhất trong việc ghi nhãn đối với những nguyên liệu sản xuất: còn thiếu stock note, nhãn mờ nhòe, thiếu thông tin</t>
  </si>
  <si>
    <t>Có xây dựng quy trình truy xuất sản phẩm nhưng chưa thực hiện kiểm soát theo các biểu mẫu đi kèm</t>
  </si>
  <si>
    <t>15/18 nhân viên chưa có giấy xác nhận tập huấn ATTP
 , Khu vực bồn rửa còn bị mốc, vệ sinh chưa sạch, bồn rửa trong khu sản xuất bánh mì còn thiếu nước rửa, khăn lau tay cho nhân viên,
 , Cân thiếu hồ sơ kiểm định
 , Hóa chất vệ sinh còn để lẫn trong khu vực sản xuất cùng nguyên liệu sản xuất, chưa có danh mục hóa chất cần sử dụng
 , Chưa cung cấp được hồ sơ kiểm soát vệ sinh nhà xưởng, thiết bị
 , Khu vực kho đông còn lộn xộn, nhiều SP không có tem nhãn,</t>
  </si>
  <si>
    <t>DNTN THÁI KIẾN ĐẠT</t>
  </si>
  <si>
    <t>Số 115/13 Cô Giang, F,1, Q, Phú Nhuận, TPHCM</t>
  </si>
  <si>
    <t>0917024089
090 8356768</t>
  </si>
  <si>
    <t>DNTN Thái Kiến Đạt &lt;dntnthaikiendat@gmail,com&gt;</t>
  </si>
  <si>
    <t>Rau câu trái dừa, rau câu dừa ly</t>
  </si>
  <si>
    <t>HSCB: rau câu trái dừa, nhãn sản phẩm có thông tin quảng cáo: khoogn sử dụng chất bảo quản, tuy nhiên cơ sở không có hồ sơ chứng minh nội dung quảng cáo,
Thông tin dinh dưỡng ghi trên nhãn sản phẩm chưa đúng theo TT24/2023/BYT: carbohydrate, béo tổng
Cơ sở chưa thực hiện việc kiểm soát đo lường với các sản phẩm được cân và ghi nhãn định lượng, chưa có biểu mẫu ghi chép
Không có khu vực riêng để lưu giữ tạm thời các sản phẩm không đạt chất lượng</t>
  </si>
  <si>
    <t>Cơ sở chưa quy trình sản xuất các loại rau câu</t>
  </si>
  <si>
    <t>Nhà xưởng chưa theo nguyên tắc một chiều
Kho nguyên liệu: các nguyên liệu nhập kho không có bảng thông tin nguyên liệu, nguyên liệu sau khi mở bao bì có dán thoogn tin ngày mở, hạn sử dụng, tuy nhiên còn thiếu thông tin ngày sản xuất, hạn sử dụng gốc của nguyên liệu
Kiểm nghiệm nước thiếu nhiều chỉ tiêu: màu sắc, mùi vị, clo dư, KMnO4, Amoni…
Sản phẩm bảo quản trong tủ mát, không có thông tin nhận diện ngày sản xuất, lô sản xuất,
Có gắn đèn diệt côn trùng, tuy nhiên bóng đèn khá mờ,</t>
  </si>
  <si>
    <t>10/16/26</t>
  </si>
  <si>
    <t>CTY TNHH CÔNG NGHỆ SẠCH TIẾN TUẤN</t>
  </si>
  <si>
    <t>HLK Đỗ Quang Việt _Tổ 8, ấp 2, Mã Đà, Vĩnh Cửu, Đồng Nai</t>
  </si>
  <si>
    <t>Thân Văn Tiến - Giám Đốc</t>
  </si>
  <si>
    <t>0943 963 975</t>
  </si>
  <si>
    <t>rausachtientuan@gmail,com</t>
  </si>
  <si>
    <t>cát chu xanh, Đài Loan, giống Úc, Keo, Thái</t>
  </si>
  <si>
    <t>NCC Tiến Tuấn chựa thực hiện lấy mẫu kiểm định đất vừng trồng Vĩnh Cửu_Đồng Nai
NCC Tiến Tuấn chựa thực hiện lấy mẫu kiểm định nước tưới vùng trồng Vĩnh Cửu_Đồng Nai</t>
  </si>
  <si>
    <t>Hồ sơ lưu trữ: nhật kí sản xuất và nhật ki thu mua vật tư chưa lưu trữ tối thiếu một năm theo quy định
Chưa có bảng nhận diện thông tin lô thửa tại vườn trồng (chủng loại, diện tích, sản lượng dự kiến…)</t>
  </si>
  <si>
    <t>Chưa có bảng nhận diện thông tin lô thửa tại vườn trồng (chủng loại, diện tích, sản lượng dự kiến…)
HLK chưa được tập huẩn về ATTP, sử dụng thuốc BVTV, phân bón… an toàn
Vỏ chai thuốc, bao bì BVTV chưa được thu gom và xử lý đúng cách, còn vươn vãi trên vườn</t>
  </si>
  <si>
    <t>CÔNG TY CỔ PHẨN CHĂN NUÔI C,P, VIỆT NAM_CHI NHÁNH MN 6 TẠI ĐỒNG NAI</t>
  </si>
  <si>
    <t>HTX GIẾT MỔ GIA SÚC, GIA CẦM TÂN PHÁT_Số nhà 597, Đường DDH507, Tổ 3, Ấp 2, Xã Tân Hiệp, huyện Phú Giáo, Tỉnh Bình Dương, Việt Nam</t>
  </si>
  <si>
    <t>Tạ Thị Quỳnh Diễm</t>
  </si>
  <si>
    <t>Ta Thi Quynh Diem' &lt;quynhdiem@cp,com,vn&gt;
'Rachet Wangkathat' &lt;rachet,w@cp,com,vn&gt;; 'Chaunguyencp@gmail,com'</t>
  </si>
  <si>
    <t>Thịt gia cầm: gà/vịt hàng chill (tại Tân Phát)
Thift/gà vịt tẩm ướp (tại nhà máy CP)</t>
  </si>
  <si>
    <t>Nhãn sản phẩm tẩm ướp: thành phần dinh dưỡng tiếng Việt dùng cụm từ Carbohydate =&gt; chuyển thành Carbohydrat
Nhãn sản phẩm hàng mát ghi sai cụm từ ViệtGAP =&gt; chuyển thành cách ghi đúng VietGAP</t>
  </si>
  <si>
    <t xml:space="preserve">NCC chưa cung cấp kiểm dịch của thú y địa phương trước khi giết mổ </t>
  </si>
  <si>
    <t>Có biểu mẫu theo dõi pha chlorine tại các khu vực nhưng chưa có hướng dẫn pha chlorine thực tế
Các cửa đẫn vào khu vục giết mổ chưa bố trí lớp rèm đệm sau cửa
Nhà vệ sinh không có bổ trí: xà phòng rửa tay/khăn lao tay/cồn sát khuẩn &amp; không có hướng dẫn rửa tay 06 bước của bộ y tế
NCC chưa bố trí khu vực chuồng cách ly động vật nghi bị mắc bệnh
Mái/trần khu vực giêt mổ không kín, không có la phong, khu vực có nhiều ruồi &amp; trần có nhiều mạng nhện,
Tường khu vực giết mổ bẩn, dính nhiều lông và tạp chất đã khô
Hệ thống rửa tay tại khu vực giết mổ: sử dụng nước rửa tay có mùi và vòi nước phải dùng tay để mở =&gt; dễ gây nhiễm chéo và ám mùi xà phòng
Đèn côn trùng ở các khu vực đều không có lưới hoặc chụp bảo vệ
Có danh sách tham gia đào tạo nhưng chưa có bài thi (bản cứng hoặc link làm bài để chứng minh)
Nhân viên sản xuất chưa trang bị bảo hộ lao động đầy đủ
Khoát sát thực tế nhiều nhân viên nữa còn đeo nữ trang: bông tai lẫn dây chuyền
Nhà vệ sinh không có bổ trí: xà phòng rửa tay/khăn lao tay/cồn sát khuẩn &amp; không có hướng dẫn rửa tay 06 bước của bộ y tế
Có chương trình bẫy bắt côn trùng và vật gây hại nhưng chưa hiệu quả, tổng thể nhà xưởng nhiều ruồi dù đã qua 02 lớp rèm (khu làm lạnh/đóng gói)
Có danh sách tham gia đào tạo nhưng chưa có bài thi (bản cứng hoặc link làm bài để chứng minh)
Khoát sát thực tế nhiều nhân viên nữa còn đeo nữ trang: bông tai lẫn dây chuyền
Nhà vệ sinh không có bổ trí: xà phòng rửa tay/khăn lao tay/cồn sát khuẩn &amp; không có hướng dẫn rửa tay 06 bước của bộ y tế
Nhân viên sản xuất chưa trang bị bảo hộ lao động đầy đủ
Chưa phẩn biệt màu rổ tại khu vực cuối máy rửa gà/vịt trước khi đưa qua khu vực pha lóc: rổ đựng bán thành phẩm và thành phẩm chung một màu,</t>
  </si>
  <si>
    <t>10/13/26</t>
  </si>
  <si>
    <t>CTY TNHH MTV TP ÁNH NHI</t>
  </si>
  <si>
    <t>Cơ sở sơ chế: 58 đường số 11, P, Bình Chiểu, Tp, Thủ Đức, Tp, Hồ Chí Minh</t>
  </si>
  <si>
    <t>Ms, Ánh Nhi</t>
  </si>
  <si>
    <t>anhnhivcm@gmail,com; daocaothuc@gmail,com</t>
  </si>
  <si>
    <t>Rau muống nước, rau rừng, cải chíp</t>
  </si>
  <si>
    <t>Giấy ATTP cơ sở sơ chế/đóng gói đã đổi địa chỉ mới sau sáp nhập: Số 58, đường số 11, khu phố 17, Phường Tam Bình, Tp HCM, Việt Nam
Tem nhãn sản phẩm đã đổi theo địa chỉ mới này nhưng chưa làm công văn cập nhật tem nhãn gửi cho WCM</t>
  </si>
  <si>
    <t>Giấy cam kết sản xuất an toàn HLK Phạm Thế Lộc hết hạn 03/10/2025
Chứng chứng nhận VietGAP HLK Trần Đức Sơn hết hạn 19/03/2026
HĐ mua bán với HLK Phạm Thế Lộc hết hạn 31/12/2023</t>
  </si>
  <si>
    <t>HLK Trần Đức Sơn: nơi chứa thuốc bảo vệ thực vật phải được khoá cẩn thận
Việc sử dụng các loại phân vô cơ và hữu cơ trên đồng ruộng chưa được ghi chép đầy đủ (cả 03 HLK)
HKL Trần Đức Sơn chưa cung cấp hóa đơn mua phân gà ủ mục
Cả 03 HLK đều ghi chép nhật kí sản xuất chưa đầy đủ nên chưa xác định được đầy đủ danh sách phân thuốc đang sử dụng
Nhật kí sản xuất 03 HLK đều ghi chép chưa đầy đủ nên khó xác định việc xác định ử dụng thuốc bảo vệ thực vật theo nguyên tắc 4 đúng: đúng thuốc; đúng nồng độ, liều lượng; đúng lúc; đúng cách
Trên vườn trồng cả 03 HLK đều không có bảng nhận diện lô thửa =&gt; không đối chiếu được với nhật kí sản xuất,
HLK Lê Văn Đỉnh: bình xịt và thùng pha thuốc bụi bẩn
HLK Lê Văn Đỉnh: có nuôi động vật thả rông (chó)
Chưa có sự tách biệt và phân khu sản xuất và không sản xuất, giữa các khu tiếp nhận nguyên liệu, sơ chế…
Trần nhà có mạng nhện
Thiếu cồn sát khuẩn tay
Người đào tạo ATTP chưa được cấp giấy CN đào tạo</t>
  </si>
  <si>
    <t>HLK Lê Văn Đỉnh_Bình Mỹ, Tp HCM</t>
  </si>
  <si>
    <t>Rau muống</t>
  </si>
  <si>
    <t>Trên vườn có bảng nhận diện thông tin lô thửa, nhưng trên nhật kí sản xuất chưa ghi chép đầy đủ =&gt; cũng không đối chiếu thông tin được</t>
  </si>
  <si>
    <t>Nhật kí sản xuất vùng trồng trồng đều có ghi chép tương đối, tuy nhiên trên nhật kí chưa có mã lô/ số lô, một số ngày phun phân/thuốc vẫn chưa ghi đầy đủ ngày cách ly,</t>
  </si>
  <si>
    <t>Có kho lưu trữ thuốc BVTV, nhưng tủ chưa có khóa bảo vệ an toàn và biển báo nhận diện
Dụng cụ phun xịt/nơi pha thuốc bẩn chưa được vệ sinh thường xuyên
Tại hộ liên kết có nuôi nhiều chó thả rông</t>
  </si>
  <si>
    <t>HLK Phan Thế Lộc_An Tịnh, Tây Ninh</t>
  </si>
  <si>
    <t>Rau rừng</t>
  </si>
  <si>
    <t>Giấy cam kết sản xuất an toàn hết hạn 03/10/2025</t>
  </si>
  <si>
    <t>Vườn trồng không có bảng nhận diện lô thửaCó kho lưu trữ thuốc BVTV, nhưng tủ chưa có khóa bảo vệ an toàn và biển báo nhận diện</t>
  </si>
  <si>
    <t>04/22/26</t>
  </si>
  <si>
    <t>HLK Trần Đức Sơn_Quận 12, Tp HCM</t>
  </si>
  <si>
    <t>Cải chíp</t>
  </si>
  <si>
    <t>Giấy chứng nhận VietGAP hết hạn 19/03/2026, không có giấy chứng nhận sản xuất an toàn thay thế</t>
  </si>
  <si>
    <t>Chưa cung cấp hóa đơn thu mua phân gà ủ mục
Vườn trồng khoog có bảng nhận diện lô thửa
Có kho lưu trữ thuốc BVTV, nhưng tủ chưa có khóa bảo vệ an toàn và biển báo nhận diện</t>
  </si>
  <si>
    <t>Nguyễn Thị Thanh Tuyền
Từ Ngọc Lam Vi
Nguyễn Đức Duy</t>
  </si>
  <si>
    <t>CÔNG TY TNHH MTV UNIVERSAL TRADE</t>
  </si>
  <si>
    <t>81 Huỳnh Văn Một, Phường Hiệp Tân, Quận Tân Phú, Tp Hồ Chí Minh, Việt Nam</t>
  </si>
  <si>
    <t>hrc-mtleader@universalfoods,com,vn; sale,mt,universal@universalfoods,com,vn;sale,mt,universal@universalfoods,com,vn</t>
  </si>
  <si>
    <t>Ba chỉ bò, ba chỉ heo, khoanh giò heo, cốt lết có xương, chân gà…nguyên liệu heo/gà các loại đông lạnh</t>
  </si>
  <si>
    <t>Sản phẩm chân gà rút xương cấp đông:
Quy trình: rã đông chân gà =&gt;rút xương=&gt;tái cấp đông (HSD 12 tháng)
NCC chưa cung cấp bằng chứng test shelf life sản phẩm
Chưa có biểu mẫu theo dõi trọng lượng thành phẩm tại cơ sở
Có lưu mẫu tại kho đông, nhưng có biểu mẫu theo dõi</t>
  </si>
  <si>
    <t>Chưa cung cấp quy trình rút xương chân gà sau khi rã đông tại cơ sở và quy trình tái cấp đông sản phẩm,
Chưa có quy định mã hóa sô Lo/Lot nguyên liệu đến thành phẩm,
Chưa có quy định mã hóa sô Lo/Lot nguyên liệu đến thành phẩm,</t>
  </si>
  <si>
    <t>12 hồ sơ khám sức khỏe thiếu mục khám cận lâm sàng
Tại cơ sở có tập huấn kiến thức ATTP cho nhân viên, tuy nhiên trên bài thi không thể hiện ngày thi,
Địa điểm sản xuất nằm trong khu dân cư
Nhà xưởng chưa thiết kế theo nguyên tắc một chiều
Chưa có lớp rèm đệm ở cửa mở vào khu vực sản xuất và cửa kho
Chưa có bảng chỉ dẫn và nhắc nhở "Rửa tay sau khi đi vệ sinh”
Tại cơ sở không có thiết bị cấp đông chuyên dụng
NCC có chào hàng sản phẩm chân gà rút xương cấp đông
Kiểm nghiệm nước đang thiếu 02 chỉ tiêu: Amoni &amp;
Permanganat
Góc tường phòng sản xuất có hiện tượng rỉ sét
Tại thời điểm kiểm tra ghi nhận nguyên liệu trong để sát tường
Chưa có thẻ kho để phân biệt các vị trí hàng hóa hóa (hàng nhập khẩu từ nhiều quốc gia: Nga, Mỹ, Đức, Brazil…)
Nguyễn liệu và thành phẩm đang lưu trữ chung một kho
Kiểm soát côn trùng và động vật gây hại: NCC có hợp đồng với một bên thứ 3 để phun côn trùng, tuy nhiên tại cơ sở chưa có biểu mẫu theo dõi côn trùng và động vật gây hại thực tế tại cơ sở
Tại thời điểm kiểm tra tại khu vực sản xuất có côn trùng</t>
  </si>
  <si>
    <t>10/15/26</t>
  </si>
  <si>
    <t>CÔNG TY TNHH SX TM DV HƯƠNG ĐẤT</t>
  </si>
  <si>
    <t>Đường Phan Bội Châu, tổ dân phố 2, thị trấn Măng Đen, huyện  Kon Plong, tỉnh KonTum</t>
  </si>
  <si>
    <t>Ms,Viên
Ms, Dung</t>
  </si>
  <si>
    <t>0909 018 036
 0979,347,507</t>
  </si>
  <si>
    <t>quynhvien78@gmail,com;banhang@happyvegi,com;vanhanh@happyvegi,com</t>
  </si>
  <si>
    <t>Cà chua bi, cà tím, cải kale, cải ngọt, cải thìa, dưa leo, đậu cove,  cà rốt, hành lá, sả, su su, ngò rí</t>
  </si>
  <si>
    <t>NCC chưa checklist thực hiện việc kiểm soát đo lường đối với các sản phẩm được cân và ghi nhãn định lượng sẵn tại cơ sở,</t>
  </si>
  <si>
    <t>Chưa có đầy đủ hồ sơ lưu lại các thông tin liên quan đến an toàn thực phẩm trong sản xuất, truy xuất nguồn gốc (nhật ký sản xuất, sơ chế/đóng gói )</t>
  </si>
  <si>
    <t>Việc sử dụng các loại thuốc bảo vệ thực vật/phân bón trên đồng ruộng thiếu số lượng và lô thửa ruộng được phun thuốc, người phun thuốc và thời gian cách ly, NCC đang quản lý bằng app, tuy nhiên chưa cập nhập đầy đủ trường thông tin như trên</t>
  </si>
  <si>
    <t>CTY TNHH NSẢN NƯƠNG XANH</t>
  </si>
  <si>
    <t>01 PHẠM NGỌC THẠCH, TT THẠNH MỸ, H, ĐƠN DƯƠNG, T, LÂM ĐỒNG</t>
  </si>
  <si>
    <t>Ms,Tâm</t>
  </si>
  <si>
    <t>nuongxanh,info@gmail,com</t>
  </si>
  <si>
    <t>Dưa leo dài, bí ngô non, bắp cải trắng, đậu cove</t>
  </si>
  <si>
    <t>PKN: bắp cải trắng, đậu leo thiếu chỉ tiêu vi sinh</t>
  </si>
  <si>
    <t>- dụng cụ pha thuốc bvtv, phân bón vệ sinh chưa sạch sẽ và bảo quản chưa đúng cách (để ngoài trời)
- Thu hoạch dưa leo dài đang để trong bao đựng thức ăn chăn nuôi
- chưa cung cấp được phiếu kiểm ngiệm nước tại nhà sơ chế
- sử dụng xà bông rửa tay có mùi
- Tại thời điểm kiểm tra, đèn côn trùng không bật</t>
  </si>
  <si>
    <t xml:space="preserve">HTX NÔNG NGHIỆP THƯƠNG MẠI DỊCH VỤ LONG THỚI THỊNH, </t>
  </si>
  <si>
    <t>Ấp Long Thới, xã Long Bình, huyện Gò Công Tây, tỉnh Tiền Giang</t>
  </si>
  <si>
    <t>Ms Phượng
Anh Khởi</t>
  </si>
  <si>
    <t>0902 543 379
0937793891</t>
  </si>
  <si>
    <t>hoptacxalongthoithinh@gmail,com'</t>
  </si>
  <si>
    <t>cải chíp, mồng tơ, cải xanh, rau dền…</t>
  </si>
  <si>
    <t>Sàn nhà khu vực sơ chế bị nứt nhiều chỗ
Hồ sơ khám sức khỏe thiếu mục cân lâm sàng
Còn sử dụng nước rửa tay lifebouy
Trần có nhiều chỗ laphong chưa kín
Chưa cung cấp KN nước tại cơ sở</t>
  </si>
  <si>
    <t>HND: Trần Thị Vân địa chỉ: Ấp Phú Quới, Xã Phú Thành, tỉnh Đồng Tháp</t>
  </si>
  <si>
    <t>Rau muống, rau dền, mồng tơi,</t>
  </si>
  <si>
    <t>Chưa có biện pháp ngăn chặn sự phát tán thuốc BVTV sang các ruộng xung quanh</t>
  </si>
  <si>
    <t>Vỏ bao bì thuốc BVTV chưa được thu gom xử lý triệt để</t>
  </si>
  <si>
    <t>HND: Lê Nguyên Châu, Địa chỉ: Ấp Phú Quới, xã Phú Thành, Đồng Tháp</t>
  </si>
  <si>
    <t>Cải thìa, cải ngọt, cải xanh, mồng tơi, rau muống</t>
  </si>
  <si>
    <t>Có tập huấn ATTP nhưng chưa văn hóa</t>
  </si>
  <si>
    <t>HND: Nguyễn Văn Phụng, địa chỉ: Ấp Phú Trung, xã Long Bình, tỉnh Đồng Tháp</t>
  </si>
  <si>
    <t>Húng cây, diếp cá</t>
  </si>
  <si>
    <t>Có tập huấn ATTP nhưng chưa văn hóa
Khu vực lưu trữ phân thuốc chưa cách ly với khu vực sinh hoạt(còn để chung với khu vực sinh hoạt)</t>
  </si>
  <si>
    <t xml:space="preserve">CÔNG TY TNHH RAU AN TOÀN PHÚ HIỆP, </t>
  </si>
  <si>
    <t>69,ấp Trong, xã Phước Hậu, huyện Cần Giuộc, tỉnh Long An</t>
  </si>
  <si>
    <t>0943139415</t>
  </si>
  <si>
    <t>rauantoanphuhiep@gmail,com</t>
  </si>
  <si>
    <t>Húng quế, húng cây, húng lủi, ngò gai</t>
  </si>
  <si>
    <t>Rau củ qua khi sơ chế còn đề trên sàn, không để trên pallet
Chưa có sự cách biệt các khu vực sản xuất
Chưa có KN nước tại cơ sở sản xuất
Chưa trang bị cồn xác khuẩn và còn sử dụng nước rửa tay lifebouy có màu mùi
Có khám sức khỏe tuy nhiên không khám cận lâm sàng cho chủ cơ sở và nhân viên
Có kiểm soát côn trùng gây hại nhưng chưa có hồ sơ ghi chép</t>
  </si>
  <si>
    <t>HTX Rau An Toàn Phước Hiệp HND: Nguyễn Thanh Lanh, ấp Trong, xã Phước Hậu, Cần Giuộc, Long An</t>
  </si>
  <si>
    <t>Húng quế, húng cây</t>
  </si>
  <si>
    <t>Không có biện pháp ngăn chặn sự phát tán sang các ruộng xung quanh khi phun thuốc BVTV và các lô khác nhau, nguy cơ nhiễm chéo cao
Có nhật ký sản xuất nhưng mới ghi đến ngày 5/03/2026</t>
  </si>
  <si>
    <t>Có phân chia lô thửa nhưng không có bảng thông tin nhận dạng, khó truy xuất nguồn gốc</t>
  </si>
  <si>
    <t>Có tập huấn ATTP cho hộ nông dân nhưng chưa văn bản hóa
Khu vực lưu trữ phân bón, thuốc BVTV bừa bộ, không ngăn nắp, không có thông tin nhận diện</t>
  </si>
  <si>
    <t>HTX Rau An Toàn Phước Hiệp HND: Nguyễn Văn Thành ấp Trong, xã Phước Hậu, Cần Giuộc, Long An</t>
  </si>
  <si>
    <t>Húng cây, ngò rí</t>
  </si>
  <si>
    <t>Không có biện pháp ngăn chặn sự phát tán sang các ruộng xung quanh khi phun thuốc BVTV và các lô , nguy cơ nhiễm chéo cao</t>
  </si>
  <si>
    <t>Có tập huấn ATTP cho hộ nông dân nhưng chưa văn bản hóa
Khu vực lưu trữ phân bón, thuốc BVTV bừa bộ</t>
  </si>
  <si>
    <t xml:space="preserve">HTX Rau An Toàn Phước Hiệp HND Phạm Lê Yên, phước hậu, cần Giuộc, long an </t>
  </si>
  <si>
    <t>Húng lủi, ngò gai</t>
  </si>
  <si>
    <t>Không có biện pháp ngăn chặn sự phát tán sang các ruộng xung quanh khi phun thuốc BVTV, nguy cơ nhiễm chéo cao</t>
  </si>
  <si>
    <t>Tp, Hồ Chí Minh</t>
  </si>
  <si>
    <t>CÔNG TY TNHH TC FOOD</t>
  </si>
  <si>
    <t>Số 21 đường 105D Trịnh Quang Nghị, Phường Bình Đông, TPHCM</t>
  </si>
  <si>
    <t xml:space="preserve">Ms, Nhi </t>
  </si>
  <si>
    <t>0938 353 819</t>
  </si>
  <si>
    <t>tcfood,hcm@gmail,com</t>
  </si>
  <si>
    <t>cá nục, cá saba, cá bạc má hấp, nướng,</t>
  </si>
  <si>
    <t xml:space="preserve"> NCC chưa cập nhật HSCB mới và giấy ISO 22000 mới cho WCM (hs mới từ 09/2025),
, NCC chỉ giám sát kho lạnh 2 lần 1 ngày (cần thực hiện giám sát 2 - 4h 1 lần),
, Chưa hiệu chuẩn quả cân chuẩn,
, Các lò hấp, nướng chưa được hiệu chuẩn định kỳ,
, Hiện công ty được chứng nhận quản lý chất lượng theo ISO22000 tuy nhiên chưa có QA, QC giám sát, chủ cơ sở tự thực hiện,
, Sổ lưu mẫu chưa có tần suất theo dõi, chưa có đánh giá chất lượng sau lưu mẫu,
, Hàng lỗi, mẫu lưu hết hạn sử dụng còn để chung với thành phẩm,</t>
  </si>
  <si>
    <t>Không ghi nhận</t>
  </si>
  <si>
    <t>· Công nhân còn đi chân trần trong phòng đóng gói,
, Chỉ có 4/8 công nhân có giấy khám sức khỏe (công nhân mới chưa có giấy khám sức khỏe),
, Công nhân mới chưa được tập huấn kiến thức an toàn thực phẩm,
, Công nhân còn mang đồ uống vào khu vực sản xuất,
, NCC chưa thực hiện kiểm tra chất lượng nguồn nước tại nơi sản xuất định kỳ hàng năm,
, Thiếu hồ sơ an toàn hóa chất (Chlorine),
, 2 đèn bắt công trùng trong khu vực sản xuất đóng gói hư hỏng,
, 1 phần tường khu vực kho đông (đường vào khu đóng gói) chưa được trát vữa, còn các khe hở tạo nơi trú ngụ cho côn trùng,
, Tường khu vực hấp, nướng và khu vực làm nguội còn bị ẩm mốc,</t>
  </si>
  <si>
    <t>CTY CP THỰC PHẨM SUN DO</t>
  </si>
  <si>
    <t>Số 5/22A Đường Bùi Hữu Nghĩa, Khu phố Bình Đức 2, Phường Bình Hòa, TP, HCM, Việt Nam</t>
  </si>
  <si>
    <t>Chị Ngân</t>
  </si>
  <si>
    <t>ngan,nguyen@sundofoods,com</t>
  </si>
  <si>
    <t>Bánh mì các loại, bánh bông lan, bánh su kem, bánh tươi các loại…</t>
  </si>
  <si>
    <t>Tháng 07/2025 Có mẫu bánh chà bông gà 70g bị vượt ngưỡng về chỉ tiêu vi sinh,
Chưa có có phiếu kiểm nghiệm an toàn cho nguyên liệu đầu vào tươi sống, cần yêu cầu NCC bổ sung phiếu kiểm nghiệm an toàn, hoặc cty thực hiện test đầu vào (theo các chỉ tiêu trong tiêu chuẩn cơ sở),
Bổ sung lại hợp đồng của NCC rau quả Thiên Lộc (chưa có ngày tháng ký và hiệu lực hợp đồng),</t>
  </si>
  <si>
    <t>Trần và tường phòng làm bánh còn bị ghỉ sét (NCC cần xử lý sạch sẽ)</t>
  </si>
  <si>
    <t>04/13/27</t>
  </si>
  <si>
    <t>Nguyễn Thị Dung
Nguyễn Thị Ngọc Tú
Lê Thị Kim Cương</t>
  </si>
  <si>
    <t>CTY TNHH SX VÀ TM TP TÂN VĨNH PHÁT</t>
  </si>
  <si>
    <t>Lô 31B, khu B, đường D4, Khu công nghiệp An Hạ, xã Phạm Văn Hai, huyện Bình Chánh</t>
  </si>
  <si>
    <t>Mr Lộc</t>
  </si>
  <si>
    <t>loc,tp@tvpfood,com</t>
  </si>
  <si>
    <t>Bánh mì que</t>
  </si>
  <si>
    <t>Nhãn thực tế có nội dung ghi nhãn dinh dưỡng nhưng chưa gửi công văn cập nhật nhãn</t>
  </si>
  <si>
    <t>Quy trình truy xuất còn thủ công, chưa có ký duyệt của CBLĐ</t>
  </si>
  <si>
    <t>Cần kiểm soát nhân viên ra vào khu vực nấu chín và làm nuội pate (ghi nhận nhân viên ra vào chưa thay bảo hộ =&gt; Nguy cơ nhiễm chéo),
Hồ sơ khám sức khỏe của nhân viên chưa đầy đủ (NV Khang)</t>
  </si>
  <si>
    <t>CTY CP TĐ ĐT BẢO NGỌC</t>
  </si>
  <si>
    <t>Tòa Nhà Bảo Ngọc, Lô A2CN8 Cụm Công nghiệpP, Phương CanhTừ Liêm, P, Phương Canh,Quận Nam Từ Liêm,TP, Hà Nội,</t>
  </si>
  <si>
    <t>Hùng 0981400586 ; Hưng GĐ 0913 323 333</t>
  </si>
  <si>
    <t>hung,dao@banhbaongoc,vn</t>
  </si>
  <si>
    <t>bánh mỳ</t>
  </si>
  <si>
    <t>Đậu Thị Vân</t>
  </si>
  <si>
    <t>1, Bánh mì tươi vị bò bít tết Mahattan: công bố thành phần ghi nhãn (bột bò) không đúng với công bố tên nguyên liệu hỗn hợp là Bột thịt bò=&gt; Lỗi đánh giá lần trước ncc chưa khắc phục,2, Hồ sơ công bố tại NCC có thêm TCCS, chưa cập nhật cho WCM, NCC bổ sung để QLCL lưu hồ sơ phục vụ kiểm tra, Góp ý phần công bố giá trị dinh dưỡng tại bảng TCCS cần điều chỉnh phù hợp: Mức min, mức max và trung bình, Cách NCC thể hiện giá trị dinh dưỡng trung bình /100 g nhưng kết quả thể hiện trong khoảng chưa phù hợp,3, NCC không có máy dò kim loại, chưa loại bỏ được hoàn toàn mối nguy vật lý trong sản xuất thực phẩm,</t>
  </si>
  <si>
    <t>Công ty chưa xây dựng tình huống giả định truy xuất xuôi và truy xuất ngược=&gt; NCC bổ sung</t>
  </si>
  <si>
    <t>Nền nhà một số khu vực xuống cấp cần được hoàn thiện khắc phục: Bong tróc, các góc nhà bị  mốc, đọng nước (khu ủ bánh)</t>
  </si>
  <si>
    <t>CÔNG TY CP CHỢ HẢI SẢN VÂN ĐỒN - CN HÀ NỘI</t>
  </si>
  <si>
    <t>107 Ngụy Như Kon Tum, Thanh Xuân, Hà Nội</t>
  </si>
  <si>
    <t>Nguồn nguyên liệu:Ngô Nam Trung
Đ/C: Khu 9, Thị Trấn Cái Rồng, Vân Đồn, Quảng Ninh</t>
  </si>
  <si>
    <t>Ms Hiền TGĐ 0919 705 917</t>
  </si>
  <si>
    <t>Vân Đồn Chợ hải sản &lt;chsvd,kinhdoanh@gmail,com&gt;</t>
  </si>
  <si>
    <t>Trương Phi Anh</t>
  </si>
  <si>
    <t>- Cá rô nước lợ chưa có chứng nhận nuôi trồng, chưa có hợp đồng mua bán với THANH Thủy và Nguyễn Xuân Hương
- Hàu nguyên vỏ chưa có chứng nhận nuôi trồng (HTX Đông nam Hùng Mạnh)
- Một số sản phẩm phụ như ngao, ốc Hương chưa cung cấp được hợp đồng, cam kết ATTP, chứng nhận nuôi trồng,,,</t>
  </si>
  <si>
    <t>Chưa có hợp đồng, GCN ATTP, KQKN nước đá</t>
  </si>
  <si>
    <t>Khu vực sơ chế, đóng gói vệ sinh chưa đảm bảo, Chân tường, tường, trần nhà có vết bẩn chưa vệ sinh,</t>
  </si>
  <si>
    <t>Tỉnh Quảng Ninh</t>
  </si>
  <si>
    <t>CÔNG TY TNHH THỦY SẢN PHÁT THÀNH</t>
  </si>
  <si>
    <t>Lô 16, CN02 Cụm Công nghiệp Cẩm Thịnh, phường Cửa Ông, Quảng Ninh</t>
  </si>
  <si>
    <t>Ms Ngọc Anh TPKD 0832050990</t>
  </si>
  <si>
    <t>Thị Ngọc Anh Nguyễn &lt;pkd,phatthanh@gmail,com&gt;; thuysanphatthanhqn@gmail,com</t>
  </si>
  <si>
    <t>- Sản phẩm hàu nướng phô mai: chỉnh sửa lại nội dung nhiệt độ bảo quản -5 đến -12 độ C=&gt; &lt;-18 độ C
- Sản phẩm hàu thịt: Chỉnh sửa lại nội dung Khối lượng tịnh: Khối lượng chất rắn, khối lượng tịnh hỗn hợp</t>
  </si>
  <si>
    <t>- Hồ sơ truy xuất: phiếu nhập , xuất kho chưa thể hiện lô hàng sản xuất
- Chưa xây dựng quy định về mã hóa: lô nhập, lô sản xuất</t>
  </si>
  <si>
    <t>Chưa cung cấp được hồ sơ kiểm nghiệm nước đá</t>
  </si>
  <si>
    <t>Các sản phẩm thu mua của cty Thanh Thủy:
+ GCN VG (tôm thẻ): hết hiệu lực 2017
+ Chưa cung cấp được hợp đồng, chứng nhận vùng trồng/bản cam kết với đơn vị liên kết thu mua
Các sản phẩm thu mua của TS Quảng Ninh:
+ GCN vùng trồng đơn vị liên kết Làng chài chưa có sản phẩm cá song, dìa (mới có sản phẩm hàu)
+ Chưa cung cấp được hđ, GCN ATTP nuôi trồng của HTX Lê Xuân
+ Chưa cung cấp được hđ, GCN ATTP nuôi trồng của hộ Phan Văn Hải</t>
  </si>
  <si>
    <t>HTX Làng Chài: SP hàu, cá song: chưa cung cấp được hợp đồng hóa đơn mua giống
HTX Làng Chài: chưa cung cấp được nhật ký nuôi trồng cá song, cá giò</t>
  </si>
  <si>
    <t>Nền nhà xưởng nhiều điểm bị bong tróc, xuống cấp=&gt; khó vệ sinh</t>
  </si>
  <si>
    <t>Nguyễn Thị Dung, 
Nguyễn Thị Ngọc Tú</t>
  </si>
  <si>
    <t>CTY TNHH THỦY SẢN NGUYỄN NGHIÊM</t>
  </si>
  <si>
    <t>823 Nguyễn Đức Thuận, Trâu Quỳ, Gia Lâm, Hà Nội</t>
  </si>
  <si>
    <t>Ms, Quỳnh GĐ</t>
  </si>
  <si>
    <t>0904773281/ Ms Vân nvkd 0941016666</t>
  </si>
  <si>
    <t>thuysannguyennghiem@gmail,com</t>
  </si>
  <si>
    <t>Chả cá</t>
  </si>
  <si>
    <t>- Ruốc cá thu chưng, mắm tép chưng thịt: tem nhãn cần bỏ nội dung "tỷ lệ dung sai" đối với Khối lượng tịnh
- GCN HACCP của đơn vị liên kết Tạ Quang Khiêm hết hiệu lực
- Sản phẩm ruốc cá thu, chả cá thu mối chưa có kiểm nghiệm vi sinh
- Thiếu KQKN tiêu chí "đường tổng" sản phẩm ruốc cá thu</t>
  </si>
  <si>
    <t>- Tiêu, ớt, tỏi, hành, thì là: NCC liên kết Nguyễn Thị Hộ + Nguyễn Thị Nụ chưa có hợp đồng, chưa có bản cam kết sản xuất kinh doanh ATTP</t>
  </si>
  <si>
    <t>Khu vực nấu có lọ nhựa đựng thuốc diệt chuột màu xanh</t>
  </si>
  <si>
    <t xml:space="preserve">CÔNG TY TNHH MTV DVTM VĂN HỒNG </t>
  </si>
  <si>
    <t>Thửa đất số 695, tờ bản đồ số 2, ấp An Ninh 2, thị trấn An Lạc Thôn, huyện Kế Sách, tỉnh Sóc Trăng</t>
  </si>
  <si>
    <t>Ms, Trang</t>
  </si>
  <si>
    <t>ctyvanhong2020@gmail,com</t>
  </si>
  <si>
    <t>Chưa có sự tách biệt giữa các khu vực sản xuất
Tường, trần nhà còn nhiều mạng nhện chưa được vệ sinh
Cửa chưa có màng che
Khu vực rửa tay chưa có cồn sát khuẩn và khăn lau tay
Giấy khám sức khỏe thiếu cận lâm sàng
Có kiểm soát động vật gây hại nhưng chưa có hồ sơ ghi chép</t>
  </si>
  <si>
    <t>04/23/26</t>
  </si>
  <si>
    <t>10/20/26</t>
  </si>
  <si>
    <t>HND: Huỳnh Văn Hùng, Ấp An Ninh, An Lạc Thôn, TP Cần Thơ</t>
  </si>
  <si>
    <t>Không có GPKD</t>
  </si>
  <si>
    <t>Chưa cung cấp HĐ HND Huỳnh Văn Hùng Và Cty TNHH MTV DVTM Văn Hồng</t>
  </si>
  <si>
    <t>Chưa có biện pháp cách ly thuốc BVTV khi phun thuốc sang các ruộng xung quanh
Nhật ký trồng trọt chưa có liều lượng và thời gian cách ly</t>
  </si>
  <si>
    <t>Chưa có tập huấn ATTP cho hộ nông dân liên kết
Có khu lưu trữ phân thuốc BVTV nhưng chưa có bảng nhận diện
Rác mận hư trong vườn nhưng chưa được thu gom xử lý</t>
  </si>
  <si>
    <t>HND: Lê Thị Lùng, Ấp An Ninh, An Lạc Thôn, TP Cần Thơ</t>
  </si>
  <si>
    <t>Chưa cung cấp HĐ với Cty TNHH MTV DVTM Văn Hồng
Chưa cung cấp bản Cam kết sản xuất ATTP hộ nông dân</t>
  </si>
  <si>
    <t>Chưa có biện pháp cách ly thuốc BVTV khi phun thuốc sang các ruộng xung quanh
Chưa cung cấp hóa đơn phân thuốc BVTV
Chưa có nhật ký sản xuất vùng trồng</t>
  </si>
  <si>
    <t>HND: Phan Ngọc Lợi, Ấp Hòa Lợi, An Lạc Thôn, TP Cần Thơ</t>
  </si>
  <si>
    <t>CÔNG TY TNHH NÔNG SẢN XANH AN PHÁT</t>
  </si>
  <si>
    <t xml:space="preserve">Số 481 xa lộ Hà Nội, khu phố 5B, P, Tân Biên, TP, Biên Hòa, Tỉnh Đồng Nai, </t>
  </si>
  <si>
    <t>Ms Trang</t>
  </si>
  <si>
    <t>ceo@depaco,vn</t>
  </si>
  <si>
    <t>Đu đủ và dưa lưới các loại</t>
  </si>
  <si>
    <t>Chưa có biểu mẫu ghi nhận việc kiểm soát đo lường đối với các sản phẩm được cân và ghi nhãn định lượng sẵn tại cơ sở,</t>
  </si>
  <si>
    <t>Nhật kí sản xuất HLK Nguyễn Thị Phương Mai chưa thể hiện loại phân sử dụng (loại hỗn hợp nhiều thành phần)</t>
  </si>
  <si>
    <t>Phân thuốc tại hộ Lý A Lục tập kết ngoài sân, không có kho chứa và khóa an toàn
Trên vườn trồng không có bảng nhận diện lô/thửa nên không so sánh đối chiếu với nhật kí sản xuất được (HKL Lý A Lục)
Trên nhật kí sản xuất chưa thể hiện thời gian cách ly khi sử dụng phân thuốc (HLK Lý A Lục)
Hàng hóa trong kho thành phẩm để sát tường
Cửa ra vào khu sơ chế thiếu lớp rèm đệm
NCC chưa thực hiện kiểm định nước tại cơ sở
Sử dụng nước rửa tay có mùi và chưa có cồn sát khuẩn
Nhân viên nữ còn đeo nữ trang trong lúc thao tác sơ chế/đóng gói,</t>
  </si>
  <si>
    <t>04/20/27</t>
  </si>
  <si>
    <t>HKL Nguyễn Thị Phương Mai_Ấp Cẩm Sơn, xã Cẩm Mỹ, tỉnh Đồng Nai</t>
  </si>
  <si>
    <t>Dưa lưới ruột vàng, dưa lưới Huỳnh Long, dưa lưới Hạ Uyển</t>
  </si>
  <si>
    <t xml:space="preserve">Nhật kí sản xuấNhật kí sản xuất HLK Nguyễn Thị Phương Mai chưa thể hiện loại phân sử dụng (loại hỗn hợp nhiều thành phần) HLK </t>
  </si>
  <si>
    <t>HLK Lý A Lục_Tổ 13, Ấp Phú Hòa, Xã Hòa Hiệp, Tp HCM</t>
  </si>
  <si>
    <t>Đu đủ ruột vàng, đu đủ ruột đỏ</t>
  </si>
  <si>
    <t>Trên vườn chưa có bảng thông tin phân lô thửa nên chưa đối chiếu được với nhật kí sản xuất để theo dõi gian cách ly khi sử dụng phân thuốc (HLK Lý A Lục)
Trên vườn trồng không có bảng nhận diện lô/thửa nên không so sánh đối chiếu với nhật kí sản xuất được (HKL Lý A Lục)</t>
  </si>
  <si>
    <t>Phân thuốc và BVTV tại hộ nông dân tập kết ngoài sân, không có kho chứa và khóa an toàn</t>
  </si>
  <si>
    <t>CƠ SỞ KINH DOANH HOÀNG THỊ XUYÊN</t>
  </si>
  <si>
    <t>Sô 18A ngõ 7, phố Yên Phúc, phường Phúc La, Hà Đông, Hà Nội (phường Hà Đông, Hà Nội)</t>
  </si>
  <si>
    <t>Thịt ốc</t>
  </si>
  <si>
    <t>Lê Anh Dũng</t>
  </si>
  <si>
    <t>Có lịch sử vi phạm kiểm nghiệm tôm sú, lươn
Cân chưa có kiểm định =&gt; NCC bổ sung cân có kiểm định
Kho đẻ công cụ dụng cụ =&gt; cần quây kín và dọn dẹp vẹ sinh
Chưa có hồ sơ kiểm tra hàng hóa trong quá trình đóng thùng xuất đi
Bổ sung thiết bị bắn nhiệt độ để kiểm soát =&gt; Bổ sung có phiếu kiểm tra
Chưa có phiếu kỉm nghiệm nước đá =&gt; Vì nước đá đang tiếp xúc tực tiếp với thực phẩm
Chưa phân công rõ ràng về nhân sự chịu trách nhiệm về chất lượng
Chưa ghi chép thông tin hồ sơ theo dõi sản xuất</t>
  </si>
  <si>
    <t>Cần bỏ sung hồ sơ truy xuất nguồn mua liên quan đến phần kiểm soát chất lượng</t>
  </si>
  <si>
    <t>Cơ sở nằm ở trong khu vực đông dân cư
Dọn kho tầng 2 để đảm bảo sạch sẽ chánh côn trùng
Nhà xưởng chưa kín
Tường đang ốp tôn, do cơ sở nhỏ lẻ
Sủ dụng nước sạch của nhà máy nước
Sàn vẫn đọng nước
NCC đang dùng túi bóng to để đựng cá vận chuyển vể các tỉnh
Công nhân càn tuân thủ bảo hộ khi đóng gói sản phẩm
Cần có hướng dẫn rửa tay sau khi đi vệ sinh
Chưa có hồ sơ vệ sinh</t>
  </si>
  <si>
    <t>10/21/26</t>
  </si>
  <si>
    <t>Lưu Thị Hậu, Dương Thị Lựu</t>
  </si>
  <si>
    <t>Số 78 đường Cầu Diễn, Nam Từ Liêm, Hà Nội</t>
  </si>
  <si>
    <t>Trái cây (Dưa bở, Hồng xiêm, xoài keo vàng, mận hậu, quyt đường, ổi nữ hoàng, quả nhãn, nho, táo xanh, xoài cát chu, xoài giống ĐL, xoài đỏ ĐL, Xoài Hòa Lộc, xoài giống Úc</t>
  </si>
  <si>
    <t>Nhãn sản phẩm (Nho, mận hậu, Nhãn) thiếu thông tin "Hình ảnh chỉ mang tính chất minh họa"
Cân điện tử chưa dán tem kiểm định cân (có hồ sơ KĐ)</t>
  </si>
  <si>
    <t>"Bao bì đựng thực phẩm đc lưu trữ trực tiếp dưới sàn
Hàng chờ xử lý trong kho chưa có thẻ nhận dạng"
Sàn kho bẩn
Tường bám bẩn, tường kho mát có gỉ mốc
Trần nhà ẩm bị mốc góc nhà
CCDC: Bàn sơ chế bám bẩn, máy pack khay gỉ</t>
  </si>
  <si>
    <t>CÔNG TY TNHH TM PHÁT HƯNG THỊNH</t>
  </si>
  <si>
    <t>10B1/1, ấp Phú Long B, Xã Phú Quới, Tỉnh Vĩnh Long</t>
  </si>
  <si>
    <t>Mr, Triết</t>
  </si>
  <si>
    <t>phathungthinh,fruit@gmail,com</t>
  </si>
  <si>
    <t>Dưa hấu không hạt, dưa hấu HMN, mít Thái,chuối sứ</t>
  </si>
  <si>
    <t>Chưa cung cấp hồ sơ công bố túi lưới bao cam sành, bưởi da xanh
Chưa có kiểm định cân tại cơ sở sơ chế</t>
  </si>
  <si>
    <t>Chưa cung cấp KN đất nước vùng trồng
Tường, trần khu vực tiếp nhận còn nhiều mạng nhện
Chưa có màng chắn côn trùng tại các cửa ra vào
Chưa có KN nước tại cơ sở sản xuất
Chưa cung cấp hóa đơn rác
Sử dụng nước rửa tay có mùi( sử dụng lifebouy)chưa có hướng dẫn rữa tay và nhắc nhở rửa tay sau khi đi vệ sinh</t>
  </si>
  <si>
    <t>04/24/26</t>
  </si>
  <si>
    <t>10/22/26</t>
  </si>
  <si>
    <t>HND: Nguyễn Văn Ít , Phú Long B, Phú Quới, Long Hồ, Vĩnh Long</t>
  </si>
  <si>
    <t>Chuối sứ, mít Thái</t>
  </si>
  <si>
    <t>Chưa có biện pháp cách ly thuốc BVTV khi phun thuốc sang các ruộng xung quanh
Chưa cung cấp hóa đơn phân thuốc BVTV
Chưa cung cấp nhật ký trồng trọt</t>
  </si>
  <si>
    <t>Chưa có tập huấn hướng dẫn ATTP hộ nông dân liên kết
Rác thân chuối sau thu hoạch chưa được thu gom xử lý
Chưa Có bể hoặc dụng cụ chứa vỏ bao bì thuốc bảo vệ thực vật</t>
  </si>
  <si>
    <t>HND: Nguyễn Xuân Đảnh, Long Hưng A, Lấp Vò, Đồng Tháp</t>
  </si>
  <si>
    <t>Dưa hấu Không hạt, dưa hấu HMN</t>
  </si>
  <si>
    <t>Chưa có biện pháp cách ly thuốc BVTV khi phun thuốc sang các ruộng xung quanh</t>
  </si>
  <si>
    <t>Chưa có tập huấn hướng dẫn ATTP hộ nông dân liên kết
Dưa thu hoạch còn để trực tiếp dưới đất
Chưa Có bể hoặc dụng cụ chứa vỏ bao bì thuốc bảo vệ thực vật</t>
  </si>
  <si>
    <t>Nguyễn Thị Kim Cúc, Nguyễn Thị Quyên</t>
  </si>
  <si>
    <t>CTY TNHH ĐTPT TTM FARM</t>
  </si>
  <si>
    <t xml:space="preserve">Thôn Đồng Mỹ, Xã Tân Minh, Huyện Yên Mỹ, Tỉnh Hưng Yên. </t>
  </si>
  <si>
    <t>Ms Duyên- Hồng</t>
  </si>
  <si>
    <t>: ttmfarm@gmail.com</t>
  </si>
  <si>
    <t>rau củ</t>
  </si>
  <si>
    <t>Sản phẩm cần nước chưa có chứng nhận vùng trồng</t>
  </si>
  <si>
    <t>Nhật ký sản xuất chưa thể hiện thông tin: lô thửa, ngày thu hoạch, sản lượng thu hoạch
Vườn chưa có bảng biển nhận diện</t>
  </si>
  <si>
    <t>Nhà xưởng chưa kín=&gt; rủi ro nhiễm chéo</t>
  </si>
  <si>
    <t>CTY CP GTECH VIỆT NAM</t>
  </si>
  <si>
    <t>Thôn Bằng Sở, xã Ninh Sở, Huyện Thường Tín, Hà Nội</t>
  </si>
  <si>
    <t>Chị Hà</t>
  </si>
  <si>
    <t>Vinasafl &lt;vinasafl@gmail.com&gt;</t>
  </si>
  <si>
    <t>Tem nhãn phụ của SP chưa điều chỉnh đơn vị hành chính mới</t>
  </si>
  <si>
    <t>Sản phẩm hạt sen  lấy từ hộ Nguyễn Thanh Tuấn thiếu BCK lĩnh vực trồng trọt</t>
  </si>
  <si>
    <t>Nước sản xuất chưa có kết quả kiểm nghiệm (NCC đã gửi mẫu đi kiểm)</t>
  </si>
  <si>
    <t>CTY TNHH SXTM HỒNG ÂN</t>
  </si>
  <si>
    <t>Thôn Ninh Hòa, xã Ninh Gia, huyện Đức Trọng, Lâm Đồng</t>
  </si>
  <si>
    <t>Phạm Thị Ân</t>
  </si>
  <si>
    <t>phaman.ruougaco@gmail.com; ruougaco@gmail.com; nampoco.gaco@gmail.com</t>
  </si>
  <si>
    <t>Nấm bào ngư xám, nấm notaky, nấm mỡ, nấm hương tươi</t>
  </si>
  <si>
    <t>HLK chưa có bảng nhận diện lô thửa</t>
  </si>
  <si>
    <t>Các hộ liên kết chưa có phiếu kiểm nghiệm nước tưới
Kho bảo quản chưa có bảng nhận diện kho thành phẩm, kho nguyên liệu
Có sơ đồ bẫy chuột, đè bẫy côn trùng. Chưa có hồ sơ theo dõi bẫy chuột</t>
  </si>
  <si>
    <t>CTY TNHH GFU</t>
  </si>
  <si>
    <t xml:space="preserve">688/59A Hương Lộ 2, Bình Trị Đông, Bình Tân </t>
  </si>
  <si>
    <t>Ms Dương</t>
  </si>
  <si>
    <t>0817867717</t>
  </si>
  <si>
    <t>Kingskimchi@gmail.com; sales@gfu.vn</t>
  </si>
  <si>
    <t>Kim chi, cà pháo</t>
  </si>
  <si>
    <t>Chưa có khu vực riêng để lưu trữ hàng chờ xử lý
Chưa bố trị kệ lưu mẫu nên khó vận hành cho việc kiểm tra và đánh giá chất lượng</t>
  </si>
  <si>
    <t>Có hổ sơ kiểm soát từ nguyên liệu đến thành phẩm tuy nhiên cần rà soát các chỉ tiêu đánh giá và điều chỉnh quy trình phù hợp với thực tế sản xuất.</t>
  </si>
  <si>
    <t>Cần có kế hoạch bảo trì thay thế máy cắt cải (ghi nhận bong tróc)
Thớt sơ chế cần được thay thế định kỳ (ghi nhận thớt nhưa có hiện tượng bong tróc)
Ghi nhận NCC có bảng ghi thông tin về hàng lưu trữ, tuy nhiên cần lưu ý thẻ tạm và sản phẩm đã đóng date để tránh gây sai lệch về thời gian</t>
  </si>
  <si>
    <t>CÔNG TY TNHH MTV SXKDDV TRÂM ANH</t>
  </si>
  <si>
    <t>133-133A-133B An Phú Đông 03, P. An Phú Đông, Q12</t>
  </si>
  <si>
    <t>Ms. Thẩm</t>
  </si>
  <si>
    <t>Foodtramanh@gmail.com</t>
  </si>
  <si>
    <t>Nấm bào ngư trắng, xám, nấm NK</t>
  </si>
  <si>
    <t>77.0%</t>
  </si>
  <si>
    <t>Có nhật kí sản xuất của riêng mỗi trại nấm, tuy nhiên:
Tại trại chưa có bảng nhận diện thông tin lô thử: một trại trồng 02 loại nấm trở lên, và ngày cấy phôi cũng khách nhau
Hồ sơ truy xuất: có quy trình truy xuất nhung chưa khoa học, chưa mã hóa số lô với các mặt hàng nhập khẩu.</t>
  </si>
  <si>
    <t>Nhà nấm nhiều rác lá cây và rác nhựa dưới nền
Chưa cung cấp KN nước tưới vùng trồng nấm bào ngư (nước giếng)
Chưa cung cấp KN  giá thể trồng nấm bào ngư
Khảo sát thực tế 03 nhà nấm của hộ liên kết nấm bào ngư: bịch phôi nấm không có khoản cách với mặt đất (chậm đất), nấm khi ra có thể tiếp xúc trực tiếp với nền đất)
Trên sàn khu vực sơ chế có nhiều vụn xốp
Một số thùng rác trong khu sơ chế chưa có túi rác
Sử dụng nước rửa tay có mùi và không có trang bị cồn sát khuẩn
Có hợp đồng với bên thứ 3 là công ty cổ phần tập đoàn Wincare (ngày nghiệm thu gần nhất là 30/03/2026)
Biểu mẫu theo dõi, chưa thể hiện được số lượng côn trùng và chủng loại từ đó đưa ra được các cảnh báo và hướng khắc phục phù hợp.</t>
  </si>
  <si>
    <t xml:space="preserve">HLK Nguyễn Thị Lời_HTX Bảo Quang, Long Khánh, Đồng Nai </t>
  </si>
  <si>
    <t>64.0%</t>
  </si>
  <si>
    <t>Chưa cung cấp kiểm nghiệm giá thể trồng nấm bào ngư
Chưa cung cấp kiểm nghiệm nước tưới vùng trồng nấm bào ngư (nước giếng)</t>
  </si>
  <si>
    <t>Có nhật kí sản xuất của riêng mỗi trại nấm, tuy nhiên:
Tại trại chưa có bảng nhận diện thông tin lô thử: một trại trồng 02 loại nấm trở lên và ngày cấy phôi cũng khách nhau</t>
  </si>
  <si>
    <t>Khảo sát thực tế 03 nhà nấm của hộ liên kết nấm bào ngư: bịch phôi nấm không có khoản cách với mặt đất (chậm đất), nấm khi ra có thể tiếp xúc trực tiếp với nền đất.
Nhà nấm nhiều rác lá cây và rác nhựa dưới nền</t>
  </si>
  <si>
    <t xml:space="preserve">Đại Thị Thanh Huyền, Nguyễn Thị Kim Chi </t>
  </si>
  <si>
    <t>CTY TNHH MARKETING IBC</t>
  </si>
  <si>
    <t>9/4 Nhị Bình 12, Xã Đông Thạnh, TPHCM, Việt Nam</t>
  </si>
  <si>
    <t>salesfood.ibc@gmail.com</t>
  </si>
  <si>
    <t>Khô gà lá chanh, khô gà bơ tỏi</t>
  </si>
  <si>
    <t>55,9%</t>
  </si>
  <si>
    <t>Chưa có kiểm nghiệm nguyên liệu lá chanh sấy khô, tỏi tươi, gừng, sả ; chưa có hợp đồng nguyên liệu ớt tươi
Sản phẩm sản xuất ở HCM nhưng đang mã hóa là ở HN (17 mã) ;  Giờ in ghi chưa đúng đối với ca sản xuất chiều</t>
  </si>
  <si>
    <t>Nhà xưởng chưa đảm bảo nguyên tắc 01 chiều
Có kế hoạch/ quy trình/ quy định kiểm soát chất lượng từ nguyên liệu đến thành phẩm nhưng chưa lưu đầy đủ hồ sơ hết vòng đời sản phẩm
Chưa có hợp đồng + hóa đơn nguyên liệu ớt tươi ; Chưa có HSCB + PKN hạt điều
Chưa có hồ sơ day du đảm bảo truy xuất từ đầu vào đến đầu ra
Hồ sơ chưa lưu đầy đủ tối thiểu hết vòng đời sản phẩm</t>
  </si>
  <si>
    <t>01 số cân chưa có hiệu chuẩn nội bộ (Chỉ có 01 câncó kiểm định) ; Biên bản kiểm tra định lượng sản phẩm thành phẩm chưa đủ số lượng thành phẩm
NCC chưa lưu mẫu + chưa có hồ sơ lưu mẫu
Nhân viên mang dép không đồng bộ vào trong khu vực xưởng ; Nhân viên chưa đeo khẩu trang
Chưa có xét nghiệm máu, nước tiểu của nhân viên dóng gói, kho (09 người)
Nhân viên còn mang đồ uống vào khu vực sản xuất
Nhà xưởng chưa đảm bảo nguyên tắc 01 chiều
 Khu vực rửa, sơ chế chưa tách biệt
Nền bị bể
Cửa ra vào còn mở chưa đóng lại
Thiết bị luộc còn đóng vôi, rỉ sét
Có máy dò kim loại ; có máy đo độ ẩm nhưng chưa có thiết bị kiểm tra hiệu chuẩn máy sấy
Chưa có kiểm nghiệm nước giếng
Sản phẩm bảo quản trong kho chưa có bảng thẻ kho các thông tin về: Tên sản phẩm, lô hàng, ngày sản xuất.
Đèn côn trùng 01 đèn không sáng
Có hợp đồng diệt côn trùng nhưng chưa có sơ đồ đặt bẫy</t>
  </si>
  <si>
    <t>Không đạt, tạm ngừng nhập hàng</t>
  </si>
  <si>
    <t>Tháng 05</t>
  </si>
  <si>
    <t>CTY TNHH MTV THỰC PHẨM VĂN ĐÔNG</t>
  </si>
  <si>
    <t>17-19 Bầu Cầu 15X. Hòa Châu, H. Hòa Vang, Thành phố Đà Nẵng</t>
  </si>
  <si>
    <t>Giết mổ heo: Lò mổ tại Đại Minh, Đại Lộc, Quảng Nam cũ .</t>
  </si>
  <si>
    <t>Ms Vân</t>
  </si>
  <si>
    <t>090 526 0265</t>
  </si>
  <si>
    <t>thucphamvandong@gmail.com</t>
  </si>
  <si>
    <t>SP từ heo</t>
  </si>
  <si>
    <t>Lò giết mổ heo không có giấy chứng nhận VSATTP</t>
  </si>
  <si>
    <t>NCC kinh doanh thu mua, chưa có nhật ký thu mua, chưa đảm bảo truy xuất nguồn hàng. Tại hai cơ sở giết mổ Đà Sơn thì chưa có hợp đồng liên kết, tại cơ sở giết mổ Đại Lộc thì có hợp đồng liên kết, tuy nhiên lò mổ chưa có giấy phép, mới có giây cam kết tuy nhiên giấy cam kết hết hạn, hạn đến 08/04/2025</t>
  </si>
  <si>
    <t xml:space="preserve">Cơ sở giết mổ chưa có hồ sơ ghi chép việc kiểm soát hoạt động giết mổ và phải được lưu tại cơ sở giết mổ. Khu giết mổ Đại Lộc chưa kiểm dịch của thú y địa phương trước khi giết mổ </t>
  </si>
  <si>
    <t>Sàn tường trần bẩn, khu giết mổ hở và chưa đảm bảo một chiều, nguy cơ nhiễm chéo. Công cụ dụng cụ làm bằng vật liệu không phù hợp (dao sắt cán  gổ, thớt gổ)</t>
  </si>
  <si>
    <t xml:space="preserve">
Giết mổ bò: Lò mổ Đà Sơn tại 60 Đ. Đà Sơn 2, Hoà Khánh Nam, Hòa Khánh, Đà Nẵng </t>
  </si>
  <si>
    <t>SP từ bò</t>
  </si>
  <si>
    <t xml:space="preserve"> Chưa có kiểm dịch động vật liên tỉnh trong trường hợp vận chuyển ra khỏi tỉnh thành giết mổ. Chưa có báo cáo đầy đủ theo dõi lượng hàng xuất, nhập và nguồn gốc của sản phẩm xuất, nhập kho</t>
  </si>
  <si>
    <t>Sàn tường trần bẩn, khu giết mổ hở và chưa đảm bảo một chiều, nguy cơ nhiễm chéo.</t>
  </si>
  <si>
    <t>NSC Lâm đồng: Cao tốc Liên khương, Liên Nghĩa, Đức trọng, lâm đồng</t>
  </si>
  <si>
    <t>Mr. Thái</t>
  </si>
  <si>
    <t>anthienphu2001@gmail.com</t>
  </si>
  <si>
    <t>Bơ booth, bơ sáp, bở 034</t>
  </si>
  <si>
    <t>Chưa có kiểm định cân định kỳ</t>
  </si>
  <si>
    <t>Chưa có hồ sơ truy xuất sản phẩm
Chưa lưu hồ sơ tối thiểu 1 năm</t>
  </si>
  <si>
    <t>sàn nhà có vết nứt, dễ dàng đọng nước
chỗ rửa tay chưa có hướng dẫn rửa tay 6 bước
Chưa có biện pháp kiểm soát côn trùng và động vật gây hại</t>
  </si>
  <si>
    <t>HLK Đoàn Phước Hưng:  Thôn 3, xã Nam Ban, Lâm Hà, Lâm Đồng</t>
  </si>
  <si>
    <t>Tại thời điểm kiểm tra, hộ nông dân chưa cung cấp được nhật ký sản xuất, hóa đơn mua bán vật tư nông nghiệp
Tại thời điểm kiểm tra, chưa cung cấp được hóa đơn bán lẻ
Tại thời điểm kiểm tra, Chưa cung cấp được nhật ký thu hoạch
Chưa trang bị bảng nhận diện lô thửa</t>
  </si>
  <si>
    <t>Bao bì thuốc bvtv chưa thu gom đúng quy định, chưa có kho lưu trữ thuốc bvtv</t>
  </si>
  <si>
    <t xml:space="preserve">CTY TNHH NSẢN TP BỐN MÙA </t>
  </si>
  <si>
    <t>HND_Huỳnh Thị Kim Huệ, Ấp Trung, xã Tân Quới, H.Thanh Bình, T.Đồng Tháp</t>
  </si>
  <si>
    <t>Mr Lời</t>
  </si>
  <si>
    <t>xoaicocbonmua@gmail.com</t>
  </si>
  <si>
    <t>Đu đủ giống Nhật</t>
  </si>
  <si>
    <t>Chưa có biện pháp cách ly thuốc BVTV khi phun sang các ruộng xung quanh</t>
  </si>
  <si>
    <t>Chưa có bảng nhận diện lô thửa
Chưa có hóa đơn phân thuốc BVTV và nhật ký chưa phân lô thửa
Chưa cung cấp hóa đơn hạt giống</t>
  </si>
  <si>
    <t>Có tập huấn ATTP cho hộ nông dân liên kết nhưng chưa có văn bản hóa
Có thu gom nhưng chưa có thùng chứa đầy đủ thông tin</t>
  </si>
  <si>
    <t>Trần Thị Thùy Linh
Nguyễn Thị Nhung</t>
  </si>
  <si>
    <t>HTX NÔNG SẢN SẠCH VĨNH THỚI</t>
  </si>
  <si>
    <t>412B,TL851, ấp Tân Khánh, xã Lai Vung, tỉnh Đồng Tháp</t>
  </si>
  <si>
    <t>Mr Trần Bá Chuốt</t>
  </si>
  <si>
    <t>dieulankt0609@gmail.com</t>
  </si>
  <si>
    <t>Quýt đường VietGAP</t>
  </si>
  <si>
    <t>Hồ sơ lưu lại các thông tin liên quan đến an toàn thực phẩm trong sản xuất, truy xuất nguồn gốc (nhật ký sản xuất, sơ chế/đóng gói ) ghi chép chưa đầy đủ</t>
  </si>
  <si>
    <t>Phân bón tập kết tại khu vực sinh hoạt, chưa có kho lưu trữ an toàn: HLK Trịnh Văn Lô
Việc sử dụng các loại phân vô cơ và hữu cơ trên đồng ruộng chưa được ghi chép đầy đủ (cả 03 HLK)
Nhật kí sản xuất 03 HLK đều ghi chép chưa đầy đủ nên khó xác định việc xác định ử dụng thuốc bảo vệ thực vật theo nguyên tắc 4 đúng: đúng thuốc; đúng nồng độ, liều lượng; đúng lúc; đúng cách
Nhật kí ghi sản xuất ghi chép không đày đủ nên không xác định được gian cách ly trước khi thu hoạch theo đúng như hướng dẫn của từng loại thuốc khi sử dụng.
Việc sử dụng các loại thuốc bảo vệ thực vật trên đồng ruộng phải được ghi chép lại, bao gồm ngày sử dụng, loại thuốc, hoạt chất, số lượng và lô thửa ruộng được phun thuốc, người phun thuốc và thời gian cách ly: chưa được được ghi chép đầy đủ ở cả 03 HLK
Vỏ bảo bì thuốc BVTV trên đồng ruộng chưa được thu gom triệt để ở hai hộ liên kết: Trịnh Văn Lô, Trịnh Thùy Trang
Nơi phân loại, xử lý và đóng gói sản phẩm được thiết kế chưa hợp lý: quýt được để trong rổ tiếp xúc với nền đất
Khu sản xuất nhỏ, chưa phân khu
Nhà xưởng thiết kế chưa khép kín, nhân viên làm việc trong màng lưới chung (không có cửa ra vào)
Nhà xưởng thiết kế chưa khép kín, nhân viên làm việc trong màng lưới chung (không có cửa ra vào)
Bồn rửa tay khu vực sản xuất và vệ sinh dùng chung
Dụng cụ chứa quýt bụi bẩn chưa được vệ sinh định kì
Không có thiết bị kiểm soát động vật gây hại</t>
  </si>
  <si>
    <t>NCC đã gửi khắc phục</t>
  </si>
  <si>
    <t>HLK Trịnh Văn Lô_Lai Vung, Đồng Tháp</t>
  </si>
  <si>
    <t>Nhật kí sản xuất HLK đều ghi chép chưa đầy đủ nên khó xác định việc xác định ử dụng thuốc bảo vệ thực vật theo nguyên tắc 4 đúng: đúng thuốc; đúng nồng độ, liều lượng; đúng lúc; đúng cách
Nhật kí ghi sản xuất ghi chép không đày đủ nên không xác định được gian cách ly trước khi thu hoạch theo đúng như hướng dẫn của từng loại thuốc khi sử dụng.</t>
  </si>
  <si>
    <t>Việc sử dụng các loại thuốc bảo vệ thực vật trên đồng ruộng phải được ghi chép lại, bao gồm ngày sử dụng, loại thuốc, hoạt chất, số lượng và lô thửa ruộng được phun thuốc, người phun thuốc và thời gian cách ly: chưa được được ghi chép đầy đủ ở HLK</t>
  </si>
  <si>
    <t>Phân bón tập kết tại khu vực sinh hoạt, chưa có kho lưu trữ an toàn: HLK Trịnh Văn Lô
Vỏ bảo bì thuốc BVTV trên đồng ruộng chưa được thu gom triệt để ở HLK</t>
  </si>
  <si>
    <t>HLK Trịnh Thùy Trang_Lai Vung, Đồng Tháp</t>
  </si>
  <si>
    <t>Vỏ bảo bì thuốc BVTV trên đồng ruộng chưa được thu gom triệt để ở HLK</t>
  </si>
  <si>
    <t>HLK Trịnh Văn Thuần_Lai Vung, Đồng Tháp</t>
  </si>
  <si>
    <t>CTY TNHH BÁNH CHƯNG TRẦN GIA</t>
  </si>
  <si>
    <t>28A đường Bình Lục - Long Phú, ấp Bình Lục, xã Tân Bình, huyện Vĩnh Cữu, tỉnh Đồng Nai</t>
  </si>
  <si>
    <t>Ms. Duyên</t>
  </si>
  <si>
    <t>bp.kinhdoanh@banhchungtrangia.vn</t>
  </si>
  <si>
    <t>Bánh chưng, bánh gai, bánh tét</t>
  </si>
  <si>
    <t>Có thiết lập tiêu chuẩn nguyên liệu nhưng tiêu chuẩn cũ chưa cập nhật mới một số thông tin còn thiếu như gạo nếp, các loại đậu đỗ không quy định kiểm tồn dư thuốc BVTV
Có thiết lập tiêu chuẩn thành phẩm nhưng tiêu chuẩn cũ chưa cập nhật mới một số thông tin còn thiếu.</t>
  </si>
  <si>
    <t>Nhân viên được trang bị mũ trùm tóc và khẩu trang khi vào khu sản xuất, đồng phục tự trang bị mặc từ bên ngoài, nguy cơ nhiễm chéo khi vào khu sản xuất.
Cơ sở sử dụng nước giếng qua hệ thống lọc để sử dụng trong sản xuất, tuy nhiên kiểm nghiệm còn thiếu nhiều chỉ tiêu quan trọng như clo, KMnO4, Amoni…
Có thiết bị kiểm soát nhiệt độ sản phẩm trong quá trình hấp, tuy nhiên thiết bị chưa được kiểm định, hiệu chuẩn định kỳ</t>
  </si>
  <si>
    <t>CÔNG TY CỔ PHẦN PHÁT TRIỂN CÔNG NGHỆ SINH HỌC XANH</t>
  </si>
  <si>
    <t>Thôn 1, xã Đạ Sar, huyện Lạc Dương, Lâm Đồng</t>
  </si>
  <si>
    <t>Ms. Bông</t>
  </si>
  <si>
    <t>0932 082 721</t>
  </si>
  <si>
    <t>Bông Thanh &lt;dothanhbong.gbc@gmail.com&gt;</t>
  </si>
  <si>
    <t>Nấm hương tươi</t>
  </si>
  <si>
    <t>Kiểm nghiệm Nấm hương tươi thiếu chỉ tiêu vi sinh</t>
  </si>
  <si>
    <t>Chưa có nhật ký sơ chế sản phẩm</t>
  </si>
  <si>
    <t>Chưa cung cấp được phiếu kiểm nghiệm phôi nấm
khu vực tập kết rác thải sản xuất chưa có bảng nhận diện, để ngoài trời không có mái che.
nhà sơ chế chưa trang bị các biển nhận diện các khu vực sơ chế, khu tiếp nhận nguyên liệu
chưa trang bị hướng dẫn rửa tay 6 bước, chưa có nước rửa tay, khăn or giấy lau
Tại thời điểm kiểm tra, chưa cung cấp giấy khám sức khỏe định kỳ
người lao động chưa trang bị BHLD
Tại thời điểm kiểm tra, chưa cung cấp giấy xác nhận tập huấn kiến thức ATVSTP
chưa có chương trình kiểm soát đv gây hại</t>
  </si>
  <si>
    <t>CTY CỔ PHẦN XNK DANKO SƠN LA</t>
  </si>
  <si>
    <t>HND Nguyễn Văn Hòa, Phong Phú, Phong Nẫm, TP Cần Thơ</t>
  </si>
  <si>
    <t>Lida danko</t>
  </si>
  <si>
    <t>nongsandanko &lt;nongsandanko@gmail.com&gt;</t>
  </si>
  <si>
    <t>Chưa Có HĐ giữa HND Nguyễn Văn Hòa và CTY CỔ PHẦN XNK DANKO SƠN LA</t>
  </si>
  <si>
    <t>Ncc chưa có hướng dẫn tập huấn HND liên kết
Chưa cung cấp nhật ký trồng trọt thu hoạch
Vỏ thuốc BVTV chưa được xử lý theo quy định</t>
  </si>
  <si>
    <t>Chưa cung cấp nhật ký trồng trọt thu hoạch</t>
  </si>
  <si>
    <t>Khu vực lưu trữ phân thuốc chung với khu vực sinh hoạt
Chưa có khu vực chứa đựngvỏ bao bì  thuốc BVTV
Chưa có bảng nhận diện lô thửa
'Chưa có kiểm nghiêm đất, nước tưới vùng trồng
Chưa có biện pháp cách ly thuốc BVTV khi phun phát tán sang các ruộng xung quanh
Còn nuôi gà trong khu vực trồng mận
Khu vực lưu trữ phân thuốc chung với khu vực sinh hoạt
Vỏ thuốc BVTV chưa được xử lý theo quy định
Rác mận hư chưa được thu gom xử lý</t>
  </si>
  <si>
    <t>HND Nguyễn Minh Trí, Phong Thạnh, Phong Nẫm, TP Cần Thơ</t>
  </si>
  <si>
    <t>Ncc chưa có hướng dẫn tập huấn HND liên kết
Chưa đảm bảo thời gian cách ly(được giá thì cắt bán) và chưa có chia lô thửa
Vỏ thuốc BVTV chưa được xử lý theo quy định( đổ xuống sông)</t>
  </si>
  <si>
    <t>Nhật ký chưa có thông tin HND diện tích, tên sản phẩm
Chưa đảm bảo thời gian cách ly(được giá thì cắt bán) và chưa có chia lô thửa</t>
  </si>
  <si>
    <t>Chưa có khu vực chứa đựngvỏ bao bì  thuốc BVTV
Chưa có bảng nhận diện lô thửa
Chưa có kiểm nghiêm đất, nước tưới vùng trồng
Chưa có biện pháp cách ly thuốc BVTV khi phun phát tán sang các ruộng xung quanh
Rác mận hư chưa được thu gom xử lý</t>
  </si>
  <si>
    <t>HND Lê Văn Xuân, Chiến Thắng, Vĩnh Hưng, Tây Ninh</t>
  </si>
  <si>
    <t>Mr. Luân</t>
  </si>
  <si>
    <t>phamhoangluan171@gmail.com</t>
  </si>
  <si>
    <t>Dưa hấu không hạt, dưa hấu HMN</t>
  </si>
  <si>
    <t>Chưa tập huấn kiến thức ATTP cho hộ nông dân liên kết
Dưa thu hoạch thường để dưới đất có lót rơm
Vỏ bao bì thuốc BVTV chưa được thu gom xử lý</t>
  </si>
  <si>
    <t>Nhật ký trồng trọt mới ghi tới ngày 27/12/2025</t>
  </si>
  <si>
    <t>Chưa có dụng cụ chứa đựng vỏ bao bì thuốc BVTV tại vườn
Chưa có bảng nhận diện lô thửa
Chưa cung cấp KN đất, nước vùng trồng
Chưa có biện pháp ngăn chặn sự phát tán khi phun thuốc BVTV sang các ruộng xung quanh</t>
  </si>
  <si>
    <t>HND Trần Thanh Quí, Phú Cường, Tam Nông, Đồng Tháp(ấp 2 , Tuyên Bình, Tây Ninh)</t>
  </si>
  <si>
    <t>Chưa tập huấn kiến thức ATTP cho hộ nông dân liên kết
'Dưa thu hoạch thường để dưới đất có lót rơm</t>
  </si>
  <si>
    <t>Chưa có dụng cụ chứa đựng vỏ bao bì thuốc BVTV tại vườn
Chưa có bảng nhận diện lô thửa
Chưa có KN đất, nước tưới tại vùng trồng
Chưa có biện pháp ngăn chặn sự phát tán khi phun thuốc BVTV sang các ruộng xung quanh</t>
  </si>
  <si>
    <t xml:space="preserve">CTY TNHH MTV NÔNG SẢN HỒNG CÚC </t>
  </si>
  <si>
    <t>Số 1006/5,ấp Hòa Định, Xã Vĩnh Thới, Lai Vung, Đồng Tháp. 11/05/2026</t>
  </si>
  <si>
    <t>Ms. Châu
Thoa KT</t>
  </si>
  <si>
    <t>0965970937
'0799471368</t>
  </si>
  <si>
    <t>haubuikute@GMAIL.COM</t>
  </si>
  <si>
    <t>Mận An Phước, ổi lê</t>
  </si>
  <si>
    <t>Hộ ngoài VietGap chưa có tập huấn ATTP
Nhật ký hộ nông dân mới ghi tới ngày 23/12/2025
Vỏ bao bì thuốc BVTV, rác mận hư còn trên vườn HND liên kết chưa được thu gom xử lý triệt để</t>
  </si>
  <si>
    <t>Chưa cung cấp HĐ và bản cam kết HND Trần Văn Ngoan
Chưa cung cấp bản cam kết sản xuất An toàn HND Phạm Trung Nghĩa</t>
  </si>
  <si>
    <t>Chưa có bể chứa vỏ bao bì thuốc BVTV tại vườn hộ nông dân liên kết
Nhà sơ chế hở chưa có sự cách biệt giữa các khu vực sản xuất. Nhà sơ chế gần quốc lộ 54
Chưa cung cấp hóa đươn phân thuốc HND
Rác mận trên vườn HND liên kết chưa được thu gom xử lý triệt để
Chưa có bản nhận diện lô thửa HND liên kết
Chưa có tách biệt các khu vực sản xuất
Dụng cụ thu gom rác thải tại khu sơ chế không có nắp đậy (chỉ bỏ vào thùng chứa)
Chưa có bảng hướng dẫn rửa tay tại khu rửa tay và sử dụng dung dịch rửa tay có mùi (lifebouy), chưa có cồn khử trùng
Có quy định mũ bảo hộ lao động và găng tay nhưng nhân viên chưa thực hiện
Có bẩy bắt côn trùng nhưng cơ sở không kín, không có hồ sơ ghi chép</t>
  </si>
  <si>
    <t>HND_Phạm Trung Nghĩa, Tân Phước, Tân Quới, Vĩnh Long</t>
  </si>
  <si>
    <t>Chưa có tập huấn ATTP HND ngoài VietGap
Vỏ thuốc BVTV, rác mận hư chưa được thu gom xử lý triệt để trên vườn</t>
  </si>
  <si>
    <t>Nhật ký trồng trọt mới ghi tới ngày 23/12/2025</t>
  </si>
  <si>
    <t>Vỏ thuốc BVTV chưa được thu gom xử lý triệt để
Chưa có bản nhận diện lô thửa
Chưa cung cấp hóa đơn phân thuốc BVTV
Rác mận hư chưa được thu gom xử lý triệt để</t>
  </si>
  <si>
    <t>HND Trần Văn Ngoan, Tân Quới , Phong Hòa, Lai Vung Đồng Tháp</t>
  </si>
  <si>
    <t>Chưa cung cấp bản cam kết sản xuất an toàn
Chưa cung cấp HĐ với cty Hồng Cúc</t>
  </si>
  <si>
    <t>Chưa có tập huấn ATTP HND ngoài VietGap</t>
  </si>
  <si>
    <t>Chưa cung cấp nhật ký trồng trọt</t>
  </si>
  <si>
    <t>Có thu gom nhưng chưa có thùng chứa vỏ bao bì thuốc BVTV
Chưa có bản nhận diện lô thửa
Chưa cung cấp hóa đơn phân thuốc BVTV
Rác mận hư chưa được thu gom xử lý</t>
  </si>
  <si>
    <t>HND: Phạm Thị Ngọt , Định Phong, Phong Hòa, Đồng Tháp</t>
  </si>
  <si>
    <t>Mận hư trong quá trình sản xuất chưa thu gom xử lý
Nhật ký trồng trọt mới tới tháng 05/2025</t>
  </si>
  <si>
    <t>Nhật ký trồng trọt mới tới tháng 05/2025</t>
  </si>
  <si>
    <t>Có máy che nhưng chưa có che kín và khóa cẩn thận
Chưa có thùng chứa vỏ bao bì phân bón thuốc BVTV(có bỏ vảo bao nhưng chưa có thông tin và thùng chứa)
Chưa có bản nhận diện lô thửa
'Chưa cung cấp hóa đơn phân thuốc BVTV
Mận hư trong quá trình sản xuất chưa thu gom xử lý</t>
  </si>
  <si>
    <t>CTY CP DANNYGREEN</t>
  </si>
  <si>
    <t>Farm Công ty TNHH SeaGull ADC Ninh Thuận - ĐC: Thôn Sơn hải 2, Xã Phước Dinh, Tỉnh Khánh Hòa</t>
  </si>
  <si>
    <t>Cao Mỹ Vy</t>
  </si>
  <si>
    <t>M: (+84) 369 543 055</t>
  </si>
  <si>
    <t>dinhtran@dannygreen.com.vn; linhtran@dannygreen.com.vn; sale1@dannygreen.com.vn</t>
  </si>
  <si>
    <t>Dưa lưới Ngọc Bích, dưa le Hồng Kim, cải mèo, rau muống, cải bẹ dún, cải ngồng, cải bó xôi…</t>
  </si>
  <si>
    <t>Chưa thực hiện việc kiểm soát đo lường đối với các sản phẩm được cân và ghi nhãn định lượng sẵn tại cơ sở</t>
  </si>
  <si>
    <t>Nhà màng có bảng kí hiệu lô thửa nhưng chưa có thông tin trực quan: chủng loại, ngày gieo trồng, sản lượng và ngày thu hoạch dự kiến, diện tích…
Khu vực nhà màng và xưởng sơ chế đóng gói có nuôi động vật thả rông
Tường không kín, một số chỗ bị thủng thông qua bên ngoài
Trần không kín, côn trùng và động vật gây hại có thể xâm nhập vào nhà xưởng
Các cửa ra vào xưởng sản xuất chưa có lớp rèm đệm ngăn chặn côn trùng và động vật gây hại
Nước dùng để rửa, sơ chế sản phẩm chưa được kiểm định theo quy chuẩn nước sinh hoạt: QCVN 01-1:2024/BYT
Chỗ rửa tay bố trí ngược (nằm bên ngoài phòng thay đồ)
Chưa có xà phòng rửa tay, cồn sát khuẩn và khăn lao tay/máy sấy tay
Chưa có chương trình bẫy bắt côn trùng và động vật gây hai
Chưa có thiết bị bẫy bắt côn trùng và động vật gây hại tại cơ sở sơ chế đóng gói</t>
  </si>
  <si>
    <t>CÔNG TY TNHH TMDV XNK SÔNG XANH</t>
  </si>
  <si>
    <t>Sơ chế/đóng gói: Số 28, đường số 22, Phường Linh Đông, Q. Thủ Đức, TP. Hồ Chí Minh</t>
  </si>
  <si>
    <t>Ms. Huyền</t>
  </si>
  <si>
    <t>songxanhfood@gmail.com</t>
  </si>
  <si>
    <t>Cải xanh, cải ngọt, cải thìa, rau muống nước, rau muống baby, mồng tơi baby, rau dền hỗn hợp, cải đuôi phụng, chùm ngây…..</t>
  </si>
  <si>
    <t>Có thực hiện kiểm soát đo lường sản phẩm nhưng chưa được văn bản hóa bằng biểu mẫu theo dõi riêng</t>
  </si>
  <si>
    <t xml:space="preserve">Dụng cụ phun xịt, pha thuốc để ngoài trời ,không có mái che (HLK Lê Văn Đỉnh)
Kho phân thuốc không có kho lưu trữ và khóa an toàn (HKL Lê Văn Đỉnh và Trương Công Thành)
Các luống sản xuất tại vừng trồng đều có kí hiệu lô thửa nhưng chưa có thông tin trực quan: chủng loại, ngày gieo trồng, sản lượng và ngày thu hoạch dự kiến, diện tích… (cả 03 HLK)
Việc sử dụng phân gà ủ trên đồng ruộng chưa được ghi chép lại (HLK Lê Văn Thành và Vũ Văn Thắng)
Thuốc BVTV tạ HLK Vũ Văn Thắng hết HSD 10/2025
HLK Lê Văn Đỉnh nuôi động vật thả rông
Rác thải nguy hại chưa được thu gom và xử lý đúng cách ở hai HLK: Vũ Văn Thắng và Lê Văn Đỉnh
Hàng hóa trong kho thành phẩm và nguyên liệu để sát tường
Tường rỉ sét do vách là kho mát
Dụng cụ chứa rau nguyên liệu bụi bẩn </t>
  </si>
  <si>
    <t>HLK Lê Văn Đỉnh_Ấp 8, xã Bình Mỹ, huyện Củ Chi, TP.HCM</t>
  </si>
  <si>
    <t xml:space="preserve">Dụng cụ phun xịt, pha thuốc để ngoài trời ,không có mái che
Kho phân thuốc không có kho lưu trữ và khóa an toàn
Các luống sản xuất tại vừng trồng đều có kí hiệu lô thửa nhưng chưa có thông tin trực quan: chủng loại, ngày gieo trồng, sản lượng và ngày thu hoạch dự kiến, diện tích
HLK nuôi động vật thả rông
Rác thải nguy hại chưa được thu gom và xử lý đúng cách </t>
  </si>
  <si>
    <t>HLK Trương Công Thành_Đường Trung Đông 3A, ấp 111, xã Đông Thạnh,TP.HCM</t>
  </si>
  <si>
    <t>Nhật kí sản xuất thiếu ghi chép sử dụng phân gà đã ủ nên không thể đối chiếu được dữ liệu thời gian cách ly an toàn</t>
  </si>
  <si>
    <t>Nhật kí sản xuất thiếu ghi chép sử dụng phân gà đã ủ
Nhật kí sán xuất ghi chép thiếu quá trinh sử dụng phân gà ủ
Nhật kí sán xuất ghi chép thiếu quá trinh sử dụng phân gà ủ</t>
  </si>
  <si>
    <t>HLK Vũ Văn Thắng_27/04, đường HT12, khu phố 53, phường Tân Thới Hiệp, TP.HCM</t>
  </si>
  <si>
    <t xml:space="preserve">Thuốc BVTV hết hạn thán 10/2025
Dụng cụ phun xịt, pha thuốc để ngoài trời ,không có mái che
Kho phân thuốc không có kho lưu trữ và khóa an toàn
Các luống sản xuất tại vừng trồng đều có kí hiệu lô thửa nhưng chưa có thông tin trực quan: chủng loại, ngày gieo trồng, sản lượng và ngày thu hoạch dự kiến, diện tích
HLK nuôi động vật thả rông
Rác thải nguy hại chưa được thu gom và xử lý đúng cách </t>
  </si>
  <si>
    <t xml:space="preserve">Thực phẩm tươi sống, chế biến </t>
  </si>
  <si>
    <t>Lâm Kim Huyền Trân
Nguyễn Thị Bách Thoa
Kiều Thị tuyết Sương</t>
  </si>
  <si>
    <t>CTY TNHH TMDV&amp;PT SEN TA</t>
  </si>
  <si>
    <t>Số 28, đường số 22, Phường Linh Đông, Q. Thủ Đức, TP. Hồ Chí Minh</t>
  </si>
  <si>
    <t>Mr.Mạnh</t>
  </si>
  <si>
    <t>0902 998 389</t>
  </si>
  <si>
    <t>minhmanh1605@gmail.com</t>
  </si>
  <si>
    <t>Củ sen tươi, củ sen cắt lát, hạt sen, củ năng, khoai sọ, khoai môn… cắt gọt
Sâm dây Ngọc Linh, set canh/tiềm sâm dây Ngọc Linh, set nguyên liệu canh tiềm, set hạt sen long nhãn</t>
  </si>
  <si>
    <t>NCC làm HSCB mới thay đổi thông tin: từ HKD "CS SX Sen Ta"  sang "Công ty TNHH TMDV&amp;PT Sen Ta" nhưng chưa gửi công văn cập nhật HSCB và tem nhãn cho WCM
Sản "Long nhãn hạt sen" NCC vẫn còn sử dụng nhãn cũ chưa có thông tin dinh dưỡng theo Thông tư số 29/2023/TT-BYT của Bộ Y tế: Hướng dẫn nội dung, cách ghi thành phần dinh dưỡng, giá trị dinh dưỡng trên nhãn thực phẩm
NCC chưa có Quy định, hướng dẫn thu hoạch, sơ chế đóng gói (bao gồm cho tự sản xuất và các đơn vị liên kết). Quy định, hướng dẫn vệ sinh trong nhà sơ chế, công cụ dụng cụ thu hoạch và phương tiện vận chuyển. Các quy định này đã được phổ biến, đào tạo đến toàn bộ Hộ sản xuất của công ty.
Ghi nhãn dinh dưỡng bị sai một số điểm theo Thông tư số 29/2023/TT-BYT:
Sử dụng dấu chấm thay cho dấu phẩy để ngăn cách phần nguyên và phần thập phân
Sử dụng cụm từ "béo tổng" thay cho "chất béo"</t>
  </si>
  <si>
    <t>NCC chưa thực hiện lấy mẫu đất kiểm nghiệm định kì
NCC chưa thực hiện lấy mẫu nước kiểm nghiệm định kì
Tường một số vị trí ẩm móc (gần khu vực bồn rửa)
Chưa có dụng cụ phù hợp thu gom rác thải phù hợp phía trước cơ sở sản xuất</t>
  </si>
  <si>
    <t>Nguyễn Thị Dung,
 Nguyễn Thị Ngọc Tú</t>
  </si>
  <si>
    <t>CTY TNHH CBTP VÀ TM PHÚC AN PHÁT</t>
  </si>
  <si>
    <t>8/88 Huỳnh Tấn Phát, Khu phố Hiệp Lễ, P. Tân Ninh, tỉnh Tây Ninh</t>
  </si>
  <si>
    <t>Mr. Vinh</t>
  </si>
  <si>
    <t>Phúc An Phát &lt;phucanbakery@gmail.com&gt;</t>
  </si>
  <si>
    <t>Bánh Pía</t>
  </si>
  <si>
    <t>HSCB: ghi thông tin dinh dưỡng trên nhãn chưa phù hợp theo TT29/2023/BYT: carbohydrate, 3 sản phẩm đều sử dụng hương vani tổng hợp tuy nhiên 3 hồ sơ ghi tên 3 hương vani khác nhau</t>
  </si>
  <si>
    <t>NCC chỉ mua các loại nguyên liệu, bao bì lẻ, có hóa đơn đỏ, tuy nhiên không ký hợp đồng mua bán.</t>
  </si>
  <si>
    <t>Thiếu khám sức khỏe của chủ cơ sở và QLCL
Nhà xưởng bố trí lưu thông một chiều, tuy nhiên do cơ sở đang trong quá trình cải tạo, nên nhà xưởng chưa được gọn gàng
Ghi nhận thực tế cơ sở còn sử dụng một số dao có cán bằng gỗ, nguy cơ nhiểm mốc nếu không được vệ sinh sạch
Các thiết bị nướng bánh hiện chưa kiểm định, hiểu chuẩn bên ngoài
Thực tế đánh giá có kiến trong khu vực sản xuất bánh Pía
Có tiêu chuẩn thành phẩm có kiểm soát một số chỉ tiêu về độ ẩm, hàm lượng tro không ta, chất bảo quản nhưng phiếu kiểm nghiệm sản phẩm không test các chỉ tiêu này</t>
  </si>
  <si>
    <t>Nguyễn Thị Quyên</t>
  </si>
  <si>
    <t>HTX HOÀNG NAM PHÁT</t>
  </si>
  <si>
    <t>Thửa đất 58, tờ bản đồ 16, TDP Tằng Hạ, Thạch Khôi, Hải Phòng</t>
  </si>
  <si>
    <t>Mr. Hoàng</t>
  </si>
  <si>
    <t>hoangho1987hd@GMAIL.COM</t>
  </si>
  <si>
    <t>Rau củ-trái cây(mướp, dưa kim, cà rốt)</t>
  </si>
  <si>
    <t>- Chưa cung cấp được hóa đơn mua giống: mướp, dưa kim
- Chưa cung cấp được hồ sơ mua bao bì túi có in sản xuất tại trung quốc</t>
  </si>
  <si>
    <t>Nhà xưởng chưa kín, nhiều bụi bẩn</t>
  </si>
  <si>
    <t>Nguyễn Văn Khiêm, Vĩnh Bảo, Hải Phòng</t>
  </si>
  <si>
    <t>Đặng Thị Thủy</t>
  </si>
  <si>
    <t>Lê Ngọc Ái</t>
  </si>
  <si>
    <t>CÔNG TY CỔ PHẦN SỮA VÀ GIỐNG BÒ SỮA MỘC BẮC</t>
  </si>
  <si>
    <t>24 Trần Bình Trọng, TDP Hoàn Dương, Phường Duy Tân, Tỉnh Ninh Bình</t>
  </si>
  <si>
    <t>Sữa chua ăn: nếp cẩm, dừa, dê...</t>
  </si>
  <si>
    <t>1. Sữa chua nếp cẩm: Nhãn thiếu chỉ tiêu dinh dưỡng natri, phiếu kiểm nghiệm thiếu chỉ tiêu natri, đường tổng số. Địa chỉ của NSX trên nhãn  đang cập nhật theo địa giới hành chính mới nhưng hồ sơ TCB chưa cập nhật.
2. Sữa chua dê: Nhãn thiếu bảng giá trị dinh dưỡng của SP, địa chỉ của NSX không khớp giữa tem nhãn và hồ sơ công bố, chưa có phiếu kiểm nghiệm giá trị dinh dưỡng.
3. Sữa chua phô mai: Nhãn thiếu bảng giá trị dinh dưỡng của SP, địa chỉ của NSX không khớp giữa tem nhãn và hồ sơ công bố, chưa có PKN giá trị dinh dưỡng.
4.Sữa chua trân châu: Nhãn thiếu bảng giá trị dinh dưỡng của SP, địa chỉ của NSX không khớp giữa tem nhãn và hồ sơ công bố, chưa có phiếu kiểm nghiệm giá trị dinh dưỡng.
5 .Sữa chua mộc bắc: Nhãn thiếu chỉ tiêu dinh dưỡng natri, đường tổng sô, chưa có phiếu kiểm nghiệm dinh dưỡng, Địa chỉ của NSX trên nhãn  đang cập nhật theo địa giới hành chính mới nhưng hồ sơ TCB chưa cập nhật.
6. Hồ sơ TCB của Nha đam và Dừa non chưa cung cấp được. Nhãn dừa non chưa có thông tin dinh dưỡng trên ghi nhãn, nhãn nha đam dinh dưỡng thiếu natri, đường tổng
NCC có giấy chứng nhận ISO 22000 tuy nhiên hồ ơ kiểm soát theo ISO không cung cấp được.</t>
  </si>
  <si>
    <t>Chưa cung cấp được hồ sơ theo ISO 22000:2018</t>
  </si>
  <si>
    <t xml:space="preserve">Chưa có hồ sơ kiểm soát đo lường đối với các sản phẩm được cân và ghi sẵn .
 Tại thời điểm kiểm tra một số sản phẩm thiếu khối lượng  so với công bố: </t>
  </si>
  <si>
    <t>CTY TNHH MTV THE FRUIT REPUBLIC CẦN</t>
  </si>
  <si>
    <t>HND_Phạm Trung Bình, Xã Châu Thành, Thành phố Cần Thơ</t>
  </si>
  <si>
    <t>Hoàng Anh</t>
  </si>
  <si>
    <t>0916 877 833</t>
  </si>
  <si>
    <t>supermarketsales.hcm@thefruitrepublic.vn</t>
  </si>
  <si>
    <t>Mít Thái, ruột đỏ</t>
  </si>
  <si>
    <t>Trần Xuân Hưng
Nguyễn Thị Kim Lanh</t>
  </si>
  <si>
    <t>Có biện pháp cách ly sự phát tán khi phun thuốc BVTV sang các vườn xung quanh nhưng chưa đảm bảo an toàn</t>
  </si>
  <si>
    <t>HND_Võ Thanh Lưng, Khu vực Khánh Hưng, Phường Phú Hưng, Thành phố Cần Thơ</t>
  </si>
  <si>
    <t>Đu đủ giống Đài Loan</t>
  </si>
  <si>
    <t>Rác đu đủ hư trên vườn chưa được thu gom xử lý triệt để</t>
  </si>
  <si>
    <t>CTY TNHH MTV KHNN VIỆT MEKONG</t>
  </si>
  <si>
    <t xml:space="preserve">HND Nguyễn Thị Phương Linh - 265/TH Ấp Tân Hưng, Xã Lai Vung, Tỉnh Đồng Tháp </t>
  </si>
  <si>
    <t>Ms. Thy</t>
  </si>
  <si>
    <t>sales@vascorp.com.vn</t>
  </si>
  <si>
    <t>chuối sứ</t>
  </si>
  <si>
    <t>Trương Duy Khánh
Trần Khắc Điệp
Trần Xuân Hưng
Nguyễn Thị Kim Lanh</t>
  </si>
  <si>
    <t>HLK Nguyễn Thị Phươn Linh khi sử dụng thuốc BVTV chưa có biện pháp ngăn chặn sự phát tán sang các ruộng xung quanh
Chưa có bảng nhận diện lô thửa
Chưa thực hiện kiểm nghiệm định kì đất, nước vùng trồng
HLK Nguyễn Thị Phương Linh chưa cung cấp hồ sơ theo dõi quá trình ủ phân dê để sử dụng trên đồng ruộng</t>
  </si>
  <si>
    <t xml:space="preserve">HND Trần Thị Ngọc Ánh- Khóm Mỹ Phú, Phường Tân Ngãi, Tỉnh Vĩnh Long </t>
  </si>
  <si>
    <t>ổi Lê</t>
  </si>
  <si>
    <t>Nhật kí sản xuất Trần Thị Ngọc Ánh thiếu: ngày cách ly khi phun thuốc nên không thể đối chiếu thực tế với vườn trồng được</t>
  </si>
  <si>
    <t>Nhật kí sản xuất Trần Thị Ngọc Ánh thiếu: ngày cách ly khi phun thuốc, liều lượng pha (nhật kí chỉ note 25, 30ml….)</t>
  </si>
  <si>
    <t>Nơi bảo quản thuốc BVTV vườn Trần Thị Ngọc Ánh chưa kín và thông tin kho
Chưa cung cấp đầy đủ hóa đơn phân thuốc HND liên kết
Chưa có bảng nhận diện lô thửa
Chưa thực hiện kiểm nghiệm định kì đất, nước vùng trồng</t>
  </si>
  <si>
    <t>Nhà sơ chế: 74/4 Phạm Hùng, P.9, Tp. Vĩnh Long</t>
  </si>
  <si>
    <t>Ổi, chuối sứ</t>
  </si>
  <si>
    <t>Các nguyên liệu: khay xốp, màng co mua lẻ…có phát sinh giao dịch hàng hóa nhưng chưa làm hợp đồng mua bán.</t>
  </si>
  <si>
    <t>Sàn nhà nức/bể khu vực giao nhau giữa khu đóng trái cây cà đóng gói chuối
Rèm chắn ở các cửa bám bẩn
Không có dụng cụ thu gom rác thải chuyên trọng trong nhà xưởng, tận dụng rổ đựng bán thành phẩm
NCC dùng chlorine pha loãng để khử trùng tay sau khi vệ sinh bằng xà phòng =&gt; nguy cơ ám mùi vào sản phẩm
Rổ đựng nguyên liệu và thành phẩm dính bụi bẩn
Chưa có phẩn biệt rỗ kê chân với rổ đựng bán thành phẩm và thành phẩm (rổ kê chân dùng cùng một màu)
Giấy khám sức khỏe thiếu phần khám cận lâm sàng: xét nhiệm máu, nước tiểu…</t>
  </si>
  <si>
    <t>Cơ sở gia công: Công ty TNHH MTV Thủy Sản Giang Châu
Địa chỉ: 314 Ấp Trung Giang, Xã Trần Phán, Tỉnh Cà Mau, Việt Nam</t>
  </si>
  <si>
    <t>Mr XUAN HDC &lt;xuanhm@hdc68.vn&gt;</t>
  </si>
  <si>
    <t>Tôm thẻ/sú tươi tự nhiên, tôm thẻ/sú nõn</t>
  </si>
  <si>
    <t>NCC chưa cung cấp hồ sơ kiểm nghiệm gói hút ẩm
NCC chưa thực hiện kiểm soát trọng lượng sản phẩm (chưa cung cấp hồ sơ ghi chép)</t>
  </si>
  <si>
    <t>Hộ liên kết Lê Văn Toàn có bổ sung thức ăn "cám" nhưng ghi chép nhật kí chưa đầy đủ
Thiếu biểu mẫu kiểm soát vệ sinh cá nhân, vệ sinh nhà xưởng
Chưa cung cấp hướng dẫn pha Chloirine và biểu mẫu theo dõi pha Chlorine
Chưa thực hiện lưu mẫu sẩn xuất nên không đáp ứng được quá trình truy xuất sản phẩm
Chưa thực hiện lưu mẫu sẩn xuất</t>
  </si>
  <si>
    <t>Có xử lý nước bằng men tự ủ khi mưa nhưng nhật ký chưa có ghi chép
Hồ sơ khám sức khỏe thiếu khám cận lâm sàng nên không thể đối chiếu thông tin được
Kiểm nghiệm nước thiếu các chỉ tiêu kim loại nặng
Nhà máy sử dụng Chlorine bột trong quá trình khử trùng tay (Chlorine bột này không được sử dụng trong thự phẩm)
Tường các khu vực sản xuất có nhiều vết bụi bẩn, một số góc tường bị nức/bể
Phòng thay bảo hộ lao động mở cửa trực tiếp vào phòng sản xuất/đóng gói
Chưa bố trí khu vực thay đồ riêng cho nam và nữ
Kho đông thành phẩm là kho chung của nhiều công ty, tuy nhiên chưa có bảng nhận diện/thẻ kho khu vực sản phẩm của HDC và các lô sản xuất khác nhau của HDC</t>
  </si>
  <si>
    <t xml:space="preserve">HLK Lê Văn Toàn_Khóm Hòa Trung, phường Hòa Thành, Tỉnh Cà Mau </t>
  </si>
  <si>
    <t>Hộ liên kết Lê Văn Toàn có bổ sung thức ăn "cám" nhưng ghi chép nhật kí chưa đầy đủ
Có hồ sơ chưa ghi nhận thời gian lưu 1 năm</t>
  </si>
  <si>
    <t>HND_Trần Trọng Thể, Ấp Lúng Chim, Định Thành, Đông Hải, Bạc Liêu</t>
  </si>
  <si>
    <t>Có xử lý nước bằng men tự ủ khi mưa nhưng nhật ký chưa có ghi HND Trần Trọng Thể</t>
  </si>
  <si>
    <t>Có hồ sơ chưa ghi nhận thời gian lưu 1 năm</t>
  </si>
  <si>
    <t>Mai Thị Lan Hương</t>
  </si>
  <si>
    <t>CÔNG TY TNHH THUỶ HẢI SẢN THU HÀ</t>
  </si>
  <si>
    <t>Số nhà 98B, Đường Tam Trinh, Tổ 10, Phường Yên Sở, Quận Hoàng Mai, Thành Phố Hà Nội</t>
  </si>
  <si>
    <t>0915 211 939</t>
  </si>
  <si>
    <t>Hantt1705@gmail.com</t>
  </si>
  <si>
    <t>Cá sơ chế:Cá trắm, quả, diêu hồng, basa, Ếch, lươn…</t>
  </si>
  <si>
    <t>Chưa cung cấp được kết quả kiểm nghiệm chỉ tiêu kháng sinh</t>
  </si>
  <si>
    <t>Chưa cung cấp được hồ sơ truy xuất của các nguồn hàng chào WCM:hóa đơn, phiếu nhập hàng, …</t>
  </si>
  <si>
    <t>Nhà xưởng không kín=&gt; tiềm ẩn rủi ro tác nhân ngoài xâm nhập</t>
  </si>
  <si>
    <t>Cà Mau</t>
  </si>
  <si>
    <t>CÔNG TY TNHH THỰC PHẨM Á CHÂU HÒA THÀNH</t>
  </si>
  <si>
    <t>Thửa đất số 519, tờ bản đồ số 10, ấp Rạch Lùm A, xã Khánh Hưng, Tỉnh Cà Mau</t>
  </si>
  <si>
    <t>A Hà GĐ Tài Chính
A Văn QA</t>
  </si>
  <si>
    <t>ha.nguyen@yohot.com.vn'
'qlclachauhoathanh@gmail.com'</t>
  </si>
  <si>
    <t>Đậu hũ cá vị cay/vi sốt thảo mộc</t>
  </si>
  <si>
    <t>Chưa có quy định về khay chứa sản phẩm tại các khu vực
Chưa có tem hiệu chuẩn trên cân tại cơ sở
Chưa có bảng nhận diện lô hàng và bảo quản tách biệt từng sản phẩm
Kho lưu trữ nguyên liệu hàng hóa để sát tường, chưa tuân thủ thủ khoản cách tối thiểu 30cm
Hồ sơ kiểm soát trọng lượng chưa đảm bảo( thanh cua 14gr, 25 gr nhưng chấp nhận kiểm soát tại nhà máy 13,5gr), 24,3 gr
Chưa có tiêu chuẩn nguyên liệu đầu vào</t>
  </si>
  <si>
    <t>Có quy trình nhưng chưa truy xuất được nguồn gốc lô nguyên liệu sản xuất cho sản phẩm
Gia vị phụ gia pha trong phòng chưa ghi thời gian hạn sử dụng khi mở bao túi</t>
  </si>
  <si>
    <t xml:space="preserve">Hóa chất sát khuẩn không có thông tin pha chlorine hạn sử dụng trên thùng. </t>
  </si>
  <si>
    <t>voviethung3616@gmail.com</t>
  </si>
  <si>
    <t>"Súp lơ trắng, bắp cải trái tim "</t>
  </si>
  <si>
    <t>69,0%</t>
  </si>
  <si>
    <t>Tại thời điểm kiểm tra, giấy KN hết hạn (đang gửi mẫu đi test)
Tại thời điểm kiểm tra, chưa cung cấp được PKN đất vùng trồng
Chưa thực hiện việc kiểm soát đo lường sản phẩm sau đóng gói</t>
  </si>
  <si>
    <t>chưa xuất trình được hóa đơn mua giống
Chưa trang bị bảng nhận diện lô thửa.</t>
  </si>
  <si>
    <t>Nhà xưởng chưa được thiết kế theo nguyên tắc 1 chiều
có phân chia khu vực sản xuất nhưng chưa trang bị bảng nhận diện
cửa ra vào chưa trang bị màng chắn ngăn côn trùng xâm nhập
có đèn bẫy côn trùng, bẫy chuột nhưng chưa có nhật ký theo dõi</t>
  </si>
  <si>
    <t>Lữ Thị Thuận - Suối Thông B, Đơn Dương, Lâm Đồng</t>
  </si>
  <si>
    <t>Súp lơ trắng, bắp cải trái tim</t>
  </si>
  <si>
    <t>63,0%</t>
  </si>
  <si>
    <t>Tại thời điểm kiểm tra, giấy KN hết hạn (đang gửi mẫu đi test)
Tại thời điểm kiểm tra, chưa cung cấp được PKN đất vùng trồng</t>
  </si>
  <si>
    <t>Kho phân thuốc chưa phân chia khu vực bảo quản, sắp xếp lộn xộn
Chưa có biện pháp ngăn chặn phát tán sang vườn xung quanh khi phun thuốc</t>
  </si>
  <si>
    <t>CÔNG TY CỔ PHẦN HOA QUẢ SẠCH TW</t>
  </si>
  <si>
    <t>CÔNG TY TNHH  BÌNH PHƯỚC ECO FARM (Địa chỉ: 13 tổ 3A ấp 17, Phường An Lộc, Tp Đồng Nai)</t>
  </si>
  <si>
    <t>Mr. Sinh</t>
  </si>
  <si>
    <t>truongsinh0990@gmail.com</t>
  </si>
  <si>
    <t>Dưa lưới và dưa lê các loại</t>
  </si>
  <si>
    <t>Giấy chứng nhận VietGAP hết hiệu lực và không có giấy cam kết sản xuất an toàn thay thế</t>
  </si>
  <si>
    <t>Thiếu KN sản phẩm dưa lê
KN sản phẩm dưa lưới thiếu chỉ tiêu vi sinh
Nhật kí ghi chép không đầy đủ nên không đánh giá và truy xuất được ngày cách ly khi sử dụng phân thuốc</t>
  </si>
  <si>
    <t>Chưa có biện pháp truy vết sản phẩm trong quá trình sản xuất (chỉ trao đổi trên zalo nên truy xuất gặp khó khắn và chưa khoa học)</t>
  </si>
  <si>
    <t>Kho thuốc ở Farm 1: chua có biển báo nhận diện
Farm 1: không có dụng cụ thu gom vỏ bao bì thuốc bảo vệ thực vật
Farm 1 &amp;2: biển nhận diện thông tin lô thửa không có thông tin cơ bản: tên giống cây, ngày trồng, diện tích, sản lượng dự kiến…
Chưa thực hiện kiểm nghiệm đất/giá thể vùng trồng định kì
Chưa thực hiện kiểm nghiệm nước vùng trồng định kì
Farm 2: phân bón không có nhãn Tiếng Việt
Phân hữu cơ "phân rác" không có tem nhãn và các thông tin truy xuất cần thiết (NSX, HSD, công ty sản xuất…)
Một sản phẩm được chiết rót ra "Fe" dạng bột nhưng không có tên và nguồn gốc xuất xứ
Có sử dụng phân hữu cơ "phân rác" nhưng không có ghi chép trong nhật kí
Dụng cụ pha/phối trộn bẩn, ,chưa được vệ sinh thường xuyên
Nhiều thuốc BVTV và phân bón trong kho hết HSD:
Coc85 hết hạn 10/2023
Novinano hết hạn tháng 03.2026
Rocsai hết hạn 01/2026
Fram 1 không lưu nhật kí sản xuất
Farm 2 nhật kí sản xuất không đầy đủ thông tin: lô thửa, ngày cách ly, ngày thực hiện các thao tác
Thiết bị phun xịt ở 2 fram bụi bẩn chưa được vệ sinh thường xuyên
Fram 1: vở bao bì thuốc bảo vệ thực vật xử lí bằng cách đốt</t>
  </si>
  <si>
    <t>CÔNG TY TNHH MTV XNK 9 PHẺ</t>
  </si>
  <si>
    <t>Nguyễn Ngọc Anh Thư_Phú Khương A, xã Phú Kiết, Chợ Gạo, Tiềng Giang</t>
  </si>
  <si>
    <t>Chị Uyên</t>
  </si>
  <si>
    <t>ngocuyen09@gmail.com</t>
  </si>
  <si>
    <t>Dưa lưới Huỳnh Long</t>
  </si>
  <si>
    <t>Nhật kí ghi chép không đầy đủ nên không đánh giá và truy xuất được ngày cách ly khi sử dụng phân thuốc</t>
  </si>
  <si>
    <t>Chưa có biện pháp truy vết sản phẩm trong quá trình sản xuất</t>
  </si>
  <si>
    <t>Thuốc BVTV và phân bón để trong khu vực sinh hoạt, không có kho chứa riêng và khóa an toàn
Chưa có bảng thông tin nhận diện lô thửa, nhà trồng để đối chiếu với nhật kí sản xuất
KN đất vừng trồng hết hạn tháng 03/2026
KN nước tưới vừng trồng hết hạn tháng 03/2026
Nhật kí ghi chép không đầy đủ thông tin truy xuất
HLK trồng dưa lưới Anh Thư có sử dụng phân gà tự ủ nhưng không có ghi chép
Sử dụng các loại thuốc bảo vệ thực vật trên đồng ruộng chưa được ghi chép lại đầy đủ, bao gồm ngày sử dụng, loại thuốc, số lượng và vị trí ruộng được phun thuốc.</t>
  </si>
  <si>
    <t>Nguyễn Minh Hoàng_Tân Vinh, Tân Thạch, Châu Thành, Bến Tre</t>
  </si>
  <si>
    <t>Bưởi 5 roi</t>
  </si>
  <si>
    <t>Nguyễn Thị Ngọc Uyên_Phú Thạnh, Phúc Túc, Châu Thành, Bến Tre</t>
  </si>
  <si>
    <t>Sầu riêng Ri6</t>
  </si>
  <si>
    <t>Lưu Thị Hậu
Bùi Thị Nghĩa</t>
  </si>
  <si>
    <t>38 Ngọc Hồi, Phường Hoàng Liệt, TP Hà Nội</t>
  </si>
  <si>
    <t>sieuthirongbien@gmail.com</t>
  </si>
  <si>
    <t>Nấm, hành, tỏi, khoai lang, củ cải muối</t>
  </si>
  <si>
    <t>Chưa cung cấp được hồ sơ phiếu kiểm tra nhập hàng, phiếu kiểm soát hoạt động sơ chế, kiểm tra xuất hàng từ tháng 4 đến hiện tại</t>
  </si>
  <si>
    <t>Bổ sung rèm nhựa ở cửa ra vào
Hàng trong tủ đông chưa có thẻ kho nhận diện (hàng cá nhân, hàng chờ xử ly)</t>
  </si>
  <si>
    <t>Ms Ngọc: '0385953652/ 0974874770; 0362830866
Trả phiếu nhập kho cho NCC vào zalo 0362830866 hoặc imail: baongoc111985@gmail.com trong 1 ngày làm việc</t>
  </si>
  <si>
    <t>baongoc111985@gmail.com</t>
  </si>
  <si>
    <t>thủy hải sản các loại</t>
  </si>
  <si>
    <t>Bản cam kết ATTP hết hiệu lực Tháng 8/2025
NCC chưa xây dựng tiêu chuẩn nguyên vật liệu, Thành phẩm</t>
  </si>
  <si>
    <t>Chưa cung cấp được chứng từ nhập hàng/mua hàng từ các đơn vị cung cấp</t>
  </si>
  <si>
    <t>Nhà xưởng chưa kín=&gt; không đảm bảo VSATP</t>
  </si>
  <si>
    <t>Phạm Huyền Trang</t>
  </si>
  <si>
    <t>CTY CP THỰC PHẨM SONG ĐẠT</t>
  </si>
  <si>
    <t>Chợ Thôn 2+3, Xã Nam Phù, TP.Hà Nội</t>
  </si>
  <si>
    <t>Mrs.Thư</t>
  </si>
  <si>
    <t>songdatthucpham@gmail.com</t>
  </si>
  <si>
    <t xml:space="preserve">Thịt lợn </t>
  </si>
  <si>
    <t>Hồ sơ sản phẩm</t>
  </si>
  <si>
    <t>Chưa cung cấp được GCN giết mổ của thịt CP, GCN chăn nuôi</t>
  </si>
  <si>
    <t>Hồ sơ xuất hàng chưa thể hiện mã lô nguyên liệu nhập</t>
  </si>
  <si>
    <t>Chưa cung cấp được hướng dẫn pha hóa chất và hướng dẫn sử dụng hóa chất</t>
  </si>
  <si>
    <t>CTY TNHH GREEN FOODS DALAT</t>
  </si>
  <si>
    <t>Lê Minh Quốc Thịnh: Thôn Đa Đum, Lạc Dương, Lâm Đồng.</t>
  </si>
  <si>
    <t>Ms. Hồng Anh</t>
  </si>
  <si>
    <t>gfoodsdalat@gmail.com</t>
  </si>
  <si>
    <t>Chưa có KN đất vùng trồng
ghi sai thời gian cách ly thuốc bvtv: sd thuốc Radiant 60sc (cách ly 3 ngày - ghi cách ly 1 ngày)</t>
  </si>
  <si>
    <t>Chưa trang bị bảng nhận diên lô thửa
Có sử dụng thuốc trị tuyến trùng trước khi trồng, nhưng chưa cập nhật vào nhật ký</t>
  </si>
  <si>
    <t>Trần Thế Cường: Phúc Tân, Phúc Thọ, Lâm Hà, Lâm Đồng</t>
  </si>
  <si>
    <t>Mâm Xôi</t>
  </si>
  <si>
    <t>Chưa có KN đất vùng trồng</t>
  </si>
  <si>
    <t>Chưa ghi chép nhật ký thu hoạch, chưa cập nhật nhật ký cho lô mới
Chưa trang bị bảng nhận diên lô thửa</t>
  </si>
  <si>
    <t>CÔNG TY TNHH MTV DỊCH VỤ VÀ THƯƠNG MẠI MINH NHẬT</t>
  </si>
  <si>
    <t>220/3 Thạnh Xuân 52, Quận 12, Tp HCM</t>
  </si>
  <si>
    <t xml:space="preserve">Ms Linh </t>
  </si>
  <si>
    <t>salesmanager@hthfood.vn</t>
  </si>
  <si>
    <t>Trà sữa, bánh mochi vị truyền thống,…</t>
  </si>
  <si>
    <t>- Cà phê kem muối có giá trị chưa đúng với tiêu chuẩn cơ sở (nhãn ghi 48 mg/100ml) và TCCS 40 mg/100ml; thành phần kem chưa được định lượng theo quy định
- Chè dưỡng nhãn: thành phần phụ gia chưa ghi "INS" theo quy định.
- Nguyên liệu đồng trùng hạ thảo chưa đúng với tên nguyên liệu trên HSCB
- Chứng nhận sản xuất nguyên liệu cà phê Thắng Lợi hết hạn 18/05/2026
- Nhãn ghi chú nguyên liệu trà sữa (trước đóng chai) không để bên ngoài quá 45 phút tuy nhiên chưa thể hiện thời gian bắt đầu
- Mẫu lưu chưa đầy đủ, chưa cung cấp hồ sơ mẫu lưu và đang lưu chung với kho thành phẩm</t>
  </si>
  <si>
    <t>- Nhà xưởng chưa đảm bảo nguyên tắt 1 chiều
- Không có phòng thay đồ bảo hộ lao động riêng (đang thay chung khu vực vệ sinh tay)
- Kho hóa chất chưa có khóa và cảnh báo</t>
  </si>
  <si>
    <t>CTY TNHH HAI TV THỰC PHẨM LÝ TƯỞNG</t>
  </si>
  <si>
    <t>915 đường Hồng Hà, Chương Dương, Hoàn Kiếm, Hà Nội</t>
  </si>
  <si>
    <t>Các sản phẩm nấm tươi, nấm khô, bún , bánh đa, bánh ram</t>
  </si>
  <si>
    <t>-  Rà soát  lại các thông tin ghi  thành phần các sản phẩm: LÝ TƯỞNG Bún nấm 250g, LÝ TƯỞNG Bún phở đen 500g, LÝ TƯỞNG Bún phở đen 500g ( thiếu nguyên liệu nước)
'- Các sản phẩm NCC đóng gói lại sản phẩm:  đậu, măng.... Chưa có công văn bằng văn bản cho phép đóng gói lại của đơn vị sản xuất.</t>
  </si>
  <si>
    <t>sản phẩm Bún nấm LÝ TƯỞNG, Bún phở gạo lứt, bánh đa đỏ, bánh ram Hà Tính thiếu đơn vị sản xuất trên tem nhãn và hồ sơ công bố.</t>
  </si>
  <si>
    <t>Chưa trang bị bảo hộ cho nhà thầu và khách tham quan
Giấy KSK thiếu XN bệnh truyền nhiễm đối với nhân sự trực tiếp tiếp xúc với thực phẩm (tả, lỵ, thương hàn, gan A-E, lao…)
Nguyên liệu đậu mở trong kho bao bi chưa thể hiện thông tin vê ngày mở bao bì và hạn sử dụng sau khi mở bao bi.
Nguyên liệu đậu trong kho để chưa đảm bảo cách tường.</t>
  </si>
  <si>
    <t>CÔNG TY TNHH CHUỐI GIA HUY PHÁT</t>
  </si>
  <si>
    <t xml:space="preserve">Thửa đất số 1180, tờ bản đồ số 38, B2-9, Khu tái định cư Hòa Nhơn, Xã Hòa Nhơn, Huyện Hòa Vang, TP. Đà Nẵng </t>
  </si>
  <si>
    <t>Mr. Dũng</t>
  </si>
  <si>
    <t>giahuyphat2019@gmail.com</t>
  </si>
  <si>
    <t>Chuối vàng, chuối cau, xoài keo</t>
  </si>
  <si>
    <t>NCC chưa hực hiện việc kiểm soát đo lường đối với các sản phẩm được cân và ghi nhãn định lượng sẵn tại cơ sở. Cân hiện tại không có tem kiểm định và seri cân</t>
  </si>
  <si>
    <t>Xoài keo chưa có phiếu xuất kho/hóa đơn với hộ Nguyễn Văn Châu</t>
  </si>
  <si>
    <t xml:space="preserve">Sàn kho bẩn, chưa có phòng bảo hộ lao động và vệ sinh, bồn rửa tay thiếu bảng chỉ dẫn rửa tay 6 bước, khăn lau. </t>
  </si>
  <si>
    <t>Tỉnh Đắk Lắk</t>
  </si>
  <si>
    <t>CTY CP TP CN CAO BẮC ÂU</t>
  </si>
  <si>
    <t>Lô C30, một phần lô C28, Khu Công Nghiệp Hòa Phú, Tp. Buôn Ma Thuột, Tỉnh ĐakLak</t>
  </si>
  <si>
    <t>Võ Thị Kim Chi</t>
  </si>
  <si>
    <t>0986 579 779</t>
  </si>
  <si>
    <t>ctybacauqng@gmail.com</t>
  </si>
  <si>
    <t>Nấm kim châm, nấm đùi gà</t>
  </si>
  <si>
    <t>Giấy chứng nhận (hữu cơ, phòng lab) logo in quảng cáo trên nhãn SP hết hạn</t>
  </si>
  <si>
    <t>Tại kho sơ chế đóng gói vẫn còn một số sọt SP còn để trực tiếp dưới sàn</t>
  </si>
  <si>
    <t>Nguyễn Thị Thảo
Nguyễn Thị Thanh Hào</t>
  </si>
  <si>
    <t>CTY TNHH MEGA VIỆT PHÁT</t>
  </si>
  <si>
    <t>Nhà xưởng : Lô 06A, Đường số 1, KCN Long Hậu, Xã Long Hậu, H.Cần Giuộc, T Long An</t>
  </si>
  <si>
    <t xml:space="preserve">
Ms Trâm Anh</t>
  </si>
  <si>
    <t>0901 385 065</t>
  </si>
  <si>
    <t>qaqc@megavp.com; vnorder@megavp.com.vn; lisa@megavp.com.vn;</t>
  </si>
  <si>
    <t>Thịt bò nhập khẩu</t>
  </si>
  <si>
    <t>Có thiết lập tiêu chuẩn kiểm soát nguyên liệu, có quy định về kiểm soát pH, aminiac, H2S, tuy nhiên nhà máy chưa thực hiện việc test các chỉ tiêu này trước khi nhập hàng
Có thiết lập tiêu chuẩn thành phẩm tuy nhiên nhà máy chỉ kiểm soát thành phẩm theo lô ngẫu nhiên.
Có bảng phân tích rủi ro, phân tích mối nguy, tuy nhiên nhà máy chưa thực hiện ở tất cả các bước của quá trình sản xuất (chỉ phân tích 1 điểm CCP tại công đoạn dò kim loại)</t>
  </si>
  <si>
    <t>Bao trùm họng gió máy lạnh chưa có hướng dẫn tần suất thay, tần suất vệ sinh trong thời gian bao lâu</t>
  </si>
  <si>
    <t>CTY TNHH SX BÁNH KẸO MỸ NGỌC</t>
  </si>
  <si>
    <t xml:space="preserve">61 bạch vân, phường 5, quận 5, TP HCM </t>
  </si>
  <si>
    <t>0910860144
'0983373315</t>
  </si>
  <si>
    <t>banhkeomyngoccty@gmail.com</t>
  </si>
  <si>
    <t>Bánh Pía đậu xanh sầu riêng, Bánh pía Kim Sa Sữa tươi, Bánh pía chà bông trứng muối phomai</t>
  </si>
  <si>
    <t>Chỉ tiêu dinh dưỡng giữa HSCB và công văn chưa khớp ; Bổ sung khoảng giá trị dinh dưỡng vào TCCS từ A-&gt;B
Tên thành phần trong HSCB chưa đúng với tên nguyên liệu, dúng là lòng đỏ trứng vịt muối (Theo HSCB nguyên liệu) : Bánh pía khoai môn sầu riêng, bánh Pía chà bông trứng muối pho mai ; thành phần Bơ, sữa bột ghi chưa đúng theo tên trên HSCB
Bánh Pía kim sa sữa tươi, bánh pía khoai môn sầu riêng : Giá trị dinh dưỡng trên nhãn đang in sai so với kiểm nghiệm
NCC phun date sau khi có đơn hàng, đã yêu cầu NCC phun date ngay ở khâu đóng gói
Thiết bị bảng tải trong phòng đóng gói bị bẩn rỉ sét; Máy xay bị rách ; Chưa kiểm tra định kỳ nhiệt độ lò nướng ; Chưa có máy dò kim loại ; Chưa có dụng cụ thiết bị kiểm tra chất lượng sản phẩm (Đang kiểm tra bằng cảm quan)</t>
  </si>
  <si>
    <t xml:space="preserve">Cơ sở chưa có quy trình truy xuất nguồn gốc thành văn bản, các bước thực hiện.
Chưa có Hợp đồng giữa ÂN Thái với Lúa mì Việt Nam; Ân Thái với Lúa Vàng (Bột mì) ; Bổ sung HĐ xuân phúc - Mỹ ngọc ; Xuân Phúc - Đường Quãng Ngãi; Bổ sung hồ sơ công bố đường thái ; Chưa có HSCB + hóa đơn dầu Olita  ; Chưa có Hợp đồng giữa Cẩm vũ - Mỹ Ngọc (màu 4R);
Bổ sung Hợp đồng + hóa đơn bao bì, bột bắp, khoai môn
Bổ sung PKN Sầu riêng ; Bổ sung Hợp đồng + hồ sơ công bố lòng đỏ trứng vịt muối, chà bông gà, hương pho mai ;  </t>
  </si>
  <si>
    <t>Hồ sơ khám sức khỏe chưa có xét nghiệm nước tiểu (Tất cả nhân viên) ; Danh sách tập huấn kiến thức an toàn thực phẩm chưa đầy đủ nhân viên ; Nhân viên còn mang trang sức khu vực sản xuất ; Chưa có dép, bảo hộ riêng trong khu vực sản xuất thực phẩm; Nhà xưởng chưa đảm bảo thiết kế 01 chiều; Nền nhà bể, trơn trợt</t>
  </si>
  <si>
    <t>Vương Kim Uyên</t>
  </si>
  <si>
    <t>CÔNG TY CP ĐẦU TƯ VÀ XNK STAR WORLD</t>
  </si>
  <si>
    <t xml:space="preserve">Cơ sở đóng gói lại: 54B, Đường Nam Hòa, Phường Phước Long, Tp HCM </t>
  </si>
  <si>
    <t>Cơ sở sản xuất: Công ty TNHH TMSX TP BẢO BẢO (D) _ 299A, Đường Bình Mỹ, Tổ 08, Ấp 06B, Xã Bình Mỹ, Tp HCM</t>
  </si>
  <si>
    <t>Phạm Diệu</t>
  </si>
  <si>
    <t>sales@swf.vn,'Trần Thị Hồng Vân' &lt;pkd@swf.vn&gt;</t>
  </si>
  <si>
    <t>Khô gà các loại</t>
  </si>
  <si>
    <t>Cơ sở sản xuất có thay đổi tên Công ty TNHH CB TP Đỗ Gia Bảo (D) sang Công ty TNHH TMSX TP BẢO BẢO (D) nhưng sử dụng cùng một mã đóng gói (kí hiệu bằng chứ D).,NCC Star World chỉ làm công văn bổ sung tên đơn vị sản xuất chứ không làm công văn gửi cho WCM</t>
  </si>
  <si>
    <t>Có ghi sổ theo dõi, chưa thể hiện trực quan bằng biểu mẫu nên việc truy xuất không được</t>
  </si>
  <si>
    <t>Tại cơ sở sản xuất: nền nhà nức/bể nhiều chỗ, có nơi tráng bằng xi-măng, trơn trượt, Nhà xưởng không đảm bảo VSATTP</t>
  </si>
  <si>
    <t>Tháng 06</t>
  </si>
  <si>
    <t>Nhà hàng HÀNH TRÌNH LÀM CHỦ</t>
  </si>
  <si>
    <t>ORGANIC</t>
  </si>
  <si>
    <t>07-17 Hồ nghinh, sơn trà, đà nẵng</t>
  </si>
  <si>
    <t>Nhà hàng cung cấp dịch vụ ăn uống</t>
  </si>
  <si>
    <t>Ms. Linh - Viettravel</t>
  </si>
  <si>
    <t>linhnkh.mice@vietravel.com</t>
  </si>
  <si>
    <t>Trần Thị Hòa</t>
  </si>
  <si>
    <t>61.00%</t>
  </si>
  <si>
    <t>COM NIÊUU HƯƠNG ĐỒNG</t>
  </si>
  <si>
    <t>04 Duy Tân, P. Hòa Thuận Đông, Q. Hải Châu, Tp. Đà Nẵng</t>
  </si>
  <si>
    <t>CỘI NGUỒN ĐẢO XANH</t>
  </si>
  <si>
    <t>Lô 01A 43 Khu Công Viên Bắc Tượng Đài, Đà Nẵng, Việt Nam</t>
  </si>
  <si>
    <t>CƠM NIÊU CỘI NGUỒN Q&amp;T ĐÀ NẴNG</t>
  </si>
  <si>
    <t>159-161 Chương Dương, P. Mỹ An, Q. Ngũ Hành Sơn, Đà Nẵng, Việt Nam</t>
  </si>
  <si>
    <t>FOR YOU PALACE &amp; FOR YOU LUXURY ĐÀ NẴNG</t>
  </si>
  <si>
    <t>Lô 1-2-3 A7.3, Khu Bắc Tượng Đài, Đường 2/9, P. Hòa Cường Bắc, Q. Hải Châu, Đà Nẵng</t>
  </si>
  <si>
    <t>TUYÊN SƠN 1</t>
  </si>
  <si>
    <t>148 Nguyễn Tri Phương, P. Chính Giản, Đà Nẵng, VN</t>
  </si>
  <si>
    <t>ÂU LẠC BEACH</t>
  </si>
  <si>
    <t>296 Võ Nguyên Giáp, P. Mỹ An, Đà Nẵng, VN</t>
  </si>
  <si>
    <t>TRỐNG ĐỒNG LUXURY</t>
  </si>
  <si>
    <t>231 Nguyễn Tất Thành, P. Hải Châu, TP. Đà Nẵng</t>
  </si>
  <si>
    <t>HKD CƠ SỞ THU THỦY</t>
  </si>
  <si>
    <t>Cơ sở 1: 315/4 Kha Vạn Cân, Hiệp Bình Chánh, TP.Thủ Đức, TP.HCM
Cơ sở 2: 118/127A/86 Phan Huy Ích, Phường 15, Q. Tân Bình, TP.HCM</t>
  </si>
  <si>
    <t>Dẫu: chủ cơ sở</t>
  </si>
  <si>
    <t>thuthuy.gift@gmail.com</t>
  </si>
  <si>
    <t>Chả chiên, bánh cuốn mộc nhĩ</t>
  </si>
  <si>
    <t>74.4%</t>
  </si>
  <si>
    <t>Cả 02 cơ sở đều chưa thiết lập tiêu chuẩn nguyên liệu đầu vào
Chưa thực hiện ghi chép biểu mẫu kiểm tra nguyên liệu đầu vào
Cơ sở 1: gạo và muối trong kho để sát tường
Cơ sở 2:
Gạo không có thông tin tem nhãn (Tên, NSX/HSD, có sở sản xuất)
Bao bì đựng nấm mèo: không có nhãn Tiếng Việt
Cả 02 sơ sở đều chưa thiết lập tiêu chuẩn nguyên liệu đầu vào
Quy trình sản xuất và diễn dãi đơn giản nên chưa thực hiện phân tích mối nguy ở các bước thục hiện</t>
  </si>
  <si>
    <t>Cả 02 cơ sở thiếu hồ sơ nhập nguyên liệu đầu vào</t>
  </si>
  <si>
    <t>Cả 02 cơ sở sản xuất đều nằm trong khu dân cư
Cả 02 nhà xưởng sán xuất đều chưa đảm bảothiết kế đảm bảo thứ tự hoạt động của cơ sở có lưu thông theo một chiều từ khu bẩn đến khu sạch, từ nguyên liệu đầu vào cho đến sản phẩm cuối cùng.
Cả 02 sơ sở đều chưa trang bị đầy đủ xà phòng rửa tay, cồn sát khuẩn…
Cả 02 cơ sở chưa bố trí được phòng thay bảo hộ lao động
Kiểm nghiệm nước sản xuất tại hai cơ sở thiếu nhiều chỉ tiêu theo QCVN 01-1/2024 BYT
Cả 02 cơ sở chưa ghi chép biểu mẫu để kiểm soát côn trùng và động vật gây hại</t>
  </si>
  <si>
    <t>11/22/26</t>
  </si>
  <si>
    <t>Nguyễn Thị Thùy Linh
Nguyễn Phước Tuân</t>
  </si>
  <si>
    <t>CTY CP NÔNG SẢN VÔ CỰC VIỆT NAM</t>
  </si>
  <si>
    <t>HLK_Nguyễn Thanh Mộng_HND Lê Bá Đương, Trung Kiên, Thốt nốt, Cần Thơ</t>
  </si>
  <si>
    <t>nongsanvocucvietnam@gmail.com</t>
  </si>
  <si>
    <t>40.0%</t>
  </si>
  <si>
    <t>Chưa có HĐ và bản cam kết sản xuất an toàn hộ nông dân liên kết cấp 2
'Chưa cung cấp nhật ký trồng trọt và hóa đơn phân thuốc</t>
  </si>
  <si>
    <t>HLK_Nguyễn Thanh Mộng_HND Nguyễn Văn Nhãn , Trung Kiên, Thốt nốt, Cần Thơ</t>
  </si>
  <si>
    <t>36.0%</t>
  </si>
  <si>
    <t>Chưa có HĐ và bản cam kết sản xuất an toàn hộ nông dân sản xuất
Chưa có HĐ và bản cam kết sản xuất an toàn hộ nông dân liên kết cấp 2</t>
  </si>
  <si>
    <t>anhduonglamdong01@gmail.com</t>
  </si>
  <si>
    <t>Ớt chuông màu, dưa leo baby, cải thảo</t>
  </si>
  <si>
    <t>Trương Duy Khánh
Trần Khắc Điệp</t>
  </si>
  <si>
    <t>68.0%</t>
  </si>
  <si>
    <t>- Tại thời điểm kiểm tra, chưa cung cấp được phiếu nhập kho, xuất kho
- 'Chưa có nhật ký sơ chế</t>
  </si>
  <si>
    <t>HLK Lê Đức Thọ_Đơn Dương, Lâm Đồng</t>
  </si>
  <si>
    <t>Ớt chuông màu</t>
  </si>
  <si>
    <t>Tại thời điểm kiểm tra, chưa cung cấp được phiếu giao hàng</t>
  </si>
  <si>
    <t>HLK Dương Văn Vương_Hiệp Thạnh, Lâm Đồng</t>
  </si>
  <si>
    <t>Dưa leo baby</t>
  </si>
  <si>
    <t>Tại thời điểm kiểm tra, chưa cung cấp được phiếu giao hàng
sử dụng phân chuồng tự ủ hoai, nhưng chưa ghi chép nhật ký</t>
  </si>
  <si>
    <t>HKL Phạn Văn Lực_Đơn Dương, Lâm Đồng</t>
  </si>
  <si>
    <t>cải thảo</t>
  </si>
  <si>
    <t>nhật ký ghi chép thông tin liều lượng khó truy xuất
Tại thời điểm kiểm tra, chưa cung cấp được phiếu giao hàng
Nhật ký thu hoạch ghi chép sai thông tin lô thửa</t>
  </si>
  <si>
    <t>CTY TNHH CN &amp;TM DHF</t>
  </si>
  <si>
    <t>HLK Công ty TNHH LVT Hợp Nhất: Ấp Lát, Xã Lạc Dương, Lâm Đồng</t>
  </si>
  <si>
    <t>Ms. Thu Anh</t>
  </si>
  <si>
    <t>0384.79.77.78</t>
  </si>
  <si>
    <t>thu.anh@dhfplatforms.com</t>
  </si>
  <si>
    <t>Nấm shiitake</t>
  </si>
  <si>
    <t>74.0%</t>
  </si>
  <si>
    <t>tại thời điểm kiểm tra, Chưa cung cấp được nhật ký sản xuất</t>
  </si>
  <si>
    <t>HLK Nguyễn Thị Hòa: Nguyễn Tự Lực, P.8, TP. Đà Lạt, Lâm Đồng</t>
  </si>
  <si>
    <t>65.0%</t>
  </si>
  <si>
    <t>thiếu nhật ký thu hoạch, nhật ký sản xuất của lô thửa trước</t>
  </si>
  <si>
    <t>HLK Phạm Ngọc Bảo Trâm: Thôn Bắc Hội, Xã Hiệp Thạnh, Lâm Đồng</t>
  </si>
  <si>
    <t>Dưa leo nhật</t>
  </si>
  <si>
    <t>73.0%</t>
  </si>
  <si>
    <t>nhật ký thu hoạch cập nhật đên ngày 31/05/2026</t>
  </si>
  <si>
    <t>Sơ chế/đóng gói: Số 44, Tổ 24, KP 2A, P.Trảng Dài, TP.Biên Hòa, Tỉnh Đồng Nai</t>
  </si>
  <si>
    <t>HTX NN TM DV VĨNH TÂM_Đ/C ẤP 6 XÃ VĨNH TÂN, VĨNH CỬU TP. ĐỒNG NAI</t>
  </si>
  <si>
    <t>Mr. Tiến</t>
  </si>
  <si>
    <t>rausachtientuan@gmail.com</t>
  </si>
  <si>
    <t>Rau thủy canh: cải ngọt, cải thìa, cải dún...</t>
  </si>
  <si>
    <t>Nơi bảo quản phân thuốc chưa có có kho chứa riêng biệt và khóa an toàn cho toàn bộ.
HTX chưa thực hiện kiểm nghiệm giá thể vùng trồng định kì
HTX chưa thực hiện kiểm nghiệm nươc tưới vùng trồng định kì (nước giếng)
'Nhật kí sử dụng phân bón/dinh dưỡng cho rau thủy canh ghi chép chưa đầy đủ và liên tục
Nơi phối trộn dinh dưỡng để dẫn vào nhà kính có dụng cụ bừa bộn và bụi bẩn</t>
  </si>
  <si>
    <t>1. Tỷ lệ đạt/không đạt theo ngành hàng</t>
  </si>
  <si>
    <t>Ngành hàng</t>
  </si>
  <si>
    <t>Tổng</t>
  </si>
  <si>
    <t>Tỷ lệ đạt</t>
  </si>
  <si>
    <t>Tỷ lệ Không đạt</t>
  </si>
  <si>
    <t>Count of Ngành hàng MCH3</t>
  </si>
  <si>
    <t>Column Labels</t>
  </si>
  <si>
    <t>Tháng 01 Total</t>
  </si>
  <si>
    <t>Tháng 02 Total</t>
  </si>
  <si>
    <t>Tháng 03 Total</t>
  </si>
  <si>
    <t>Tháng 04 Total</t>
  </si>
  <si>
    <t>Tháng 05 Total</t>
  </si>
  <si>
    <t>Tháng 06 Total</t>
  </si>
  <si>
    <t>Grand Total</t>
  </si>
  <si>
    <t>Row Labels</t>
  </si>
  <si>
    <t>2. Tổng hợp đạt/không đạt theo tháng</t>
  </si>
  <si>
    <t>Count of Kết luận</t>
  </si>
  <si>
    <t>Tỷ lệ không đạt</t>
  </si>
  <si>
    <t>3. Tổng hợp nhóm lỗi vi phạm theo tháng</t>
  </si>
  <si>
    <t>Values</t>
  </si>
  <si>
    <t>Count of Lỗi vi phạm điều khoản pháp lý</t>
  </si>
  <si>
    <t>Count of Lỗi kiểm soát chất lượng</t>
  </si>
  <si>
    <t>Count of Lỗi truy xuất nguồn gốc SP</t>
  </si>
  <si>
    <t>Count of Lỗi an toàn vệ sinh thực phẩm</t>
  </si>
  <si>
    <t>4. Biểu đồ tỷ lệ đạt/không đạt tháng 4</t>
  </si>
  <si>
    <t>5. Nhận xét tháng 2</t>
  </si>
  <si>
    <t xml:space="preserve">- Phân tích theo các nhóm lỗi vi phạm. </t>
  </si>
  <si>
    <t>TT</t>
  </si>
  <si>
    <t>Nội dung vi phạm</t>
  </si>
  <si>
    <t>Số NCC vi phạm</t>
  </si>
  <si>
    <t>Tỷ lệ</t>
  </si>
  <si>
    <t>Ngừng nhập hàng, YC NCC khắc phục</t>
  </si>
  <si>
    <t> NCC khắc phục các nội dung KPH</t>
  </si>
  <si>
    <t>Tổng số NCC</t>
  </si>
  <si>
    <t>3.2.Nội dung không phù hợp nổi cộm</t>
  </si>
  <si>
    <t xml:space="preserve">Ngành hàng </t>
  </si>
  <si>
    <t xml:space="preserve">Mã NCC/ Tên NCC </t>
  </si>
  <si>
    <t>Lỗi vi phạm</t>
  </si>
  <si>
    <t>Đề xuất xử lý</t>
  </si>
  <si>
    <t>CN CTY TNHH THIÊN LƯƠNG-HN_2003948</t>
  </si>
  <si>
    <t>Kết quả đánh giá không đạt: Chưa cung cấp được phiếu kiểm nghiệm chỉ tiêu dinh dưỡng công bố trên tem nhãn</t>
  </si>
  <si>
    <t>Tạm thời ngừng nhập khắc phục hồ sơ</t>
  </si>
  <si>
    <t>CTY TNHH MARKETING IBC_2006872</t>
  </si>
  <si>
    <t>Kết quả đánh giá không đạt: do cơ sở không đảm bảo VSATTP, lỗi truy xuất</t>
  </si>
  <si>
    <t>-Tạm thời không nhập nguồn củ cải trắng của đơn vị liên kết Hộ Thắm Sáng - Mê Linh, Hà Nội</t>
  </si>
  <si>
    <t>3.3.Kế hoạch tháng 5/2026 và đề xuất</t>
  </si>
  <si>
    <t>Kế hoạch:
+Xây dựng data phân hạng Nhà cung cấp dựa trên các dữ liệu: lịch sử nhập hàng, chất lượng hàng hóa tại điểm bán,...
+ Xây dựng và lập kế hoạch kiểm soát đánh giá NCC bằng hình thức online
Đề xuất
+ Tăng kiểm kiểm soát nguồn hàng có tỷ lệ giao hàng qua kho có tỷ lệ trả hàng cao
+ tăng cường kiểm soát 1 số nguồn hàng tươi sống đặc sản: thịt lợn mán, lợn giun quế, gà Hmong, ...</t>
  </si>
  <si>
    <t>- Trường hợp vi phạm nhiều lỗi thì chọn lỗi nặng nhất theo thứ tự từ trên xuống dưới
- Ghi  chú: Khi điều chỉnh KQ đánh giá thì nhân sự đánh giá cần nhận định lỗi nặng/lỗi nhẹ, lỗi nào có  tác động đến việc điều chỉnh kết quả điểm để trao đổi với NCC về hành động khắc phục</t>
  </si>
  <si>
    <t>List Tỉnh</t>
  </si>
  <si>
    <t>List team phụ trách</t>
  </si>
  <si>
    <t>List lỗi điều khoản loại</t>
  </si>
  <si>
    <t>Homeline</t>
  </si>
  <si>
    <t>Tỉnh Tuyên Quang</t>
  </si>
  <si>
    <r>
      <rPr>
        <b/>
        <sz val="11"/>
        <color theme="1"/>
        <rFont val="Aptos Narrow"/>
        <family val="2"/>
        <scheme val="minor"/>
      </rPr>
      <t>Hồ sơ pháp lý sản phẩm:</t>
    </r>
    <r>
      <rPr>
        <sz val="11"/>
        <color theme="1"/>
        <rFont val="Aptos Narrow"/>
        <family val="2"/>
        <scheme val="minor"/>
      </rPr>
      <t xml:space="preserve"> không có công bố/sai công bố/sai tiêu chuẩn </t>
    </r>
  </si>
  <si>
    <r>
      <rPr>
        <b/>
        <sz val="11"/>
        <color theme="1"/>
        <rFont val="Aptos Narrow"/>
        <family val="2"/>
        <scheme val="minor"/>
      </rPr>
      <t>Lỗi thông tin định danh sản phẩm</t>
    </r>
    <r>
      <rPr>
        <sz val="11"/>
        <color theme="1"/>
        <rFont val="Aptos Narrow"/>
        <family val="2"/>
        <scheme val="minor"/>
      </rPr>
      <t>:Không có date code; Không có mã truy xuất/ Mã in mờ / không đọc được/ Sai format mã/ Trùng mã lô/ Mã không đồng nhất giữa bao bì – thùng – pallet – hệ thống</t>
    </r>
  </si>
  <si>
    <r>
      <rPr>
        <b/>
        <sz val="11"/>
        <color theme="1"/>
        <rFont val="Aptos Narrow"/>
        <family val="2"/>
        <scheme val="minor"/>
      </rPr>
      <t>Lỗi quy trình sản xuất – chế biến:</t>
    </r>
    <r>
      <rPr>
        <sz val="11"/>
        <color theme="1"/>
        <rFont val="Aptos Narrow"/>
        <family val="2"/>
        <scheme val="minor"/>
      </rPr>
      <t xml:space="preserve"> Không tuân thủ SOP/ Sai CCP / OPRP/ Không kiểm soát điểm tới hạn/ Thiếu kiểm soát nhiệt (nấu, hấp, tiệt trùng, làm lạnh)/ Thiếu kiểm soát thời gian/ Không giám sát quy trình</t>
    </r>
  </si>
  <si>
    <t>Tỉnh Lào Cai</t>
  </si>
  <si>
    <r>
      <rPr>
        <b/>
        <sz val="11"/>
        <color theme="1"/>
        <rFont val="Aptos Narrow"/>
        <family val="2"/>
        <scheme val="minor"/>
      </rPr>
      <t>Vi phạm về ATTP:</t>
    </r>
    <r>
      <rPr>
        <sz val="11"/>
        <color theme="1"/>
        <rFont val="Aptos Narrow"/>
        <family val="2"/>
        <scheme val="minor"/>
      </rPr>
      <t xml:space="preserve"> Lịch sử vi phạm kiểm nghiệm (vi sinh/kháng sinh,…), KNKH</t>
    </r>
  </si>
  <si>
    <r>
      <rPr>
        <b/>
        <sz val="11"/>
        <color theme="1"/>
        <rFont val="Aptos Narrow"/>
        <family val="2"/>
        <scheme val="minor"/>
      </rPr>
      <t>Lỗi hồ sơ chứng từ truy xuất:</t>
    </r>
    <r>
      <rPr>
        <sz val="11"/>
        <color theme="1"/>
        <rFont val="Aptos Narrow"/>
        <family val="2"/>
        <scheme val="minor"/>
      </rPr>
      <t>Thiếu hồ sơ nguồn gốc nguyên liệu/ Thiếu CO/CQ/ Thiếu phiếu giao nhận/ Thiếu phiếu xuất – nhập kho/ Không có hồ sơ liên kết lô/ Hồ sơ không khớp thực tế/ Hồ sơ không lưu trữ theo quy định;Không xác định được lô nguyên liệu → lô thành phẩm/ Không xác định được lô thành phẩm → điểm bán</t>
    </r>
  </si>
  <si>
    <r>
      <rPr>
        <b/>
        <sz val="11"/>
        <color theme="1"/>
        <rFont val="Aptos Narrow"/>
        <family val="2"/>
        <scheme val="minor"/>
      </rPr>
      <t>Lỗi vệ sinh nhà xưởng – thiết bị:</t>
    </r>
    <r>
      <rPr>
        <sz val="11"/>
        <color theme="1"/>
        <rFont val="Aptos Narrow"/>
        <family val="2"/>
        <scheme val="minor"/>
      </rPr>
      <t xml:space="preserve"> Thiết bị bẩn/ Không vệ sinh CIP/SIP/ Không SSOP/ Nước sản xuất không đạt/ Không kiểm soát côn trùng (Pest control)/ Nhà xưởng không phân khu sạch – bẩn</t>
    </r>
  </si>
  <si>
    <t>QA KHO</t>
  </si>
  <si>
    <r>
      <rPr>
        <b/>
        <sz val="11"/>
        <color theme="1"/>
        <rFont val="Aptos Narrow"/>
        <family val="2"/>
        <scheme val="minor"/>
      </rPr>
      <t>Lỗi bao bì thiếu thông tin truy xuất:</t>
    </r>
    <r>
      <rPr>
        <sz val="11"/>
        <color theme="1"/>
        <rFont val="Aptos Narrow"/>
        <family val="2"/>
        <scheme val="minor"/>
      </rPr>
      <t>Bao bì không tích hợp mã truy xuất/ QR không quét được/ Barcode lỗi/ Không liên kết dữ liệu truy xuất/ In sai thông tin lô/ Mất tem truy xuất</t>
    </r>
  </si>
  <si>
    <r>
      <rPr>
        <b/>
        <sz val="11"/>
        <color theme="1"/>
        <rFont val="Aptos Narrow"/>
        <family val="2"/>
        <scheme val="minor"/>
      </rPr>
      <t>Yếu tố con người</t>
    </r>
    <r>
      <rPr>
        <sz val="11"/>
        <color theme="1"/>
        <rFont val="Aptos Narrow"/>
        <family val="2"/>
        <scheme val="minor"/>
      </rPr>
      <t>: Không được tập huấn đầy đủ/KSK đầy đủ/ Không rửa tay đúng quy định/ Không PPE (găng tay, khẩu trang, mũ, áo bảo hộ)/ Mang trang sức/ Bệnh truyền nhiễm vẫn làm việc/ Hành vi không vệ sinh trong khu sản xuất</t>
    </r>
  </si>
  <si>
    <t>Hoá mỹ phẩm</t>
  </si>
  <si>
    <t>Hóa phẩm</t>
  </si>
  <si>
    <t>Tỉnh Phú Thọ</t>
  </si>
  <si>
    <r>
      <rPr>
        <b/>
        <sz val="11"/>
        <color theme="1"/>
        <rFont val="Aptos Narrow"/>
        <family val="2"/>
        <scheme val="minor"/>
      </rPr>
      <t>Lỗi bảo quản, vận chuyển – logistics thực phẩm</t>
    </r>
    <r>
      <rPr>
        <sz val="11"/>
        <color theme="1"/>
        <rFont val="Aptos Narrow"/>
        <family val="2"/>
        <scheme val="minor"/>
      </rPr>
      <t>: Bảo quản không đảm bảo ATTP/ Xe không đạt vệ sinh/ Không kiểm soát nhiệt độ/ Trộn hàng bẩn – sạch/ Không che chắn/ Không tracking điều kiện vận chuyển</t>
    </r>
  </si>
  <si>
    <t>Dệt may</t>
  </si>
  <si>
    <t>Tỉnh Bắc Ninh</t>
  </si>
  <si>
    <t>- Lỗi khác:</t>
  </si>
  <si>
    <t>Mỹ phẩm, chăm sóc cá nhân</t>
  </si>
  <si>
    <t>Thời Trang</t>
  </si>
  <si>
    <t>Đồ uống, thuốc lá</t>
  </si>
  <si>
    <t>Giấy và bông</t>
  </si>
  <si>
    <t>Tỉnh Quảng Trị</t>
  </si>
  <si>
    <t>Văn phòng phẩm</t>
  </si>
  <si>
    <t>Đồ dùng Dân dụng/Trang trí</t>
  </si>
  <si>
    <t>Bông Vải Sợi</t>
  </si>
  <si>
    <t>Đồ chơi/Giải trí thể thao</t>
  </si>
  <si>
    <t>Thành phố Huế</t>
  </si>
  <si>
    <t>Tỉnh Lai Châu</t>
  </si>
  <si>
    <t>Tỉnh Điện Biên</t>
  </si>
  <si>
    <t>Tỉnh Lạng Sơn</t>
  </si>
  <si>
    <t>Tỉnh Hà Tĩnh</t>
  </si>
  <si>
    <t>Tỉnh Cao Bằng</t>
  </si>
  <si>
    <t>WCM_QLCL_QT06_BM02_Bang danh gia NCC thit_260323.xlsx</t>
  </si>
  <si>
    <t>Ngày đánh giá</t>
  </si>
  <si>
    <t>Miền</t>
  </si>
  <si>
    <t>Địa chỉ công ty</t>
  </si>
  <si>
    <t>Địa chỉ sản xuẩt</t>
  </si>
  <si>
    <t>Điểm Hồ sơ pháp lý</t>
  </si>
  <si>
    <t>Điểm Kiểm soát chất lượng</t>
  </si>
  <si>
    <t>Điểm Truy xuất nguồn gốc</t>
  </si>
  <si>
    <t>Điểm Kiểm soát vệ sinh ATTP</t>
  </si>
  <si>
    <t>Điều khoản loại (nếu có)</t>
  </si>
  <si>
    <t>Total điểm</t>
  </si>
  <si>
    <t>Cảnh báo điều khoản loại (nếu có)</t>
  </si>
  <si>
    <t>Mô tả chi tiết Không phù hợp</t>
  </si>
  <si>
    <t>Người đánh giá</t>
  </si>
  <si>
    <t>Vi phạm điều khoản loại</t>
  </si>
  <si>
    <t>abc</t>
  </si>
  <si>
    <t>def</t>
  </si>
  <si>
    <t>Miền Bắc</t>
  </si>
  <si>
    <t>NCC123</t>
  </si>
  <si>
    <t>abc123</t>
  </si>
  <si>
    <t>xyz456</t>
  </si>
  <si>
    <t>thịt heo</t>
  </si>
  <si>
    <t>vbnm</t>
  </si>
  <si>
    <t>Đầy đủ</t>
  </si>
  <si>
    <t/>
  </si>
  <si>
    <t xml:space="preserve"> </t>
  </si>
  <si>
    <t>Lỗi a
Lỗi b
Lỗi c
Lỗi d
Lỗi e</t>
  </si>
  <si>
    <t>Nguyễn Văn A</t>
  </si>
  <si>
    <t>WCM_QLCL_QT06_BM04_Bang danh gia NCC thuc pham so che che bien_260323.xlsx</t>
  </si>
  <si>
    <t>Huỳnh Thị Bích Trâm</t>
  </si>
  <si>
    <t>CÔNG TY TNHH SẢN XUẤT THỰC PHẨM TOÀN CẦU</t>
  </si>
  <si>
    <t>Khu tây CB 5, P Hưng Đạo, Thành phố Hải Phòng, Việt Nam</t>
  </si>
  <si>
    <t xml:space="preserve">Chân gà </t>
  </si>
  <si>
    <t>heyofoods@gmail.com</t>
  </si>
  <si>
    <t xml:space="preserve">ĐẠT MỨC CƠ BẢN, tái đánh giá trong 6 tháng </t>
  </si>
  <si>
    <t>NCC có lịch sử vi phạm phụ gia INS 266 không đúng đối tượng
Chân gà Cung Đình, Chân gà Bách Thảo, chân gà Cay kiểm nghiệm định kì chỉ tiêu hàm lượng đường tổng số thấp hơn nhiều so với hồ sơ công bố. NCC kiểm tra lại
Chân gà Bách Thảo: 0,69g/100g ; hồ sơ: 1,5 - 2,54 g/100g
Chân gà Cung Đình: 0,48g/100g; hồ sơ: 1,45 - 2,43 g/100g
Chân gà Cay: 0,12g/100g; hồ sơ: 0,84 - 1,41g/100g
Trong quy trình vệ sinh thiết bị nhà xưởng chưa quy định thời gian và tuần suất thực hiện vệ sinh=&gt; NCC bổ sung điều chỉnh.
NCC nguyên liệu chân gà đông lạnh Cty TNHH SX TMDV - XNK Thanh Tùng: chưa cung cấp được hồ sơ nhập khẩu của sản phẩm. Trong hồ sơ tự công và tem nhãn đang thể hiện thông tin xuất xứ: Nga, Ba Lan ... NCC Toàn Cầu mua chân gà lựa chọn theo tiêu chuẩn riêng =&gt; Rủi ro có thể lẫn các lô hàng xuất xứ khác nhau, khó truy xuất
NCC liệt kê chưa đủ ncc cung ứng chân gà, NCC bổ sung lại bảng kê các NCC cung ứng nguyên liệu để truy suất nguồn gốc.
Khu vực các kẽ tường cần thiết kế bo góc để đảm bảo dễ vệ sinh, tránh ẩm mốc
Khu vực xưởng luộc chân gà: trần bị hở, ruồi xâm nhập vào được, 01 quạt gió vệ sinh chưa sạch
Có côn trùng trong khu vực nấu, sơ chế (Ruồi, kiến)
Nguyên liệu sản xuất bổ sung quy định HSD sau khi mở và cụ thể hóa trong hồ sơ của ncc</t>
  </si>
  <si>
    <t>20260413_2061450_CTY CP THỰC PHẨM SUNDO.xlsx</t>
  </si>
  <si>
    <t>2061450</t>
  </si>
  <si>
    <t>Địa chỉ: 5/22A Bùi Hữu Nghĩa, Bình Đức 2, Bình Hòa 2, Thuận An, Bình Dương</t>
  </si>
  <si>
    <t>Bánh Mỳ</t>
  </si>
  <si>
    <t>0918206604</t>
  </si>
  <si>
    <t>ngan.nguyen@sundofoods.com</t>
  </si>
  <si>
    <t>ĐẠT, tái đánh giá sau 1 năm</t>
  </si>
  <si>
    <t>260410- 2002569 KQ ĐG BẢO NGỌC.xlsx</t>
  </si>
  <si>
    <t>2002569</t>
  </si>
  <si>
    <t>Tòa Nhà Bảo Ngọc, Lô A2CN8 Cụm Công nghiệpP. Phương CanhTừ Liêm, P. Phương Canh,Quận Nam Từ Liêm,TP. Hà Nội,</t>
  </si>
  <si>
    <t>Thôn Vực, Hoài Đức, Hà Nội, Việt Nam</t>
  </si>
  <si>
    <t>Bánh các loại</t>
  </si>
  <si>
    <t>0981400586</t>
  </si>
  <si>
    <t>hung.dao@banhbaongoc.vn</t>
  </si>
  <si>
    <t>Có lịch sử khiếu nại sản phẩm mốc
1. Bánh mì tươi vị bò bít tết Mahattan: công bố thành phần ghi nhãn (bột bò) không đúng với công bố tên nguyên liệu hỗn hợp là Bột thịt bò=&gt; Lỗi đánh giá lần trước ncc chưa khắc phục.
2. Hồ sơ công bố tại NCC có thêm TCCS, chưa cập nhật cho WCM. NCC bổ sung để QLCL lưu hồ sơ phục vụ kiểm tra. Góp ý phần công bố giá trị dinh dưỡng tại bảng TCCS cần điều chỉnh phù hợp: Mức min, mức max và trung bình. Cách NCC thể hiện giá trị dinh dưỡng trung bình /100 g nhưng kết quả thể hiện trong khoảng chưa phù hợp.
3.Công ty chưa xây dựng tình huống giả định truy xuất xuôi và truy xuất ngược=&gt; NCC bổ sung.
4. NCC không có máy dò kim loại, chưa loại bỏ được hoàn toàn mối nguy vật lý trong sản xuất thực phẩm.
Lô bánh sanwich ngày 9/4/2026 thiếu định lượng thực tế. NCC kiểm tra lại và xử lý tránh sản phẩm ra ngoài thị trường gây rủi ro kinh doanh
Khu vực hàng chờ xử lý đang bố trí chung trong khu vực  đựng bánh thành phẩm.
Việc đánh giá mối nguy CCP chưa thực hiện ghi chép  đầy đủ các thông số theo quy định: nhiệt độ tâm sản phẩm và thời gian
Tại thời diểm kiểm tra Phụ gia Lisin hết hạn sử dụng 01/2026.
Mũ chùm tóc công nhân NCC xem lại do chưa đảm bảo che kín tóc và có mối nguy vật lý đối với các khu vực sản xuất bánh hở
08 nhân sự  có giấy khám sức khỏe hêt hiệu lực( ngay khám 25/03/2025)
Các khu vực ncc xuống cấp, cần cải thiện lại nhà xưởng để giảm rủi ro đảm bảo an toàn thực phẩm.
Tường nhà một số khu vực hở, bám bụi cần được vệ sinh
Nền nhà một số khu vực xuống cấp cần được hoàn thiện khắc phục: Bong tróc, các góc nhà bị  mốc, đọng nước (khu ủ bánh)
Trần nhà hở, côn trùng, động vật gây hại có thể xâm nhập khu vực bảo quản nguyên liệu
Thiết bị trồn trong khu vực trộn nhân bị bong tróc sơn, hở --&gt; nguy cơ rơi vào nhân sản phẩm
Chưa có kiểm định hiệu chuẩn thiết bị nhiệt ở các thiết bị lò nướng, thiết bị nấu.
Chưa xây dựng HSD cho NVL dùng dở và văn bản hóa=&gt;NCC bổ sung</t>
  </si>
  <si>
    <t>Bùi Thị Mai- Đậu Thị Vân- CV KSCL</t>
  </si>
  <si>
    <t>260410_2062374_NCC HOÀNG PHÁT.xlsx</t>
  </si>
  <si>
    <t>Miền Nam</t>
  </si>
  <si>
    <t>0969147140</t>
  </si>
  <si>
    <t>ctyhoangphat1910@gmail.com</t>
  </si>
  <si>
    <t>KHÔNG ĐẠT, không được phép giao hàng cho đến khi đến khi đánh giá lại đạt yêu cầu</t>
  </si>
  <si>
    <t>Nhãn chưa có bảng dinh dưỡng theo TT 29/2023/TT-BYT của 02 sản phẩm bánh khoai lang nướng, bánh khoai lang pho mai
Kiểm định cân hết hạn ; Chưa có biên bản kiểm tra định lượng sản phẩm thành phẩm
Lưu mẫu chưa đầy đủ + chưa có hồ sơ lưu mẫu
 Chưa thiết lập tiêu chuẩn kiểm soát nguyên liệu đầu vào
 Chưa thiết lập tiêu chuẩn kiểm soát thành phẩm 
 Chưa thiết lập hệ thống kiểm soát an toàn thực phẩm bằng văn bản, chú trọng về yêu cầu luật định và khách hàng
 Chưa đánh giá rủi ro và phân tích mối nguy có được thực hiện ở tất cả các bước của quá trình sản xuất
Chưa Có kế hoạch/ quy trình/ quy định kiểm soát chất lượng từ nguyên liệu đến thành phẩm
Có hồ sơ kiểm soát: nguyên liệu nhập, hoạt động sản xuất, lưu kho chưa đẩy đủ
Chưa có hợp đồng thu mua khoai lang ; chưa có hợp đồng giữa  cty Nissin với cty Happy Sky ; Hợp đồng với Cty Dương Châu hết hạn (31/12/2024) bột nhân kem su, kem béo thực vật ; chưa có PKN nhân kem su; chưa có hợp đồng màu tím gel thực phẩm ; Hợp đồng với Cty Hoàng Minh T&amp;T hết hạn (31/12/2024) bột nhân kem su ; Hợp đồng + GCN ATTP Công ty Hải Nam hết hạn
Chưa có hồ sơ truy xuất từ đầu vào đến đầu ra
Nhà xưởng chưa đảm bảo nguyên tắc 01 chiều
Tường nhà chưa phẳng
Nền bong tróc
Trần nhà còn bụi
Cửa ra vào và cửa sổ chưa kín
Chưa trang bị khăn lau tay/giấy lau tay/máy sấy tại nhà vệ sinh
Thiết bị cũ còn rỉ sét
Chưa có thiết bị dụng cụ giám sát chất lượng, an toàn sản phẩm ; chưa có máy dò kim loại
Kiểm nghiệm nước hết hạn năm 2023
Sản phẩm bảo quản trong kho mát chưa có thẻ kho ; Chưa có bảng nhận diện phân tách theo từng khu vực
Có hợp đồng kiểm soát động vật gây hại, côn trùng hạn 12/08/2026 nhưng chưa có biên bản nghiệm thu năm 2026</t>
  </si>
  <si>
    <t>260414_2004021_CTY TNHH LONG HUY PHÁT.xlsx</t>
  </si>
  <si>
    <t>2004021</t>
  </si>
  <si>
    <t>333 tổ 20B, Khu phố KCN, P. Trấn Biên, Tỉnh Đồng Nai</t>
  </si>
  <si>
    <t>Cơ sở bánh Ngon Ngon: Tổ 4, Khu phố Thái Hòa ( Tờ bản đồ số 62, thửa số 323). P. Long Hưng, Tỉnh Đồng Nai.</t>
  </si>
  <si>
    <t>Các loại bánh</t>
  </si>
  <si>
    <t>longhuyphat@gmail.com 'luannv.iden@gmail.com'</t>
  </si>
  <si>
    <t>260414_2011714_CTY CỔ PHẦN LA PARISIENNE_KQ SAU KHẮC PHỤC.xlsx</t>
  </si>
  <si>
    <t>2011714</t>
  </si>
  <si>
    <t>18 Phú Xá, phường Phú Thượng, TP.Hà Nội</t>
  </si>
  <si>
    <t>Bánh ngọt, bánh mì, macaron…</t>
  </si>
  <si>
    <t>laparisiene09@GMAIL.COM</t>
  </si>
  <si>
    <t>1. Các quy trình kiểm soát xây dựng cho có chữ ký, đóng dấu của công ty.
2. Chưa cung cấp được phiếu kiểm soát nguyên liệu, gia công, đóng gói, nhiệt độ đối với quá trình sản xuất bánh mì.
Chưa cung cấp được hồ sơ kiểm soát định lượng đối với hàng bao gói sẵn
Khu vực lưu trữ hàng chờ xử lý rất nhiều hàng hết HSD, có SP hết HSD từ tháng 2/2025
Không có thực hiện lưu mẫu sản phẩm
Chưa cung cấp được tiêu chuẩn kiểm soát nguyên liệu đầu vào
Chưa có sự đổng nhất trong việc ghi nhãn đối với những nguyên liệu sản xuất (Khu bánh mỳ: Thiếu stock note ghi nhãn nguyên liệu, một số phụ gia bị mờ thông tin NSX - HSD)
Có xây dựng quy trình nhưng chưa thực hiện kiểm soát theo các biểu mẫu đi kèm
15/18 nhân sự sản xuất chưa có giấy tập huấn ATTP
Đồ cá nhân của nhân viên còn để trong khu vực sản xuất (gia vị nấu ăn, chăn….)
Khu vực bồn rửa còn bị mốc, vệ sinh chưa sạch, bồn rửa trong khu sản xuất bánh còn thiếu nước rửa, khăn lau tay cho nhân viên.
Mới cung cấp được 1/4 kiểm định cân
Hóa chất vệ sinh còn để lẫn trong khu vực sản xuất cùng với nguyên liệu sản xuất
Giấy khám sức khỏe của nhân viên tham gia sản xuất cần bổ sung thêm các tiêu chí khám liên quan đến bệnh truyền nhiễm
Khu vực sản xuất (lò nướng) túi nilong rơi vãi, bám bụi bẩn
Chưa cung cấp được phiếu kiểm soát vệ sinh nhà xưởng
Chưa cung cấp được kế hoạch bảo dưỡng thiết bị và hồ sơ theo dõi bảo dưỡng
Trứng để trong kho mát còn để trực tiếp xuống sàn
Sản phẩm bảo quản trong kho khô có một số sản phẩm trang trí không có thông tin tem nhãn
SP bảo quản trong kho đông lưu trữ để lộn xộn, nhiều sản phẩm không có tem nhãn
Đèn bắt côn trùng tại thời điểm kiểm tra không hoạt động. 
Bổ sung thêm danh mục hóa chất cần sử dụng</t>
  </si>
  <si>
    <t>260414_2011714_CTY CỔ PHẦN LA PARISIENNE_KQ ĐÁNH GIÁ.xlsx</t>
  </si>
  <si>
    <t>260415_2003948_CN CTY TNHH THIÊN LƯƠNG-HN2_KQ ĐÁNH GIÁ.xlsx</t>
  </si>
  <si>
    <t>Số 36, Bạch Đằng, P. Hồng Hà, TP. Hà Nội</t>
  </si>
  <si>
    <t>978333583
0908285343</t>
  </si>
  <si>
    <t>thienluonghanoi@gmail.com</t>
  </si>
  <si>
    <t>- Hồ sơ TCB số 11/THIÊN LƯƠNG/2018 NCC lưu trữ: Bánh pía Sầu đặc biệt 400g Bổ sung công văn bổ sung về giá trị dinh dưỡng và có phiếu kiểm nghiệm giá trị dinh dưỡng kèm theo.
- Hồ sơ TCB số 05/THIÊN LƯƠNG/2022: Bánh pía Sầu trà xanh 40g: Bổ sung công văn bổ sung về giá trị dinh dưỡng và có phiếu kiểm nghiệm giá trị dinh dưỡng kèm theo, nhãn SP chưa có bảng giá trị dinh dưỡng.
- Hồ sơ TCB số 07/THIÊN LƯƠNG/2018: Bánh pía Chay 400g: Bổ sung công văn bổ sung về giá trị dinh dưỡng và có phiếu kiểm nghiệm giá trị dinh dưỡng kèm theo.
- Hồ sơ TCB số 10/THIÊN LƯƠNG/2018: Bánh pía số 9 500g: Bổ sung công văn bổ sung về giá trị dinh dưỡng và có phiếu kiểm nghiệm giá trị dinh dưỡng kèm theo
- Nhóm SP khác: Cơ sở không còn tồn bao bì nhãn của SP 40g nên không kiểm tra được
Có thực hiện kiểm tra định lượng hàng hóa nhưng chưa ghi chép lại
Có hồ sơ tự công bố đối với nguyên liệu đầu vào sầu riêng tuy nhiên hàng thực tế tem nhãn không ghi đầy đủ như nội dung ghi nhãn đã công bố
Chưa có xây dựng hệ thống kiểm soát ATTP bằng văn bản
Chưa có đánh giá rủi ro và phân tích mối nguy trong quá trình sản xuất
Chưa có kế hoạch/quy trình/quy định kiểm soát chất lượng từ nguyên liệu đến thành phầm
Bổ sung GCN ATTP của các NCC cung cấp phụ gia (Hương Mộc)
Chưa xây dựng các hồ sơ truy xuất từ đầu vào đến đầu ra của sản phẩm
Tại thời điểm kiểm tra cơ sở không có thực hiện sản xuất do vậy không có công nhân làm việc
Chưa có xây dựng phiếu kiểm soát vệ sinh nhà xưởng trang thiết bị
Không có đủ các thiết bị để kiểm soát nhiệt độ, độ ẩm trong quá trình sản xuất =&gt; Cơ sở không thực hiện ghi chép lại hồ sơ kiểm soát ATTP</t>
  </si>
  <si>
    <t>260410_2062374_NCC HOÀNG PHÁT_HĐKP.xlsx</t>
  </si>
  <si>
    <t>260325_NCC MỚI_HKD TRIỆU TÍNH.xlsx</t>
  </si>
  <si>
    <t>NCC MỚI</t>
  </si>
  <si>
    <t>HỘ KINH DOANH TRIỆU TÍN</t>
  </si>
  <si>
    <t>Văn phòng NCC: Thôn Phước Khánh, xã Ninh Phước, tỉnh Khánh Hòa
Cơ sở giết mổ: ĐỨC HÒA_KP3, Phường Mỹ Đông, Phan Rang, Khánh Hòa
Cơ sở sơ chế: HKD Lê Thị Huyền Trúc_Chợ đầu mối Phan Rang, chợ Phan Rang</t>
  </si>
  <si>
    <t xml:space="preserve">Thịt heo 
</t>
  </si>
  <si>
    <t>Thịt bảo quản ở nhiệt độ thường từ lúc giết mổ đến khi vận chuyển đến sạp HKD Huyền Trúc trong chợ =&gt; chờ đi giao đến các đầu mối
HKD Huyền Trúc chưa cung cấp được hợp đồng mua heo hơi từ CP
HKD Huyền Trúc chưa cung cấp được hợp đồng mua heo hơi từ CP
HKD Huyền Trúc chưa cung cấp được hợp đồng mua heo hơi từ CP
HKD Huyền Trúc chưa cung cấp được hợp đồng mua heo hơi từ CP
HKD Huyền Trúc chưa cung cấp được hợp đồng mua heo hơi từ CP
HKD Huyền Trúc chưa cung cấp được hợp đồng mua heo hơi từ CP
HKD Huyền Trúc chưa cung cấp được hợp đồng mua heo hơi từ CP
HKD Huyền Trúc chưa cung cấp được hợp đồng mua heo hơi từ CP
HKD Huyền Trúc chưa cung cấp được hóa đơn mua heo hơi từ CP
HKD Huyền Trúc chưa cung cấp được hóa đơn mua heo hơi từ CP
HKD Huyền Trúc chưa cung cấp được hóa đơn mua heo hơi từ CP
HKD Huyền Trúc chưa cung cấp được hóa đơn mua heo hơi từ CP
HKD Huyền Trúc chưa cung cấp được hóa đơn mua heo hơi từ CP
HKD Huyền Trúc chưa cung cấp được hóa đơn mua heo hơi từ CP
HKD Huyền Trúc chưa cung cấp được hóa đơn mua heo hơi từ CP
HKD Huyền Trúc chưa cung cấp được hóa đơn mua heo hơi từ CP
Chưa cung cấp biên bản ghi nhận tình trạng vệ sinh thú y của động vật và sản phẩm động vật có đạt điều kiện giết mổ hay không?
Chưa cung cấp biên bản ghi nhận tình trạng vệ sinh thú y của động vật và sản phẩm động vật có đạt điều kiện giết mổ hay không?
Chưa cung cấp biên bản ghi nhận tình trạng vệ sinh thú y của động vật và sản phẩm động vật có đạt điều kiện giết mổ hay không?
Chưa cung cấp biên bản ghi nhận tình trạng vệ sinh thú y của động vật và sản phẩm động vật có đạt điều kiện giết mổ hay không?
Chưa cung cấp biên bản ghi nhận tình trạng vệ sinh thú y của động vật và sản phẩm động vật có đạt điều kiện giết mổ hay không?
Chưa cung cấp biên bản ghi nhận tình trạng vệ sinh thú y của động vật và sản phẩm động vật có đạt điều kiện giết mổ hay không?
Chưa cung cấp biên bản ghi nhận tình trạng vệ sinh thú y của động vật và sản phẩm động vật có đạt điều kiện giết mổ hay không?
Chưa cung cấp biên bản ghi nhận tình trạng vệ sinh thú y của động vật và sản phẩm động vật có đạt điều kiện giết mổ hay không?
Lò mổ không có tường bao quanh hoặc cách biệt với khu vực xung quanh. 
Lò mổ không có tường bao quanh hoặc cách biệt với khu vực xung quanh. 
Lò mổ không có tường bao quanh hoặc cách biệt với khu vực xung quanh. 
Lò mổ không có tường bao quanh hoặc cách biệt với khu vực xung quanh. 
Lò mổ không có tường bao quanh hoặc cách biệt với khu vực xung quanh. 
Lò mổ không có tường bao quanh hoặc cách biệt với khu vực xung quanh. 
Lò mổ không có tường bao quanh hoặc cách biệt với khu vực xung quanh. 
Lò mổ không có tường bao quanh hoặc cách biệt với khu vực xung quanh. 
Không có hố sát trùng hoặc phương tiện khử trùng xe và người ra vào khu giết mổ
Không có hố sát trùng hoặc phương tiện khử trùng xe và người ra vào khu giết mổ
Không có hố sát trùng hoặc phương tiện khử trùng xe và người ra vào khu giết mổ
Không có hố sát trùng hoặc phương tiện khử trùng xe và người ra vào khu giết mổ
Không có hố sát trùng hoặc phương tiện khử trùng xe và người ra vào khu giết mổ
Không có hố sát trùng hoặc phương tiện khử trùng xe và người ra vào khu giết mổ
Không có hố sát trùng hoặc phương tiện khử trùng xe và người ra vào khu giết mổ
Không có hố sát trùng hoặc phương tiện khử trùng xe và người ra vào khu giết mổ
Đường nhập động vật vào và đường vận chuyển thịt pha lóc (pha mảnh) chung một đường.
Đường nhập động vật vào và đường vận chuyển thịt pha lóc (pha mảnh) chung một đường.
Đường nhập động vật vào và đường vận chuyển thịt pha lóc (pha mảnh) chung một đường.
Đường nhập động vật vào và đường vận chuyển thịt pha lóc (pha mảnh) chung một đường.
Đường nhập động vật vào và đường vận chuyển thịt pha lóc (pha mảnh) chung một đường.
Đường nhập động vật vào và đường vận chuyển thịt pha lóc (pha mảnh) chung một đường.
Đường nhập động vật vào và đường vận chuyển thịt pha lóc (pha mảnh) chung một đường.
Đường nhập động vật vào và đường vận chuyển thịt pha lóc (pha mảnh) chung một đường.
Không có phòng thay bảo hộ lao động trước và sau khi làm việc
Không có phòng thay bảo hộ lao động trước và sau khi làm việc
Không có phòng thay bảo hộ lao động trước và sau khi làm việc
Không có phòng thay bảo hộ lao động trước và sau khi làm việc
Không có phòng thay bảo hộ lao động trước và sau khi làm việc
Không có phòng thay bảo hộ lao động trước và sau khi làm việc
Không có phòng thay bảo hộ lao động trước và sau khi làm việc
Không có phòng thay bảo hộ lao động trước và sau khi làm việc
Nơi xử lý và sơ chế nội tạng tại khu vực phân mảnh heo sử dụng chung sàn, có nhiều chất thải =&gt; khả năng nhiễm chéo cao
Nơi xử lý và sơ chế nội tạng tại khu vực phân mảnh heo =&gt; khả năng nhiễm chéo cao
Nơi xử lý và sơ chế nội tạng tại khu vực phân mảnh heo =&gt; khả năng nhiễm chéo cao
Nơi xử lý và sơ chế nội tạng tại khu vực phân mảnh heo =&gt; khả năng nhiễm chéo cao
Nơi xử lý và sơ chế nội tạng tại khu vực phân mảnh heo =&gt; khả năng nhiễm chéo cao
Nơi xử lý và sơ chế nội tạng tại khu vực phân mảnh heo =&gt; khả năng nhiễm chéo cao
Nơi xử lý và sơ chế nội tạng tại khu vực phân mảnh heo =&gt; khả năng nhiễm chéo cao
Nơi xử lý và sơ chế nội tạng tại khu vực phân mảnh heo =&gt; khả năng nhiễm chéo cao
Mái/trần của khu vực giết mổ không kín
Mái/trần của khu vực giết mổ không kín
Mái/trần của khu vực giết mổ không kín
Mái/trần của khu vực giết mổ không kín
Mái/trần của khu vực giết mổ không kín
Mái/trần của khu vực giết mổ không kín
Mái/trần của khu vực giết mổ không kín
Mái/trần của khu vực giết mổ không kín
Không có tường bao quanh khu vực giết mổ
Không có tường bao quanh khu vực giết mổ
Không có tường bao quanh khu vực giết mổ
Không có tường bao quanh khu vực giết mổ
Không có tường bao quanh khu vực giết mổ
Không có tường bao quanh khu vực giết mổ
Không có tường bao quanh khu vực giết mổ
Không có tường bao quanh khu vực giết mổ
Sàn giết mổ bằng xi-măng, thấm nước dễ gây trơn trượt và khó vệ sinh khử trùng
Sàn giết mổ bằng xi-măng, thấm nước dễ gây trơn trượt và khó vệ sinh khử trùng
Sàn giết mổ bằng xi-măng, thấm nước dễ gây trơn trượt và khó vệ sinh khử trùng
Sàn giết mổ bằng xi-măng, thấm nước dễ gây trơn trượt và khó vệ sinh khử trùng
Sàn giết mổ bằng xi-măng, thấm nước dễ gây trơn trượt và khó vệ sinh khử trùng
Sàn giết mổ bằng xi-măng, thấm nước dễ gây trơn trượt và khó vệ sinh khử trùng
Sàn giết mổ bằng xi-măng, thấm nước dễ gây trơn trượt và khó vệ sinh khử trùng
Sàn giết mổ bằng xi-măng, thấm nước dễ gây trơn trượt và khó vệ sinh khử trùng
Giết mổ và pha lóc thịt trên sàn xi-măng
Giết mổ và pha lóc thịt trên sàn xi-măng
Giết mổ và pha lóc thịt trên sàn xi-măng
Giết mổ và pha lóc thịt trên sàn xi-măng
Giết mổ và pha lóc thịt trên sàn xi-măng
Giết mổ và pha lóc thịt trên sàn xi-măng
Giết mổ và pha lóc thịt trên sàn xi-măng
Giết mổ và pha lóc thịt trên sàn xi-măng
Không có dụng cụ chứa đựng chất thải rắn phù hợp tại nơi phát sinh chất thải (xử lý lòng và làm ruột ngay tại khu vực pha lóc và chất thải chảy về đường gom giữa khu vực pha lóc)
Không có dụng cụ chứa đựng chất thải rắn phù hợp tại nơi phát sinh chất thải (xử lý lòng và làm ruột ngay tại khu vực pha lóc và chất thải chảy về đường gom giữa khu vực pha lóc)
Không có dụng cụ chứa đựng chất thải rắn phù hợp tại nơi phát sinh chất thải (xử lý lòng và làm ruột ngay tại khu vực pha lóc và chất thải chảy về đường gom giữa khu vực pha lóc)
Không có dụng cụ chứa đựng chất thải rắn phù hợp tại nơi phát sinh chất thải (xử lý lòng và làm ruột ngay tại khu vực pha lóc và chất thải chảy về đường gom giữa khu vực pha lóc)
Không có dụng cụ chứa đựng chất thải rắn phù hợp tại nơi phát sinh chất thải (xử lý lòng và làm ruột ngay tại khu vực pha lóc và chất thải chảy về đường gom giữa khu vực pha lóc)
Không có dụng cụ chứa đựng chất thải rắn phù hợp tại nơi phát sinh chất thải (xử lý lòng và làm ruột ngay tại khu vực pha lóc và chất thải chảy về đường gom giữa khu vực pha lóc)
Không có dụng cụ chứa đựng chất thải rắn phù hợp tại nơi phát sinh chất thải (xử lý lòng và làm ruột ngay tại khu vực pha lóc và chất thải chảy về đường gom giữa khu vực pha lóc)
Không có dụng cụ chứa đựng chất thải rắn phù hợp tại nơi phát sinh chất thải (xử lý lòng và làm ruột ngay tại khu vực pha lóc và chất thải chảy về đường gom giữa khu vực pha lóc)
Nơi làm sạch lòng, dạ dày không phải tách biệt với nơi để tim, gan, thận và thịt, bảo đảm không làm vấy nhiễm chéo
Nơi làm sạch lòng, dạ dày không phải tách biệt với nơi để tim, gan, thận và thịt, bảo đảm không làm vấy nhiễm chéo
Nơi làm sạch lòng, dạ dày không phải tách biệt với nơi để tim, gan, thận và thịt, bảo đảm không làm vấy nhiễm chéo
Nơi làm sạch lòng, dạ dày không phải tách biệt với nơi để tim, gan, thận và thịt, bảo đảm không làm vấy nhiễm chéo
Nơi làm sạch lòng, dạ dày không phải tách biệt với nơi để tim, gan, thận và thịt, bảo đảm không làm vấy nhiễm chéo
Nơi làm sạch lòng, dạ dày không phải tách biệt với nơi để tim, gan, thận và thịt, bảo đảm không làm vấy nhiễm chéo
Nơi làm sạch lòng, dạ dày không phải tách biệt với nơi để tim, gan, thận và thịt, bảo đảm không làm vấy nhiễm chéo
Nơi làm sạch lòng, dạ dày không phải tách biệt với nơi để tim, gan, thận và thịt, bảo đảm không làm vấy nhiễm chéo
Nơi làm sạch và khám thân thịt không đảm bảo: thoáng mát, hợp vệ sinh, có lưới chống côn trùng và động vật gây hại; có vật dụng chứa thân thịt chưa sạch lông, dính dị vật, bị trầy xước hoặc không đáp ứng yêu cầu, chờ xử lý; có bàn để kiểm tra thân thịt hoặc bố trí nơi khám thân thịt tại cuối dây chuyền giết mổ treo
Nơi làm sạch và khám thân thịt không đảm bảo: thoáng mát, hợp vệ sinh, có lưới chống côn trùng và động vật gây hại; có vật dụng chứa thân thịt chưa sạch lông, dính dị vật, bị trầy xước hoặc không đáp ứng yêu cầu, chờ xử lý; có bàn để kiểm tra thân thịt hoặc bố trí nơi khám thân thịt tại cuối dây chuyền giết mổ treo
Nơi làm sạch và khám thân thịt không đảm bảo: thoáng mát, hợp vệ sinh, có lưới chống côn trùng và động vật gây hại; có vật dụng chứa thân thịt chưa sạch lông, dính dị vật, bị trầy xước hoặc không đáp ứng yêu cầu, chờ xử lý; có bàn để kiểm tra thân thịt hoặc bố trí nơi khám thân thịt tại cuối dây chuyền giết mổ treo
Nơi làm sạch và khám thân thịt không đảm bảo: thoáng mát, hợp vệ sinh, có lưới chống côn trùng và động vật gây hại; có vật dụng chứa thân thịt chưa sạch lông, dính dị vật, bị trầy xước hoặc không đáp ứng yêu cầu, chờ xử lý; có bàn để kiểm tra thân thịt hoặc bố trí nơi khám thân thịt tại cuối dây chuyền giết mổ treo
Nơi làm sạch và khám thân thịt không đảm bảo: thoáng mát, hợp vệ sinh, có lưới chống côn trùng và động vật gây hại; có vật dụng chứa thân thịt chưa sạch lông, dính dị vật, bị trầy xước hoặc không đáp ứng yêu cầu, chờ xử lý; có bàn để kiểm tra thân thịt hoặc bố trí nơi khám thân thịt tại cuối dây chuyền giết mổ treo
Nơi làm sạch và khám thân thịt không đảm bảo: thoáng mát, hợp vệ sinh, có lưới chống côn trùng và động vật gây hại; có vật dụng chứa thân thịt chưa sạch lông, dính dị vật, bị trầy xước hoặc không đáp ứng yêu cầu, chờ xử lý; có bàn để kiểm tra thân thịt hoặc bố trí nơi khám thân thịt tại cuối dây chuyền giết mổ treo
Nơi làm sạch và khám thân thịt không đảm bảo: thoáng mát, hợp vệ sinh, có lưới chống côn trùng và động vật gây hại; có vật dụng chứa thân thịt chưa sạch lông, dính dị vật, bị trầy xước hoặc không đáp ứng yêu cầu, chờ xử lý; có bàn để kiểm tra thân thịt hoặc bố trí nơi khám thân thịt tại cuối dây chuyền giết mổ treo
Nơi làm sạch và khám thân thịt không đảm bảo: thoáng mát, hợp vệ sinh, có lưới chống côn trùng và động vật gây hại; có vật dụng chứa thân thịt chưa sạch lông, dính dị vật, bị trầy xước hoặc không đáp ứng yêu cầu, chờ xử lý; có bàn để kiểm tra thân thịt hoặc bố trí nơi khám thân thịt tại cuối dây chuyền giết mổ treo
Khu vực lò mổ hở, không có thiết bị phòng chống côn trùng và động vật gây hại
Khu vực lò mổ hở, không có thiết bị phòng chống côn trùng và động vật gây hại
Khu vực lò mổ hở, không có thiết bị phòng chống côn trùng và động vật gây hại
Khu vực lò mổ hở, không có thiết bị phòng chống côn trùng và động vật gây hại
Khu vực lò mổ hở, không có thiết bị phòng chống côn trùng và động vật gây hại
Khu vực lò mổ hở, không có thiết bị phòng chống côn trùng và động vật gây hại
Khu vực lò mổ hở, không có thiết bị phòng chống côn trùng và động vật gây hại
Khu vực lò mổ hở, không có thiết bị phòng chống côn trùng và động vật gây hại
HKD Huyền Trúc chưa cung cấp tập huấn kiến thức an toàn vệ sinh thực phẩm và phải được chủ cơ sở xác nhận.
HKD Huyền Trúc chưa cung cấp tập huấn kiến thức an toàn vệ sinh thực phẩm và phải được chủ cơ sở xác nhận.
HKD Huyền Trúc chưa cung cấp tập huấn kiến thức an toàn vệ sinh thực phẩm và phải được chủ cơ sở xác nhận.
HKD Huyền Trúc chưa cung cấp tập huấn kiến thức an toàn vệ sinh thực phẩm và phải được chủ cơ sở xác nhận.
HKD Huyền Trúc chưa cung cấp tập huấn kiến thức an toàn vệ sinh thực phẩm và phải được chủ cơ sở xác nhận.
HKD Huyền Trúc chưa cung cấp tập huấn kiến thức an toàn vệ sinh thực phẩm và phải được chủ cơ sở xác nhận.
HKD Huyền Trúc chưa cung cấp tập huấn kiến thức an toàn vệ sinh thực phẩm và phải được chủ cơ sở xác nhận.
HKD Huyền Trúc chưa cung cấp tập huấn kiến thức an toàn vệ sinh thực phẩm và phải được chủ cơ sở xác nhận.
HKD Huyền Trúc chưa cung  hố sơ khám sức khỏe nhân viên giết mổ heo.
HKD Huyền Trúc chưa cung  hố sơ khám sức khỏe nhân viên giết mổ heo.
HKD Huyền Trúc chưa cung  hố sơ khám sức khỏe nhân viên giết mổ heo.
HKD Huyền Trúc chưa cung  hố sơ khám sức khỏe nhân viên giết mổ heo.
HKD Huyền Trúc chưa cung  hố sơ khám sức khỏe nhân viên giết mổ heo.
HKD Huyền Trúc chưa cung  hố sơ khám sức khỏe nhân viên giết mổ heo.
HKD Huyền Trúc chưa cung  hố sơ khám sức khỏe nhân viên giết mổ heo.
HKD Huyền Trúc chưa cung  hố sơ khám sức khỏe nhân viên giết mổ heo.
Nhân viên thực hiện giết mổ/pha lóc không được trang bị bảo hộ lao động cơ bản: ủng, khẩu trang, nón trùm tóc…
Một số nhân viên tham gia giết mổ không mặc áo
Nhân viên thực hiện giết mổ/pha lóc không được trang bị bảo hộ lao động cơ bản: ủng, khẩu trang, nón trùm tóc…
Nhân viên thực hiện giết mổ/pha lóc không được trang bị bảo hộ lao động cơ bản: ủng, khẩu trang, nón trùm tóc…
Nhân viên thực hiện giết mổ/pha lóc không được trang bị bảo hộ lao động cơ bản: ủng, khẩu trang, nón trùm tóc…
Nhân viên thực hiện giết mổ/pha lóc không được trang bị bảo hộ lao động cơ bản: ủng, khẩu trang, nón trùm tóc…
Nhân viên thực hiện giết mổ/pha lóc không được trang bị bảo hộ lao động cơ bản: ủng, khẩu trang, nón trùm tóc…
Nhân viên thực hiện giết mổ/pha lóc không được trang bị bảo hộ lao động cơ bản: ủng, khẩu trang, nón trùm tóc…
Nhân viên thực hiện giết mổ/pha lóc không được trang bị bảo hộ lao động cơ bản: ủng, khẩu trang, nón trùm tóc…
Cơ sở giết mổ Đức Hòa: chưa cung cấp quy định về giám sát chất lượng nước và bảo trì hệ thống cung cấp nước dùng cho hoạt động giết mổ
Cơ sở giết mổ Đức Hòa: chưa cung cấp quy định về giám sát chất lượng nước và bảo trì hệ thống cung cấp nước dùng cho hoạt động giết mổ
Cơ sở giết mổ Đức Hòa: chưa cung cấp quy định về giám sát chất lượng nước và bảo trì hệ thống cung cấp nước dùng cho hoạt động giết mổ
Cơ sở giết mổ Đức Hòa: chưa cung cấp quy định về giám sát chất lượng nước và bảo trì hệ thống cung cấp nước dùng cho hoạt động giết mổ
Cơ sở giết mổ Đức Hòa: chưa cung cấp quy định về giám sát chất lượng nước và bảo trì hệ thống cung cấp nước dùng cho hoạt động giết mổ
Cơ sở giết mổ Đức Hòa: chưa cung cấp quy định về giám sát chất lượng nước và bảo trì hệ thống cung cấp nước dùng cho hoạt động giết mổ
Cơ sở giết mổ Đức Hòa: chưa cung cấp quy định về giám sát chất lượng nước và bảo trì hệ thống cung cấp nước dùng cho hoạt động giết mổ
Cơ sở giết mổ Đức Hòa: chưa cung cấp quy định về giám sát chất lượng nước và bảo trì hệ thống cung cấp nước dùng cho hoạt động giết mổ
Nước cho hoạt động giết mổ sử dụng nước giếng và nước máy, nhưng cơ sở giết mổ Đức Hòa chưa cung cấp KN nước định kì
Nước cho hoạt động giết mổ sử dụng nước giếng và nước máy, nhưng cơ sở giết mổ Đức Hòa chưa cung cấp KN nước định kì
Nước cho hoạt động giết mổ sử dụng nước giếng và nước máy, nhưng cơ sở giết mổ Đức Hòa chưa cung cấp KN nước định kì
Nước cho hoạt động giết mổ sử dụng nước giếng và nước máy, nhưng cơ sở giết mổ Đức Hòa chưa cung cấp KN nước định kì
Nước cho hoạt động giết mổ sử dụng nước giếng và nước máy, nhưng cơ sở giết mổ Đức Hòa chưa cung cấp KN nước định kì
Nước cho hoạt động giết mổ sử dụng nước giếng và nước máy, nhưng cơ sở giết mổ Đức Hòa chưa cung cấp KN nước định kì
Nước cho hoạt động giết mổ sử dụng nước giếng và nước máy, nhưng cơ sở giết mổ Đức Hòa chưa cung cấp KN nước định kì
Nước cho hoạt động giết mổ sử dụng nước giếng và nước máy, nhưng cơ sở giết mổ Đức Hòa chưa cung cấp KN nước định kì
Sơ sở có nhân viên thú y trực, tuy nhiên:
+ Chưa cung cấp biên bản ghi nhận tình trạng vệ sinh thú y của động vật và sản phẩm động vật có đạt điều kiện giết mổ hay không?
+ Nhân viên thú y chỉ đóng kiểm dịch ngẫu nhiên chứ không phải 100% lô heo được pha lóc.
Sơ sở có nhân viên thú y trực, tuy nhiên:
+ Chưa cung cấp biên bản ghi nhận tình trạng vệ sinh thú y của động vật và sản phẩm động vật có đạt điều kiện giết mổ hay không?
+ Nhân viên thú y chỉ đóng kiểm dịch ngẫu nhiên chứ không phải 100% lô heo được pha lóc.
Sơ sở có nhân viên thú y trực, tuy nhiên:
+ Chưa cung cấp biên bản ghi nhận tình trạng vệ sinh thú y của động vật và sản phẩm động vật có đạt điều kiện giết mổ hay không?
+ Nhân viên thú y chỉ đóng kiểm dịch ngẫu nhiên chứ không phải 100% lô heo được pha lóc.
Sơ sở có nhân viên thú y trực, tuy nhiên:
+ Chưa cung cấp biên bản ghi nhận tình trạng vệ sinh thú y của động vật và sản phẩm động vật có đạt điều kiện giết mổ hay không?
+ Nhân viên thú y chỉ đóng kiểm dịch ngẫu nhiên chứ không phải 100% lô heo được pha lóc.
Sơ sở có nhân viên thú y trực, tuy nhiên:
+ Chưa cung cấp biên bản ghi nhận tình trạng vệ sinh thú y của động vật và sản phẩm động vật có đạt điều kiện giết mổ hay không?
+ Nhân viên thú y chỉ đóng kiểm dịch ngẫu nhiên chứ không phải 100% lô heo được pha lóc.
Sơ sở có nhân viên thú y trực, tuy nhiên:
+ Chưa cung cấp biên bản ghi nhận tình trạng vệ sinh thú y của động vật và sản phẩm động vật có đạt điều kiện giết mổ hay không?
+ Nhân viên thú y chỉ đóng kiểm dịch ngẫu nhiên chứ không phải 100% lô heo được pha lóc.
Sơ sở có nhân viên thú y trực, tuy nhiên:
+ Chưa cung cấp biên bản ghi nhận tình trạng vệ sinh thú y của động vật và sản phẩm động vật có đạt điều kiện giết mổ hay không?
+ Nhân viên thú y chỉ đóng kiểm dịch ngẫu nhiên chứ không phải 100% lô heo được pha lóc.
Sơ sở có nhân viên thú y trực, tuy nhiên:
+ Chưa cung cấp biên bản ghi nhận tình trạng vệ sinh thú y của động vật và sản phẩm động vật có đạt điều kiện giết mổ hay không?
+ Nhân viên thú y chỉ đóng kiểm dịch ngẫu nhiên chứ không phải 100% lô heo được pha lóc.
Không có: Có chương trình bẫy bắt côn trùng và vật gây hại
Không có: Có chương trình bẫy bắt côn trùng và vật gây hại
Không có: Có chương trình bẫy bắt côn trùng và vật gây hại
Không có: Có chương trình bẫy bắt côn trùng và vật gây hại
Không có: Có chương trình bẫy bắt côn trùng và vật gây hại
Không có: Có chương trình bẫy bắt côn trùng và vật gây hại
Không có: Có chương trình bẫy bắt côn trùng và vật gây hại
Không có: Có chương trình bẫy bắt côn trùng và vật gây hại
Tại thời điểm kiểm tra ghi nhận, các lượt xe vào lấy thịt chủ yếu là xe ba gác và xe máy: thịt để trực tiếp trên sàng xe/gác ba-ga
Tại thời điểm kiểm tra ghi nhận, các lượt xe vào lấy thịt chủ yếu là xe ba gác và xe máy: thịt để trực tiếp trên sàng xe/gác ba-ga
Tại thời điểm kiểm tra ghi nhận, các lượt xe vào lấy thịt chủ yếu là xe ba gác và xe máy: thịt để trực tiếp trên sàng xe/gác ba-ga
Tại thời điểm kiểm tra ghi nhận, các lượt xe vào lấy thịt chủ yếu là xe ba gác và xe máy: thịt để trực tiếp trên sàng xe/gác ba-ga
Tại thời điểm kiểm tra ghi nhận, các lượt xe vào lấy thịt chủ yếu là xe ba gác và xe máy: thịt để trực tiếp trên sàng xe/gác ba-ga
Tại thời điểm kiểm tra ghi nhận, các lượt xe vào lấy thịt chủ yếu là xe ba gác và xe máy: thịt để trực tiếp trên sàng xe/gác ba-ga
Tại thời điểm kiểm tra ghi nhận, các lượt xe vào lấy thịt chủ yếu là xe ba gác và xe máy: thịt để trực tiếp trên sàng xe/gác ba-ga
Tại thời điểm kiểm tra ghi nhận, các lượt xe vào lấy thịt chủ yếu là xe ba gác và xe máy: thịt để trực tiếp trên sàng xe/gác ba-ga
Tại sạp HKD Huyền Trúc sơ chế/cắt, chia túi tại không gian giữa chợ =&gt; khả năng lây nhiễm chéo cao (thịt được sắp cách mặt đất 1 lớp thùng carton)
Tại sạp HKD Huyền Trúc sơ chế/cắt, chia túi tại không gian giữa chợ =&gt; khả năng lây nhiễm chéo cao (thịt được sắp cách mặt đất 1 lớp thùng carton)
Tại sạp HKD Huyền Trúc sơ chế/cắt, chia túi tại không gian giữa chợ =&gt; khả năng lây nhiễm chéo cao (thịt được sắp cách mặt đất 1 lớp thùng carton)
Tại sạp HKD Huyền Trúc sơ chế/cắt, chia túi tại không gian giữa chợ =&gt; khả năng lây nhiễm chéo cao (thịt được sắp cách mặt đất 1 lớp thùng carton)
Tại sạp HKD Huyền Trúc sơ chế/cắt, chia túi tại không gian giữa chợ =&gt; khả năng lây nhiễm chéo cao (thịt được sắp cách mặt đất 1 lớp thùng carton)
Tại sạp HKD Huyền Trúc sơ chế/cắt, chia túi tại không gian giữa chợ =&gt; khả năng lây nhiễm chéo cao (thịt được sắp cách mặt đất 1 lớp thùng carton)
Tại sạp HKD Huyền Trúc sơ chế/cắt, chia túi tại không gian giữa chợ =&gt; khả năng lây nhiễm chéo cao (thịt được sắp cách mặt đất 1 lớp thùng carton)
Tại sạp HKD Huyền Trúc sơ chế/cắt, chia túi tại không gian giữa chợ =&gt; khả năng lây nhiễm chéo cao (thịt được sắp cách mặt đất 1 lớp thùng carton)
Tại sạp HKD Huyền Trúc sơ chế/cắt, chia túi tại không gian giữa chợ =&gt; khả năng lây nhiễm chéo cao (thịt được sắp cách mặt đất 1 lớp thùng carton)
Tại sạp HKD Huyền Trúc sơ chế/cắt, chia túi tại không gian giữa chợ =&gt; khả năng lây nhiễm chéo cao (thịt được sắp cách mặt đất 1 lớp thùng carton)
Tại sạp HKD Huyền Trúc sơ chế/cắt, chia túi tại không gian giữa chợ =&gt; khả năng lây nhiễm chéo cao (thịt được sắp cách mặt đất 1 lớp thùng carton)
Tại sạp HKD Huyền Trúc sơ chế/cắt, chia túi tại không gian giữa chợ =&gt; khả năng lây nhiễm chéo cao (thịt được sắp cách mặt đất 1 lớp thùng carton)
Tại sạp HKD Huyền Trúc sơ chế/cắt, chia túi tại không gian giữa chợ =&gt; khả năng lây nhiễm chéo cao (thịt được sắp cách mặt đất 1 lớp thùng carton)
Tại sạp HKD Huyền Trúc sơ chế/cắt, chia túi tại không gian giữa chợ =&gt; khả năng lây nhiễm chéo cao (thịt được sắp cách mặt đất 1 lớp thùng carton)
Tại sạp HKD Huyền Trúc sơ chế/cắt, chia túi tại không gian giữa chợ =&gt; khả năng lây nhiễm chéo cao (thịt được sắp cách mặt đất 1 lớp thùng carton)
Tại sạp HKD Huyền Trúc sơ chế/cắt, chia túi tại không gian giữa chợ =&gt; khả năng lây nhiễm chéo cao (thịt được sắp cách mặt đất 1 lớp thùng carton)</t>
  </si>
  <si>
    <t>TRƯƠNG DUY KHÁNH_CV KSCL NCC</t>
  </si>
  <si>
    <t>250918_2062617_CTY CP PECO FOOD_Kết quả đánh giá.xlsx</t>
  </si>
  <si>
    <t>Giết mổ và pha lóc: Hòa Châu, Hòa Vang, TP Đà Nẵng</t>
  </si>
  <si>
    <t>Giết mổ và pha lóc:  Hòa Chơn, P. Hòa Xuân, TP. Đà Nẵng</t>
  </si>
  <si>
    <t>pigecocompany@gmail.com;
nguyenvantaidn89@gmail.com</t>
  </si>
  <si>
    <t>260410_2000672_CTY TNHH KOYU &amp; UNITEK.xlsx</t>
  </si>
  <si>
    <t>CÔNG TY TNHH KOYU &amp; UNITEK</t>
  </si>
  <si>
    <t>Khu công nghiệp Long Bình, P. Long Bình, TP. Biên Hòa, Tỉnh Đồng Nai</t>
  </si>
  <si>
    <t>thanh.pham@99poultry.com'; 'nhung.nguyen@99poultry.com'</t>
  </si>
  <si>
    <t>ĐẠT</t>
  </si>
  <si>
    <t>260428_2062698 -_CTY TNHH MTV THỰC PHẨM VĂN ĐÔNG_Kết quả đánh giá (Bò).xlsx</t>
  </si>
  <si>
    <t xml:space="preserve"> CTY TNHH MTV THỰC PHẨM VĂN ĐÔNG</t>
  </si>
  <si>
    <t xml:space="preserve"> Bầu Cầu 15, xã Hòa Châu, H. Hòa Vang, TP Đà Nẵng
</t>
  </si>
  <si>
    <t>Pha lóc tại: Bầu Cầu 15, xã Hòa Châu, H. Hòa Vang, TP Đà Nẵng
Giết mổ: Bò tại Đà Sơn, Hòa Khánh, Đà Năng.</t>
  </si>
  <si>
    <t>260428_2062698 -_CTY TNHH MTV THỰC PHẨM VĂN ĐÔNG_Kết quả đánh giá (Heo).xlsx</t>
  </si>
  <si>
    <t>Pha lóc tại: Bầu Cầu 15, xã Hòa Châu, H. Hòa Vang, TP Đà Nẵng
Giết mổ: Heo tại Đại Minh, Đại Lộc, Quảng Nam (cũ)</t>
  </si>
  <si>
    <t>Loại</t>
  </si>
  <si>
    <t>KHÔNG ĐẠT, vi phạm điều khoản loại</t>
  </si>
  <si>
    <t>260327_KQ đánh giá NCC Thực phẩm cao cấp.xlsx</t>
  </si>
  <si>
    <t>Lô CN8, CCN Từ Liêm, P.Xuân Phương, TP. Hà Nội</t>
  </si>
  <si>
    <t>Cá Hồi</t>
  </si>
  <si>
    <t>- Sản phẩm đầu cá hồi đông lạnh: HSCB chưa cập nhật địa chỉ nhà máy sơ chế mưới ở CN 8 CCN Từ Liêm, Xuân Phương, TP. Hà Nội ( đang để địa chỉ 34 A Nguyễn Khoái, Hai Bà Trưng, TP. Hà Nội)
- Tem nhãn phụ cá hồi sửa Khối lượng tịnh: xem trên tem cân, bổ sung quy cách
- Tem nhãn phụ: bổ sung tên và địa chỉ nhà sản xuất
Chưa xây dựng tiêu chuẩn nguyên vật liệu đầu vào: Cá hồi, bao bì,…
Chưa xây dựng tiêu chuẩn Thành phẩm
Chưa xây dựng kế hoạch kiểm soát chất lượng từ đầu vào đến đầu ra
Chưa cung cấp được hóa đơn mua nước đá
Nhân viên bốc xếp vào lấy hàng khu vực phòng sơ chế không trang bị BHLĐ đầy đủ
Đèn UV không có máng bảo vệ che chắn =&gt; mỗi nguy vật lý
Nền xưởng thoát nước chưa tốt, 1 số điểm đọng nước, bong tróc sơn ở khu vực chuyển giao
Sản phẩm trong kho không có thẻ kho thể hiện: tên SP, lô hàng, ngày sản xuất,….
Đèn diệt côn trùng ở hành lang khu vực xuất hàng không hoạt động</t>
  </si>
  <si>
    <t>20260410_2011533_CÔNG TY TNHH TC FOOD.xlsx</t>
  </si>
  <si>
    <t>46 đường số 9, phường Khánh Hội, TP HCM</t>
  </si>
  <si>
    <t>cá nục, cá saba, cá bạc má hấp, nướng.</t>
  </si>
  <si>
    <t>Ms Nhi 0938 353 819</t>
  </si>
  <si>
    <t>tcfood.hcm@gmail.com</t>
  </si>
  <si>
    <t>KQ  đánh giá NCC Phát Thành.xlsx</t>
  </si>
  <si>
    <t>Hàu, THS các loại</t>
  </si>
  <si>
    <t>- Sản phẩm hàu nướng phô mai: chỉnh sửa lại nội dung nhiệt độ bảo quản -5 đến -12 độ C=&gt; &lt;-18 độ C
- Sản phẩm hàu thịt: Chỉnh sửa lại nội dung Khối lượng tịnh: Khối lượng chất rắn, khối lượng tịnh hỗn hợp
Chưa xây dựng khu vực hàng chờ xử lý
Chưa thiết lập biểu mẫu lưu mẫu
Đánh giá mối nguy chưa đảm bảo kiểm soát an toàn thực phẩm đối với ản phẩm hàu nướng phô mai: chưa đưa điểm gia nhiệt là 1 điểm CCP
- Hồ sơ truy xuất: phiếu nhập , xuất kho chưa thể hiện lô hàng sản xuất
- Chưa xây dựng quy định về mã hóa: lô nhập, lô sản xuất
Không có bảng chỉ dẫn “Rửa tay sau khi đi vệ sinh” ở vị trí dễ nhìn tại khu vực nhà vệ sinh
Kiểm soát nhiệt độ kho: cần lập biểu mẫu kiểm soát theo tần suất 
Chưa cung cấp được hồ sơ kiểm nghiệm nước đá</t>
  </si>
  <si>
    <t>260414_KQ đánh giá NCC Nguyễn Nghiêm.xlsx</t>
  </si>
  <si>
    <t>2007904</t>
  </si>
  <si>
    <t>chả cá thu cá mối</t>
  </si>
  <si>
    <t>0904773281 / Ms Vân nvkd 0941016666</t>
  </si>
  <si>
    <t>thuysannguyennghiem@gmail.com</t>
  </si>
  <si>
    <t>- Ruốc cá thu chưng, mắm tép chưng thịt: tem nhãn cần bỏ nội dung "tỷ lệ dung sai" đối với Khối lượng tịnh
- GCN HACCP của đơn vị liên kết Tạ Quang Khiêm hết hiệu lực
- Sản phẩm ruốc cá thu, chả cá thu mối chưa có kiểm nghiệm vi sinh
- Thiếu KQKN tiêu chí "đường tổng" sản phẩm ruốc cá thu
Chưa có hợp đồng với đơn vị cung cấp khay xốp
Chưa có tiêu chuẩn kiểm soát nguyên liệu đầu vào
Chưa có tiêu chuẩn kiểm soát thành phẩm
Chưa lưu bản hệ thống phân tích mối nguy mới nhất tại thời điểm đánh giá
- Tiêu, ớt, tỏi, hành, thì là: NCC liên kết Nguyễn Thị Hộ + Nguyễn Thị Nụ chưa có hợp đồng, chưa có bản cam kết sản xuất kinh doanh ATTP
Lô nguyên liệu cá thu, cá mối nhập của NCC Hùng Vương tháng 04/2026 chưa cung cấp được thẻ kho
- 01 nhân sự chưa có giấy KSK tại thời điểm đánh giá
- Giấy KSK chưa có xét nghiệm bệnh truyền nhiễm (gan A, E, tả, lỵ, thương hàn…)
Xà phòng rửa tay có mùi, có màu
Chưa có danh mục &amp; hướng dẫn sư dụng hóa chất
KQKN nước không đủ tiêu chí
Khu vực nấu có côn trùng
Khu vực nấu có lọ nhựa đựng thuốc diệt chuột màu xanh</t>
  </si>
  <si>
    <t>260318_2007779_CTY TNHH MTV LAM GIA.xlsx</t>
  </si>
  <si>
    <t>NCC CTY TNHH MTV LAM GIA</t>
  </si>
  <si>
    <t>Tổ 29, Ấp Vĩnh Khánh 1, Xã Vinh Xuân, Huyện Trà Ôn, Vĩnh Long</t>
  </si>
  <si>
    <t>Mận AP, ổi lê, ổi nữ hoàng</t>
  </si>
  <si>
    <t>0938209848
0932322439</t>
  </si>
  <si>
    <t>lam.nguyenthikieu2014@gmail.com</t>
  </si>
  <si>
    <t>260318_2007779_CTY TNHH MTV LAM GIA_HND_ CAO MINH KHÁNH.xlsx</t>
  </si>
  <si>
    <t>Cao Minh Khánh,Ấp Tích Phước, xã Trà Ôn, tỉnh Vĩnh Long</t>
  </si>
  <si>
    <t>ổi lê, ổi nữ hoàng</t>
  </si>
  <si>
    <t>260318_2007779_CTY TNHH MTV LAM GIA_HND_ĐOÀN VĂN THÒN.xlsx</t>
  </si>
  <si>
    <t>Đoàn văn Thòn, Ấp Hòa Bình, xã Tân Hòa , huyện Lai Vung, tỉnh Đồng Tháp</t>
  </si>
  <si>
    <t>Mận AP</t>
  </si>
  <si>
    <t>260318_KQ đánh giá NCC Vô Cực _Hộ Dương Văn Tý.xlsx</t>
  </si>
  <si>
    <t>Dương Đăng Tý: Trần Liễu, Hải Phòng</t>
  </si>
  <si>
    <t>Hành, tỏi Hải Dương</t>
  </si>
  <si>
    <t>Chị Tuyết</t>
  </si>
  <si>
    <t>260318_KQ đánh giá NCC DANKO_hộ Hà Thị Huyên.xlsx</t>
  </si>
  <si>
    <t>Sơn La</t>
  </si>
  <si>
    <t>Hà Thị Huyên: TDP Tự Nhiên, Mộc Sơn, Sơn la</t>
  </si>
  <si>
    <t>Lương:</t>
  </si>
  <si>
    <t>nongsandanko@gmail.com</t>
  </si>
  <si>
    <t>260318_KQ đánh giá NCC DANKO_hộ Nguyễn Hoa Văn.xlsx</t>
  </si>
  <si>
    <t>Nguyễn Hoa Văn: TDP Na Áng, Mộc Sơn, Sơn La</t>
  </si>
  <si>
    <t>false</t>
  </si>
  <si>
    <t>260319_KQ đánh giá NCC DANKO_hộ Đỗ Trung Hiếu.xlsx</t>
  </si>
  <si>
    <t>chủ vườn: Đỗ Trung Hiếu, Cò Nòi, Mai Sơn, Sơn La</t>
  </si>
  <si>
    <t>260320_2001562_CN CÔNG CPTP NHẬT MINH_MN.xlsx</t>
  </si>
  <si>
    <t>CHI NHÁNH - CÔNG TY CP THỰC PHẨM NHẬT MINH</t>
  </si>
  <si>
    <t>Số 4, Đường Tân Thới Nhất, P. Đông Hưng Thuận, Q.12</t>
  </si>
  <si>
    <t>Số 4, Đường Tân Thới Nhất, P. Đông Hưng Thuận, Q.13</t>
  </si>
  <si>
    <t>nhatminhfoodhcm@gmail.com;  giamdoc.cnhcm@nhatminhfoods.com</t>
  </si>
  <si>
    <t>260320_2002726_CTY CP RAU QUẢ BÌNH MINH.xlsx</t>
  </si>
  <si>
    <t>CTY CP RAU QUẢ BÌNH MINH
20/03/2026</t>
  </si>
  <si>
    <t>Cam sành, bưởi da xanh, bưởi năm roi</t>
  </si>
  <si>
    <t>RauQuaBinhMinh CTyCoPhan &lt;rauquabinhminhcorp@gmail.com&gt;</t>
  </si>
  <si>
    <t>260320_2002726_CTY CP RAU QUẢ BÌNH MINH_HND_LÊ VŨ CƯỜNG.xlsx</t>
  </si>
  <si>
    <t xml:space="preserve">Khóm Mỹ An, Phường Cái Vồn, Tỉnh Vĩnh Long </t>
  </si>
  <si>
    <t>bưởi da xanh</t>
  </si>
  <si>
    <t>260320_2002726_CTY CP RAU QUẢ BÌNH MINH_HND_NGUYỄN KIM HỒNG.xlsx</t>
  </si>
  <si>
    <t xml:space="preserve">Khóm Mỹ Thới 1, PhườngCái Vồn , Vĩnh Long </t>
  </si>
  <si>
    <t>bưởi năm roi</t>
  </si>
  <si>
    <t>260320_2002726_CTY CP RAU QUẢ BÌNH MINH_HND_NGUYỄN VŨ TRƯỜNG.xlsx</t>
  </si>
  <si>
    <t>Ấp Mỹ Thuận, xã Trà Ôn, Vĩnh Long</t>
  </si>
  <si>
    <t>260320_KQ đánh giá NCC Green Land.xlsx</t>
  </si>
  <si>
    <t>CTY TNHH PHÁT TRIỂN NÔNG NGHIỆP GREENLAN</t>
  </si>
  <si>
    <t>Na Áng, Mộc Sơn, Sơn la</t>
  </si>
  <si>
    <t>kinhdoanh.png@gmail.com</t>
  </si>
  <si>
    <t>260323_2010364_CTY TNHH TM DV HP78_HLK_NGUYỄN THỊ DIỄM KIỀU_NGUYỄN THANH CHUNG.xlsx</t>
  </si>
  <si>
    <t>Cty TNHH TM DV HP78</t>
  </si>
  <si>
    <t>Long Hữu, Thị xã Duyên Hải, tỉnh Trà Vinh</t>
  </si>
  <si>
    <t>ctyhp78@gmail.com;trinh.nguyen79@gmail.com</t>
  </si>
  <si>
    <t>260403_2003784_NCC CÔNG TY TNHH MTV SXKDDV TRÂM ANH_HLK NGUYỄN THỊ LỜI_KQĐG ĐẠT.xlsx</t>
  </si>
  <si>
    <t>CTY TNHH MTV SXKDDV TRÂM ANH_1c/1 Đường số 2, Phường 11, Quận Gò Vấp, Tp Hồ Chí Minh</t>
  </si>
  <si>
    <t>HLK Nguyễn Thị Lời_HTX Bảo Quang, Long Khánh, Đồng Nai</t>
  </si>
  <si>
    <t>Nấm bào ngư xám, nấm bào ngư trắng, nấm tuyết HQ nhập khẩu.</t>
  </si>
  <si>
    <t>'0902343143</t>
  </si>
  <si>
    <t>Chưa cung cấp kiểm nghiệm giá thể trồng nấm bào ngư
Chưa cung cấp kiểm nghiệm giá thể trồng nấm bào ngư
Chưa cung cấp kiểm nghiệm giá thể trồng nấm bào ngư
Chưa cung cấp kiểm nghiệm giá thể trồng nấm bào ngư
Chưa cung cấp kiểm nghiệm giá thể trồng nấm bào ngư
Chưa cung cấp kiểm nghiệm giá thể trồng nấm bào ngư
Chưa cung cấp kiểm nghiệm giá thể trồng nấm bào ngư
Chưa cung cấp kiểm nghiệm giá thể trồng nấm bào ngư
Chưa cung cấp kiểm nghiệm nước tưới vùng trồng nấm bào ngư (nước giếng)
Chưa cung cấp kiểm nghiệm nước tưới vùng trồng nấm bào ngư (nước giếng)
Chưa cung cấp kiểm nghiệm nước tưới vùng trồng nấm bào ngư (nước giếng)
Chưa cung cấp kiểm nghiệm nước tưới vùng trồng nấm bào ngư (nước giếng)
Chưa cung cấp kiểm nghiệm nước tưới vùng trồng nấm bào ngư (nước giếng)
Chưa cung cấp kiểm nghiệm nước tưới vùng trồng nấm bào ngư (nước giếng)
Chưa cung cấp kiểm nghiệm nước tưới vùng trồng nấm bào ngư (nước giếng)
Chưa cung cấp kiểm nghiệm nước tưới vùng trồng nấm bào ngư (nước giếng)
Có nhật kí sản xuất của riêng mỗi trại nấm, tuy nhiên:
Tại trại chưa có bảng nhận diện thông tin lô thử: một trại trồng 02 loại nấm trở lên và ngày cấy phôi cũng khách nhau
Có nhật kí sản xuất của riêng mỗi trại nấm, tuy nhiên:
Tại trại chưa có bảng nhận diện thông tin lô thử: một trại trồng 02 loại nấm trở lên và ngày cấy phôi cũng khách nhau
Có nhật kí sản xuất của riêng mỗi trại nấm, tuy nhiên:
Tại trại chưa có bảng nhận diện thông tin lô thử: một trại trồng 02 loại nấm trở lên và ngày cấy phôi cũng khách nhau
Có nhật kí sản xuất của riêng mỗi trại nấm, tuy nhiên:
Tại trại chưa có bảng nhận diện thông tin lô thử: một trại trồng 02 loại nấm trở lên và ngày cấy phôi cũng khách nhau
Có nhật kí sản xuất của riêng mỗi trại nấm, tuy nhiên:
Tại trại chưa có bảng nhận diện thông tin lô thử: một trại trồng 02 loại nấm trở lên và ngày cấy phôi cũng khách nhau
Có nhật kí sản xuất của riêng mỗi trại nấm, tuy nhiên:
Tại trại chưa có bảng nhận diện thông tin lô thử: một trại trồng 02 loại nấm trở lên và ngày cấy phôi cũng khách nhau
Có nhật kí sản xuất của riêng mỗi trại nấm, tuy nhiên:
Tại trại chưa có bảng nhận diện thông tin lô thử: một trại trồng 02 loại nấm trở lên và ngày cấy phôi cũng khách nhau
Có nhật kí sản xuất của riêng mỗi trại nấm, tuy nhiên:
Tại trại chưa có bảng nhận diện thông tin lô thử: một trại trồng 02 loại nấm trở lên và ngày cấy phôi cũng khách nhau
Nhà nấm nhiều rác lá cây và rác nhựa dưới nền
Nhà nấm nhiều rác lá cây và rác nhựa dưới nền
Nhà nấm nhiều rác lá cây và rác nhựa dưới nền
Nhà nấm nhiều rác lá cây và rác nhựa dưới nền
Nhà nấm nhiều rác lá cây và rác nhựa dưới nền
Nhà nấm nhiều rác lá cây và rác nhựa dưới nền
Nhà nấm nhiều rác lá cây và rác nhựa dưới nền
Nhà nấm nhiều rác lá cây và rác nhựa dưới nền
Khảo sát thực tế 03 nhà nấm của hộ liên kết nấm bào ngư: bịch phôi nấm không có khoản cách với mặt đất (chậm đất), nấm khi ra có thể tiếp xúc trực tiếp với nền đất.
Khảo sát thực tế 03 nhà nấm của hộ liên kết nấm bào ngư: bịch phôi nấm không có khoản cách với mặt đất (chậm đất), nấm khi ra có thể tiếp xúc trực tiếp với nền đất.
Khảo sát thực tế 03 nhà nấm của hộ liên kết nấm bào ngư: bịch phôi nấm không có khoản cách với mặt đất (chậm đất), nấm khi ra có thể tiếp xúc trực tiếp với nền đất.
Khảo sát thực tế 03 nhà nấm của hộ liên kết nấm bào ngư: bịch phôi nấm không có khoản cách với mặt đất (chậm đất), nấm khi ra có thể tiếp xúc trực tiếp với nền đất.
Khảo sát thực tế 03 nhà nấm của hộ liên kết nấm bào ngư: bịch phôi nấm không có khoản cách với mặt đất (chậm đất), nấm khi ra có thể tiếp xúc trực tiếp với nền đất.
Khảo sát thực tế 03 nhà nấm của hộ liên kết nấm bào ngư: bịch phôi nấm không có khoản cách với mặt đất (chậm đất), nấm khi ra có thể tiếp xúc trực tiếp với nền đất.
Khảo sát thực tế 03 nhà nấm của hộ liên kết nấm bào ngư: bịch phôi nấm không có khoản cách với mặt đất (chậm đất), nấm khi ra có thể tiếp xúc trực tiếp với nền đất.
Khảo sát thực tế 03 nhà nấm của hộ liên kết nấm bào ngư: bịch phôi nấm không có khoản cách với mặt đất (chậm đất), nấm khi ra có thể tiếp xúc trực tiếp với nền đất.</t>
  </si>
  <si>
    <t>Trần Khắc Điệp_CV KSCL</t>
  </si>
  <si>
    <t>260403_2003784_NCC CÔNG TY TNHH MTV SXKDDV TRÂM ANH_KQĐG ĐẠT.xlsx</t>
  </si>
  <si>
    <t>Cơ sở sở sơ chế/đóng gói: 133-133A-133B An Phú Đông 03, P. An Phú Đông, Q12
HLK Nguyễn Thị Lời_HTX Bảo Quang, Long Khánh, Đồng Nai</t>
  </si>
  <si>
    <t>Có nhật kí sản xuất của riêng mỗi trại nấm, tuy nhiên:
Tại trại chưa có bảng nhận diện thông tin lô thử: một trại trồng 02 loại nấm trở lên và ngày cấy phôi cũng khách nhau
Hồ sơ truy xuất: chưa có quy trình truy xuất khoa học, chưa mã hóa số lô với các mặt hàng nhập khẩu.
Có nhật kí sản xuất của riêng mỗi trại nấm, tuy nhiên:
Tại trại chưa có bảng nhận diện thông tin lô thử: một trại trồng 02 loại nấm trở lên, và ngày cấy phôi cũng khách nhau
Hồ sơ truy xuất: chưa có quy trình truy xuất khoa học, chưa mã hóa số lô với các mặt hàng nhập khẩu.
Có nhật kí sản xuất của riêng mỗi trại nấm, tuy nhiên:
Tại trại chưa có bảng nhận diện thông tin lô thử: một trại trồng 02 loại nấm trở lên, và ngày cấy phôi cũng khách nhau
Hồ sơ truy xuất: chưa có quy trình truy xuất khoa học, chưa mã hóa số lô với các mặt hàng nhập khẩu.
Có nhật kí sản xuất của riêng mỗi trại nấm, tuy nhiên:
Tại trại chưa có bảng nhận diện thông tin lô thử: một trại trồng 02 loại nấm trở lên, và ngày cấy phôi cũng khách nhau
Hồ sơ truy xuất: chưa có quy trình truy xuất khoa học, chưa mã hóa số lô với các mặt hàng nhập khẩu.
Có nhật kí sản xuất của riêng mỗi trại nấm, tuy nhiên:
Tại trại chưa có bảng nhận diện thông tin lô thử: một trại trồng 02 loại nấm trở lên, và ngày cấy phôi cũng khách nhau
Hồ sơ truy xuất: chưa có quy trình truy xuất khoa học, chưa mã hóa số lô với các mặt hàng nhập khẩu.
Có nhật kí sản xuất của riêng mỗi trại nấm, tuy nhiên:
Tại trại chưa có bảng nhận diện thông tin lô thử: một trại trồng 02 loại nấm trở lên, và ngày cấy phôi cũng khách nhau
Hồ sơ truy xuất: chưa có quy trình truy xuất khoa học, chưa mã hóa số lô với các mặt hàng nhập khẩu.
Có nhật kí sản xuất của riêng mỗi trại nấm, tuy nhiên:
Tại trại chưa có bảng nhận diện thông tin lô thử: một trại trồng 02 loại nấm trở lên, và ngày cấy phôi cũng khách nhau
Hồ sơ truy xuất: chưa có quy trình truy xuất khoa học, chưa mã hóa số lô với các mặt hàng nhập khẩu.
Có nhật kí sản xuất của riêng mỗi trại nấm, tuy nhiên:
Tại trại chưa có bảng nhận diện thông tin lô thử: một trại trồng 02 loại nấm trở lên, và ngày cấy phôi cũng khách nhau
Hồ sơ truy xuất: chưa có quy trình truy xuất khoa học, chưa mã hóa số lô với các mặt hàng nhập khẩu.
Nhà nấm nhiều rác lá cây và rác nhựa dưới nền
Nhà nấm nhiều rác lá cây và rác nhựa dưới nền
Nhà nấm nhiều rác lá cây và rác nhựa dưới nền
Nhà nấm nhiều rác lá cây và rác nhựa dưới nền
Nhà nấm nhiều rác lá cây và rác nhựa dưới nền
Nhà nấm nhiều rác lá cây và rác nhựa dưới nền
Nhà nấm nhiều rác lá cây và rác nhựa dưới nền
Nhà nấm nhiều rác lá cây và rác nhựa dưới nền
Chưa cung cấp KN nước tưới vùng trồng nấm bào ngư (nước giếng)
Chưa cung cấp KN nước tưới vùng trồng nấm bào ngư (nước giếng)
Chưa cung cấp KN nước tưới vùng trồng nấm bào ngư (nước giếng)
Chưa cung cấp KN nước tưới vùng trồng nấm bào ngư (nước giếng)
Chưa cung cấp KN nước tưới vùng trồng nấm bào ngư (nước giếng)
Chưa cung cấp KN nước tưới vùng trồng nấm bào ngư (nước giếng)
Chưa cung cấp KN nước tưới vùng trồng nấm bào ngư (nước giếng)
Chưa cung cấp KN nước tưới vùng trồng nấm bào ngư (nước giếng)
Chưa cung cấp KN  giá thể trồng nấm bào ngư
Chưa cung cấp KN  giá thể trồng nấm bào ngư
Chưa cung cấp KN  giá thể trồng nấm bào ngư
Chưa cung cấp KN  giá thể trồng nấm bào ngư
Chưa cung cấp KN  giá thể trồng nấm bào ngư
Chưa cung cấp KN  giá thể trồng nấm bào ngư
Chưa cung cấp KN  giá thể trồng nấm bào ngư
Chưa cung cấp KN  giá thể trồng nấm bào ngư
Khảo sát thực tế 03 nhà nấm của hộ liên kết nấm bào ngư: bịch phôi nấm không có khoản cách với mặt đất (chậm đất), nấm khi ra có thể tiếp xúc trực tiếp với nền đất.
Khảo sát thực tế 03 nhà nấm của hộ liên kết nấm bào ngư: bịch phôi nấm không có khoản cách với mặt đất (chậm đất), nấm khi ra có thể tiếp xúc trực tiếp với nền đất)
Khảo sát thực tế 03 nhà nấm của hộ liên kết nấm bào ngư: bịch phôi nấm không có khoản cách với mặt đất (chậm đất), nấm khi ra có thể tiếp xúc trực tiếp với nền đất)
Khảo sát thực tế 03 nhà nấm của hộ liên kết nấm bào ngư: bịch phôi nấm không có khoản cách với mặt đất (chậm đất), nấm khi ra có thể tiếp xúc trực tiếp với nền đất)
Khảo sát thực tế 03 nhà nấm của hộ liên kết nấm bào ngư: bịch phôi nấm không có khoản cách với mặt đất (chậm đất), nấm khi ra có thể tiếp xúc trực tiếp với nền đất)
Khảo sát thực tế 03 nhà nấm của hộ liên kết nấm bào ngư: bịch phôi nấm không có khoản cách với mặt đất (chậm đất), nấm khi ra có thể tiếp xúc trực tiếp với nền đất)
Khảo sát thực tế 03 nhà nấm của hộ liên kết nấm bào ngư: bịch phôi nấm không có khoản cách với mặt đất (chậm đất), nấm khi ra có thể tiếp xúc trực tiếp với nền đất)
Khảo sát thực tế 03 nhà nấm của hộ liên kết nấm bào ngư: bịch phôi nấm không có khoản cách với mặt đất (chậm đất), nấm khi ra có thể tiếp xúc trực tiếp với nền đất)
Trên sàn khu vực sơ chế có nhiều vụn xốp
Trên sàn khu vực sơ chế có nhiều vụn xốp
Trên sàn khu vực sơ chế có nhiều vụn xốp
Trên sàn khu vực sơ chế có nhiều vụn xốp
Trên sàn khu vực sơ chế có nhiều vụn xốp
Trên sàn khu vực sơ chế có nhiều vụn xốp
Trên sàn khu vực sơ chế có nhiều vụn xốp
Trên sàn khu vực sơ chế có nhiều vụn xốp
Một số thùng rác trong khu sơ chế chưa có túi rác
Một số thùng rác trong khu sơ chế chưa có túi rác
Một số thùng rác trong khu sơ chế chưa có túi rác
Một số thùng rác trong khu sơ chế chưa có túi rác
Một số thùng rác trong khu sơ chế chưa có túi rác
Một số thùng rác trong khu sơ chế chưa có túi rác
Một số thùng rác trong khu sơ chế chưa có túi rác
Một số thùng rác trong khu sơ chế chưa có túi rác
Sử dụng nước rửa tay có mùi và không có trang bị cồn sát khuẩn
Sử dụng nước rửa tay có mùi và không có trang bị cồn sát khuẩn
Sử dụng nước rửa tay có mùi và không có trang bị cồn sát khuẩn
Sử dụng nước rửa tay có mùi và không có trang bị cồn sát khuẩn
Sử dụng nước rửa tay có mùi và không có trang bị cồn sát khuẩn
Sử dụng nước rửa tay có mùi và không có trang bị cồn sát khuẩn
Sử dụng nước rửa tay có mùi và không có trang bị cồn sát khuẩn
Sử dụng nước rửa tay có mùi và không có trang bị cồn sát khuẩn</t>
  </si>
  <si>
    <t>2011596_CTY TNHH VƯỜN LÁ XANH_KQ.xlsx</t>
  </si>
  <si>
    <t>2011596</t>
  </si>
  <si>
    <t>51 Ngô Gia Tự, TT Vạn Giã, H. Vạn Ninh, tỉnh Khánh Hòa.</t>
  </si>
  <si>
    <t>Rau thủy canh: cải ngồng, cải ngọt, rau dền, cải bó xôi, rau muống, xà lách các loại….</t>
  </si>
  <si>
    <t>0979505935</t>
  </si>
  <si>
    <t>greenleafgarden.vn@gmail.com</t>
  </si>
  <si>
    <t>chưa có kiểm định cân định kỳ, chưa lưu hồ sơ theo dõi kiểm soát đo lường sau đóng gói
nhật ký  vườn ươm cập nhật chưa đầy đủ thông tin
tại thời điểm kiểm tra, chưa cung cấp được PKN giá thể
NCC sử dụng chế phẩm sinh học tự ủ: gừng, tòi, ớt, dịch mật. Nhưng chưa ghi chép quá trình ủ
Chưa khám sức khỏe định kỳ 1 năm/ lần. Khám ngày 07/03/2025
Tại thời điểm kiểm tra, chưa cung cấp dc hồ sơ tập huấn ATTP
chưa có hồ sơ kiểm soát động vật gây hại</t>
  </si>
  <si>
    <t>260407_2005100_NCC CTY TNHH TMDV SXTP HƯƠNG VIỆT_HLK NGUYỄN VĂN NHÂN.xlsx</t>
  </si>
  <si>
    <t xml:space="preserve">HLK Nguyễn Văn Nhân_Gò Dầu Tây Ninh
</t>
  </si>
  <si>
    <t xml:space="preserve">raucuquahuongviet@gmail.com </t>
  </si>
  <si>
    <t>Trên vườn có bảng nhận diện thông tin lô thửa, nhưng trên nhật kí lại không thể hiện =&gt; cũng không đối chiếu thông tin được
Trên vườn có bảng nhận diện thông tin lô thửa, nhưng trên nhật kí lại không thể hiện =&gt; cũng không đối chiếu thông tin được
Trên vườn có bảng nhận diện thông tin lô thửa, nhưng trên nhật kí lại không thể hiện =&gt; cũng không đối chiếu thông tin được
Trên vườn có bảng nhận diện thông tin lô thửa, nhưng trên nhật kí lại không thể hiện =&gt; cũng không đối chiếu thông tin được
Trên vườn có bảng nhận diện thông tin lô thửa, nhưng trên nhật kí lại không thể hiện =&gt; cũng không đối chiếu thông tin được
Trên vườn có bảng nhận diện thông tin lô thửa, nhưng trên nhật kí lại không thể hiện =&gt; cũng không đối chiếu thông tin được
Trên vườn có bảng nhận diện thông tin lô thửa, nhưng trên nhật kí lại không thể hiện =&gt; cũng không đối chiếu thông tin được
Trên vườn có bảng nhận diện thông tin lô thửa, nhưng trên nhật kí lại không thể hiện =&gt; cũng không đối chiếu thông tin được
Nhật kí sản xuất cả 02 vừng trồng đều có ghi chép tương đối, tuy nhiên trên nhật kí chưa có mã lô/ số lô, một số ngày phun phân/thuốc vẫn chưa ghi đầy đủ ngày cách ly.
Nhật kí sản xuất cả 02 vừng trồng đều có ghi chép tương đối, tuy nhiên trên nhật kí chưa có mã lô/ số lô, một số ngày phun phân/thuốc vẫn chưa ghi đầy đủ ngày cách ly.
Nhật kí sản xuất cả 02 vừng trồng đều có ghi chép tương đối, tuy nhiên trên nhật kí chưa có mã lô/ số lô, một số ngày phun phân/thuốc vẫn chưa ghi đầy đủ ngày cách ly.
Nhật kí sản xuất cả 02 vừng trồng đều có ghi chép tương đối, tuy nhiên trên nhật kí chưa có mã lô/ số lô, một số ngày phun phân/thuốc vẫn chưa ghi đầy đủ ngày cách ly.
Nhật kí sản xuất cả 02 vừng trồng đều có ghi chép tương đối, tuy nhiên trên nhật kí chưa có mã lô/ số lô, một số ngày phun phân/thuốc vẫn chưa ghi đầy đủ ngày cách ly.
Nhật kí sản xuất cả 02 vừng trồng đều có ghi chép tương đối, tuy nhiên trên nhật kí chưa có mã lô/ số lô, một số ngày phun phân/thuốc vẫn chưa ghi đầy đủ ngày cách ly.
Nhật kí sản xuất cả 02 vừng trồng đều có ghi chép tương đối, tuy nhiên trên nhật kí chưa có mã lô/ số lô, một số ngày phun phân/thuốc vẫn chưa ghi đầy đủ ngày cách ly.
Nhật kí sản xuất cả 02 vừng trồng đều có ghi chép tương đối, tuy nhiên trên nhật kí chưa có mã lô/ số lô, một số ngày phun phân/thuốc vẫn chưa ghi đầy đủ ngày cách ly.
Cả 02 vùng trồng: ớt cay và bí hồ lô điều không có bảng thông tin nhận diện lô thửa
Cả 02 vùng trồng: ớt cay và bí hồ lô điều không có bảng thông tin nhận diện lô thửa
Cả 02 vùng trồng: ớt cay và bí hồ lô điều không có bảng thông tin nhận diện lô thửa
Cả 02 vùng trồng: ớt cay và bí hồ lô điều không có bảng thông tin nhận diện lô thửa
Cả 02 vùng trồng: ớt cay và bí hồ lô điều không có bảng thông tin nhận diện lô thửa
Cả 02 vùng trồng: ớt cay và bí hồ lô điều không có bảng thông tin nhận diện lô thửa
Cả 02 vùng trồng: ớt cay và bí hồ lô điều không có bảng thông tin nhận diện lô thửa
Cả 02 vùng trồng: ớt cay và bí hồ lô điều không có bảng thông tin nhận diện lô thửa</t>
  </si>
  <si>
    <t>260407_260408_2005100_NCC CTY TNHH TMDV SXTP HƯƠNG VIỆT.xlsx</t>
  </si>
  <si>
    <t>7&amp;8</t>
  </si>
  <si>
    <t xml:space="preserve">Cơ sở sở sơ chế/đóng gói: 117E/2 Đặng Công Bỉnh, Ấp 5,X. Xuân Thới Sơn H. Hóc Môn TP Hồ Chí Minh
HLK Nguyễn Văn Nhân_Gò Dầu Tây Ninh (bí đỏ, ơt cay)
Công ty liên kết_Cty TNHH Bimyco  Huỳnh Thị Dần, Bình Mỹ, Củ Chi_HKL Huỳnh Văn Tý (rau muống)
</t>
  </si>
  <si>
    <t>Bí hồ lô, ớt cay, rau muống nước…</t>
  </si>
  <si>
    <t>HLK Huỳnh Văn Tý của công ty BIMYCO giấy cam kết sản xuất an toàn chưa đạt (không có con dấu của UBND cấp xã/chủ tịch hội nông dân)
HLK Huỳnh Văn Tý của công ty BIMYCO giấy cam kết sản xuất an toàn chưa đạt (không có con dấu của UBND cấp xã/chủ tịch hội nông dân)
HLK Huỳnh Văn Tý của công ty BIMYCO giấy cam kết sản xuất an toàn chưa đạt (không có con dấu của UBND cấp xã/chủ tịch hội nông dân)
HLK Huỳnh Văn Tý của công ty BIMYCO giấy cam kết sản xuất an toàn chưa đạt (không có con dấu của UBND cấp xã/chủ tịch hội nông dân)
HLK Huỳnh Văn Tý của công ty BIMYCO giấy cam kết sản xuất an toàn chưa đạt (không có con dấu của UBND cấp xã/chủ tịch hội nông dân)
HLK Huỳnh Văn Tý của công ty BIMYCO giấy cam kết sản xuất an toàn chưa đạt (không có con dấu của UBND cấp xã/chủ tịch hội nông dân)
HLK Huỳnh Văn Tý của công ty BIMYCO giấy cam kết sản xuất an toàn chưa đạt (không có con dấu của UBND cấp xã/chủ tịch hội nông dân)
HLK Huỳnh Văn Tý của công ty BIMYCO giấy cam kết sản xuất an toàn chưa đạt (không có con dấu của UBND cấp xã/chủ tịch hội nông dân)
Hồ sơ lưu lại các thông tin liên quan đến an toàn thực phẩm trong sản xuất, truy xuất nguồn gốc: nhật kí trồng trot ghi chép chưa đầy đủ, thiếu sót nhiều trường thông tin: ngày cách ly, thuốc xịt cỏ sử dụng…
Hồ sơ lưu lại các thông tin liên quan đến an toàn thực phẩm trong sản xuất, truy xuất nguồn gốc: nhật kí trồng trot ghi chép chưa đầy đủ, thiếu sót nhiều trường thông tin: ngày cách ly, thuốc xịt cỏ sử dụng…
Hồ sơ lưu lại các thông tin liên quan đến an toàn thực phẩm trong sản xuất, truy xuất nguồn gốc: nhật kí trồng trot ghi chép chưa đầy đủ, thiếu sót nhiều trường thông tin: ngày cách ly, thuốc xịt cỏ sử dụng…
Hồ sơ lưu lại các thông tin liên quan đến an toàn thực phẩm trong sản xuất, truy xuất nguồn gốc: nhật kí trồng trot ghi chép chưa đầy đủ, thiếu sót nhiều trường thông tin: ngày cách ly, thuốc xịt cỏ sử dụng…
Hồ sơ lưu lại các thông tin liên quan đến an toàn thực phẩm trong sản xuất, truy xuất nguồn gốc: nhật kí trồng trot ghi chép chưa đầy đủ, thiếu sót nhiều trường thông tin: ngày cách ly, thuốc xịt cỏ sử dụng…
Hồ sơ lưu lại các thông tin liên quan đến an toàn thực phẩm trong sản xuất, truy xuất nguồn gốc: nhật kí trồng trot ghi chép chưa đầy đủ, thiếu sót nhiều trường thông tin: ngày cách ly, thuốc xịt cỏ sử dụng…
Hồ sơ lưu lại các thông tin liên quan đến an toàn thực phẩm trong sản xuất, truy xuất nguồn gốc: nhật kí trồng trot ghi chép chưa đầy đủ, thiếu sót nhiều trường thông tin: ngày cách ly, thuốc xịt cỏ sử dụng…
Hồ sơ lưu lại các thông tin liên quan đến an toàn thực phẩm trong sản xuất, truy xuất nguồn gốc: nhật kí trồng trot ghi chép chưa đầy đủ, thiếu sót nhiều trường thông tin: ngày cách ly, thuốc xịt cỏ sử dụng…
NCC có thực hiện kiểm định nước, nhưng giấy kiểm nghiệm chưa thể hiện rõ là nước tưới vừng trồng và địa chỉ /vùng lấy mẫu thực tế
NCC có thực hiện kiểm định nước, nhưng giấy kiểm nghiệm chưa thể hiện rõ là nước tưới vừng trồng và địa chỉ /vùng lấy mẫu thực tế
NCC có thực hiện kiểm định nước, nhưng giấy kiểm nghiệm chưa thể hiện rõ là nước tưới vừng trồng và địa chỉ /vùng lấy mẫu thực tế
NCC có thực hiện kiểm định nước, nhưng giấy kiểm nghiệm chưa thể hiện rõ là nước tưới vừng trồng và địa chỉ /vùng lấy mẫu thực tế
NCC có thực hiện kiểm định nước, nhưng giấy kiểm nghiệm chưa thể hiện rõ là nước tưới vừng trồng và địa chỉ /vùng lấy mẫu thực tế
NCC có thực hiện kiểm định nước, nhưng giấy kiểm nghiệm chưa thể hiện rõ là nước tưới vừng trồng và địa chỉ /vùng lấy mẫu thực tế
NCC có thực hiện kiểm định nước, nhưng giấy kiểm nghiệm chưa thể hiện rõ là nước tưới vừng trồng và địa chỉ /vùng lấy mẫu thực tế
NCC có thực hiện kiểm định nước, nhưng giấy kiểm nghiệm chưa thể hiện rõ là nước tưới vừng trồng và địa chỉ /vùng lấy mẫu thực tế
NCC có thực hiện kiểm định đất, nhưng giấy kiểm nghiệm chưa thể hiện rõ là đất vừng trồng và địa chỉ /vùng lấy mẫu thực tế
NCC có thực hiện kiểm định đất, nhưng giấy kiểm nghiệm chưa thể hiện rõ là đất vừng trồng và địa chỉ /vùng lấy mẫu thực tế
NCC có thực hiện kiểm định đất, nhưng giấy kiểm nghiệm chưa thể hiện rõ là đất vừng trồng và địa chỉ /vùng lấy mẫu thực tế
NCC có thực hiện kiểm định đất, nhưng giấy kiểm nghiệm chưa thể hiện rõ là đất vừng trồng và địa chỉ /vùng lấy mẫu thực tế
NCC có thực hiện kiểm định đất, nhưng giấy kiểm nghiệm chưa thể hiện rõ là đất vừng trồng và địa chỉ /vùng lấy mẫu thực tế
NCC có thực hiện kiểm định đất, nhưng giấy kiểm nghiệm chưa thể hiện rõ là đất vừng trồng và địa chỉ /vùng lấy mẫu thực tế
NCC có thực hiện kiểm định đất, nhưng giấy kiểm nghiệm chưa thể hiện rõ là đất vừng trồng và địa chỉ /vùng lấy mẫu thực tế
NCC có thực hiện kiểm định đất, nhưng giấy kiểm nghiệm chưa thể hiện rõ là đất vừng trồng và địa chỉ /vùng lấy mẫu thực tế
Trên vườn trồng không có bảng nhận diện lô/thửa nên không so sánh đối chiếu với nhật kí sản xuất được (HKL Nguyễn Văn Nhân)
Trên vườn có bảng nhận diện thông tin lô thửa, nhưng trên nhật kí lại không thể hiện =&gt; cũng không đối chiếu thông tin được
Trên nhà xưởng không có bảng nhận diện lô/thửa nên không so sánh đối chiếu với nhật kí sản xuất được (HKL Nguyễn Văn Nhân)
Trên vườn có bảng nhận diện thông tin lô thửa, nhưng trên nhật kí lại không thể hiện =&gt; cũng không đối chiếu thông tin được
Trên nhà xưởng không có bảng nhận diện lô/thửa nên không so sánh đối chiếu với nhật kí sản xuất được (HKL Nguyễn Văn Nhân)
Trên vườn có bảng nhận diện thông tin lô thửa, nhưng trên nhật kí lại không thể hiện =&gt; cũng không đối chiếu thông tin được
Trên nhà xưởng không có bảng nhận diện lô/thửa nên không so sánh đối chiếu với nhật kí sản xuất được (HKL Nguyễn Văn Nhân)
Trên vườn có bảng nhận diện thông tin lô thửa, nhưng trên nhật kí lại không thể hiện =&gt; cũng không đối chiếu thông tin được
Trên nhà xưởng không có bảng nhận diện lô/thửa nên không so sánh đối chiếu với nhật kí sản xuất được (HKL Nguyễn Văn Nhân)
Trên vườn có bảng nhận diện thông tin lô thửa, nhưng trên nhật kí lại không thể hiện =&gt; cũng không đối chiếu thông tin được
Trên nhà xưởng không có bảng nhận diện lô/thửa nên không so sánh đối chiếu với nhật kí sản xuất được (HKL Nguyễn Văn Nhân)
Trên vườn có bảng nhận diện thông tin lô thửa, nhưng trên nhật kí lại không thể hiện =&gt; cũng không đối chiếu thông tin được
Trên nhà xưởng không có bảng nhận diện lô/thửa nên không so sánh đối chiếu với nhật kí sản xuất được (HKL Nguyễn Văn Nhân)
Trên vườn có bảng nhận diện thông tin lô thửa, nhưng trên nhật kí lại không thể hiện =&gt; cũng không đối chiếu thông tin được
Trên nhà xưởng không có bảng nhận diện lô/thửa nên không so sánh đối chiếu với nhật kí sản xuất được (HKL Nguyễn Văn Nhân)
Trên vườn có bảng nhận diện thông tin lô thửa, nhưng trên nhật kí lại không thể hiện =&gt; cũng không đối chiếu thông tin được
Trên nhật kí sản xuất chưa thể hiện thời gian cách ly khi sử dụng phân thuốc (HLK Nguyễn Văn Nhân)
Trên nhật kí sản xuất chưa thể hiện thời gian cách ly khi sử dụng phân thuốc (HLK Nguyễn Văn Nhân)
Trên nhật kí sản xuất chưa thể hiện thời gian cách ly khi sử dụng phân thuốc (HLK Nguyễn Văn Nhân)
Trên nhật kí sản xuất chưa thể hiện thời gian cách ly khi sử dụng phân thuốc (HLK Nguyễn Văn Nhân)
Trên nhật kí sản xuất chưa thể hiện thời gian cách ly khi sử dụng phân thuốc (HLK Nguyễn Văn Nhân)
Trên nhật kí sản xuất chưa thể hiện thời gian cách ly khi sử dụng phân thuốc (HLK Nguyễn Văn Nhân)
Trên nhật kí sản xuất chưa thể hiện thời gian cách ly khi sử dụng phân thuốc (HLK Nguyễn Văn Nhân)
Trên nhật kí sản xuất chưa thể hiện thời gian cách ly khi sử dụng phân thuốc (HLK Nguyễn Văn Nhân)
Nhật kí sản xuất của 03 hộ đều có ghi chép tương đối, tuy nhiên trên nhật kí chưa có mã lô/ số lô, một số ngày phun phân/thuốc vẫn chưa ghi đầy đủ ngày cách ly.
HLK Huỳnh Văn Tý có sử dụng thuốc xịt cỏ bờ, nhưng trên nhật kí không có thể hiện.
Nhật kí sản xuất của 03 hộ đều có ghi chép tương đối, tuy nhiên trên nhật kí chưa có mã lô/ số lô, một số ngày phun phân/thuốc vẫn chưa ghi đầy đủ ngày cách ly.
HLK Huỳnh Văn Tý có sử dụng thuốc xịt cỏ bờ, nhưng trên nhật kí không có thể hiện.
Nhật kí sản xuất của 03 hộ đều có ghi chép tương đối, tuy nhiên trên nhật kí chưa có mã lô/ số lô, một số ngày phun phân/thuốc vẫn chưa ghi đầy đủ ngày cách ly.
HLK Huỳnh Văn Tý có sử dụng thuốc xịt cỏ bờ, nhưng trên nhật kí không có thể hiện.
Nhật kí sản xuất của 03 hộ đều có ghi chép tương đối, tuy nhiên trên nhật kí chưa có mã lô/ số lô, một số ngày phun phân/thuốc vẫn chưa ghi đầy đủ ngày cách ly.
HLK Huỳnh Văn Tý có sử dụng thuốc xịt cỏ bờ, nhưng trên nhật kí không có thể hiện.
Nhật kí sản xuất của 03 hộ đều có ghi chép tương đối, tuy nhiên trên nhật kí chưa có mã lô/ số lô, một số ngày phun phân/thuốc vẫn chưa ghi đầy đủ ngày cách ly.
HLK Huỳnh Văn Tý có sử dụng thuốc xịt cỏ bờ, nhưng trên nhật kí không có thể hiện.
Nhật kí sản xuất của 03 hộ đều có ghi chép tương đối, tuy nhiên trên nhật kí chưa có mã lô/ số lô, một số ngày phun phân/thuốc vẫn chưa ghi đầy đủ ngày cách ly.
HLK Huỳnh Văn Tý có sử dụng thuốc xịt cỏ bờ, nhưng trên nhật kí không có thể hiện.
Nhật kí sản xuất của 03 hộ đều có ghi chép tương đối, tuy nhiên trên nhật kí chưa có mã lô/ số lô, một số ngày phun phân/thuốc vẫn chưa ghi đầy đủ ngày cách ly.
HLK Huỳnh Văn Tý có sử dụng thuốc xịt cỏ bờ, nhưng trên nhật kí không có thể hiện.
Nhật kí sản xuất của 03 hộ đều có ghi chép tương đối, tuy nhiên trên nhật kí chưa có mã lô/ số lô, một số ngày phun phân/thuốc vẫn chưa ghi đầy đủ ngày cách ly.
HLK Huỳnh Văn Tý có sử dụng thuốc xịt cỏ bờ, nhưng trên nhật kí không có thể hiện.
Các thiết bị sử dụng cho việc phun thuốc bảo vệ thực vật phải được bảo quản trong điều kiện tốt, bảo đảm an toàn và được vệ sinh thường xuyên. (HLK Huỳnh Văn Tý)
Các thiết bị sử dụng cho việc phun thuốc bảo vệ thực vật phải được bảo quản trong điều kiện tốt, bảo đảm an toàn và được vệ sinh thường xuyên. (HLK Huỳnh Văn Tý)
Các thiết bị sử dụng cho việc phun thuốc bảo vệ thực vật phải được bảo quản trong điều kiện tốt, bảo đảm an toàn và được vệ sinh thường xuyên. (HLK Huỳnh Văn Tý)
Các thiết bị sử dụng cho việc phun thuốc bảo vệ thực vật phải được bảo quản trong điều kiện tốt, bảo đảm an toàn và được vệ sinh thường xuyên. (HLK Huỳnh Văn Tý)
Các thiết bị sử dụng cho việc phun thuốc bảo vệ thực vật phải được bảo quản trong điều kiện tốt, bảo đảm an toàn và được vệ sinh thường xuyên. (HLK Huỳnh Văn Tý)
Các thiết bị sử dụng cho việc phun thuốc bảo vệ thực vật phải được bảo quản trong điều kiện tốt, bảo đảm an toàn và được vệ sinh thường xuyên. (HLK Huỳnh Văn Tý)
Các thiết bị sử dụng cho việc phun thuốc bảo vệ thực vật phải được bảo quản trong điều kiện tốt, bảo đảm an toàn và được vệ sinh thường xuyên. (HLK Huỳnh Văn Tý)
Các thiết bị sử dụng cho việc phun thuốc bảo vệ thực vật phải được bảo quản trong điều kiện tốt, bảo đảm an toàn và được vệ sinh thường xuyên. (HLK Huỳnh Văn Tý)
Vỏ bao bì BVTV chưa được thu gom triệt để, thực tế đang đốt ngay tại vườn (HLK Huỳnh Văn Tý)
Người đào tạo ATTP chưa được cấp giấy CN đào tạo
Người đào tạo ATTP chưa được cấp giấy CN đào tạo
Người đào tạo ATTP chưa được cấp giấy CN đào tạo
Người đào tạo ATTP chưa được cấp giấy CN đào tạo
Người đào tạo ATTP chưa được cấp giấy CN đào tạo
Người đào tạo ATTP chưa được cấp giấy CN đào tạo
Người đào tạo ATTP chưa được cấp giấy CN đào tạo
Người đào tạo ATTP chưa được cấp giấy CN đào tạo</t>
  </si>
  <si>
    <t>260408_2010793_CTY CP SX TM NS HITECH.xlsx</t>
  </si>
  <si>
    <t>Lâm Kim Huyền Trân
Nguyexn Thị Bách Thoa
Kiều Thị tuyết Sương</t>
  </si>
  <si>
    <t>CTY CP SX TM NÔNG SẢN HITECH</t>
  </si>
  <si>
    <t>138/11/, Đường số 20, P.5, Gò Vấp</t>
  </si>
  <si>
    <t>Cải dún, cải ngọt, cải bẹ xanh thủy canh</t>
  </si>
  <si>
    <t>chautruclam88@gmail.com</t>
  </si>
  <si>
    <t>2604_2062518_CTY CP VINAGREENCO.xlsx</t>
  </si>
  <si>
    <t>CTY CỔ PHẦN VINAGREENCO</t>
  </si>
  <si>
    <t>Bưởi da xanh, bưởi năm roi</t>
  </si>
  <si>
    <t>0967777760</t>
  </si>
  <si>
    <t>infovinagreenco@gmail.com</t>
  </si>
  <si>
    <t>2604_2062518_CTY CP VINAGREENCO_HND_LÊ VĂN PHẢI.xlsx</t>
  </si>
  <si>
    <t>Tổ 10, ấp Mỹ Lợi, xã Mỹ Hòa, thị xã Bình Minh, tỉnh Vĩnh Long</t>
  </si>
  <si>
    <t>Ấp Kinh giữa 1, xã Kế Thành, huyện Kế Sách, tỉnh Sóc Trăng</t>
  </si>
  <si>
    <t>2604_2062518_CTY CP VINAGREENCO_HND_TRẦN TRUNG DŨNG.xlsx</t>
  </si>
  <si>
    <t>2604_2062518_CTY CP VINAGREENCO_HND_ĐINH VĂN CHỆT.xlsx</t>
  </si>
  <si>
    <t>260409_2062724_CTY TNHH CB NÔNG SẢN XANH.xlsx</t>
  </si>
  <si>
    <t>CTY TNHH CB - TM NÔNG SẢN XANH</t>
  </si>
  <si>
    <t>354/20/16 Vườn lài, P. An Phú Đông, Tp. Hồ Chí Minh</t>
  </si>
  <si>
    <t xml:space="preserve">354/20/16 Vườn lài, P. An Phú Đông, Tp. Hồ Chí Minh
Vùng Trùng: HTX Mỹ Thanh: 75 ấp 5, xã Mỹ Thạnh, Tỉnh Tây Ninh. </t>
  </si>
  <si>
    <t>giá đậu xanh, đu đủ, khổ qua, bí đỏ</t>
  </si>
  <si>
    <t>0987599718</t>
  </si>
  <si>
    <t>nongsanxanh2025@gmail.com</t>
  </si>
  <si>
    <t>260410_2010076_CTY TNHH MTV TMDV C.D.K.xlsx</t>
  </si>
  <si>
    <t>CTY TNHH MTV TMDV C.D.K</t>
  </si>
  <si>
    <t>FRESH FOOD &lt;freshfood2412@gmail.com&gt;</t>
  </si>
  <si>
    <t>260410_2010076_CTY TNHH MTV TMDV C.D.K_HND_BÙI THỊ TUYẾT VÂN.xlsx</t>
  </si>
  <si>
    <t>260410_2010076_CTY TNHH MTV TMDV C.D.K_HND_NGUYỄN BÌNH NGHỊ.xlsx</t>
  </si>
  <si>
    <t>260410_2010076_CTY TNHH MTV TMDV C.D.K_HND_NGUYỄN TRUNG HIẾU.xlsx</t>
  </si>
  <si>
    <t>Khu phố 126G, P An Hội, tỉnh Vĩnh Long</t>
  </si>
  <si>
    <t>260414_2010420_CTY TNHH SX TM DV HƯƠNG ĐẤT_Kết quả đánh giá.xlsx</t>
  </si>
  <si>
    <t>2010420</t>
  </si>
  <si>
    <t>110/5 An Nhơn,  phường 17, Q. Gò Vấp, TP. Hồ Chí Minh</t>
  </si>
  <si>
    <t>0909 018 036 Viên, 0979.347.507 Dung</t>
  </si>
  <si>
    <t>quynhvien78@gmail.com;banhang@happyvegi.com;vanhanh@happyvegi.com</t>
  </si>
  <si>
    <t>260414_2011645_HTX NÔNG NGHIỆP THƯƠNG MẠI DỊCH VỤ LONG THỚI THỊNH.xlsx</t>
  </si>
  <si>
    <t>Lâm Kim Huyền Trân</t>
  </si>
  <si>
    <t xml:space="preserve">HTX NÔNG NGHIỆP THƯƠNG MẠI DỊCH VỤ LONG THỚI THỊNH. </t>
  </si>
  <si>
    <t>Bí hồ lô, rau răm, cải chíp, mồng tơ, cải xanh, mướp đăng</t>
  </si>
  <si>
    <t>ctychebienthucphamtoanphat123@gmail.com</t>
  </si>
  <si>
    <t>Nơi bảo quản phân bón, thuốc BVTV của vùng trồng còn để chung với khu vực sinh hoạt HND Nguyễn Văn Phụng
Nơi bảo quản phân bón, thuốc BVTV của vùng trồng còn để chung với khu vực sinh hoạt HND Nguyễn Văn Phụng
Nơi bảo quản phân bón, thuốc BVTV của vùng trồng còn để chung với khu vực sinh hoạt HND Nguyễn Văn Phụng
Nơi bảo quản phân bón, thuốc BVTV của vùng trồng còn để chung với khu vực sinh hoạt HND Nguyễn Văn Phụng
Nơi bảo quản phân bón, thuốc BVTV của vùng trồng còn để chung với khu vực sinh hoạt HND Nguyễn Văn Phụng
Nơi bảo quản phân bón, thuốc BVTV của vùng trồng còn để chung với khu vực sinh hoạt HND Nguyễn Văn Phụng
Nơi bảo quản phân bón, thuốc BVTV của vùng trồng còn để chung với khu vực sinh hoạt HND Nguyễn Văn Phụng
Nơi bảo quản phân bón, thuốc BVTV của vùng trồng còn để chung với khu vực sinh hoạt HND Nguyễn Văn Phụng
Vỏ bao bì thuốc BVTV chưa được thu gom triệt để trên vườn HND Trần Thị Vân
Vỏ bao bì thuốc BVTV chưa được thu gom triệt để trên vườn HND Trần Thị Vân
Vỏ bao bì thuốc BVTV chưa được thu gom triệt để trên vườn HND Trần Thị Vân
Vỏ bao bì thuốc BVTV chưa được thu gom triệt để trên vườn HND Trần Thị Vân
Vỏ bao bì thuốc BVTV chưa được thu gom triệt để trên vườn HND Trần Thị Vân
Vỏ bao bì thuốc BVTV chưa được thu gom triệt để trên vườn HND Trần Thị Vân
Vỏ bao bì thuốc BVTV chưa được thu gom triệt để trên vườn HND Trần Thị Vân
Vỏ bao bì thuốc BVTV chưa được thu gom triệt để trên vườn HND Trần Thị Vân
Vùng trồng cần có biện pháp cách ly hạn chế các nguồn lây nhiễm (ruộng lúa, các loại rau trồng không cùng lứa tuổi và phun thuốc ở các giai đoạn khác nhau)
Vùng trồng cần có biện pháp cách ly hạn chế các nguồn lây nhiễm (ruộng lúa, các loại rau trồng không cùng lứa tuổi và phun thuốc ở các giai đoạn khác nhau)
Vùng trồng cần có biện pháp cách ly hạn chế các nguồn lây nhiễm (ruộng lúa, các loại rau trồng không cùng lứa tuổi và phun thuốc ở các giai đoạn khác nhau)
Vùng trồng cần có biện pháp cách ly hạn chế các nguồn lây nhiễm (ruộng lúa, các loại rau trồng không cùng lứa tuổi và phun thuốc ở các giai đoạn khác nhau)
Vùng trồng cần có biện pháp cách ly hạn chế các nguồn lây nhiễm (ruộng lúa, các loại rau trồng không cùng lứa tuổi và phun thuốc ở các giai đoạn khác nhau)
Vùng trồng cần có biện pháp cách ly hạn chế các nguồn lây nhiễm (ruộng lúa, các loại rau trồng không cùng lứa tuổi và phun thuốc ở các giai đoạn khác nhau)
Vùng trồng cần có biện pháp cách ly hạn chế các nguồn lây nhiễm (ruộng lúa, các loại rau trồng không cùng lứa tuổi và phun thuốc ở các giai đoạn khác nhau)
Vùng trồng cần có biện pháp cách ly hạn chế các nguồn lây nhiễm (ruộng lúa, các loại rau trồng không cùng lứa tuổi và phun thuốc ở các giai đoạn khác nhau)
Sàn nhà khu vực sơ chế bị nứt nhiều chỗ
Sàn nhà khu vực sơ chế bị nứt nhiều chỗ
Sàn nhà khu vực sơ chế bị nứt nhiều chỗ
Sàn nhà khu vực sơ chế bị nứt nhiều chỗ
Sàn nhà khu vực sơ chế bị nứt nhiều chỗ
Sàn nhà khu vực sơ chế bị nứt nhiều chỗ
Sàn nhà khu vực sơ chế bị nứt nhiều chỗ
Sàn nhà khu vực sơ chế bị nứt nhiều chỗ
Trần có nhiều chỗ laphong chưa kín
Trần có nhiều chỗ laphong chưa kín
Trần có nhiều chỗ laphong chưa kín
Trần có nhiều chỗ laphong chưa kín
Trần có nhiều chỗ laphong chưa kín
Trần có nhiều chỗ laphong chưa kín
Trần có nhiều chỗ laphong chưa kín
Trần có nhiều chỗ laphong chưa kín
Chưa cung cấp KN nước tại cơ sở
Chưa cung cấp KN nước tại cơ sở
Chưa cung cấp KN nước tại cơ sở
Chưa cung cấp KN nước tại cơ sở
Chưa cung cấp KN nước tại cơ sở
Chưa cung cấp KN nước tại cơ sở
Chưa cung cấp KN nước tại cơ sở
Chưa cung cấp KN nước tại cơ sở
Khu vực chứa đựng rác thải tập kết trước cơ sở sản xuất nhưng chưa có thùng chứa có nắp đậy.
Khu vực chứa đựng rác thải tập kết trước cơ sở sản xuất nhưng chưa có thùng chứa có nắp đậy.
Khu vực chứa đựng rác thải tập kết trước cơ sở sản xuất nhưng chưa có thùng chứa có nắp đậy.
Khu vực chứa đựng rác thải tập kết trước cơ sở sản xuất nhưng chưa có thùng chứa có nắp đậy.
Khu vực chứa đựng rác thải tập kết trước cơ sở sản xuất nhưng chưa có thùng chứa có nắp đậy.
Khu vực chứa đựng rác thải tập kết trước cơ sở sản xuất nhưng chưa có thùng chứa có nắp đậy.
Khu vực chứa đựng rác thải tập kết trước cơ sở sản xuất nhưng chưa có thùng chứa có nắp đậy.
Khu vực chứa đựng rác thải tập kết trước cơ sở sản xuất nhưng chưa có thùng chứa có nắp đậy.
Còn sử dụng nước rửa tay lifebouy
Còn sử dụng nước rửa tay lifebouy
Còn sử dụng nước rửa tay lifebouy
Còn sử dụng nước rửa tay lifebouy
Còn sử dụng nước rửa tay lifebouy
Còn sử dụng nước rửa tay lifebouy
Còn sử dụng nước rửa tay lifebouy
Còn sử dụng nước rửa tay lifebouy
Còn sử dụng nước rửa tay lifebouy
Còn sử dụng nước rửa tay lifebouy
Còn sử dụng nước rửa tay lifebouy
Còn sử dụng nước rửa tay lifebouy
Còn sử dụng nước rửa tay lifebouy
Còn sử dụng nước rửa tay lifebouy
Còn sử dụng nước rửa tay lifebouy
Còn sử dụng nước rửa tay lifebouy
Hồ sơ khám sức khỏe thiếu mục cân lâm sàng
Hồ sơ khám sức khỏe thiếu mục cân lâm sàng
Hồ sơ khám sức khỏe thiếu mục cân lâm sàng
Hồ sơ khám sức khỏe thiếu mục cân lâm sàng
Hồ sơ khám sức khỏe thiếu mục cân lâm sàng
Hồ sơ khám sức khỏe thiếu mục cân lâm sàng
Hồ sơ khám sức khỏe thiếu mục cân lâm sàng
Hồ sơ khám sức khỏe thiếu mục cân lâm sàng</t>
  </si>
  <si>
    <t>260414_NCCMOI_CÔNG TY CỔ PHẦN VƯỜN RAU ĐÀ LẠT_CÔNG TY TNHH TRANG TRẠI LANGBIANG_KQ.xlsx</t>
  </si>
  <si>
    <t>Sản Xuất</t>
  </si>
  <si>
    <t>Nhà sơ chế: 112 Huỳnh Tấn Phát, P. Xuân Trường - Đà Lạt</t>
  </si>
  <si>
    <t xml:space="preserve"> Công ty TNHH trang trại Langbiang - Đạ Sar, xã Lạc Dương, Lâm Đồng</t>
  </si>
  <si>
    <t>Xà lách lolo xanh tc, Xà lách mở tc, Xà lách thủy tinh tc</t>
  </si>
  <si>
    <t>0917720803</t>
  </si>
  <si>
    <t>rauciti2011@gmail.com; qa@raudl.com</t>
  </si>
  <si>
    <t>Chưa có biện pháp ngăn chặn phát tán sang ruộng xung quanh khi phun thuốc bvtv
Chưa có hóa đơn mua bán vật tư nông nghiệp</t>
  </si>
  <si>
    <t>260414_NCCMOI_CÔNG TY CỔ PHẦN VƯỜN RAU ĐÀ LẠT_KQ.xlsx</t>
  </si>
  <si>
    <t>NCCMOI13</t>
  </si>
  <si>
    <t>vườn lơ baby: tàn dư thực vật chưa được thu gom sạch sẽ
vườn cà rốt baby: phân bón hết hạn chưa được tách riêng, bảo quản chung với thuốc bvtv
Vườn cà rốt: thuốc bvtv chưa được bảo quản đúng cách (để chung trong bao phân bón)
Chưa có biện pháp kiểm soát cách ly ly nhiểm chéo khi phun thuốc bvtv.
vườn cà rốt baby: vỏ bao bì thuốc chứa được thu gom hết, còn vương vãi trên bờ ao nước tưới.</t>
  </si>
  <si>
    <t>260414_NCCMOI_CÔNG TY CỔ PHẦN VƯỜN RAU ĐÀ LẠT_LÊ KHẮC SÁNG_KQ.xlsx</t>
  </si>
  <si>
    <t>HLK LÊ KHẮC SÁNG -Đạ Sar, xã Lạc Dương, Lâm Đồng</t>
  </si>
  <si>
    <t>Chưa có kiểm nghiệm đất vùng trồng
Chưa có kiểm nghiệm nước vùng trồng
Chưa có biện pháp ngăn chặn phát tán sang ruộng xung quanh khi phun thuốc bvtv
Chưa có hóa đơn mua bán vật tư nông nghiệp</t>
  </si>
  <si>
    <t>260414_NCCMOI_CÔNG TY CỔ PHẦN VƯỜN RAU ĐÀ LẠT_NGUYỄN THỊ MY LY_KQ.xlsx</t>
  </si>
  <si>
    <t>CÔNG TY CỔ PHẦN VƯỜN RAU ĐÀ LẠT_NGUYỄN THỊ MY LY</t>
  </si>
  <si>
    <t>HLK NGUYỄN THỊ MY LY - Đường Tập Đoàn 1, phường Xuân trường - Đà Lạt, Lâm Đồng</t>
  </si>
  <si>
    <t>Chưa có kiểm nghiệm đất vùng trồng
Chưa có kiểm nghiệm nước vùng trồng
Chưa có hóa đơn mua bán vật tư nông nghiệp</t>
  </si>
  <si>
    <t>260414_NCCMOI_CÔNG TY CỔ PHẦN VƯỜN RAU ĐÀ LẠT_TRẦN THỊ HỒNG CẨM_KQ.xlsx</t>
  </si>
  <si>
    <t>NCCMOI</t>
  </si>
  <si>
    <t>HLK TRẦN THỊ HỒNG CẨM - Đạ Sar, xã Lạc Dương, Lâm Đồng</t>
  </si>
  <si>
    <t>Cà rốt baby</t>
  </si>
  <si>
    <t>Chưa có kiểm nghiệm đất vùng trồng
Chưa có kiểm nghiệm nước vùng trồng
Chưa có biện pháp ngăn chặn phát tán sang ruộng xung quanh khi phun thuốc bvtv
Chưa có hóa đơn mua bán vật tư nông nghiệp
Kho bảo quản lộn xộn, không sạch sẽ</t>
  </si>
  <si>
    <t>260416_2010490_CTY TNHH RAU AN TOÀN PHÚ HIỆP.xlsx</t>
  </si>
  <si>
    <t>CTY TNHH RAU AN TOÀN PHÚ HIỆP</t>
  </si>
  <si>
    <t>Đường Bờ Chùa, ấp Trong, xã Phước Hậu, huyện Cần Giuộc, tỉnh Long An.</t>
  </si>
  <si>
    <t>húng lủi, húng cây, húng quế, ngò gai</t>
  </si>
  <si>
    <t>Có nơi lưu trữ phân bón, thuốc BVTV tuy nhiên một số nông hộ liên kết nơi lưu trữ không có thông tin nhận diện và còn bề bộn
Có nơi lưu trữ phân bón, thuốc BVTV tuy nhiên một số nông hộ liên kết nơi lưu trữ không có thông tin nhận diện và còn bề bộn
Có nơi lưu trữ phân bón, thuốc BVTV tuy nhiên một số nông hộ liên kết nơi lưu trữ không có thông tin nhận diện và còn bề bộn
Có nơi lưu trữ phân bón, thuốc BVTV tuy nhiên một số nông hộ liên kết nơi lưu trữ không có thông tin nhận diện và còn bề bộn
Có nơi lưu trữ phân bón, thuốc BVTV tuy nhiên một số nông hộ liên kết nơi lưu trữ không có thông tin nhận diện và còn bề bộn
Có nơi lưu trữ phân bón, thuốc BVTV tuy nhiên một số nông hộ liên kết nơi lưu trữ không có thông tin nhận diện và còn bề bộn
Có nơi lưu trữ phân bón, thuốc BVTV tuy nhiên một số nông hộ liên kết nơi lưu trữ không có thông tin nhận diện và còn bề bộn
Có nơi lưu trữ phân bón, thuốc BVTV tuy nhiên một số nông hộ liên kết nơi lưu trữ không có thông tin nhận diện và còn bề bộn
Có dụng cụ chứa bao bì thuốc sau khi sử dụng tuy nhiên không có thông tin nhận diện trên thùng chứa ở một số nông hộ
Có dụng cụ chứa bao bì thuốc sau khi sử dụng tuy nhiên không có thông tin nhận diện trên thùng chứa ở một số nông hộ
Có dụng cụ chứa bao bì thuốc sau khi sử dụng tuy nhiên không có thông tin nhận diện trên thùng chứa ở một số nông hộ
Có dụng cụ chứa bao bì thuốc sau khi sử dụng tuy nhiên không có thông tin nhận diện trên thùng chứa ở một số nông hộ
Có dụng cụ chứa bao bì thuốc sau khi sử dụng tuy nhiên không có thông tin nhận diện trên thùng chứa ở một số nông hộ
Có dụng cụ chứa bao bì thuốc sau khi sử dụng tuy nhiên không có thông tin nhận diện trên thùng chứa ở một số nông hộ
Có dụng cụ chứa bao bì thuốc sau khi sử dụng tuy nhiên không có thông tin nhận diện trên thùng chứa ở một số nông hộ
Có dụng cụ chứa bao bì thuốc sau khi sử dụng tuy nhiên không có thông tin nhận diện trên thùng chứa ở một số nông hộ
Có nhật ký sản xuất nhưng mới ghi đến ngày 5/03/2026 HND Nguyễn Thanh Lanh
Có nhật ký sản xuất nhưng mới ghi đến ngày 5/03/2026 Nguyễn Thanh Lanh
Có nhật ký sản xuất nhưng mới ghi đến ngày 5/03/2026 Nguyễn Thanh Lanh
Có nhật ký sản xuất nhưng mới ghi đến ngày 5/03/2026 Nguyễn Thanh Lanh
Có nhật ký sản xuất nhưng mới ghi đến ngày 5/03/2026 Nguyễn Thanh Lanh
Có nhật ký sản xuất nhưng mới ghi đến ngày 5/03/2026 Nguyễn Thanh Lanh
Có nhật ký sản xuất nhưng mới ghi đến ngày 5/03/2026 Nguyễn Thanh Lanh
Có nhật ký sản xuất nhưng mới ghi đến ngày 5/03/2026 Nguyễn Thanh Lanh
Khu vực lưu trữ phân thuốc chưa có bảng nhận diện và còn bề bộn tại vườn hộ nông dân
Khu vực lưu trữ phân thuốc chưa có bảng nhận diện và còn bề bộn tại vườn hộ nông dân
Khu vực lưu trữ phân thuốc chưa có bảng nhận diện và còn bề bộn tại vườn hộ nông dân
Khu vực lưu trữ phân thuốc chưa có bảng nhận diện và còn bề bộn tại vườn hộ nông dân
Khu vực lưu trữ phân thuốc chưa có bảng nhận diện và còn bề bộn tại vườn hộ nông dân
Khu vực lưu trữ phân thuốc chưa có bảng nhận diện và còn bề bộn tại vườn hộ nông dân
Khu vực lưu trữ phân thuốc chưa có bảng nhận diện và còn bề bộn tại vườn hộ nông dân
Khu vực lưu trữ phân thuốc chưa có bảng nhận diện và còn bề bộn tại vườn hộ nông dân
Thiết bị pha thuốc, phun thuốc còn dơ, chưa được vệ sinh sạch ở một số nông hộ
Thiết bị pha thuốc, phun thuốc còn dơ, chưa được vệ sinh sạch ở một số nông hộ
Thiết bị pha thuốc, phun thuốc còn dơ, chưa được vệ sinh sạch ở một số nông hộ
Thiết bị pha thuốc, phun thuốc còn dơ, chưa được vệ sinh sạch ở một số nông hộ
Thiết bị pha thuốc, phun thuốc còn dơ, chưa được vệ sinh sạch ở một số nông hộ
Thiết bị pha thuốc, phun thuốc còn dơ, chưa được vệ sinh sạch ở một số nông hộ
Thiết bị pha thuốc, phun thuốc còn dơ, chưa được vệ sinh sạch ở một số nông hộ
Thiết bị pha thuốc, phun thuốc còn dơ, chưa được vệ sinh sạch ở một số nông hộ
Có thu gom nhưng chưa có thông tin trên thùng chứa tại các hộ nông dân
Có thu gom nhưng chưa có thông tin trên thùng chứa tại các hộ nông dân
Có thu gom nhưng chưa có thông tin trên thùng chứa tại các hộ nông dân
Có thu gom nhưng chưa có thông tin trên thùng chứa tại các hộ nông dân
Có thu gom nhưng chưa có thông tin trên thùng chứa tại các hộ nông dân
Có thu gom nhưng chưa có thông tin trên thùng chứa tại các hộ nông dân
Có thu gom nhưng chưa có thông tin trên thùng chứa tại các hộ nông dân
Có thu gom nhưng chưa có thông tin trên thùng chứa tại các hộ nông dân
Rau củ qua khi sơ chế còn đề trên sàn, không để trên pallet
Rau củ qua khi sơ chế còn đề trên sàn, không để trên pallet
Rau củ qua khi sơ chế còn đề trên sàn, không để trên pallet
Rau củ qua khi sơ chế còn đề trên sàn, không để trên pallet
Rau củ qua khi sơ chế còn đề trên sàn, không để trên pallet
Rau củ qua khi sơ chế còn đề trên sàn, không để trên pallet
Rau củ qua khi sơ chế còn đề trên sàn, không để trên pallet
Rau củ qua khi sơ chế còn đề trên sàn, không để trên pallet
Chưa có sự cách biệt các khu vực sản xuất
Chưa có sự cách biệt các khu vực sản xuất
Chưa có sự cách biệt các khu vực sản xuất
Chưa có sự cách biệt các khu vực sản xuất
Chưa có sự cách biệt các khu vực sản xuất
Chưa có sự cách biệt các khu vực sản xuất
Chưa có sự cách biệt các khu vực sản xuất
Chưa có sự cách biệt các khu vực sản xuất
Chưa có KN nước tại cơ sở sản xuất
Chưa có KN nước tại cơ sở sản xuất
Chưa có KN nước tại cơ sở sản xuất
Chưa có KN nước tại cơ sở sản xuất
Chưa có KN nước tại cơ sở sản xuất
Chưa có KN nước tại cơ sở sản xuất
Chưa có KN nước tại cơ sở sản xuất
Chưa có KN nước tại cơ sở sản xuất
Chư trang bị cồn sát khuẩn và còn sử dụng nước rửa tay lifebouy có màu mùi
Chư trang bị cồn xác khuẩn và còn sử dụng nước rửa tay lifebouy có màu mùi
Chư trang bị cồn xác khuẩn và còn sử dụng nước rửa tay lifebouy có màu mùi
Chư trang bị cồn xác khuẩn và còn sử dụng nước rửa tay lifebouy có màu mùi
Chư trang bị cồn xác khuẩn và còn sử dụng nước rửa tay lifebouy có màu mùi
Chư trang bị cồn xác khuẩn và còn sử dụng nước rửa tay lifebouy có màu mùi
Chư trang bị cồn xác khuẩn và còn sử dụng nước rửa tay lifebouy có màu mùi
Chư trang bị cồn xác khuẩn và còn sử dụng nước rửa tay lifebouy có màu mùi
Có khám sức khỏe tuy nhiên không khám cận lâm sàng cho chủ cơ sở và nhân viên
Có khám sức khỏe tuy nhiên không khám cận lâm sàng cho chủ cơ sở và nhân viên
Có khám sức khỏe tuy nhiên không khám cận lâm sàng cho chủ cơ sở và nhân viên
Có khám sức khỏe tuy nhiên không khám cận lâm sàng cho chủ cơ sở và nhân viên
Có khám sức khỏe tuy nhiên không khám cận lâm sàng cho chủ cơ sở và nhân viên
Có khám sức khỏe tuy nhiên không khám cận lâm sàng cho chủ cơ sở và nhân viên
Có khám sức khỏe tuy nhiên không khám cận lâm sàng cho chủ cơ sở và nhân viên
Có khám sức khỏe tuy nhiên không khám cận lâm sàng cho chủ cơ sở và nhân viên
Có kiểm soát côn trùng gây hại nhưng chưa có hồ sơ ghi chép
Có kiểm soát côn trùng gây hại nhưng chưa có hồ sơ ghi chép
Có kiểm soát côn trùng gây hại nhưng chưa có hồ sơ ghi chép
Có kiểm soát côn trùng gây hại nhưng chưa có hồ sơ ghi chép
Có kiểm soát côn trùng gây hại nhưng chưa có hồ sơ ghi chép
Có kiểm soát côn trùng gây hại nhưng chưa có hồ sơ ghi chép
Có kiểm soát côn trùng gây hại nhưng chưa có hồ sơ ghi chép
Có kiểm soát côn trùng gây hại nhưng chưa có hồ sơ ghi chép</t>
  </si>
  <si>
    <t>260416_2010490_CTY TNHH RAU AN TOÀN PHÚ HIỆP_HND NGUYỄN THANH LANH.xlsx</t>
  </si>
  <si>
    <t xml:space="preserve">CÔNG TY TNHH RAU AN TOÀN PHÚ HIỆP. </t>
  </si>
  <si>
    <t>'0943139415</t>
  </si>
  <si>
    <t>rauantoanphuhiep@gmail.com</t>
  </si>
  <si>
    <t>Không có biện pháp ngăn chặn sự phát tán sang các ruộng xung quanh khi phun thuốc BVTV và các lô khác nhau, nguy cơ nhiễm chéo cao
Không có biện pháp ngăn chặn sự phát tán sang các ruộng xung quanh khi phun thuốc BVTV và các lô khác nhau, nguy cơ nhiễm chéo cao
Không có biện pháp ngăn chặn sự phát tán sang các ruộng xung quanh khi phun thuốc BVTV và các lô khác nhau, nguy cơ nhiễm chéo cao
Không có biện pháp ngăn chặn sự phát tán sang các ruộng xung quanh khi phun thuốc BVTV và các lô khác nhau, nguy cơ nhiễm chéo cao
Không có biện pháp ngăn chặn sự phát tán sang các ruộng xung quanh khi phun thuốc BVTV và các lô khác nhau, nguy cơ nhiễm chéo cao
Không có biện pháp ngăn chặn sự phát tán sang các ruộng xung quanh khi phun thuốc BVTV và các lô khác nhau, nguy cơ nhiễm chéo cao
Không có biện pháp ngăn chặn sự phát tán sang các ruộng xung quanh khi phun thuốc BVTV và các lô khác nhau, nguy cơ nhiễm chéo cao
Không có biện pháp ngăn chặn sự phát tán sang các ruộng xung quanh khi phun thuốc BVTV và các lô khác nhau, nguy cơ nhiễm chéo cao
Có nhật ký sản xuất nhưng mới ghi đến ngày 5/03/2026
Có nhật ký sản xuất nhưng mới ghi đến ngày 5/03/2026
Có nhật ký sản xuất nhưng mới ghi đến ngày 5/03/2026
Có nhật ký sản xuất nhưng mới ghi đến ngày 5/03/2026
Có nhật ký sản xuất nhưng mới ghi đến ngày 5/03/2026
Có nhật ký sản xuất nhưng mới ghi đến ngày 5/03/2026
Có nhật ký sản xuất nhưng mới ghi đến ngày 5/03/2026
Có nhật ký sản xuất nhưng mới ghi đến ngày 5/03/2026
Có nhật ký sản xuất nhưng mới ghi đến ngày 5/03/2026=&gt;NCC đã gửi khắc phục ngày 20/04/2026
Có phân chia lô thửa nhưng không có bảng thông tin nhận dạng, khó truy xuất nguồn gốc
Có nhật ký sản xuất nhưng mới ghi đến ngày 5/03/2026
Có phân chia lô thửa nhưng không có bảng thông tin nhận dạng, khó truy xuất nguồn gốc
Có nhật ký sản xuất nhưng mới ghi đến ngày 5/03/2026
Có phân chia lô thửa nhưng không có bảng thông tin nhận dạng, khó truy xuất nguồn gốc
Có nhật ký sản xuất nhưng mới ghi đến ngày 5/03/2026
Có phân chia lô thửa nhưng không có bảng thông tin nhận dạng, khó truy xuất nguồn gốc
Có nhật ký sản xuất nhưng mới ghi đến ngày 5/03/2026
Có phân chia lô thửa nhưng không có bảng thông tin nhận dạng, khó truy xuất nguồn gốc
Có nhật ký sản xuất nhưng mới ghi đến ngày 5/03/2026
Có phân chia lô thửa nhưng không có bảng thông tin nhận dạng, khó truy xuất nguồn gốc
Có nhật ký sản xuất nhưng mới ghi đến ngày 5/03/2026
Có phân chia lô thửa nhưng không có bảng thông tin nhận dạng, khó truy xuất nguồn gốc
Có nhật ký sản xuất nhưng mới ghi đến ngày 5/03/2026
Có phân chia lô thửa nhưng không có bảng thông tin nhận dạng, khó truy xuất nguồn gốc
Có phân chia lô thửa nhưng không có bảng thông tin nhận dạng, khó truy xuất nguồn gốc
Có phân chia lô thửa nhưng không có bảng thông tin nhận dạng, khó truy xuất nguồn gốc
Có phân chia lô thửa nhưng không có bảng thông tin nhận dạng, khó truy xuất nguồn gốc
Có phân chia lô thửa nhưng không có bảng thông tin nhận dạng, khó truy xuất nguồn gốc
Có phân chia lô thửa nhưng không có bảng thông tin nhận dạng, khó truy xuất nguồn gốc
Có phân chia lô thửa nhưng không có bảng thông tin nhận dạng, khó truy xuất nguồn gốc
Có phân chia lô thửa nhưng không có bảng thông tin nhận dạng, khó truy xuất nguồn gốc
Có phân chia lô thửa nhưng không có bảng thông tin nhận dạng, khó truy xuất nguồn gốc
Có tập huấn ATTP cho hộ nông dân nhưng chưa văn bản hóa
Có tập huấn ATTP cho hộ nông dân nhưng chưa văn bản hóa
Có tập huấn ATTP cho hộ nông dân nhưng chưa văn bản hóa
Có tập huấn ATTP cho hộ nông dân nhưng chưa văn bản hóa
Có tập huấn ATTP cho hộ nông dân nhưng chưa văn bản hóa
Có tập huấn ATTP cho hộ nông dân nhưng chưa văn bản hóa
Có tập huấn ATTP cho hộ nông dân nhưng chưa văn bản hóa
Có tập huấn ATTP cho hộ nông dân nhưng chưa văn bản hóa
Khu vực lưu trữ phân bón, thuốc BVTV bừa bộ, không ngăn nắp, không có thông tin nhận diện
Khu vực lưu trữ phân bón, thuốc BVTV bừa bộ, không ngăn nắp, không có thông tin nhận diện
Khu vực lưu trữ phân bón, thuốc BVTV bừa bộ, không ngăn nắp, không có thông tin nhận diện
Khu vực lưu trữ phân bón, thuốc BVTV bừa bộ, không ngăn nắp, không có thông tin nhận diện
Khu vực lưu trữ phân bón, thuốc BVTV bừa bộ, không ngăn nắp, không có thông tin nhận diện
Khu vực lưu trữ phân bón, thuốc BVTV bừa bộ, không ngăn nắp, không có thông tin nhận diện
Khu vực lưu trữ phân bón, thuốc BVTV bừa bộ, không ngăn nắp, không có thông tin nhận diện
Khu vực lưu trữ phân bón, thuốc BVTV bừa bộ, không ngăn nắp, không có thông tin nhận diện</t>
  </si>
  <si>
    <t>260416_2010490_CTY TNHH RAU AN TOÀN PHÚ HIỆP_HND NGUYỄN VĂN THÀNH.xlsx</t>
  </si>
  <si>
    <t xml:space="preserve">Không có biện pháp ngăn chặn sự phát tán sang các ruộng xung quanh khi phun thuốc BVTV và các lô , nguy cơ nhiễm chéo cao
Không có biện pháp ngăn chặn sự phát tán sang các ruộng xung quanh khi phun thuốc BVTV và các lô , nguy cơ nhiễm chéo cao
Không có biện pháp ngăn chặn sự phát tán sang các ruộng xung quanh khi phun thuốc BVTV và các lô , nguy cơ nhiễm chéo cao
Không có biện pháp ngăn chặn sự phát tán sang các ruộng xung quanh khi phun thuốc BVTV và các lô , nguy cơ nhiễm chéo cao
Không có biện pháp ngăn chặn sự phát tán sang các ruộng xung quanh khi phun thuốc BVTV và các lô , nguy cơ nhiễm chéo cao
Không có biện pháp ngăn chặn sự phát tán sang các ruộng xung quanh khi phun thuốc BVTV và các lô , nguy cơ nhiễm chéo cao
Không có biện pháp ngăn chặn sự phát tán sang các ruộng xung quanh khi phun thuốc BVTV và các lô , nguy cơ nhiễm chéo cao
Không có biện pháp ngăn chặn sự phát tán sang các ruộng xung quanh khi phun thuốc BVTV và các lô , nguy cơ nhiễm chéo cao
Có phân chia lô thửa nhưng không có bảng thông tin nhận dạng, khó truy xuất nguồn gốc
Có phân chia lô thửa nhưng không có bảng thông tin nhận dạng, khó truy xuất nguồn gốc
Có phân chia lô thửa nhưng không có bảng thông tin nhận dạng, khó truy xuất nguồn gốc
Có phân chia lô thửa nhưng không có bảng thông tin nhận dạng, khó truy xuất nguồn gốc
Có phân chia lô thửa nhưng không có bảng thông tin nhận dạng, khó truy xuất nguồn gốc
Có phân chia lô thửa nhưng không có bảng thông tin nhận dạng, khó truy xuất nguồn gốc
Có phân chia lô thửa nhưng không có bảng thông tin nhận dạng, khó truy xuất nguồn gốc
Có phân chia lô thửa nhưng không có bảng thông tin nhận dạng, khó truy xuất nguồn gốc
Chưa có bảng nhận diện lô thửa
Chưa có bảng nhận diện lô thửa
Chưa có bảng nhận diện lô thửa
Chưa có bảng nhận diện lô thửa
Chưa có bảng nhận diện lô thửa
Chưa có bảng nhận diện lô thửa
Chưa có bảng nhận diện lô thửa
Chưa có bảng nhận diện lô thửa
Có tập huấn ATTP nhưng chưa văn bản hóa
Có tập huấn ATTP nhưng chưa văn bản hóa
Có tập huấn ATTP nhưng chưa văn bản hóa
Có tập huấn ATTP nhưng chưa văn bản hóa
Có tập huấn ATTP nhưng chưa văn bản hóa
Có tập huấn ATTP nhưng chưa văn bản hóa
Có tập huấn ATTP nhưng chưa văn bản hóa
Có tập huấn ATTP nhưng chưa văn bản hóa
Khu lưu trữ phân thuốc còn bề bộn 
Khu lưu trữ phân thuốc còn bề bộn 
Khu lưu trữ phân thuốc còn bề bộn 
Khu lưu trữ phân thuốc còn bề bộn 
Khu lưu trữ phân thuốc còn bề bộn 
Khu lưu trữ phân thuốc còn bề bộn 
Khu lưu trữ phân thuốc còn bề bộn 
Khu lưu trữ phân thuốc còn bề bộn </t>
  </si>
  <si>
    <t>260416_2010490_CTY TNHH RAU AN TOÀN PHÚ HIỆP_HND PHẠM LÊ YẾN.xlsx</t>
  </si>
  <si>
    <t>HTX Rau An Toàn Phước Hiệp HND Phạm Lê Yến, phước hậu, cần giuộc, long an (cũ) Tây Ninh (mới)</t>
  </si>
  <si>
    <t>Húng lũi, ngò gai</t>
  </si>
  <si>
    <t>Không có biện pháp ngăn chặn sự phát tán sang các ruộng xung quanh khi phun thuốc BVTV, nguy cơ nhiễm chéo cao
Không có biện pháp ngăn chặn sự phát tán sang các ruộng xung quanh khi phun thuốc BVTV, nguy cơ nhiễm chéo cao
Không có biện pháp ngăn chặn sự phát tán sang các ruộng xung quanh khi phun thuốc BVTV, nguy cơ nhiễm chéo cao
Không có biện pháp ngăn chặn sự phát tán sang các ruộng xung quanh khi phun thuốc BVTV, nguy cơ nhiễm chéo cao
Không có biện pháp ngăn chặn sự phát tán sang các ruộng xung quanh khi phun thuốc BVTV, nguy cơ nhiễm chéo cao
Không có biện pháp ngăn chặn sự phát tán sang các ruộng xung quanh khi phun thuốc BVTV, nguy cơ nhiễm chéo cao
Không có biện pháp ngăn chặn sự phát tán sang các ruộng xung quanh khi phun thuốc BVTV, nguy cơ nhiễm chéo cao
Không có biện pháp ngăn chặn sự phát tán sang các ruộng xung quanh khi phun thuốc BVTV, nguy cơ nhiễm chéo cao
Có phân chia lô thửa nhưng không có bảng thông tin nhận dạng, khó truy xuất nguồn gốc
Có phân chia lô thửa nhưng không có bảng thông tin nhận dạng, khó truy xuất nguồn gốc
Có phân chia lô thửa nhưng không có bảng thông tin nhận dạng, khó truy xuất nguồn gốc
Có phân chia lô thửa nhưng không có bảng thông tin nhận dạng, khó truy xuất nguồn gốc
Có phân chia lô thửa nhưng không có bảng thông tin nhận dạng, khó truy xuất nguồn gốc
Có phân chia lô thửa nhưng không có bảng thông tin nhận dạng, khó truy xuất nguồn gốc
Có phân chia lô thửa nhưng không có bảng thông tin nhận dạng, khó truy xuất nguồn gốc
Có phân chia lô thửa nhưng không có bảng thông tin nhận dạng, khó truy xuất nguồn gốc
Chưa có bảng nhận diện lô thửa
Chưa có bảng nhận diện lô thửa
Chưa có bảng nhận diện lô thửa
Chưa có bảng nhận diện lô thửa
Chưa có bảng nhận diện lô thửa
Chưa có bảng nhận diện lô thửa
Chưa có bảng nhận diện lô thửa
Chưa có bảng nhận diện lô thửa
Có tập huấn ATTP cho hộ nông dân nhưng chưa văn bản hóa
Có tập huấn ATTP cho hộ nông dân nhưng chưa văn bản hóa
Có tập huấn ATTP cho hộ nông dân nhưng chưa văn bản hóa
Có tập huấn ATTP cho hộ nông dân nhưng chưa văn bản hóa
Có tập huấn ATTP cho hộ nông dân nhưng chưa văn bản hóa
Có tập huấn ATTP cho hộ nông dân nhưng chưa văn bản hóa
Có tập huấn ATTP cho hộ nông dân nhưng chưa văn bản hóa
Có tập huấn ATTP cho hộ nông dân nhưng chưa văn bản hóa
Có khu vực lưu trữ phân bón, thuốc BVTV nhưng còn bề bộn
Có khu vực lưu trữ phân bón, thuốc BVTV nhưng còn bề bộn
Có khu vực lưu trữ phân bón, thuốc BVTV nhưng còn bề bộn
Có khu vực lưu trữ phân bón, thuốc BVTV nhưng còn bề bộn
Có khu vực lưu trữ phân bón, thuốc BVTV nhưng còn bề bộn
Có khu vực lưu trữ phân bón, thuốc BVTV nhưng còn bề bộn
Có khu vực lưu trữ phân bón, thuốc BVTV nhưng còn bề bộn
Có khu vực lưu trữ phân bón, thuốc BVTV nhưng còn bề bộn</t>
  </si>
  <si>
    <t>260416_2010977_CTY TNHH NSẢN NƯƠNG XANH.xlsx</t>
  </si>
  <si>
    <t>01 PHẠM NGỌC THẠCH, TT THẠNH MỸ, H. ĐƠN DƯƠNG, T. LÂM ĐỒNG</t>
  </si>
  <si>
    <t>0932740860</t>
  </si>
  <si>
    <t>nuongxanh.info@gmail.com</t>
  </si>
  <si>
    <t>PKN: bắp cải trắng, đậu leo thiếu chỉ tiêu vi sinh
dụng cụ pha thuốc bvtv, phân bón vệ sinh chưa sạch sẽ và bảo quản chưa đúng cách ((để ngoài trời)
Thu hoạch dưa leo dài đang để trong bao đựng thức ăn chăn nuôi
chưa cung cấp được phiếu kiểm ngiệm nước tại nhà sơ chế
sử dụng xà bông rửa tay có mùi
Tại thời điểm kiểm tra, đèn côn trùng không bật</t>
  </si>
  <si>
    <t>260420_2010818_CÔNG TY TNHH MTV DVTM VĂN HỒNG.xlsx</t>
  </si>
  <si>
    <t>0774847246</t>
  </si>
  <si>
    <t>ctyvanhong2020@gmail.com</t>
  </si>
  <si>
    <t>Chưa cung cấp HĐ và cam kết sản xuất ATTP HND Lê Thị Lùn
Chưa cung cấp HĐ với HND Huỳnh Văn Hùng
Chưa cung cấp HĐ và cam kết sản xuất ATTP HND Huỳnh Văn Hùng và Lê Thị Lùn
Chưa cung cấp HĐ và cam kết sản xuất ATTP HND Huỳnh Văn Hùng và Lê Thị Lùn
Chưa cung cấp HĐ và cam kết sản xuất ATTP HND Huỳnh Văn Hùng và Lê Thị Lùn
Chưa cung cấp HĐ và cam kết sản xuất ATTP HND Huỳnh Văn Hùng và Lê Thị Lùn
Chưa cung cấp HĐ và cam kết sản xuất ATTP HND Huỳnh Văn Hùng và Lê Thị Lùn
Chưa cung cấp HĐ và cam kết sản xuất ATTP HND Huỳnh Văn Hùng và Lê Thị Lùn
Chưa cung cấp HĐ và cam kết sản xuất ATTP HND Huỳnh Văn Hùng và Lê Thị Lùn
Nhật ký sản xuất HND chưa có liều lượng và thời gian cách ly
Nhật ký sản xuất HND chưa có liều lượng và thời gian cách ly
Nhật ký sản xuất HND chưa có liều lượng và thời gian cách ly
Nhật ký sản xuất HND chưa có liều lượng và thời gian cách ly
Nhật ký sản xuất HND chưa có liều lượng và thời gian cách ly
Nhật ký sản xuất HND chưa có liều lượng và thời gian cách ly
Nhật ký sản xuất HND chưa có liều lượng và thời gian cách ly
Nhật ký sản xuất HND chưa có liều lượng và thời gian cách ly
Chưa có bảng nhận diện khu vực lưu trữ phân thuốc BVTV tại vườn HND
Chưa có bảng nhận diện khu vực lưu trữ phân thuốc BVTV tại vườn HND
Chưa có bảng nhận diện khu vực lưu trữ phân thuốc BVTV tại vườn HND
Chưa có bảng nhận diện khu vực lưu trữ phân thuốc BVTV tại vườn HND
Chưa có bảng nhận diện khu vực lưu trữ phân thuốc BVTV tại vườn HND
Chưa có bảng nhận diện khu vực lưu trữ phân thuốc BVTV tại vườn HND
Chưa có bảng nhận diện khu vực lưu trữ phân thuốc BVTV tại vườn HND
Chưa có bảng nhận diện khu vực lưu trữ phân thuốc BVTV tại vườn HND
Chưa cung cấp hóa đơn phân thuốc HND Lê Thị Lùng
Chưa cung cấp hóa đơn phân thuốc HND Lê Thị Lùn
Chưa cung cấp hóa đơn phân thuốc HND Lê Thị Lùn
Chưa cung cấp hóa đơn phân thuốc HND Lê Thị Lùn
Chưa cung cấp hóa đơn phân thuốc HND Lê Thị Lùn
Chưa cung cấp hóa đơn phân thuốc HND Lê Thị Lùn
Chưa cung cấp hóa đơn phân thuốc HND Lê Thị Lùn
Chưa cung cấp hóa đơn phân thuốc HND Lê Thị Lùn
Có Nhật ký nhưng chưa có liều lượng và thời gian cách ly
Có Nhật ký nhưng chưa có liều lượng và thời gian cách ly
Có Nhật ký nhưng chưa có liều lượng và thời gian cách ly
Có Nhật ký nhưng chưa có liều lượng và thời gian cách ly
Có Nhật ký nhưng chưa có liều lượng và thời gian cách ly
Có Nhật ký nhưng chưa có liều lượng và thời gian cách ly
Có Nhật ký nhưng chưa có liều lượng và thời gian cách ly
Có Nhật ký nhưng chưa có liều lượng và thời gian cách ly
Chưa cung cấp hóa đơn phân thuốc HND Lê Thị Lùng
Chưa cung cấp hóa đơn phân thuốc HND Lê Thị Lùn
Chưa cung cấp hóa đơn phân thuốc HND Lê Thị Lùn
Chưa cung cấp hóa đơn phân thuốc HND Lê Thị Lùn
Chưa cung cấp hóa đơn phân thuốc HND Lê Thị Lùn
Chưa cung cấp hóa đơn phân thuốc HND Lê Thị Lùn
Chưa cung cấp hóa đơn phân thuốc HND Lê Thị Lùn
Chưa cung cấp hóa đơn phân thuốc HND Lê Thị Lùn
khu lưu trữ phân thuốc chưa có bảng nhận diện tại các hộ nông dân liên kết
Có Nhật ký nhưng chưa có liều lượng và thời gian cách ly
Có Nhật ký nhưng chưa có liều lượng và thời gian cách ly
Có Nhật ký nhưng chưa có liều lượng và thời gian cách ly
Có Nhật ký nhưng chưa có liều lượng và thời gian cách ly
Có Nhật ký nhưng chưa có liều lượng và thời gian cách ly
Có Nhật ký nhưng chưa có liều lượng và thời gian cách ly
Có Nhật ký nhưng chưa có liều lượng và thời gian cách ly
Có Nhật ký nhưng chưa có liều lượng và thời gian cách ly
Rác mận hư trên vườn chưa được thu gom xử lý trên vườn
Rác mận hư trên vườn chưa được thu gom xử lý trên vườn
Rác mận hư trên vườn chưa được thu gom xử lý trên vườn
Rác mận hư trên vườn chưa được thu gom xử lý trên vườn
Rác mận hư trên vườn chưa được thu gom xử lý trên vườn
Rác mận hư trên vườn chưa được thu gom xử lý trên vườn
Rác mận hư trên vườn chưa được thu gom xử lý trên vườn
Rác mận hư trên vườn chưa được thu gom xử lý trên vườn
Chưa có sự tách biệt giữa các khu vực sản xuất
Chưa có sự tách biệt giữa các khu vực sản xuất
Chưa có sự tách biệt giữa các khu vực sản xuất
Chưa có sự tách biệt giữa các khu vực sản xuất
Chưa có sự tách biệt giữa các khu vực sản xuất
Chưa có sự tách biệt giữa các khu vực sản xuất
Chưa có sự tách biệt giữa các khu vực sản xuất
Chưa có sự tách biệt giữa các khu vực sản xuất
Tường còn nhiều mạng nhện chưa được vệ sinh 
Tường còn nhiều mạng nhện chưa được vệ sinh 
Tường còn nhiều mạng nhện chưa được vệ sinh 
Tường còn nhiều mạng nhện chưa được vệ sinh 
Tường còn nhiều mạng nhện chưa được vệ sinh 
Tường còn nhiều mạng nhện chưa được vệ sinh 
Tường còn nhiều mạng nhện chưa được vệ sinh 
Tường còn nhiều mạng nhện chưa được vệ sinh 
Trần còn nhiều mạng nhện chưa được vệ sinh
Trần còn nhiều mạng nhện chưa được vệ sinh
Trần còn nhiều mạng nhện chưa được vệ sinh
Trần còn nhiều mạng nhện chưa được vệ sinh
Trần còn nhiều mạng nhện chưa được vệ sinh
Trần còn nhiều mạng nhện chưa được vệ sinh
Trần còn nhiều mạng nhện chưa được vệ sinh
Trần còn nhiều mạng nhện chưa được vệ sinh
Cửa chưa có màng che
Cửa chưa có màng che
Cửa chưa có màng che
Cửa chưa có màng che
Cửa chưa có màng che
Cửa chưa có màng che
Cửa chưa có màng che
Cửa chưa có màng che
Khu vực rửa tay chưa có cồn sát khuẩn và khăn lau tay
Khu vực rửa tay chưa có cồn sát khuẩn và khăn lau tay
Khu vực rửa tay chưa có cồn sát khuẩn và khăn lau tay
Khu vực rửa tay chưa có cồn sát khuẩn và khăn lau tay
Khu vực rửa tay chưa có cồn sát khuẩn và khăn lau tay
Khu vực rửa tay chưa có cồn sát khuẩn và khăn lau tay
Khu vực rửa tay chưa có cồn sát khuẩn và khăn lau tay
Khu vực rửa tay chưa có cồn sát khuẩn và khăn lau tay
Giấy khám sức khỏe thiếu cận lâm sàng
Chưa khám cận lâm sàng cho nhân viên 
Chưa khám cận lâm sàng cho nhân viên 
Chưa khám cận lâm sàng cho nhân viên 
Chưa khám cận lâm sàng cho nhân viên 
Chưa khám cận lâm sàng cho nhân viên 
Chưa khám cận lâm sàng cho nhân viên 
Chưa khám cận lâm sàng cho nhân viên 
Có kiểm soát động vật gây hại nhưng chưa có hồ sơ ghi chép
Có kiểm soát nhưng chưa có hồ sơ ghi chép
Có kiểm soát nhưng chưa có hồ sơ ghi chép
Có kiểm soát nhưng chưa có hồ sơ ghi chép
Có kiểm soát nhưng chưa có hồ sơ ghi chép
Có kiểm soát nhưng chưa có hồ sơ ghi chép
Có kiểm soát nhưng chưa có hồ sơ ghi chép
Có kiểm soát nhưng chưa có hồ sơ ghi chép</t>
  </si>
  <si>
    <t>260420_2010818_CÔNG TY TNHH MTV DVTM VĂN HỒNG_HND_HUỲNH VĂN HÙNG.xlsx</t>
  </si>
  <si>
    <t>Chưa cung cấp HĐ với NCC Văn Hồng
Chưa cung cấp HĐ với NCC Văn Hồng
Chưa cung cấp HĐ với NCC Văn Hồng
Chưa cung cấp HĐ với NCC Văn Hồng
Chưa cung cấp HĐ với NCC Văn Hồng
Chưa cung cấp HĐ với NCC Văn Hồng
Chưa cung cấp HĐ với NCC Văn Hồng
Chưa cung cấp HĐ với NCC Văn Hồng
Chưa có biện pháp cách ly thuốc BVTV khi phun thuốc sang các ruộng xung quanh
Chưa có biện pháp cách ly thuốc BVTV khi phun thuốc sang các ruộng xung quanh
Chưa có biện pháp cách ly thuốc BVTV khi phun thuốc sang các ruộng xung quanh
Chưa có biện pháp cách ly thuốc BVTV khi phun thuốc sang các ruộng xung quanh
Chưa có biện pháp cách ly thuốc BVTV khi phun thuốc sang các ruộng xung quanh
Chưa có biện pháp cách ly thuốc BVTV khi phun thuốc sang các ruộng xung quanh
Chưa có biện pháp cách ly thuốc BVTV khi phun thuốc sang các ruộng xung quanh
Chưa có biện pháp cách ly thuốc BVTV khi phun thuốc sang các ruộng xung quanh
Nhật ký trồng trọt chưa có liều lượng và thời gian cách ly
Nhật ký trồng trọt chưa có liều lượng và thời gian cách ly
Nhật ký trồng trọt chưa có liều lượng và thời gian cách ly
Nhật ký trồng trọt chưa có liều lượng và thời gian cách ly
Nhật ký trồng trọt chưa có liều lượng và thời gian cách ly
Nhật ký trồng trọt chưa có liều lượng và thời gian cách ly
Nhật ký trồng trọt chưa có liều lượng và thời gian cách ly
Nhật ký trồng trọt chưa có liều lượng và thời gian cách ly
Chưa có bảng nhận diện lô thửa
Chưa có bảng nhận diện lô thửa
Chưa có bảng nhận diện lô thửa
Chưa có bảng nhận diện lô thửa
Chưa có bảng nhận diện lô thửa
Chưa có bảng nhận diện lô thửa
Chưa có bảng nhận diện lô thửa
Chưa có bảng nhận diện lô thửa
Chưa có tập huấn ATTP cho hộ nông dân liên kết
Chưa có tập huấn ATTP cho hộ nông dân liên kết
Chưa có tập huấn ATTP cho hộ nông dân liên kết
Chưa có tập huấn ATTP cho hộ nông dân liên kết
Chưa có tập huấn ATTP cho hộ nông dân liên kết
Chưa có tập huấn ATTP cho hộ nông dân liên kết
Chưa có tập huấn ATTP cho hộ nông dân liên kết
Chưa có tập huấn ATTP cho hộ nông dân liên kết
Có khu lưu trữ phân thuốc BVTV nhưng chưa có bảng nhận diện 
Có khu lưu trữ phân thuốc BVTV nhưng chưa có bảng nhận diện 
Có khu lưu trữ phân thuốc BVTV nhưng chưa có bảng nhận diện 
Có khu lưu trữ phân thuốc BVTV nhưng chưa có bảng nhận diện 
Có khu lưu trữ phân thuốc BVTV nhưng chưa có bảng nhận diện 
Có khu lưu trữ phân thuốc BVTV nhưng chưa có bảng nhận diện 
Có khu lưu trữ phân thuốc BVTV nhưng chưa có bảng nhận diện 
Có khu lưu trữ phân thuốc BVTV nhưng chưa có bảng nhận diện 
Rác mận hư trong vườn nhưng chưa được thu gom xử lý
Rác mận hư trong vườn nhưng chưa được thu gom xử lý
Rác mận hư trong vườn nhưng chưa được thu gom xử lý
Rác mận hư trong vườn nhưng chưa được thu gom xử lý
Rác mận hư trong vườn nhưng chưa được thu gom xử lý
Rác mận hư trong vườn nhưng chưa được thu gom xử lý
Rác mận hư trong vườn nhưng chưa được thu gom xử lý
Rác mận hư trong vườn nhưng chưa được thu gom xử lý</t>
  </si>
  <si>
    <t>260420_2010818_CÔNG TY TNHH MTV DVTM VĂN HỒNG_HND_HUỲNH VĂN HÙNG_KP.xlsx</t>
  </si>
  <si>
    <t>260420_2010818_CÔNG TY TNHH MTV DVTM VĂN HỒNG_HND_LÊ THỊ LÙNG.xlsx</t>
  </si>
  <si>
    <t>Chưa cung cấp HĐ với Cty TNHH MTV DVTM Văn Hồng
Chưa cung cấp HĐ với Văn Hồng
Chưa cung cấp HĐ với Văn Hồng
Chưa cung cấp HĐ với Văn Hồng
Chưa cung cấp HĐ với Văn Hồng
Chưa cung cấp HĐ với Văn Hồng
Chưa cung cấp HĐ với Văn Hồng
Chưa cung cấp HĐ với Văn Hồng
Chưa cung cấp bản Cam kết sản xuất ATTP hộ nông dân
Chưa cung cấp bản Cam kết sản xuất ATTP hộ nông dân
Chưa cung cấp bản Cam kết sản xuất ATTP hộ nông dân
Chưa cung cấp bản Cam kết sản xuất ATTP hộ nông dân
Chưa cung cấp bản Cam kết sản xuất ATTP hộ nông dân
Chưa cung cấp bản Cam kết sản xuất ATTP hộ nông dân
Chưa cung cấp bản Cam kết sản xuất ATTP hộ nông dân
Chưa cung cấp bản Cam kết sản xuất ATTP hộ nông dân
Chưa cung cấp hóa đơn phân thuốc BVTV
Chưa cung cấp hóa đơn phân thuốc BVTV
Chưa cung cấp hóa đơn phân thuốc BVTV
Chưa cung cấp hóa đơn phân thuốc BVTV
Chưa cung cấp hóa đơn phân thuốc BVTV
Chưa cung cấp hóa đơn phân thuốc BVTV
Chưa cung cấp hóa đơn phân thuốc BVTV
Chưa cung cấp hóa đơn phân thuốc BVTV
Chưa có biện pháp cách ly thuốc BVTV khi phun thuốc sang các ruộng xung quanh
Chưa có biện pháp cách ly thuốc BVTV khi phun thuốc sang các ruộng xung quanh
Chưa có biện pháp cách ly thuốc BVTV khi phun thuốc sang các ruộng xung quanh
Chưa có biện pháp cách ly thuốc BVTV khi phun thuốc sang các ruộng xung quanh
Chưa có biện pháp cách ly thuốc BVTV khi phun thuốc sang các ruộng xung quanh
Chưa có biện pháp cách ly thuốc BVTV khi phun thuốc sang các ruộng xung quanh
Chưa có biện pháp cách ly thuốc BVTV khi phun thuốc sang các ruộng xung quanh
Chưa có biện pháp cách ly thuốc BVTV khi phun thuốc sang các ruộng xung quanh
Chưa có nhật ký sản xuất vùng trồng
Chưa có nhật ký sản xuất vùng trồng
Chưa có nhật ký sản xuất vùng trồng
Chưa có nhật ký sản xuất vùng trồng
Chưa có nhật ký sản xuất vùng trồng
Chưa có nhật ký sản xuất vùng trồng
Chưa có nhật ký sản xuất vùng trồng
Chưa có nhật ký sản xuất vùng trồng
Chưa có bảng nhận diện lô thửa
Chưa có bảng nhận diện lô thửa
Chưa có bảng nhận diện lô thửa
Chưa có bảng nhận diện lô thửa
Chưa có bảng nhận diện lô thửa
Chưa có bảng nhận diện lô thửa
Chưa có bảng nhận diện lô thửa
Chưa có bảng nhận diện lô thửa
Chưa có tập huấn ATTP cho hộ nông dân liên kết
Chưa có tập huấn ATTP cho hộ nông dân liên kết
Chưa có tập huấn ATTP cho hộ nông dân liên kết
Chưa có tập huấn ATTP cho hộ nông dân liên kết
Chưa có tập huấn ATTP cho hộ nông dân liên kết
Chưa có tập huấn ATTP cho hộ nông dân liên kết
Chưa có tập huấn ATTP cho hộ nông dân liên kết
Chưa có tập huấn ATTP cho hộ nông dân liên kết
Có khu lưu trữ phân thuốc BVTV nhưng chưa có bảng nhận diện 
Có khu lưu trữ phân thuốc BVTV nhưng chưa có bảng nhận diện 
Có khu lưu trữ phân thuốc BVTV nhưng chưa có bảng nhận diện 
Có khu lưu trữ phân thuốc BVTV nhưng chưa có bảng nhận diện 
Có khu lưu trữ phân thuốc BVTV nhưng chưa có bảng nhận diện 
Có khu lưu trữ phân thuốc BVTV nhưng chưa có bảng nhận diện 
Có khu lưu trữ phân thuốc BVTV nhưng chưa có bảng nhận diện 
Có khu lưu trữ phân thuốc BVTV nhưng chưa có bảng nhận diện 
Rác mận hư trong vườn nhưng chưa được thu gom xử lý
Rác mận hư trong vườn nhưng chưa được thu gom xử lý
Rác mận hư trong vườn nhưng chưa được thu gom xử lý
Rác mận hư trong vườn nhưng chưa được thu gom xử lý
Rác mận hư trong vườn nhưng chưa được thu gom xử lý
Rác mận hư trong vườn nhưng chưa được thu gom xử lý
Rác mận hư trong vườn nhưng chưa được thu gom xử lý
Rác mận hư trong vườn nhưng chưa được thu gom xử lý</t>
  </si>
  <si>
    <t>260420_2010818_CÔNG TY TNHH MTV DVTM VĂN HỒNG_HND_LÊ THỊ LÙNG_KP.xlsx</t>
  </si>
  <si>
    <t>260420_2010818_CÔNG TY TNHH MTV DVTM VĂN HỒNG_HND_PHAN NGỌC LỢI.xlsx</t>
  </si>
  <si>
    <t>Chưa có biện pháp cách ly thuốc BVTV khi phun thuốc sang các ruộng xung quanh
Chưa có biện pháp cách ly thuốc BVTV khi phun thuốc sang các ruộng xung quanh
Chưa có biện pháp cách ly thuốc BVTV khi phun thuốc sang các ruộng xung quanh
Chưa có biện pháp cách ly thuốc BVTV khi phun thuốc sang các ruộng xung quanh
Chưa có biện pháp cách ly thuốc BVTV khi phun thuốc sang các ruộng xung quanh
Chưa có biện pháp cách ly thuốc BVTV khi phun thuốc sang các ruộng xung quanh
Chưa có biện pháp cách ly thuốc BVTV khi phun thuốc sang các ruộng xung quanh
Chưa có biện pháp cách ly thuốc BVTV khi phun thuốc sang các ruộng xung quanh
Nhật ký trồng trọt chưa có liều lượng và thời gian cách ly
Nhật ký trồng trọt chưa có liều lượng và thời gian cách ly
Nhật ký trồng trọt chưa có liều lượng và thời gian cách ly
Nhật ký trồng trọt chưa có liều lượng và thời gian cách ly
Nhật ký trồng trọt chưa có liều lượng và thời gian cách ly
Nhật ký trồng trọt chưa có liều lượng và thời gian cách ly
Nhật ký trồng trọt chưa có liều lượng và thời gian cách ly
Nhật ký trồng trọt chưa có liều lượng và thời gian cách ly
Chưa có bảng nhận diện lô thửa
Chưa có bảng nhận diện lô thửa
Chưa có bảng nhận diện lô thửa
Chưa có bảng nhận diện lô thửa
Chưa có bảng nhận diện lô thửa
Chưa có bảng nhận diện lô thửa
Chưa có bảng nhận diện lô thửa
Chưa có bảng nhận diện lô thửa
Chưa có tập huấn ATTP cho hộ nông dân liên kết
Chưa có tập huấn ATTP cho hộ nông dân liên kết
Chưa có tập huấn ATTP cho hộ nông dân liên kết
Chưa có tập huấn ATTP cho hộ nông dân liên kết
Chưa có tập huấn ATTP cho hộ nông dân liên kết
Chưa có tập huấn ATTP cho hộ nông dân liên kết
Chưa có tập huấn ATTP cho hộ nông dân liên kết
Chưa có tập huấn ATTP cho hộ nông dân liên kết
Có khu lưu trữ phân thuốc BVTV nhưng chưa có bảng nhận diện 
Có khu lưu trữ phân thuốc BVTV nhưng chưa có bảng nhận diện 
Có khu lưu trữ phân thuốc BVTV nhưng chưa có bảng nhận diện 
Có khu lưu trữ phân thuốc BVTV nhưng chưa có bảng nhận diện 
Có khu lưu trữ phân thuốc BVTV nhưng chưa có bảng nhận diện 
Có khu lưu trữ phân thuốc BVTV nhưng chưa có bảng nhận diện 
Có khu lưu trữ phân thuốc BVTV nhưng chưa có bảng nhận diện 
Có khu lưu trữ phân thuốc BVTV nhưng chưa có bảng nhận diện 
Rác mận hư trong vườn nhưng chưa được thu gom xử lý
Rác mận hư trong vườn nhưng chưa được thu gom xử lý
Rác mận hư trong vườn nhưng chưa được thu gom xử lý
Rác mận hư trong vườn nhưng chưa được thu gom xử lý
Rác mận hư trong vườn nhưng chưa được thu gom xử lý
Rác mận hư trong vườn nhưng chưa được thu gom xử lý
Rác mận hư trong vườn nhưng chưa được thu gom xử lý
Rác mận hư trong vườn nhưng chưa được thu gom xử lý</t>
  </si>
  <si>
    <t>260420_2010818_CÔNG TY TNHH MTV DVTM VĂN HỒNG_HND_PHAN NGỌC LỢI_KP.xlsx</t>
  </si>
  <si>
    <t>260420_2010818_CÔNG TY TNHH MTV DVTM VĂN HỒNG_KP.xlsx</t>
  </si>
  <si>
    <t>260421_2008074_CTY TNHH ĐTPT TTM FAR.xlsx</t>
  </si>
  <si>
    <t>2008074</t>
  </si>
  <si>
    <t xml:space="preserve">Thôn Đồng Mỹ, Xã  Yên Mỹ, Tỉnh Hưng Yên. </t>
  </si>
  <si>
    <t>Hộ trồng:Phạm Văn Cành: Thôn Đồng Mỹ,  Yên Mỹ, Hưng Yên</t>
  </si>
  <si>
    <t>Rau củ các loại</t>
  </si>
  <si>
    <t>Có Lịch sử khiếu nại khách hàng về rau ngót có mùi T4/2026
Sản phẩm cần nước nhập của hộ Vũ Công Tuân từ 20/04/2026 nhưng chưa có GCN trồng trọt
Chưa hiệu chuẩn cân định lượng: 2 cân
Nhật ký sản xuất: chưa ghi chép hoạt động thu hoạch: ngày thu hoạch, sản lượng thu hoạch,…
Vườn trồng chưa thể hiện bảng biển nhận diện: tên sản phẩm, ngày trồng, diện tích trồng,….
Nhật ký sản xuất chưa thẻ hiện tên giống/loại giống
GCN ATTP của đơn vị sản xuất bao bì hết hiệu lực T11/2025
Không có bể hoặc dụng cụ chứa vỏ bao bì
Cửa ra vào chưa kín nguy cơ côn trùng ĐVGH xâm nhập</t>
  </si>
  <si>
    <t>260424_2010978_CTY TNHH SXTM HỒNG ÂN_KQ.xlsx</t>
  </si>
  <si>
    <t>2010978</t>
  </si>
  <si>
    <t>0917520243</t>
  </si>
  <si>
    <t>HLK chưa có bảng nhận diện lô thửa
Các hộ liên kết chưa có phiếu kiểm nghiệm nước tưới
Kho bảo quản chưa có bảng nhận diện kho thành phẩm, kho nguyên liệu
Có sơ đồ bẫy chuột, đèn bẫy côn trùng. Chưa Cung cấp được hồ sơ theo dõi bẫy chuột</t>
  </si>
  <si>
    <t>260424_2006872_NCC IBC MARKETING.xlsx</t>
  </si>
  <si>
    <t>Chưa có kiểm nghiệm nguyên liệu lá chanh sấy khô, tỏi tươi, gừng, sả ; chưa có hợp đồng nguyên liệu ớt tươi
Sản phẩm sản xuất ở HCM nhưng đang mã hóa là ở HN (17 mã) ;  Giờ in ghi chưa đúng đối với ca sản xuất chiều
01 số cân chưa có hiệu chuẩn nội bộ (Chỉ có 01 câncó kiểm định) ; Biên bản kiểm tra định lượng sản phẩm thành phẩm chưa đủ số lượng thành phẩm
NCC chưa lưu mẫu + chưa có hồ sơ lưu mẫu
Có kế hoạch/ quy trình/ quy định kiểm soát chất lượng từ nguyên liệu đến thành phẩm nhưng chưa lưu đầy đủ hồ sơ hết vòng đời sản phẩm
Chưa có hợp đồng + hóa đơn nguyên liệu ớt tươi ; Chưa có HSCB + PKN hạt điều
Chưa có hồ sơ day du đảm bảo truy xuất từ đầu vào đến đầu ra
Hồ sơ chưa lưu đầy đủ tối thiểu hết vòng đời sản phẩm
Nhân viên mang dép không đồng bộ vào trong khu vực xưởng ; Nhân viên chưa đeo khẩu trang
Chưa có xét nghiệm máu, nước tiểu của nhân viên dóng gói, kho (09 người)
Nhân viên còn mang đồ uống vào khu vực sản xuất
Nhà xưởng chưa đảm bảo nguyên tắc 01 chiều
 Khu vực rửa, sơ chế chưa tách biệt
Nền bị bể
Cửa ra vào còn mở chưa đóng lại
Thiết bị luộc còn đóng vôi, rỉ sét
Có máy dò kim loại ; có máy đo độ ẩm nhưng chưa có thiết bị kiểm tra hiệu chuẩn máy sấy
Chưa có kiểm nghiệm nước giếng
Sản phẩm bảo quản trong kho chưa có bảng thẻ kho các thông tin về: Tên sản phẩm, lô hàng, ngày sản xuất.
Đèn côn trùng 01 đèn không sáng
Có hợp đồng diệt côn trùng nhưng chưa có sơ đồ đặt bẫy</t>
  </si>
  <si>
    <t>KQ đánh giá NCC Nhật Nguyên - đậu phụ.xlsx</t>
  </si>
  <si>
    <t>Đậu phụ</t>
  </si>
  <si>
    <t>- Bổ sung hợp đồng mua bán giữa Tofu house và Nhật Nguyên do hợp đồng hiện tại hết hiệu lực
- Sản phẩm Đậu làng mơ có dùng 2 loại nguyên liệu đâu Non GMO và đậu ATTP nhưng đang quảng cáo sản phẩm từ đậu nành không biến đổi GEN=&gt; xem xét bỏ nội dung này
Kiểm soát đo lường chưa ghi rõ: tên sản phẩm, khối lượng định danh, đồng thời chưa kiểm soát khối lượng tịnh của sản phẩm sau cùng
Chưa có biểu mẫu lưu mẫu - hủy mẫu
- Chưa xây dựng tiêu chuẩn thành phẩm 
- Quy trình sản xuất chung có mục bổ sung muối, chất phá bọt nhưng không ghi rõ cho đối tượng sản phẩm nào sẽ sử dụng
- Quy trình có công đoạn ép: chưa nêu rõ đối tượng sản phẩm áp dụng
- Chưa cung cấp được hồ sơ phân tích mối nguy và xác định các điểm kiểm soát CCP,OPRP
- Kiểm soát mối nguy hàn: kiểm hồ sơ 1 số ngày thực tế nhiệt độ mối hàn chưa đảm bảo theo giới hạn yêu câu
Chưa kiểm soát vệ sinh cá nhân
Không có kho lưu trữ bao bì hộp chuyên dụng
Nền nhà xưởng không bằng phẳng=&gt; khó vệ sinh</t>
  </si>
  <si>
    <t>SỐ LƯỢNG NCC ĐÃ ĐÁNH GIÁ THEO LIST QA LIST CHÍNH</t>
  </si>
  <si>
    <t>Distinct Count of Tên NCC chính</t>
  </si>
  <si>
    <t>Nhãn cột</t>
  </si>
  <si>
    <t>Nhãn Hàng</t>
  </si>
  <si>
    <t>(trống)</t>
  </si>
  <si>
    <t>Tổng Cuối</t>
  </si>
  <si>
    <t>SỐ LƯỢNG NCC ĐÃ ĐÁNH GIÁ THEO LIST QA HỖ TRỢ</t>
  </si>
  <si>
    <t>Distinct Count of Mã NCC</t>
  </si>
  <si>
    <t>SỐ LƯỢNG NGUỒN ĐÃ ĐÁNH GIÁ (TƯƠI SỐNG: RAU CỦ-TRÁI CÂY-THỊT-THS)</t>
  </si>
  <si>
    <t>(Nhiều khoản mục)</t>
  </si>
  <si>
    <t>Distinct Count of Địa chỉ đánh giá đơn vị liên kết/gia công</t>
  </si>
  <si>
    <t>Total</t>
  </si>
  <si>
    <t>Vi phạm hồ sơ pháp lý (điều khoản loại)</t>
  </si>
  <si>
    <t>Lỗi truy xuất nguồn gốc, lỗi quy trình kiểm soát vệ sinh nhà xưởng/thiết bị, lỗi thiết bị kiểm soát nhiệt độ/độ ẩm trong quá trình sản xuất</t>
  </si>
  <si>
    <t>Chưa có hồ sơ truy xuất nguyên liệu từ đầu vào đến đầu ra
Chưa xây dựng quy trình kiểm soát vệ sinh nhà xưởng, thiết bị, Không có đủ các thiết bị để kiểm soát nhiệt độ, độ ẩm trong quá trình sản xuất</t>
  </si>
  <si>
    <t xml:space="preserve">Lỗi truy xuất nguồn gốc, lỗi kiểm nghiệm nước/đất/bao bì </t>
  </si>
  <si>
    <t>Lỗi truy xuất nguồn gốc</t>
  </si>
  <si>
    <t xml:space="preserve">Truy xuất nguồn gốc thịt heo liên quan đến dịch tả lợn Châu Phi </t>
  </si>
  <si>
    <t>Lỗi hồ sơ ISO, Giấy KSK, tập huấn ATTP, truy xuất nguồn gốc</t>
  </si>
  <si>
    <t>Lỗi nhãn mác/bao bì, lỗi truy xuất nguồn gốc, lỗi vệ sinh nhà xưởng</t>
  </si>
  <si>
    <t>Lỗi bảo quản thịt, lỗi hồ sơ truy xuất</t>
  </si>
  <si>
    <t>Lỗi truy xuất nguồn gốc, lỗi kiểm nghiệm nước/đất</t>
  </si>
  <si>
    <t>Lỗi truy xuất nguồn gốc, lỗi vệ sinh nhà xưởng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</si>
</sst>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
    <numFmt numFmtId="166" formatCode="mm/dd/yy;@"/>
    <numFmt numFmtId="167" formatCode="mmm/yyyy"/>
  </numFmts>
  <fonts count="43">
    <font>
      <sz val="11"/>
      <color theme="1"/>
      <name val="Aptos Narrow"/>
      <family val="2"/>
      <scheme val="minor"/>
    </font>
    <font>
      <sz val="11"/>
      <color theme="1"/>
      <name val="Aptos Narrow"/>
      <family val="2"/>
      <scheme val="minor"/>
    </font>
    <font>
      <b/>
      <sz val="11"/>
      <name val="Times New Roman"/>
      <family val="1"/>
    </font>
    <font>
      <sz val="8"/>
      <color rgb="FF1F497D"/>
      <name val="Verdana"/>
      <family val="2"/>
    </font>
    <font>
      <b/>
      <sz val="11"/>
      <color theme="1"/>
      <name val="Times New Roman"/>
      <family val="1"/>
    </font>
    <font>
      <sz val="11"/>
      <color theme="1"/>
      <name val="Times New Roman"/>
      <family val="1"/>
    </font>
    <font>
      <b/>
      <sz val="11"/>
      <color theme="1"/>
      <name val="Aptos Narrow"/>
      <family val="2"/>
      <scheme val="minor"/>
    </font>
    <font>
      <b/>
      <sz val="11"/>
      <color theme="8"/>
      <name val="Aptos Narrow"/>
      <family val="2"/>
      <scheme val="minor"/>
    </font>
    <font>
      <sz val="10"/>
      <color rgb="FF222222"/>
      <name val="Verdana"/>
      <family val="2"/>
    </font>
    <font>
      <sz val="8"/>
      <name val="Aptos Narrow"/>
      <family val="2"/>
      <scheme val="minor"/>
    </font>
    <font>
      <sz val="11"/>
      <color theme="1"/>
      <name val="Aptos Narrow"/>
      <family val="2"/>
      <charset val="163"/>
      <scheme val="minor"/>
    </font>
    <font>
      <u/>
      <sz val="11"/>
      <color theme="10"/>
      <name val="Aptos Narrow"/>
      <family val="2"/>
      <scheme val="minor"/>
    </font>
    <font>
      <u/>
      <sz val="11"/>
      <color theme="10"/>
      <name val="Aptos Narrow"/>
      <family val="2"/>
      <charset val="163"/>
      <scheme val="minor"/>
    </font>
    <font>
      <u/>
      <sz val="11"/>
      <color theme="10"/>
      <name val="Times New Roman"/>
      <family val="2"/>
    </font>
    <font>
      <sz val="11"/>
      <color rgb="FF000000"/>
      <name val="Times New Roman"/>
      <family val="1"/>
    </font>
    <font>
      <sz val="11"/>
      <name val="Times New Roman"/>
      <family val="1"/>
    </font>
    <font>
      <i/>
      <sz val="11"/>
      <color theme="1"/>
      <name val="Times New Roman"/>
      <family val="1"/>
    </font>
    <font>
      <i/>
      <sz val="11"/>
      <name val="Times New Roman"/>
      <family val="1"/>
    </font>
    <font>
      <u/>
      <sz val="11"/>
      <color theme="10"/>
      <name val="Times New Roman"/>
      <family val="1"/>
    </font>
    <font>
      <u/>
      <sz val="11"/>
      <color theme="1"/>
      <name val="Times New Roman"/>
      <family val="1"/>
    </font>
    <font>
      <sz val="11"/>
      <color rgb="FF081B3A"/>
      <name val="Times New Roman"/>
      <family val="1"/>
    </font>
    <font>
      <b/>
      <sz val="11"/>
      <color rgb="FFFF0000"/>
      <name val="Times New Roman"/>
      <family val="1"/>
    </font>
    <font>
      <sz val="12"/>
      <color theme="1"/>
      <name val="Times New Roman"/>
      <family val="1"/>
    </font>
    <font>
      <sz val="12"/>
      <name val="Times New Roman"/>
      <family val="1"/>
    </font>
    <font>
      <strike/>
      <sz val="11"/>
      <color theme="1"/>
      <name val="Times New Roman"/>
      <family val="1"/>
    </font>
    <font>
      <b/>
      <sz val="10"/>
      <color theme="1"/>
      <name val="Times New Roman"/>
      <family val="1"/>
    </font>
    <font>
      <sz val="10"/>
      <color theme="1"/>
      <name val="Times New Roman"/>
      <family val="1"/>
    </font>
    <font>
      <b/>
      <sz val="10"/>
      <name val="Times New Roman"/>
      <family val="1"/>
    </font>
    <font>
      <sz val="12"/>
      <color rgb="FF000000"/>
      <name val="Times New Roman"/>
      <family val="1"/>
    </font>
    <font>
      <b/>
      <sz val="12"/>
      <color theme="1"/>
      <name val="Times New Roman"/>
      <family val="1"/>
    </font>
    <font>
      <b/>
      <sz val="12"/>
      <color rgb="FF44546A"/>
      <name val="Times New Roman"/>
      <family val="1"/>
    </font>
    <font>
      <sz val="12"/>
      <color rgb="FF44546A"/>
      <name val="Times New Roman"/>
      <family val="1"/>
    </font>
    <font>
      <u/>
      <sz val="12"/>
      <name val="Times New Roman"/>
      <family val="1"/>
    </font>
    <font>
      <sz val="12"/>
      <color rgb="FFFF0000"/>
      <name val="Times New Roman"/>
      <family val="1"/>
    </font>
    <font>
      <sz val="10"/>
      <name val="Times New Roman"/>
      <family val="1"/>
    </font>
    <font>
      <u/>
      <sz val="12"/>
      <color rgb="FF467886"/>
      <name val="Times New Roman"/>
      <family val="1"/>
    </font>
    <font>
      <sz val="11"/>
      <name val="Aptos Narrow"/>
      <family val="2"/>
    </font>
    <font>
      <sz val="10"/>
      <color rgb="FF000000"/>
      <name val="Times New Roman"/>
      <family val="1"/>
    </font>
    <font>
      <u/>
      <sz val="11"/>
      <color rgb="FF467886"/>
      <name val="Times New Roman"/>
      <family val="1"/>
    </font>
    <font>
      <sz val="10"/>
      <color theme="1"/>
      <name val="Times New Roman"/>
    </font>
    <font>
      <sz val="11"/>
      <color theme="1"/>
      <name val="Times New Roman"/>
    </font>
    <font>
      <u/>
      <sz val="12"/>
      <color rgb="FF467886"/>
      <name val="Aptos Narrow"/>
      <family val="2"/>
    </font>
    <font>
      <sz val="11"/>
      <color rgb="FF000000"/>
      <name val="Aptos Narrow"/>
      <family val="2"/>
    </font>
  </fonts>
  <fills count="21">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0"/>
        <bgColor indexed="64"/>
      </patternFill>
    </fill>
    <fill>
      <patternFill patternType="solid">
        <fgColor rgb="FFDBE5F1"/>
        <bgColor rgb="FFFFFFFF"/>
      </patternFill>
    </fill>
    <fill>
      <patternFill patternType="solid">
        <fgColor theme="5" tint="0.7999816888943144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5"/>
        <bgColor indexed="64"/>
      </patternFill>
    </fill>
    <fill>
      <patternFill patternType="solid">
        <fgColor theme="4" tint="0.39997558519241921"/>
        <bgColor indexed="64"/>
      </patternFill>
    </fill>
    <fill>
      <patternFill patternType="solid">
        <fgColor rgb="FFFFFFFF"/>
        <bgColor indexed="64"/>
      </patternFill>
    </fill>
    <fill>
      <patternFill patternType="solid">
        <fgColor theme="9" tint="0.79998168889431442"/>
        <bgColor indexed="64"/>
      </patternFill>
    </fill>
    <fill>
      <patternFill patternType="solid">
        <fgColor theme="4" tint="0.79998168889431442"/>
        <bgColor theme="4" tint="0.79998168889431442"/>
      </patternFill>
    </fill>
    <fill>
      <patternFill patternType="solid">
        <fgColor theme="5" tint="0.59999389629810485"/>
        <bgColor indexed="64"/>
      </patternFill>
    </fill>
    <fill>
      <patternFill patternType="solid">
        <fgColor rgb="FFFBE2D5"/>
        <bgColor rgb="FF000000"/>
      </patternFill>
    </fill>
    <fill>
      <patternFill patternType="solid">
        <fgColor rgb="FFF8CBAD"/>
        <bgColor rgb="FF000000"/>
      </patternFill>
    </fill>
    <fill>
      <patternFill patternType="solid">
        <fgColor rgb="FFFFFFFF"/>
        <bgColor rgb="FF000000"/>
      </patternFill>
    </fill>
    <fill>
      <patternFill patternType="solid">
        <fgColor rgb="FFFF0000"/>
        <bgColor rgb="FF000000"/>
      </patternFill>
    </fill>
    <fill>
      <patternFill patternType="solid">
        <fgColor rgb="FFD9D9D9"/>
        <bgColor rgb="FF000000"/>
      </patternFill>
    </fill>
    <fill>
      <patternFill patternType="solid">
        <fgColor rgb="FFEAEAEA"/>
        <bgColor rgb="FF000000"/>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style="dashed">
        <color indexed="64"/>
      </top>
      <bottom style="dashed">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s>
  <cellStyleXfs count="10">
    <xf numFmtId="0" fontId="0" fillId="0" borderId="0"/>
    <xf numFmtId="0" fontId="1" fillId="0" borderId="0"/>
    <xf numFmtId="0" fontId="1" fillId="0" borderId="0"/>
    <xf numFmtId="164" fontId="3" fillId="5" borderId="2" applyNumberFormat="0" applyAlignment="0" applyProtection="0">
      <alignment horizontal="left" vertical="center" indent="1"/>
    </xf>
    <xf numFmtId="0" fontId="1" fillId="0" borderId="0"/>
    <xf numFmtId="9" fontId="1" fillId="0" borderId="0" applyFont="0" applyFill="0" applyBorder="0" applyAlignment="0" applyProtection="0"/>
    <xf numFmtId="0" fontId="10" fillId="0" borderId="0"/>
    <xf numFmtId="0" fontId="11"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cellStyleXfs>
  <cellXfs count="693">
    <xf numFmtId="0" fontId="0" fillId="0" borderId="0" xfId="0"/>
    <xf numFmtId="0" fontId="0" fillId="0" borderId="0" xfId="0" applyAlignment="1">
      <alignment horizontal="left"/>
    </xf>
    <xf numFmtId="0" fontId="0" fillId="0" borderId="1" xfId="0" applyBorder="1"/>
    <xf numFmtId="0" fontId="5" fillId="0" borderId="0" xfId="0" applyFont="1"/>
    <xf numFmtId="0" fontId="5" fillId="0" borderId="1" xfId="0" applyFont="1" applyBorder="1"/>
    <xf numFmtId="0" fontId="0" fillId="0" borderId="0" xfId="0" applyAlignment="1">
      <alignment vertical="center"/>
    </xf>
    <xf numFmtId="0" fontId="5" fillId="0" borderId="1" xfId="0" applyFont="1" applyBorder="1" applyAlignment="1">
      <alignment vertical="top" wrapText="1"/>
    </xf>
    <xf numFmtId="0" fontId="5" fillId="0" borderId="1" xfId="0" applyFont="1" applyBorder="1" applyAlignment="1">
      <alignment vertical="top"/>
    </xf>
    <xf numFmtId="0" fontId="0" fillId="0" borderId="1" xfId="0" applyBorder="1" applyAlignment="1">
      <alignment vertical="center"/>
    </xf>
    <xf numFmtId="0" fontId="0" fillId="0" borderId="4" xfId="0" applyBorder="1" applyAlignment="1">
      <alignment vertical="center"/>
    </xf>
    <xf numFmtId="0" fontId="2" fillId="7" borderId="1" xfId="0" applyFont="1" applyFill="1" applyBorder="1" applyAlignment="1">
      <alignment vertical="center"/>
    </xf>
    <xf numFmtId="0" fontId="2" fillId="7" borderId="4" xfId="0" applyFont="1" applyFill="1" applyBorder="1" applyAlignment="1">
      <alignment horizontal="center" vertical="center" wrapText="1"/>
    </xf>
    <xf numFmtId="0" fontId="2" fillId="7" borderId="4" xfId="0" applyFont="1" applyFill="1" applyBorder="1" applyAlignment="1">
      <alignment vertical="center" wrapText="1"/>
    </xf>
    <xf numFmtId="165" fontId="2" fillId="7" borderId="1" xfId="0" applyNumberFormat="1" applyFont="1" applyFill="1" applyBorder="1" applyAlignment="1">
      <alignment horizontal="center" vertical="center" wrapText="1"/>
    </xf>
    <xf numFmtId="0" fontId="0" fillId="0" borderId="4" xfId="0" applyBorder="1"/>
    <xf numFmtId="0" fontId="2" fillId="7" borderId="4" xfId="0" applyFont="1" applyFill="1" applyBorder="1" applyAlignment="1">
      <alignment vertical="center"/>
    </xf>
    <xf numFmtId="165" fontId="2" fillId="7" borderId="1" xfId="0" applyNumberFormat="1" applyFont="1" applyFill="1" applyBorder="1" applyAlignment="1">
      <alignment vertical="center" wrapText="1"/>
    </xf>
    <xf numFmtId="0" fontId="0" fillId="0" borderId="1" xfId="0" applyBorder="1" applyAlignment="1">
      <alignment vertical="center" wrapText="1"/>
    </xf>
    <xf numFmtId="0" fontId="0" fillId="0" borderId="1" xfId="0" applyBorder="1" applyAlignment="1">
      <alignment wrapText="1"/>
    </xf>
    <xf numFmtId="0" fontId="0" fillId="0" borderId="1" xfId="0" applyBorder="1" applyAlignment="1">
      <alignment vertical="top" wrapText="1"/>
    </xf>
    <xf numFmtId="165" fontId="2" fillId="7" borderId="4" xfId="0" applyNumberFormat="1" applyFont="1" applyFill="1" applyBorder="1" applyAlignment="1">
      <alignment horizontal="center" vertical="center" wrapText="1"/>
    </xf>
    <xf numFmtId="0" fontId="0" fillId="0" borderId="4" xfId="0" applyBorder="1" applyAlignment="1">
      <alignment vertical="top" wrapText="1"/>
    </xf>
    <xf numFmtId="0" fontId="0" fillId="0" borderId="4" xfId="0" applyBorder="1" applyAlignment="1">
      <alignment vertical="center" wrapText="1"/>
    </xf>
    <xf numFmtId="0" fontId="2" fillId="7" borderId="1" xfId="0" applyFont="1" applyFill="1" applyBorder="1" applyAlignment="1">
      <alignment horizontal="left" vertical="center"/>
    </xf>
    <xf numFmtId="0" fontId="8" fillId="11" borderId="1" xfId="0" applyFont="1" applyFill="1" applyBorder="1" applyAlignment="1">
      <alignment horizontal="left" vertical="center" wrapText="1"/>
    </xf>
    <xf numFmtId="0" fontId="0" fillId="0" borderId="0" xfId="0" applyAlignment="1">
      <alignment vertical="center" wrapText="1"/>
    </xf>
    <xf numFmtId="0" fontId="0" fillId="0" borderId="0" xfId="0" applyAlignment="1">
      <alignment wrapText="1"/>
    </xf>
    <xf numFmtId="0" fontId="5" fillId="0" borderId="1" xfId="0" applyFont="1" applyBorder="1" applyAlignment="1">
      <alignment horizontal="center"/>
    </xf>
    <xf numFmtId="0" fontId="5" fillId="0" borderId="1" xfId="0" applyFont="1" applyBorder="1" applyAlignment="1">
      <alignment horizontal="left"/>
    </xf>
    <xf numFmtId="0" fontId="0" fillId="0" borderId="1" xfId="0" quotePrefix="1" applyBorder="1"/>
    <xf numFmtId="0" fontId="5" fillId="0" borderId="1" xfId="0" applyFont="1" applyBorder="1" applyAlignment="1">
      <alignment horizontal="center" vertical="center"/>
    </xf>
    <xf numFmtId="9" fontId="5" fillId="0" borderId="1" xfId="5" applyFont="1" applyBorder="1" applyAlignment="1">
      <alignment horizontal="center"/>
    </xf>
    <xf numFmtId="0" fontId="4" fillId="0" borderId="0" xfId="0" applyFont="1"/>
    <xf numFmtId="9" fontId="5" fillId="0" borderId="0" xfId="5" applyFont="1"/>
    <xf numFmtId="0" fontId="5" fillId="0" borderId="0" xfId="0" applyFont="1" applyAlignment="1">
      <alignment vertical="top"/>
    </xf>
    <xf numFmtId="0" fontId="4" fillId="0" borderId="1" xfId="0" applyFont="1" applyBorder="1" applyAlignment="1">
      <alignment vertical="top" wrapText="1"/>
    </xf>
    <xf numFmtId="0" fontId="5" fillId="2" borderId="1" xfId="0" applyFont="1" applyFill="1" applyBorder="1" applyAlignment="1">
      <alignment horizontal="center" vertical="center"/>
    </xf>
    <xf numFmtId="0" fontId="4" fillId="13" borderId="1" xfId="0" applyFont="1" applyFill="1" applyBorder="1" applyAlignment="1">
      <alignment horizontal="left"/>
    </xf>
    <xf numFmtId="0" fontId="5" fillId="0" borderId="0" xfId="0" applyFont="1" applyAlignment="1">
      <alignment horizontal="center" vertical="center"/>
    </xf>
    <xf numFmtId="0" fontId="5" fillId="2" borderId="1" xfId="0" applyFont="1" applyFill="1" applyBorder="1" applyAlignment="1">
      <alignment horizontal="center"/>
    </xf>
    <xf numFmtId="0" fontId="4" fillId="13" borderId="1" xfId="0" applyFont="1" applyFill="1" applyBorder="1"/>
    <xf numFmtId="10" fontId="5" fillId="0" borderId="1" xfId="0" applyNumberFormat="1" applyFont="1" applyBorder="1" applyAlignment="1">
      <alignment horizontal="center"/>
    </xf>
    <xf numFmtId="9" fontId="5" fillId="2" borderId="1" xfId="5" applyFont="1" applyFill="1" applyBorder="1" applyAlignment="1">
      <alignment horizontal="center"/>
    </xf>
    <xf numFmtId="10" fontId="5" fillId="2" borderId="1" xfId="0" applyNumberFormat="1" applyFont="1" applyFill="1" applyBorder="1" applyAlignment="1">
      <alignment horizontal="center"/>
    </xf>
    <xf numFmtId="0" fontId="14" fillId="0" borderId="1" xfId="0" applyFont="1" applyBorder="1" applyAlignment="1">
      <alignment vertical="center"/>
    </xf>
    <xf numFmtId="165" fontId="14" fillId="0" borderId="1" xfId="0" applyNumberFormat="1" applyFont="1" applyBorder="1" applyAlignment="1">
      <alignment horizontal="center" vertical="center"/>
    </xf>
    <xf numFmtId="0" fontId="14" fillId="0" borderId="1" xfId="0" applyFont="1" applyBorder="1" applyAlignment="1">
      <alignment horizontal="center" vertical="center"/>
    </xf>
    <xf numFmtId="0" fontId="5" fillId="4" borderId="1" xfId="0" applyFont="1" applyFill="1" applyBorder="1" applyAlignment="1">
      <alignment vertical="center"/>
    </xf>
    <xf numFmtId="0" fontId="5" fillId="0" borderId="0" xfId="0" applyFont="1" applyAlignment="1">
      <alignment vertical="center"/>
    </xf>
    <xf numFmtId="0" fontId="15" fillId="4" borderId="1" xfId="0" applyFont="1" applyFill="1" applyBorder="1" applyAlignment="1" applyProtection="1">
      <alignment horizontal="left" vertical="center" wrapText="1"/>
      <protection locked="0"/>
    </xf>
    <xf numFmtId="0" fontId="4" fillId="9" borderId="1" xfId="0" applyFont="1" applyFill="1" applyBorder="1" applyAlignment="1">
      <alignment horizontal="left"/>
    </xf>
    <xf numFmtId="0" fontId="4" fillId="2" borderId="1" xfId="0" applyFont="1" applyFill="1" applyBorder="1"/>
    <xf numFmtId="0" fontId="16" fillId="4" borderId="1" xfId="0" applyFont="1" applyFill="1" applyBorder="1" applyAlignment="1">
      <alignment horizontal="center" vertical="center"/>
    </xf>
    <xf numFmtId="0" fontId="16" fillId="0" borderId="1" xfId="0" applyFont="1" applyBorder="1" applyAlignment="1">
      <alignment horizontal="center" vertical="center" wrapText="1"/>
    </xf>
    <xf numFmtId="0" fontId="16" fillId="0" borderId="1" xfId="0" applyFont="1" applyBorder="1" applyAlignment="1">
      <alignment horizontal="center" vertical="center"/>
    </xf>
    <xf numFmtId="0" fontId="17" fillId="4" borderId="1" xfId="0" applyFont="1" applyFill="1" applyBorder="1" applyAlignment="1" applyProtection="1">
      <alignment horizontal="center" vertical="center" wrapText="1"/>
      <protection locked="0"/>
    </xf>
    <xf numFmtId="0" fontId="16" fillId="0" borderId="1" xfId="0" quotePrefix="1" applyFont="1" applyBorder="1" applyAlignment="1">
      <alignment horizontal="center" vertical="center" wrapText="1"/>
    </xf>
    <xf numFmtId="0" fontId="17" fillId="4" borderId="1" xfId="0" applyFont="1" applyFill="1" applyBorder="1" applyAlignment="1" applyProtection="1">
      <alignment horizontal="center" vertical="center"/>
      <protection locked="0"/>
    </xf>
    <xf numFmtId="166" fontId="16" fillId="0" borderId="1" xfId="0" applyNumberFormat="1" applyFont="1" applyBorder="1" applyAlignment="1">
      <alignment horizontal="center" vertical="center"/>
    </xf>
    <xf numFmtId="165" fontId="16" fillId="0" borderId="1" xfId="5" quotePrefix="1" applyNumberFormat="1" applyFont="1" applyBorder="1" applyAlignment="1">
      <alignment horizontal="center" vertical="center" wrapText="1"/>
    </xf>
    <xf numFmtId="0" fontId="16" fillId="6" borderId="1" xfId="0" applyFont="1" applyFill="1" applyBorder="1" applyAlignment="1">
      <alignment horizontal="left" vertical="center" wrapText="1"/>
    </xf>
    <xf numFmtId="9" fontId="16" fillId="0" borderId="1" xfId="5" quotePrefix="1" applyFont="1" applyBorder="1" applyAlignment="1">
      <alignment horizontal="center" vertical="center" wrapText="1"/>
    </xf>
    <xf numFmtId="166" fontId="16" fillId="0" borderId="1" xfId="0" quotePrefix="1" applyNumberFormat="1" applyFont="1" applyBorder="1" applyAlignment="1">
      <alignment horizontal="center" vertical="center" wrapText="1"/>
    </xf>
    <xf numFmtId="0" fontId="16" fillId="6" borderId="1" xfId="0" applyFont="1" applyFill="1" applyBorder="1" applyAlignment="1">
      <alignment horizontal="center" vertical="center" wrapText="1"/>
    </xf>
    <xf numFmtId="0" fontId="15" fillId="4" borderId="0" xfId="0" applyFont="1" applyFill="1" applyAlignment="1" applyProtection="1">
      <alignment horizontal="center" vertical="center"/>
      <protection locked="0"/>
    </xf>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4" fillId="3" borderId="1" xfId="1" applyFont="1" applyFill="1" applyBorder="1" applyAlignment="1">
      <alignment horizontal="center" vertical="center" wrapText="1"/>
    </xf>
    <xf numFmtId="166" fontId="2" fillId="10" borderId="1" xfId="0" applyNumberFormat="1" applyFont="1" applyFill="1" applyBorder="1" applyAlignment="1">
      <alignment horizontal="center" vertical="center" wrapText="1"/>
    </xf>
    <xf numFmtId="165" fontId="2" fillId="10" borderId="1" xfId="5" applyNumberFormat="1" applyFont="1" applyFill="1" applyBorder="1" applyAlignment="1">
      <alignment horizontal="center" vertical="center" wrapText="1"/>
    </xf>
    <xf numFmtId="165" fontId="2" fillId="6" borderId="1" xfId="5" applyNumberFormat="1" applyFont="1" applyFill="1" applyBorder="1" applyAlignment="1">
      <alignment horizontal="center" vertical="center" wrapText="1"/>
    </xf>
    <xf numFmtId="165" fontId="2" fillId="10" borderId="1" xfId="0" applyNumberFormat="1" applyFont="1" applyFill="1" applyBorder="1" applyAlignment="1">
      <alignment horizontal="center" vertical="center" wrapText="1"/>
    </xf>
    <xf numFmtId="9" fontId="2" fillId="10" borderId="1" xfId="5" applyFont="1" applyFill="1" applyBorder="1" applyAlignment="1">
      <alignment horizontal="center" vertical="center" wrapText="1"/>
    </xf>
    <xf numFmtId="9" fontId="2" fillId="6" borderId="1" xfId="5" applyFont="1" applyFill="1" applyBorder="1" applyAlignment="1">
      <alignment horizontal="center" vertical="center" wrapText="1"/>
    </xf>
    <xf numFmtId="9" fontId="2" fillId="3" borderId="1" xfId="5" applyFont="1" applyFill="1" applyBorder="1" applyAlignment="1">
      <alignment horizontal="center" vertical="center" wrapText="1"/>
    </xf>
    <xf numFmtId="166" fontId="4" fillId="3" borderId="1" xfId="0" applyNumberFormat="1" applyFont="1" applyFill="1" applyBorder="1" applyAlignment="1" applyProtection="1">
      <alignment horizontal="center" vertical="center" wrapText="1"/>
      <protection locked="0"/>
    </xf>
    <xf numFmtId="0" fontId="2" fillId="6" borderId="1" xfId="0" applyFont="1" applyFill="1" applyBorder="1" applyAlignment="1">
      <alignment horizontal="center" vertical="center" wrapText="1"/>
    </xf>
    <xf numFmtId="0" fontId="15" fillId="0" borderId="0" xfId="0" applyFont="1" applyAlignment="1" applyProtection="1">
      <alignment horizontal="center" vertical="center" wrapText="1"/>
      <protection locked="0"/>
    </xf>
    <xf numFmtId="0" fontId="5" fillId="4" borderId="1" xfId="0" applyFont="1" applyFill="1" applyBorder="1" applyAlignment="1">
      <alignment horizontal="center" vertical="center"/>
    </xf>
    <xf numFmtId="0" fontId="15" fillId="4" borderId="1" xfId="0" applyFont="1" applyFill="1" applyBorder="1" applyAlignment="1">
      <alignment vertical="center"/>
    </xf>
    <xf numFmtId="0" fontId="15" fillId="4" borderId="1" xfId="0" applyFont="1" applyFill="1" applyBorder="1" applyAlignment="1" applyProtection="1">
      <alignment horizontal="left" vertical="center"/>
      <protection locked="0"/>
    </xf>
    <xf numFmtId="0" fontId="5" fillId="0" borderId="1" xfId="0" applyFont="1" applyBorder="1" applyAlignment="1">
      <alignment vertical="center" wrapText="1"/>
    </xf>
    <xf numFmtId="0" fontId="5" fillId="0" borderId="1" xfId="0" applyFont="1" applyBorder="1" applyAlignment="1">
      <alignment vertical="center"/>
    </xf>
    <xf numFmtId="0" fontId="15" fillId="4" borderId="1" xfId="0" applyFont="1" applyFill="1" applyBorder="1" applyAlignment="1" applyProtection="1">
      <alignment vertical="center"/>
      <protection locked="0"/>
    </xf>
    <xf numFmtId="49" fontId="5" fillId="4" borderId="1" xfId="0" applyNumberFormat="1" applyFont="1" applyFill="1" applyBorder="1" applyAlignment="1">
      <alignment horizontal="center" vertical="center"/>
    </xf>
    <xf numFmtId="0" fontId="15" fillId="4" borderId="1" xfId="0" applyFont="1" applyFill="1" applyBorder="1" applyAlignment="1" applyProtection="1">
      <alignment horizontal="center" vertical="center"/>
      <protection locked="0"/>
    </xf>
    <xf numFmtId="166" fontId="15" fillId="4" borderId="1" xfId="0" applyNumberFormat="1" applyFont="1" applyFill="1" applyBorder="1" applyAlignment="1" applyProtection="1">
      <alignment horizontal="center" vertical="center"/>
      <protection locked="0"/>
    </xf>
    <xf numFmtId="165" fontId="15" fillId="4" borderId="1" xfId="5" applyNumberFormat="1" applyFont="1" applyFill="1" applyBorder="1" applyAlignment="1" applyProtection="1">
      <alignment horizontal="center" vertical="center"/>
      <protection locked="0"/>
    </xf>
    <xf numFmtId="0" fontId="15" fillId="6" borderId="1" xfId="0" applyFont="1" applyFill="1" applyBorder="1" applyAlignment="1" applyProtection="1">
      <alignment horizontal="left" vertical="center"/>
      <protection locked="0"/>
    </xf>
    <xf numFmtId="9" fontId="15" fillId="4" borderId="1" xfId="5" applyFont="1" applyFill="1" applyBorder="1" applyAlignment="1" applyProtection="1">
      <alignment horizontal="center" vertical="center"/>
      <protection locked="0"/>
    </xf>
    <xf numFmtId="166" fontId="15" fillId="6" borderId="1" xfId="0" applyNumberFormat="1" applyFont="1" applyFill="1" applyBorder="1" applyAlignment="1" applyProtection="1">
      <alignment horizontal="center" vertical="center"/>
      <protection locked="0"/>
    </xf>
    <xf numFmtId="0" fontId="5" fillId="6" borderId="1" xfId="0" applyFont="1" applyFill="1" applyBorder="1" applyAlignment="1">
      <alignment horizontal="center" vertical="center"/>
    </xf>
    <xf numFmtId="165" fontId="15" fillId="4" borderId="1" xfId="0" applyNumberFormat="1" applyFont="1" applyFill="1" applyBorder="1" applyAlignment="1" applyProtection="1">
      <alignment horizontal="left" vertical="center"/>
      <protection locked="0"/>
    </xf>
    <xf numFmtId="0" fontId="15" fillId="4" borderId="0" xfId="0" applyFont="1" applyFill="1" applyAlignment="1" applyProtection="1">
      <alignment horizontal="left" vertical="center"/>
      <protection locked="0"/>
    </xf>
    <xf numFmtId="0" fontId="5" fillId="4" borderId="1" xfId="0" applyFont="1" applyFill="1" applyBorder="1" applyAlignment="1">
      <alignment horizontal="left" vertical="center"/>
    </xf>
    <xf numFmtId="0" fontId="15" fillId="4" borderId="1" xfId="0" quotePrefix="1" applyFont="1" applyFill="1" applyBorder="1" applyAlignment="1" applyProtection="1">
      <alignment horizontal="center" vertical="center"/>
      <protection locked="0"/>
    </xf>
    <xf numFmtId="0" fontId="15" fillId="4" borderId="1" xfId="0" quotePrefix="1" applyFont="1" applyFill="1" applyBorder="1" applyAlignment="1" applyProtection="1">
      <alignment horizontal="left" vertical="center"/>
      <protection locked="0"/>
    </xf>
    <xf numFmtId="0" fontId="15" fillId="4" borderId="1" xfId="7" applyFont="1" applyFill="1" applyBorder="1" applyAlignment="1" applyProtection="1">
      <alignment vertical="center"/>
      <protection locked="0"/>
    </xf>
    <xf numFmtId="0" fontId="18" fillId="4" borderId="1" xfId="7" applyFont="1" applyFill="1" applyBorder="1" applyAlignment="1" applyProtection="1">
      <alignment horizontal="left" vertical="center"/>
      <protection locked="0"/>
    </xf>
    <xf numFmtId="0" fontId="15" fillId="4" borderId="1" xfId="6" applyFont="1" applyFill="1" applyBorder="1" applyAlignment="1">
      <alignment horizontal="left" vertical="center"/>
    </xf>
    <xf numFmtId="0" fontId="15" fillId="4" borderId="1" xfId="6" quotePrefix="1" applyFont="1" applyFill="1" applyBorder="1" applyAlignment="1">
      <alignment horizontal="left" vertical="center"/>
    </xf>
    <xf numFmtId="0" fontId="18" fillId="4" borderId="1" xfId="7" applyFont="1" applyFill="1" applyBorder="1" applyAlignment="1">
      <alignment horizontal="left" vertical="center"/>
    </xf>
    <xf numFmtId="0" fontId="5" fillId="0" borderId="1" xfId="0" applyFont="1" applyBorder="1" applyAlignment="1">
      <alignment horizontal="left" vertical="center"/>
    </xf>
    <xf numFmtId="0" fontId="18" fillId="4" borderId="1" xfId="8" applyFont="1" applyFill="1" applyBorder="1" applyAlignment="1">
      <alignment vertical="center"/>
    </xf>
    <xf numFmtId="165" fontId="15" fillId="4" borderId="1" xfId="0" quotePrefix="1" applyNumberFormat="1" applyFont="1" applyFill="1" applyBorder="1" applyAlignment="1" applyProtection="1">
      <alignment horizontal="left" vertical="center"/>
      <protection locked="0"/>
    </xf>
    <xf numFmtId="165" fontId="15" fillId="4" borderId="1" xfId="0" quotePrefix="1" applyNumberFormat="1" applyFont="1" applyFill="1" applyBorder="1" applyAlignment="1" applyProtection="1">
      <alignment horizontal="left" vertical="center" wrapText="1"/>
      <protection locked="0"/>
    </xf>
    <xf numFmtId="166" fontId="5" fillId="0" borderId="1" xfId="0" applyNumberFormat="1" applyFont="1" applyBorder="1" applyAlignment="1">
      <alignment horizontal="center" vertical="center"/>
    </xf>
    <xf numFmtId="0" fontId="15" fillId="4" borderId="1" xfId="2" applyFont="1" applyFill="1" applyBorder="1" applyAlignment="1" applyProtection="1">
      <alignment vertical="center"/>
      <protection locked="0"/>
    </xf>
    <xf numFmtId="0" fontId="18" fillId="0" borderId="1" xfId="7" applyFont="1" applyBorder="1" applyAlignment="1">
      <alignment vertical="center"/>
    </xf>
    <xf numFmtId="166" fontId="5" fillId="4" borderId="1" xfId="0" applyNumberFormat="1" applyFont="1" applyFill="1" applyBorder="1" applyAlignment="1">
      <alignment horizontal="center" vertical="center"/>
    </xf>
    <xf numFmtId="165" fontId="15" fillId="4" borderId="1" xfId="0" applyNumberFormat="1" applyFont="1" applyFill="1" applyBorder="1" applyAlignment="1" applyProtection="1">
      <alignment horizontal="left" vertical="center" wrapText="1"/>
      <protection locked="0"/>
    </xf>
    <xf numFmtId="0" fontId="5" fillId="0" borderId="1" xfId="0" quotePrefix="1" applyFont="1" applyBorder="1" applyAlignment="1">
      <alignment vertical="center"/>
    </xf>
    <xf numFmtId="0" fontId="5" fillId="4" borderId="1" xfId="1" applyFont="1" applyFill="1" applyBorder="1" applyAlignment="1">
      <alignment horizontal="left" vertical="center"/>
    </xf>
    <xf numFmtId="49" fontId="5" fillId="0" borderId="1" xfId="0" applyNumberFormat="1" applyFont="1" applyBorder="1" applyAlignment="1">
      <alignment horizontal="center" vertical="center"/>
    </xf>
    <xf numFmtId="0" fontId="5" fillId="4" borderId="1" xfId="0" applyFont="1" applyFill="1" applyBorder="1" applyAlignment="1" applyProtection="1">
      <alignment horizontal="left" vertical="center"/>
      <protection locked="0"/>
    </xf>
    <xf numFmtId="0" fontId="14" fillId="4" borderId="1" xfId="0" applyFont="1" applyFill="1" applyBorder="1" applyAlignment="1">
      <alignment horizontal="left" vertical="center"/>
    </xf>
    <xf numFmtId="0" fontId="15" fillId="4" borderId="1" xfId="0" applyFont="1" applyFill="1" applyBorder="1" applyAlignment="1">
      <alignment horizontal="left" vertical="center"/>
    </xf>
    <xf numFmtId="0" fontId="15" fillId="0" borderId="1" xfId="0" applyFont="1" applyBorder="1" applyAlignment="1">
      <alignment vertical="center"/>
    </xf>
    <xf numFmtId="0" fontId="5" fillId="0" borderId="1" xfId="1" applyFont="1" applyBorder="1" applyAlignment="1">
      <alignment horizontal="left" vertical="center"/>
    </xf>
    <xf numFmtId="0" fontId="15" fillId="4" borderId="1" xfId="2" applyFont="1" applyFill="1" applyBorder="1" applyAlignment="1" applyProtection="1">
      <alignment horizontal="left" vertical="center"/>
      <protection locked="0"/>
    </xf>
    <xf numFmtId="0" fontId="15" fillId="4" borderId="1" xfId="2" applyFont="1" applyFill="1" applyBorder="1" applyAlignment="1" applyProtection="1">
      <alignment horizontal="left" vertical="center" wrapText="1"/>
      <protection locked="0"/>
    </xf>
    <xf numFmtId="0" fontId="15" fillId="0" borderId="1" xfId="0" applyFont="1" applyBorder="1" applyAlignment="1" applyProtection="1">
      <alignment horizontal="left" vertical="center"/>
      <protection locked="0"/>
    </xf>
    <xf numFmtId="0" fontId="5" fillId="0" borderId="1" xfId="0" quotePrefix="1" applyFont="1" applyBorder="1" applyAlignment="1">
      <alignment vertical="center" wrapText="1"/>
    </xf>
    <xf numFmtId="0" fontId="5" fillId="4" borderId="1" xfId="0" quotePrefix="1" applyFont="1" applyFill="1" applyBorder="1" applyAlignment="1">
      <alignment horizontal="left" vertical="center"/>
    </xf>
    <xf numFmtId="165" fontId="5" fillId="0" borderId="1" xfId="0" applyNumberFormat="1" applyFont="1" applyBorder="1" applyAlignment="1">
      <alignment horizontal="center" vertical="center"/>
    </xf>
    <xf numFmtId="0" fontId="15" fillId="0" borderId="1" xfId="0" applyFont="1" applyBorder="1" applyAlignment="1">
      <alignment horizontal="left" vertical="center"/>
    </xf>
    <xf numFmtId="0" fontId="14" fillId="0" borderId="1" xfId="0" applyFont="1" applyBorder="1" applyAlignment="1">
      <alignment horizontal="left" vertical="center"/>
    </xf>
    <xf numFmtId="0" fontId="5" fillId="0" borderId="1" xfId="0" quotePrefix="1" applyFont="1" applyBorder="1" applyAlignment="1">
      <alignment horizontal="left" vertical="center"/>
    </xf>
    <xf numFmtId="0" fontId="15" fillId="4" borderId="1" xfId="0" quotePrefix="1" applyFont="1" applyFill="1" applyBorder="1" applyAlignment="1">
      <alignment horizontal="left" vertical="center"/>
    </xf>
    <xf numFmtId="0" fontId="18" fillId="4" borderId="1" xfId="9" applyFont="1" applyFill="1" applyBorder="1" applyAlignment="1">
      <alignment horizontal="left" vertical="center"/>
    </xf>
    <xf numFmtId="49" fontId="14" fillId="0" borderId="1" xfId="0" applyNumberFormat="1" applyFont="1" applyBorder="1" applyAlignment="1">
      <alignment horizontal="center" vertical="center"/>
    </xf>
    <xf numFmtId="0" fontId="15" fillId="0" borderId="1" xfId="0" applyFont="1" applyBorder="1" applyAlignment="1" applyProtection="1">
      <alignment vertical="center"/>
      <protection locked="0"/>
    </xf>
    <xf numFmtId="0" fontId="15" fillId="0" borderId="1" xfId="0" applyFont="1" applyBorder="1" applyAlignment="1" applyProtection="1">
      <alignment horizontal="center" vertical="center"/>
      <protection locked="0"/>
    </xf>
    <xf numFmtId="49" fontId="15" fillId="4" borderId="1" xfId="0" applyNumberFormat="1" applyFont="1" applyFill="1" applyBorder="1" applyAlignment="1" applyProtection="1">
      <alignment horizontal="center" vertical="center"/>
      <protection locked="0"/>
    </xf>
    <xf numFmtId="49" fontId="5" fillId="4" borderId="1" xfId="0" applyNumberFormat="1" applyFont="1" applyFill="1" applyBorder="1" applyAlignment="1">
      <alignment horizontal="left" vertical="center"/>
    </xf>
    <xf numFmtId="0" fontId="15" fillId="4" borderId="1" xfId="0" quotePrefix="1" applyFont="1" applyFill="1" applyBorder="1" applyAlignment="1" applyProtection="1">
      <alignment vertical="center"/>
      <protection locked="0"/>
    </xf>
    <xf numFmtId="0" fontId="18" fillId="4" borderId="1" xfId="7" applyFont="1" applyFill="1" applyBorder="1" applyAlignment="1" applyProtection="1">
      <alignment horizontal="center" vertical="center"/>
      <protection locked="0"/>
    </xf>
    <xf numFmtId="0" fontId="5" fillId="0" borderId="1" xfId="0" applyFont="1" applyBorder="1" applyAlignment="1">
      <alignment horizontal="left" vertical="center" wrapText="1"/>
    </xf>
    <xf numFmtId="0" fontId="14" fillId="0" borderId="1" xfId="0" applyFont="1" applyBorder="1" applyAlignment="1">
      <alignment horizontal="left" vertical="center" wrapText="1"/>
    </xf>
    <xf numFmtId="0" fontId="15" fillId="4" borderId="1" xfId="0" applyFont="1" applyFill="1" applyBorder="1" applyAlignment="1" applyProtection="1">
      <alignment vertical="center" wrapText="1"/>
      <protection locked="0"/>
    </xf>
    <xf numFmtId="165" fontId="15" fillId="4" borderId="1" xfId="5" applyNumberFormat="1" applyFont="1" applyFill="1" applyBorder="1" applyAlignment="1" applyProtection="1">
      <alignment horizontal="center" vertical="center" wrapText="1"/>
      <protection locked="0"/>
    </xf>
    <xf numFmtId="0" fontId="14" fillId="0" borderId="1" xfId="0" applyFont="1" applyBorder="1" applyAlignment="1">
      <alignment vertical="center" wrapText="1"/>
    </xf>
    <xf numFmtId="0" fontId="5" fillId="4" borderId="1" xfId="0" applyFont="1" applyFill="1" applyBorder="1" applyAlignment="1">
      <alignment vertical="center" wrapText="1"/>
    </xf>
    <xf numFmtId="0" fontId="5" fillId="4" borderId="1" xfId="0" applyFont="1" applyFill="1" applyBorder="1" applyAlignment="1">
      <alignment horizontal="center" vertical="center" wrapText="1"/>
    </xf>
    <xf numFmtId="167" fontId="18" fillId="4" borderId="1" xfId="7" applyNumberFormat="1" applyFont="1" applyFill="1" applyBorder="1" applyAlignment="1" applyProtection="1">
      <alignment vertical="center" wrapText="1"/>
      <protection locked="0"/>
    </xf>
    <xf numFmtId="0" fontId="15" fillId="4" borderId="1" xfId="1" applyFont="1" applyFill="1" applyBorder="1" applyAlignment="1">
      <alignment horizontal="center" vertical="center"/>
    </xf>
    <xf numFmtId="165" fontId="15" fillId="4" borderId="1" xfId="0" applyNumberFormat="1" applyFont="1" applyFill="1" applyBorder="1" applyAlignment="1" applyProtection="1">
      <alignment horizontal="center" vertical="center"/>
      <protection locked="0"/>
    </xf>
    <xf numFmtId="10" fontId="15" fillId="4" borderId="1" xfId="5" applyNumberFormat="1" applyFont="1" applyFill="1" applyBorder="1" applyAlignment="1" applyProtection="1">
      <alignment horizontal="center" vertical="center"/>
      <protection locked="0"/>
    </xf>
    <xf numFmtId="165" fontId="5" fillId="0" borderId="1" xfId="5" applyNumberFormat="1" applyFont="1" applyBorder="1" applyAlignment="1">
      <alignment horizontal="center" vertical="center"/>
    </xf>
    <xf numFmtId="0" fontId="5" fillId="6" borderId="1" xfId="0" applyFont="1" applyFill="1" applyBorder="1" applyAlignment="1">
      <alignment vertical="center"/>
    </xf>
    <xf numFmtId="9" fontId="5" fillId="0" borderId="1" xfId="5" applyFont="1" applyBorder="1" applyAlignment="1">
      <alignment horizontal="center" vertical="center"/>
    </xf>
    <xf numFmtId="0" fontId="5" fillId="0" borderId="1" xfId="1" applyFont="1" applyBorder="1" applyAlignment="1">
      <alignment horizontal="center" vertical="center"/>
    </xf>
    <xf numFmtId="0" fontId="5" fillId="0" borderId="1" xfId="1" applyFont="1" applyBorder="1" applyAlignment="1">
      <alignment vertical="center"/>
    </xf>
    <xf numFmtId="0" fontId="15" fillId="4" borderId="1" xfId="0" applyFont="1" applyFill="1" applyBorder="1" applyAlignment="1">
      <alignment horizontal="center" vertical="center"/>
    </xf>
    <xf numFmtId="0" fontId="18" fillId="4" borderId="1" xfId="9" applyFont="1" applyFill="1" applyBorder="1" applyAlignment="1">
      <alignment vertical="center"/>
    </xf>
    <xf numFmtId="0" fontId="5" fillId="0" borderId="1" xfId="0" applyFont="1" applyBorder="1" applyAlignment="1">
      <alignment horizontal="center" vertical="center" wrapText="1"/>
    </xf>
    <xf numFmtId="0" fontId="5" fillId="0" borderId="1" xfId="0" applyFont="1" applyBorder="1" applyAlignment="1" applyProtection="1">
      <alignment horizontal="left" vertical="center"/>
      <protection locked="0"/>
    </xf>
    <xf numFmtId="0" fontId="19" fillId="0" borderId="1" xfId="8" applyFont="1" applyFill="1" applyBorder="1" applyAlignment="1">
      <alignment horizontal="left" vertical="center"/>
    </xf>
    <xf numFmtId="0" fontId="5" fillId="3" borderId="1" xfId="0" applyFont="1" applyFill="1" applyBorder="1" applyAlignment="1">
      <alignment vertical="center" wrapText="1"/>
    </xf>
    <xf numFmtId="0" fontId="5" fillId="0" borderId="1" xfId="0" quotePrefix="1" applyFont="1" applyBorder="1" applyAlignment="1" applyProtection="1">
      <alignment horizontal="center" vertical="center"/>
      <protection locked="0"/>
    </xf>
    <xf numFmtId="0" fontId="19" fillId="0" borderId="1" xfId="8" applyFont="1" applyFill="1" applyBorder="1" applyAlignment="1" applyProtection="1">
      <alignment vertical="center"/>
      <protection locked="0"/>
    </xf>
    <xf numFmtId="0" fontId="5" fillId="0" borderId="1" xfId="0" applyFont="1" applyBorder="1" applyAlignment="1" applyProtection="1">
      <alignment vertical="center"/>
      <protection locked="0"/>
    </xf>
    <xf numFmtId="0" fontId="5" fillId="0" borderId="1" xfId="0" quotePrefix="1" applyFont="1" applyBorder="1" applyAlignment="1">
      <alignment horizontal="center" vertical="center"/>
    </xf>
    <xf numFmtId="0" fontId="19" fillId="0" borderId="1" xfId="9" applyFont="1" applyFill="1" applyBorder="1" applyAlignment="1">
      <alignment vertical="center"/>
    </xf>
    <xf numFmtId="0" fontId="15" fillId="0" borderId="1" xfId="0" applyFont="1" applyBorder="1" applyAlignment="1">
      <alignment horizontal="center" vertical="center"/>
    </xf>
    <xf numFmtId="10" fontId="14" fillId="0" borderId="1" xfId="0" applyNumberFormat="1" applyFont="1" applyBorder="1" applyAlignment="1">
      <alignment horizontal="center" vertical="center"/>
    </xf>
    <xf numFmtId="0" fontId="5" fillId="0" borderId="1" xfId="0" applyFont="1" applyBorder="1" applyAlignment="1">
      <alignment wrapText="1"/>
    </xf>
    <xf numFmtId="166" fontId="5" fillId="0" borderId="1" xfId="0" applyNumberFormat="1" applyFont="1" applyBorder="1" applyAlignment="1">
      <alignment horizontal="center"/>
    </xf>
    <xf numFmtId="165" fontId="5" fillId="0" borderId="1" xfId="5" applyNumberFormat="1" applyFont="1" applyBorder="1" applyAlignment="1">
      <alignment horizontal="center"/>
    </xf>
    <xf numFmtId="0" fontId="5" fillId="6" borderId="1" xfId="0" applyFont="1" applyFill="1" applyBorder="1"/>
    <xf numFmtId="0" fontId="5" fillId="0" borderId="0" xfId="0" applyFont="1" applyAlignment="1">
      <alignment horizontal="center"/>
    </xf>
    <xf numFmtId="0" fontId="5" fillId="0" borderId="0" xfId="0" applyFont="1" applyAlignment="1">
      <alignment horizontal="left"/>
    </xf>
    <xf numFmtId="0" fontId="5" fillId="0" borderId="0" xfId="0" applyFont="1" applyAlignment="1">
      <alignment wrapText="1"/>
    </xf>
    <xf numFmtId="166" fontId="5" fillId="0" borderId="0" xfId="0" applyNumberFormat="1" applyFont="1" applyAlignment="1">
      <alignment horizontal="center"/>
    </xf>
    <xf numFmtId="165" fontId="5" fillId="0" borderId="0" xfId="5" applyNumberFormat="1" applyFont="1" applyAlignment="1">
      <alignment horizontal="center"/>
    </xf>
    <xf numFmtId="0" fontId="5" fillId="6" borderId="0" xfId="0" applyFont="1" applyFill="1"/>
    <xf numFmtId="9" fontId="5" fillId="0" borderId="0" xfId="5" applyFont="1" applyAlignment="1">
      <alignment horizontal="center"/>
    </xf>
    <xf numFmtId="0" fontId="5" fillId="6" borderId="0" xfId="0" applyFont="1" applyFill="1" applyAlignment="1">
      <alignment horizontal="center"/>
    </xf>
    <xf numFmtId="0" fontId="5" fillId="0" borderId="1" xfId="0" applyFont="1" applyBorder="1" applyAlignment="1">
      <alignment horizontal="left" wrapText="1"/>
    </xf>
    <xf numFmtId="0" fontId="16" fillId="0" borderId="1" xfId="0" applyFont="1" applyBorder="1" applyAlignment="1">
      <alignment vertical="center"/>
    </xf>
    <xf numFmtId="0" fontId="5" fillId="4" borderId="1" xfId="0" quotePrefix="1" applyFont="1" applyFill="1" applyBorder="1" applyAlignment="1">
      <alignment horizontal="center" vertical="center"/>
    </xf>
    <xf numFmtId="0" fontId="18" fillId="4" borderId="1" xfId="7" applyFont="1" applyFill="1" applyBorder="1" applyAlignment="1">
      <alignment vertical="center"/>
    </xf>
    <xf numFmtId="166" fontId="16" fillId="6" borderId="1" xfId="0" applyNumberFormat="1" applyFont="1" applyFill="1" applyBorder="1" applyAlignment="1">
      <alignment horizontal="right" vertical="center"/>
    </xf>
    <xf numFmtId="166" fontId="2" fillId="6" borderId="1" xfId="0" applyNumberFormat="1" applyFont="1" applyFill="1" applyBorder="1" applyAlignment="1">
      <alignment horizontal="right" vertical="center" wrapText="1"/>
    </xf>
    <xf numFmtId="166" fontId="15" fillId="6" borderId="1" xfId="0" applyNumberFormat="1" applyFont="1" applyFill="1" applyBorder="1" applyAlignment="1" applyProtection="1">
      <alignment horizontal="right" vertical="center"/>
      <protection locked="0"/>
    </xf>
    <xf numFmtId="166" fontId="15" fillId="4" borderId="1" xfId="0" applyNumberFormat="1" applyFont="1" applyFill="1" applyBorder="1" applyAlignment="1" applyProtection="1">
      <alignment horizontal="right" vertical="center"/>
      <protection locked="0"/>
    </xf>
    <xf numFmtId="166" fontId="5" fillId="6" borderId="1" xfId="0" applyNumberFormat="1" applyFont="1" applyFill="1" applyBorder="1" applyAlignment="1">
      <alignment horizontal="right" vertical="center"/>
    </xf>
    <xf numFmtId="166" fontId="5" fillId="6" borderId="0" xfId="0" applyNumberFormat="1" applyFont="1" applyFill="1" applyAlignment="1">
      <alignment horizontal="right"/>
    </xf>
    <xf numFmtId="0" fontId="5" fillId="0" borderId="1" xfId="0" quotePrefix="1" applyFont="1" applyBorder="1" applyAlignment="1" applyProtection="1">
      <alignment horizontal="left" vertical="center"/>
      <protection locked="0"/>
    </xf>
    <xf numFmtId="0" fontId="11" fillId="0" borderId="1" xfId="7" applyBorder="1" applyAlignment="1">
      <alignment vertical="center"/>
    </xf>
    <xf numFmtId="49" fontId="15" fillId="4" borderId="1" xfId="0" applyNumberFormat="1" applyFont="1" applyFill="1" applyBorder="1" applyAlignment="1">
      <alignment horizontal="center" vertical="center" wrapText="1"/>
    </xf>
    <xf numFmtId="0" fontId="20" fillId="0" borderId="1" xfId="0" applyFont="1" applyBorder="1" applyAlignment="1">
      <alignment vertical="center"/>
    </xf>
    <xf numFmtId="0" fontId="15" fillId="4" borderId="1" xfId="0" quotePrefix="1" applyFont="1" applyFill="1" applyBorder="1" applyAlignment="1">
      <alignment horizontal="center" vertical="center" wrapText="1"/>
    </xf>
    <xf numFmtId="0" fontId="18" fillId="4" borderId="1" xfId="7" applyFont="1" applyFill="1" applyBorder="1" applyAlignment="1">
      <alignment horizontal="center" vertical="center" wrapText="1"/>
    </xf>
    <xf numFmtId="166" fontId="5" fillId="6" borderId="1" xfId="0" applyNumberFormat="1" applyFont="1" applyFill="1" applyBorder="1" applyAlignment="1">
      <alignment horizontal="right"/>
    </xf>
    <xf numFmtId="0" fontId="5" fillId="0" borderId="1" xfId="0" quotePrefix="1" applyFont="1" applyBorder="1" applyAlignment="1">
      <alignment horizontal="center"/>
    </xf>
    <xf numFmtId="166" fontId="0" fillId="0" borderId="1" xfId="0" applyNumberFormat="1" applyBorder="1" applyAlignment="1">
      <alignment horizontal="center" vertical="center"/>
    </xf>
    <xf numFmtId="49" fontId="22" fillId="4" borderId="1" xfId="0" applyNumberFormat="1" applyFont="1" applyFill="1" applyBorder="1" applyAlignment="1">
      <alignment horizontal="center" vertical="center"/>
    </xf>
    <xf numFmtId="0" fontId="22" fillId="4" borderId="1" xfId="0" applyFont="1" applyFill="1" applyBorder="1" applyAlignment="1">
      <alignment vertical="center"/>
    </xf>
    <xf numFmtId="49" fontId="5" fillId="0" borderId="1" xfId="3" quotePrefix="1" applyNumberFormat="1" applyFont="1" applyFill="1" applyBorder="1" applyAlignment="1">
      <alignment horizontal="center" vertical="center"/>
    </xf>
    <xf numFmtId="0" fontId="5" fillId="0" borderId="1" xfId="0" quotePrefix="1" applyFont="1" applyBorder="1"/>
    <xf numFmtId="0" fontId="4" fillId="0" borderId="1" xfId="0" applyFont="1" applyBorder="1"/>
    <xf numFmtId="166" fontId="5" fillId="0" borderId="1" xfId="0" applyNumberFormat="1" applyFont="1" applyBorder="1" applyAlignment="1">
      <alignment vertical="center"/>
    </xf>
    <xf numFmtId="0" fontId="14" fillId="15" borderId="1" xfId="0" applyFont="1" applyFill="1" applyBorder="1" applyAlignment="1">
      <alignment vertical="center"/>
    </xf>
    <xf numFmtId="0" fontId="5" fillId="0" borderId="1" xfId="0" quotePrefix="1" applyFont="1" applyBorder="1" applyAlignment="1">
      <alignment wrapText="1"/>
    </xf>
    <xf numFmtId="0" fontId="11" fillId="0" borderId="1" xfId="7" applyBorder="1"/>
    <xf numFmtId="0" fontId="14" fillId="11" borderId="1" xfId="0" applyFont="1" applyFill="1" applyBorder="1" applyAlignment="1">
      <alignment vertical="center" wrapText="1"/>
    </xf>
    <xf numFmtId="0" fontId="5" fillId="6" borderId="1" xfId="0" applyFont="1" applyFill="1" applyBorder="1" applyAlignment="1">
      <alignment horizontal="left" vertical="center"/>
    </xf>
    <xf numFmtId="0" fontId="23" fillId="4" borderId="1" xfId="0" applyFont="1" applyFill="1" applyBorder="1" applyAlignment="1">
      <alignment horizontal="center" vertical="center"/>
    </xf>
    <xf numFmtId="0" fontId="22" fillId="4" borderId="1" xfId="0" applyFont="1" applyFill="1" applyBorder="1" applyAlignment="1">
      <alignment horizontal="left" vertical="center"/>
    </xf>
    <xf numFmtId="0" fontId="22" fillId="4" borderId="1" xfId="0" applyFont="1" applyFill="1" applyBorder="1" applyAlignment="1">
      <alignment horizontal="center" vertical="center"/>
    </xf>
    <xf numFmtId="49" fontId="23" fillId="4" borderId="1" xfId="0" applyNumberFormat="1" applyFont="1" applyFill="1" applyBorder="1" applyAlignment="1">
      <alignment horizontal="center" vertical="center"/>
    </xf>
    <xf numFmtId="0" fontId="23" fillId="4" borderId="1" xfId="0" applyFont="1" applyFill="1" applyBorder="1" applyAlignment="1" applyProtection="1">
      <alignment horizontal="left" vertical="center"/>
      <protection locked="0"/>
    </xf>
    <xf numFmtId="0" fontId="23" fillId="4" borderId="1" xfId="0" applyFont="1" applyFill="1" applyBorder="1" applyAlignment="1" applyProtection="1">
      <alignment vertical="center"/>
      <protection locked="0"/>
    </xf>
    <xf numFmtId="0" fontId="23" fillId="4" borderId="1" xfId="0" quotePrefix="1" applyFont="1" applyFill="1" applyBorder="1" applyAlignment="1" applyProtection="1">
      <alignment horizontal="center" vertical="center"/>
      <protection locked="0"/>
    </xf>
    <xf numFmtId="0" fontId="5" fillId="4" borderId="1" xfId="0" applyFont="1" applyFill="1" applyBorder="1" applyAlignment="1">
      <alignment horizontal="left" vertical="center" wrapText="1"/>
    </xf>
    <xf numFmtId="0" fontId="5" fillId="0" borderId="4" xfId="0" quotePrefix="1" applyFont="1" applyBorder="1" applyAlignment="1" applyProtection="1">
      <alignment vertical="center" wrapText="1"/>
      <protection locked="0"/>
    </xf>
    <xf numFmtId="0" fontId="17" fillId="4" borderId="1" xfId="0" applyFont="1" applyFill="1" applyBorder="1" applyAlignment="1" applyProtection="1">
      <alignment horizontal="left" vertical="center" wrapText="1"/>
      <protection locked="0"/>
    </xf>
    <xf numFmtId="0" fontId="26" fillId="0" borderId="0" xfId="0" applyFont="1"/>
    <xf numFmtId="0" fontId="26" fillId="0" borderId="0" xfId="0" applyFont="1" applyAlignment="1">
      <alignment wrapText="1"/>
    </xf>
    <xf numFmtId="0" fontId="26" fillId="0" borderId="0" xfId="0" applyFont="1" applyAlignment="1">
      <alignment horizontal="center" vertical="center"/>
    </xf>
    <xf numFmtId="0" fontId="26" fillId="0" borderId="0" xfId="0" applyFont="1" applyAlignment="1">
      <alignment horizontal="center"/>
    </xf>
    <xf numFmtId="0" fontId="25" fillId="4" borderId="0" xfId="0" applyFont="1" applyFill="1" applyAlignment="1">
      <alignment horizontal="center" vertical="center"/>
    </xf>
    <xf numFmtId="0" fontId="26" fillId="4" borderId="0" xfId="0" applyFont="1" applyFill="1"/>
    <xf numFmtId="0" fontId="24" fillId="0" borderId="0" xfId="0" quotePrefix="1" applyFont="1" applyAlignment="1">
      <alignment vertical="top"/>
    </xf>
    <xf numFmtId="0" fontId="28" fillId="0" borderId="0" xfId="0" quotePrefix="1" applyFont="1"/>
    <xf numFmtId="0" fontId="28" fillId="0" borderId="0" xfId="0" applyFont="1"/>
    <xf numFmtId="0" fontId="28" fillId="0" borderId="0" xfId="0" applyFont="1" applyAlignment="1">
      <alignment wrapText="1"/>
    </xf>
    <xf numFmtId="0" fontId="29" fillId="16" borderId="1" xfId="0" applyFont="1" applyFill="1" applyBorder="1" applyAlignment="1">
      <alignment horizontal="center" vertical="center"/>
    </xf>
    <xf numFmtId="0" fontId="29" fillId="16" borderId="1" xfId="0" applyFont="1" applyFill="1" applyBorder="1" applyAlignment="1">
      <alignment horizontal="center" vertical="center" wrapText="1"/>
    </xf>
    <xf numFmtId="0" fontId="29" fillId="14" borderId="1" xfId="0" applyFont="1" applyFill="1" applyBorder="1" applyAlignment="1">
      <alignment horizontal="center" vertical="center" wrapText="1"/>
    </xf>
    <xf numFmtId="0" fontId="30" fillId="4" borderId="0" xfId="0" applyFont="1" applyFill="1" applyAlignment="1">
      <alignment wrapText="1"/>
    </xf>
    <xf numFmtId="0" fontId="22" fillId="0" borderId="0" xfId="0" applyFont="1"/>
    <xf numFmtId="0" fontId="22" fillId="0" borderId="1" xfId="0" applyFont="1" applyBorder="1" applyAlignment="1">
      <alignment horizontal="center" vertical="center"/>
    </xf>
    <xf numFmtId="9" fontId="22" fillId="0" borderId="1" xfId="5" applyFont="1" applyBorder="1" applyAlignment="1">
      <alignment horizontal="center" vertical="center"/>
    </xf>
    <xf numFmtId="0" fontId="22" fillId="0" borderId="1" xfId="0" applyFont="1" applyBorder="1" applyAlignment="1">
      <alignment vertical="center" wrapText="1"/>
    </xf>
    <xf numFmtId="0" fontId="31" fillId="0" borderId="0" xfId="0" applyFont="1" applyAlignment="1">
      <alignment wrapText="1"/>
    </xf>
    <xf numFmtId="0" fontId="29" fillId="0" borderId="0" xfId="0" applyFont="1" applyAlignment="1">
      <alignment vertical="center"/>
    </xf>
    <xf numFmtId="0" fontId="29" fillId="14" borderId="1" xfId="0" applyFont="1" applyFill="1" applyBorder="1" applyAlignment="1">
      <alignment horizontal="center" vertical="center"/>
    </xf>
    <xf numFmtId="0" fontId="29" fillId="14" borderId="1" xfId="0" applyFont="1" applyFill="1" applyBorder="1" applyAlignment="1">
      <alignment horizontal="center"/>
    </xf>
    <xf numFmtId="0" fontId="29" fillId="0" borderId="0" xfId="0" quotePrefix="1" applyFont="1" applyAlignment="1">
      <alignment vertical="center"/>
    </xf>
    <xf numFmtId="0" fontId="29" fillId="0" borderId="0" xfId="0" quotePrefix="1" applyFont="1" applyAlignment="1">
      <alignment vertical="center" wrapText="1"/>
    </xf>
    <xf numFmtId="0" fontId="22" fillId="0" borderId="0" xfId="0" applyFont="1" applyAlignment="1">
      <alignment vertical="center" wrapText="1"/>
    </xf>
    <xf numFmtId="0" fontId="29" fillId="4" borderId="0" xfId="0" quotePrefix="1" applyFont="1" applyFill="1" applyAlignment="1">
      <alignment vertical="center"/>
    </xf>
    <xf numFmtId="0" fontId="28" fillId="0" borderId="5" xfId="0" applyFont="1" applyBorder="1" applyAlignment="1">
      <alignment horizontal="center"/>
    </xf>
    <xf numFmtId="0" fontId="28" fillId="0" borderId="5" xfId="0" applyFont="1" applyBorder="1" applyAlignment="1">
      <alignment horizontal="center" wrapText="1"/>
    </xf>
    <xf numFmtId="0" fontId="28" fillId="15" borderId="5" xfId="0" applyFont="1" applyFill="1" applyBorder="1" applyAlignment="1">
      <alignment horizontal="center"/>
    </xf>
    <xf numFmtId="9" fontId="28" fillId="0" borderId="5" xfId="0" applyNumberFormat="1" applyFont="1" applyBorder="1" applyAlignment="1">
      <alignment horizontal="center"/>
    </xf>
    <xf numFmtId="0" fontId="28" fillId="0" borderId="9" xfId="0" applyFont="1" applyBorder="1" applyAlignment="1">
      <alignment horizontal="center"/>
    </xf>
    <xf numFmtId="0" fontId="28" fillId="0" borderId="9" xfId="0" applyFont="1" applyBorder="1" applyAlignment="1">
      <alignment horizontal="center" wrapText="1"/>
    </xf>
    <xf numFmtId="14" fontId="28" fillId="0" borderId="9" xfId="0" applyNumberFormat="1" applyFont="1" applyBorder="1" applyAlignment="1">
      <alignment horizontal="center"/>
    </xf>
    <xf numFmtId="0" fontId="28" fillId="15" borderId="9" xfId="0" applyFont="1" applyFill="1" applyBorder="1" applyAlignment="1">
      <alignment horizontal="center"/>
    </xf>
    <xf numFmtId="9" fontId="28" fillId="0" borderId="9" xfId="0" applyNumberFormat="1" applyFont="1" applyBorder="1" applyAlignment="1">
      <alignment horizontal="center"/>
    </xf>
    <xf numFmtId="0" fontId="28" fillId="17" borderId="9" xfId="0" applyFont="1" applyFill="1" applyBorder="1" applyAlignment="1">
      <alignment horizontal="center" vertical="center" wrapText="1"/>
    </xf>
    <xf numFmtId="0" fontId="28" fillId="0" borderId="9" xfId="0" applyFont="1" applyBorder="1" applyAlignment="1">
      <alignment horizontal="center" vertical="center" wrapText="1"/>
    </xf>
    <xf numFmtId="0" fontId="23" fillId="17" borderId="9" xfId="0" applyFont="1" applyFill="1" applyBorder="1" applyAlignment="1">
      <alignment horizontal="center" vertical="center" wrapText="1"/>
    </xf>
    <xf numFmtId="0" fontId="23" fillId="0" borderId="9" xfId="0" applyFont="1" applyBorder="1" applyAlignment="1">
      <alignment horizontal="center" vertical="center" wrapText="1"/>
    </xf>
    <xf numFmtId="0" fontId="28" fillId="15" borderId="9" xfId="0" applyFont="1" applyFill="1" applyBorder="1" applyAlignment="1">
      <alignment horizontal="center" vertical="center" wrapText="1"/>
    </xf>
    <xf numFmtId="0" fontId="5" fillId="0" borderId="0" xfId="0" applyFont="1" applyAlignment="1">
      <alignment horizontal="center" vertical="center" wrapText="1"/>
    </xf>
    <xf numFmtId="0" fontId="28" fillId="17" borderId="9" xfId="0" applyFont="1" applyFill="1" applyBorder="1" applyAlignment="1">
      <alignment horizontal="center"/>
    </xf>
    <xf numFmtId="0" fontId="23" fillId="17" borderId="9" xfId="0" applyFont="1" applyFill="1" applyBorder="1" applyAlignment="1">
      <alignment horizontal="center"/>
    </xf>
    <xf numFmtId="0" fontId="28" fillId="17" borderId="9" xfId="0" applyFont="1" applyFill="1" applyBorder="1" applyAlignment="1">
      <alignment horizontal="center" wrapText="1"/>
    </xf>
    <xf numFmtId="0" fontId="23" fillId="0" borderId="9" xfId="0" applyFont="1" applyBorder="1" applyAlignment="1">
      <alignment horizontal="center"/>
    </xf>
    <xf numFmtId="0" fontId="23" fillId="17" borderId="9" xfId="0" applyFont="1" applyFill="1" applyBorder="1" applyAlignment="1">
      <alignment horizontal="center" wrapText="1"/>
    </xf>
    <xf numFmtId="0" fontId="28" fillId="18" borderId="9" xfId="0" applyFont="1" applyFill="1" applyBorder="1" applyAlignment="1">
      <alignment horizontal="center"/>
    </xf>
    <xf numFmtId="0" fontId="32" fillId="17" borderId="9" xfId="0" applyFont="1" applyFill="1" applyBorder="1" applyAlignment="1">
      <alignment horizontal="center"/>
    </xf>
    <xf numFmtId="0" fontId="23" fillId="19" borderId="9" xfId="0" applyFont="1" applyFill="1" applyBorder="1" applyAlignment="1">
      <alignment horizontal="center" wrapText="1"/>
    </xf>
    <xf numFmtId="0" fontId="28" fillId="0" borderId="9" xfId="0" quotePrefix="1" applyFont="1" applyBorder="1" applyAlignment="1">
      <alignment horizontal="center" wrapText="1"/>
    </xf>
    <xf numFmtId="0" fontId="28" fillId="0" borderId="11" xfId="0" applyFont="1" applyBorder="1" applyAlignment="1">
      <alignment horizontal="center"/>
    </xf>
    <xf numFmtId="0" fontId="23" fillId="0" borderId="9" xfId="0" applyFont="1" applyBorder="1" applyAlignment="1">
      <alignment horizontal="center" wrapText="1"/>
    </xf>
    <xf numFmtId="0" fontId="33" fillId="20" borderId="12" xfId="0" applyFont="1" applyFill="1" applyBorder="1" applyAlignment="1">
      <alignment horizontal="center"/>
    </xf>
    <xf numFmtId="0" fontId="28" fillId="0" borderId="3" xfId="0" quotePrefix="1" applyFont="1" applyBorder="1" applyAlignment="1">
      <alignment horizontal="center" wrapText="1"/>
    </xf>
    <xf numFmtId="0" fontId="28" fillId="0" borderId="3" xfId="0" applyFont="1" applyBorder="1" applyAlignment="1">
      <alignment horizontal="center" wrapText="1"/>
    </xf>
    <xf numFmtId="0" fontId="11" fillId="0" borderId="9" xfId="7" applyFill="1" applyBorder="1" applyAlignment="1">
      <alignment horizontal="center"/>
    </xf>
    <xf numFmtId="0" fontId="11" fillId="17" borderId="9" xfId="7" applyFill="1" applyBorder="1" applyAlignment="1">
      <alignment horizontal="center"/>
    </xf>
    <xf numFmtId="0" fontId="28" fillId="19" borderId="9" xfId="0" applyFont="1" applyFill="1" applyBorder="1" applyAlignment="1">
      <alignment horizontal="center" wrapText="1"/>
    </xf>
    <xf numFmtId="0" fontId="28" fillId="0" borderId="0" xfId="0" applyFont="1" applyAlignment="1">
      <alignment horizontal="center"/>
    </xf>
    <xf numFmtId="0" fontId="28" fillId="0" borderId="11" xfId="0" applyFont="1" applyBorder="1" applyAlignment="1">
      <alignment horizontal="center" wrapText="1"/>
    </xf>
    <xf numFmtId="0" fontId="28" fillId="0" borderId="9" xfId="0" quotePrefix="1" applyFont="1" applyBorder="1" applyAlignment="1">
      <alignment horizontal="center"/>
    </xf>
    <xf numFmtId="0" fontId="14" fillId="0" borderId="9" xfId="0" applyFont="1" applyBorder="1" applyAlignment="1">
      <alignment horizontal="center"/>
    </xf>
    <xf numFmtId="0" fontId="15" fillId="0" borderId="9" xfId="0" applyFont="1" applyBorder="1" applyAlignment="1">
      <alignment horizontal="center" wrapText="1"/>
    </xf>
    <xf numFmtId="0" fontId="14" fillId="0" borderId="9" xfId="0" applyFont="1" applyBorder="1" applyAlignment="1">
      <alignment horizontal="center" wrapText="1"/>
    </xf>
    <xf numFmtId="0" fontId="15" fillId="0" borderId="9" xfId="0" applyFont="1" applyBorder="1" applyAlignment="1">
      <alignment horizontal="center"/>
    </xf>
    <xf numFmtId="0" fontId="28" fillId="0" borderId="0" xfId="0" applyFont="1" applyAlignment="1">
      <alignment horizontal="center" wrapText="1"/>
    </xf>
    <xf numFmtId="9" fontId="28" fillId="0" borderId="11" xfId="0" applyNumberFormat="1" applyFont="1" applyBorder="1" applyAlignment="1">
      <alignment horizontal="center"/>
    </xf>
    <xf numFmtId="0" fontId="14" fillId="0" borderId="3" xfId="0" applyFont="1" applyBorder="1" applyAlignment="1">
      <alignment horizontal="center"/>
    </xf>
    <xf numFmtId="0" fontId="14" fillId="0" borderId="11" xfId="0" applyFont="1" applyBorder="1" applyAlignment="1">
      <alignment horizontal="center"/>
    </xf>
    <xf numFmtId="0" fontId="14" fillId="0" borderId="8" xfId="0" applyFont="1" applyBorder="1" applyAlignment="1">
      <alignment horizontal="center"/>
    </xf>
    <xf numFmtId="0" fontId="15" fillId="0" borderId="8" xfId="0" applyFont="1" applyBorder="1" applyAlignment="1">
      <alignment horizontal="center" wrapText="1"/>
    </xf>
    <xf numFmtId="0" fontId="14" fillId="0" borderId="8" xfId="0" applyFont="1" applyBorder="1" applyAlignment="1">
      <alignment horizontal="center" wrapText="1"/>
    </xf>
    <xf numFmtId="0" fontId="15" fillId="0" borderId="8" xfId="0" applyFont="1" applyBorder="1" applyAlignment="1">
      <alignment horizontal="center"/>
    </xf>
    <xf numFmtId="0" fontId="14" fillId="0" borderId="0" xfId="0" applyFont="1" applyAlignment="1">
      <alignment horizontal="center"/>
    </xf>
    <xf numFmtId="0" fontId="15" fillId="19" borderId="9" xfId="0" applyFont="1" applyFill="1" applyBorder="1" applyAlignment="1">
      <alignment horizontal="center" wrapText="1"/>
    </xf>
    <xf numFmtId="0" fontId="26" fillId="0" borderId="0" xfId="0" applyFont="1" applyAlignment="1">
      <alignment horizontal="left"/>
    </xf>
    <xf numFmtId="0" fontId="14" fillId="0" borderId="5" xfId="0" applyFont="1" applyBorder="1"/>
    <xf numFmtId="0" fontId="15" fillId="0" borderId="5" xfId="0" applyFont="1" applyBorder="1" applyAlignment="1">
      <alignment wrapText="1"/>
    </xf>
    <xf numFmtId="0" fontId="14" fillId="0" borderId="5" xfId="0" applyFont="1" applyBorder="1" applyAlignment="1">
      <alignment wrapText="1"/>
    </xf>
    <xf numFmtId="0" fontId="28" fillId="0" borderId="5" xfId="0" applyFont="1" applyBorder="1"/>
    <xf numFmtId="0" fontId="15" fillId="0" borderId="5" xfId="0" applyFont="1" applyBorder="1"/>
    <xf numFmtId="0" fontId="23" fillId="17" borderId="5" xfId="0" applyFont="1" applyFill="1" applyBorder="1"/>
    <xf numFmtId="0" fontId="28" fillId="0" borderId="5" xfId="0" applyFont="1" applyBorder="1" applyAlignment="1">
      <alignment wrapText="1"/>
    </xf>
    <xf numFmtId="0" fontId="28" fillId="15" borderId="5" xfId="0" applyFont="1" applyFill="1" applyBorder="1"/>
    <xf numFmtId="0" fontId="14" fillId="0" borderId="9" xfId="0" applyFont="1" applyBorder="1"/>
    <xf numFmtId="0" fontId="15" fillId="0" borderId="9" xfId="0" applyFont="1" applyBorder="1" applyAlignment="1">
      <alignment wrapText="1"/>
    </xf>
    <xf numFmtId="0" fontId="14" fillId="0" borderId="9" xfId="0" applyFont="1" applyBorder="1" applyAlignment="1">
      <alignment wrapText="1"/>
    </xf>
    <xf numFmtId="0" fontId="28" fillId="0" borderId="9" xfId="0" applyFont="1" applyBorder="1"/>
    <xf numFmtId="0" fontId="15" fillId="0" borderId="9" xfId="0" applyFont="1" applyBorder="1"/>
    <xf numFmtId="0" fontId="23" fillId="17" borderId="9" xfId="0" applyFont="1" applyFill="1" applyBorder="1"/>
    <xf numFmtId="0" fontId="28" fillId="0" borderId="9" xfId="0" applyFont="1" applyBorder="1" applyAlignment="1">
      <alignment wrapText="1"/>
    </xf>
    <xf numFmtId="0" fontId="28" fillId="15" borderId="9" xfId="0" applyFont="1" applyFill="1" applyBorder="1"/>
    <xf numFmtId="0" fontId="28" fillId="0" borderId="8" xfId="0" applyFont="1" applyBorder="1" applyAlignment="1">
      <alignment horizontal="center"/>
    </xf>
    <xf numFmtId="0" fontId="14" fillId="0" borderId="11" xfId="0" applyFont="1" applyBorder="1" applyAlignment="1">
      <alignment horizontal="center" vertical="center"/>
    </xf>
    <xf numFmtId="0" fontId="14" fillId="0" borderId="5" xfId="0" applyFont="1" applyBorder="1" applyAlignment="1">
      <alignment horizontal="center" vertical="center"/>
    </xf>
    <xf numFmtId="0" fontId="14" fillId="0" borderId="9" xfId="0" applyFont="1" applyBorder="1" applyAlignment="1">
      <alignment horizontal="center" vertical="center"/>
    </xf>
    <xf numFmtId="0" fontId="28" fillId="0" borderId="11" xfId="0" applyFont="1" applyBorder="1"/>
    <xf numFmtId="0" fontId="23" fillId="0" borderId="10" xfId="0" applyFont="1" applyBorder="1"/>
    <xf numFmtId="0" fontId="23" fillId="0" borderId="10" xfId="0" quotePrefix="1" applyFont="1" applyBorder="1" applyAlignment="1">
      <alignment wrapText="1"/>
    </xf>
    <xf numFmtId="0" fontId="14" fillId="0" borderId="3" xfId="0" applyFont="1" applyBorder="1"/>
    <xf numFmtId="0" fontId="14" fillId="0" borderId="3" xfId="0" quotePrefix="1" applyFont="1" applyBorder="1" applyAlignment="1">
      <alignment wrapText="1"/>
    </xf>
    <xf numFmtId="0" fontId="23" fillId="0" borderId="3" xfId="0" applyFont="1" applyBorder="1"/>
    <xf numFmtId="0" fontId="23" fillId="0" borderId="3" xfId="0" applyFont="1" applyBorder="1" applyAlignment="1">
      <alignment wrapText="1"/>
    </xf>
    <xf numFmtId="0" fontId="34" fillId="0" borderId="3" xfId="0" applyFont="1" applyBorder="1"/>
    <xf numFmtId="0" fontId="34" fillId="0" borderId="3" xfId="0" quotePrefix="1" applyFont="1" applyBorder="1" applyAlignment="1">
      <alignment wrapText="1"/>
    </xf>
    <xf numFmtId="0" fontId="34" fillId="0" borderId="3" xfId="0" quotePrefix="1" applyFont="1" applyBorder="1"/>
    <xf numFmtId="10" fontId="28" fillId="0" borderId="9" xfId="0" applyNumberFormat="1" applyFont="1" applyBorder="1" applyAlignment="1">
      <alignment horizontal="center"/>
    </xf>
    <xf numFmtId="10" fontId="28" fillId="0" borderId="11" xfId="0" applyNumberFormat="1" applyFont="1" applyBorder="1" applyAlignment="1">
      <alignment horizontal="center"/>
    </xf>
    <xf numFmtId="10" fontId="28" fillId="0" borderId="9" xfId="0" applyNumberFormat="1" applyFont="1" applyBorder="1" applyAlignment="1">
      <alignment horizontal="center" vertical="center" wrapText="1"/>
    </xf>
    <xf numFmtId="10" fontId="28" fillId="0" borderId="5" xfId="0" applyNumberFormat="1" applyFont="1" applyBorder="1" applyAlignment="1">
      <alignment horizontal="center"/>
    </xf>
    <xf numFmtId="0" fontId="23" fillId="4" borderId="1" xfId="0" quotePrefix="1" applyFont="1" applyFill="1" applyBorder="1" applyAlignment="1" applyProtection="1">
      <alignment vertical="center"/>
      <protection locked="0"/>
    </xf>
    <xf numFmtId="0" fontId="16" fillId="0" borderId="1" xfId="1" applyFont="1" applyBorder="1" applyAlignment="1">
      <alignment vertical="center" wrapText="1"/>
    </xf>
    <xf numFmtId="0" fontId="15" fillId="4" borderId="1" xfId="0" applyFont="1" applyFill="1" applyBorder="1" applyAlignment="1" applyProtection="1">
      <alignment horizontal="center" vertical="center" wrapText="1"/>
      <protection locked="0"/>
    </xf>
    <xf numFmtId="0" fontId="5" fillId="4" borderId="1" xfId="0" quotePrefix="1" applyFont="1" applyFill="1" applyBorder="1" applyAlignment="1">
      <alignment vertical="center" wrapText="1"/>
    </xf>
    <xf numFmtId="0" fontId="14" fillId="15" borderId="5" xfId="0" applyFont="1" applyFill="1" applyBorder="1"/>
    <xf numFmtId="0" fontId="14" fillId="15" borderId="9" xfId="0" applyFont="1" applyFill="1" applyBorder="1"/>
    <xf numFmtId="9" fontId="14" fillId="0" borderId="1" xfId="0" applyNumberFormat="1" applyFont="1" applyBorder="1" applyAlignment="1">
      <alignment horizontal="center"/>
    </xf>
    <xf numFmtId="9" fontId="14" fillId="0" borderId="11" xfId="0" applyNumberFormat="1" applyFont="1" applyBorder="1" applyAlignment="1">
      <alignment horizontal="center"/>
    </xf>
    <xf numFmtId="0" fontId="14" fillId="0" borderId="5" xfId="0" applyFont="1" applyBorder="1" applyAlignment="1">
      <alignment horizontal="center"/>
    </xf>
    <xf numFmtId="166" fontId="5" fillId="6" borderId="1" xfId="0" applyNumberFormat="1" applyFont="1" applyFill="1" applyBorder="1" applyAlignment="1">
      <alignment horizontal="center" vertical="center"/>
    </xf>
    <xf numFmtId="0" fontId="28" fillId="0" borderId="9" xfId="0" applyFont="1" applyBorder="1" applyAlignment="1">
      <alignment horizontal="left"/>
    </xf>
    <xf numFmtId="0" fontId="28" fillId="17" borderId="9" xfId="0" applyFont="1" applyFill="1" applyBorder="1" applyAlignment="1">
      <alignment horizontal="left"/>
    </xf>
    <xf numFmtId="0" fontId="28" fillId="17" borderId="9" xfId="0" applyFont="1" applyFill="1" applyBorder="1" applyAlignment="1">
      <alignment horizontal="left" vertical="center"/>
    </xf>
    <xf numFmtId="166" fontId="14" fillId="0" borderId="1" xfId="0" applyNumberFormat="1" applyFont="1" applyBorder="1" applyAlignment="1">
      <alignment horizontal="center" vertical="center"/>
    </xf>
    <xf numFmtId="166" fontId="28" fillId="0" borderId="5" xfId="0" applyNumberFormat="1" applyFont="1" applyBorder="1" applyAlignment="1">
      <alignment horizontal="center"/>
    </xf>
    <xf numFmtId="166" fontId="28" fillId="0" borderId="9" xfId="0" applyNumberFormat="1" applyFont="1" applyBorder="1" applyAlignment="1">
      <alignment horizontal="center"/>
    </xf>
    <xf numFmtId="166" fontId="28" fillId="0" borderId="9" xfId="0" applyNumberFormat="1" applyFont="1" applyBorder="1" applyAlignment="1">
      <alignment horizontal="center" vertical="center" wrapText="1"/>
    </xf>
    <xf numFmtId="166" fontId="28" fillId="15" borderId="5" xfId="0" applyNumberFormat="1" applyFont="1" applyFill="1" applyBorder="1" applyAlignment="1">
      <alignment horizontal="center"/>
    </xf>
    <xf numFmtId="166" fontId="28" fillId="15" borderId="9" xfId="0" applyNumberFormat="1" applyFont="1" applyFill="1" applyBorder="1" applyAlignment="1">
      <alignment horizontal="center"/>
    </xf>
    <xf numFmtId="166" fontId="28" fillId="15" borderId="9" xfId="0" applyNumberFormat="1" applyFont="1" applyFill="1" applyBorder="1" applyAlignment="1">
      <alignment horizontal="center" vertical="center" wrapText="1"/>
    </xf>
    <xf numFmtId="166" fontId="14" fillId="15" borderId="5" xfId="0" applyNumberFormat="1" applyFont="1" applyFill="1" applyBorder="1" applyAlignment="1">
      <alignment horizontal="center"/>
    </xf>
    <xf numFmtId="166" fontId="14" fillId="15" borderId="9" xfId="0" applyNumberFormat="1" applyFont="1" applyFill="1" applyBorder="1" applyAlignment="1">
      <alignment horizontal="center"/>
    </xf>
    <xf numFmtId="0" fontId="16" fillId="0" borderId="1" xfId="0" quotePrefix="1" applyFont="1" applyBorder="1" applyAlignment="1">
      <alignment horizontal="left" vertical="center" wrapText="1"/>
    </xf>
    <xf numFmtId="0" fontId="28" fillId="0" borderId="5" xfId="0" applyFont="1" applyBorder="1" applyAlignment="1">
      <alignment horizontal="left"/>
    </xf>
    <xf numFmtId="0" fontId="28" fillId="17" borderId="9" xfId="0" applyFont="1" applyFill="1" applyBorder="1" applyAlignment="1">
      <alignment horizontal="left" vertical="center" wrapText="1"/>
    </xf>
    <xf numFmtId="0" fontId="23" fillId="0" borderId="9" xfId="0" applyFont="1" applyBorder="1" applyAlignment="1">
      <alignment horizontal="left" wrapText="1"/>
    </xf>
    <xf numFmtId="0" fontId="23" fillId="17" borderId="9" xfId="0" applyFont="1" applyFill="1" applyBorder="1" applyAlignment="1">
      <alignment horizontal="left" wrapText="1"/>
    </xf>
    <xf numFmtId="0" fontId="28" fillId="0" borderId="0" xfId="0" applyFont="1" applyAlignment="1">
      <alignment horizontal="left"/>
    </xf>
    <xf numFmtId="0" fontId="14" fillId="0" borderId="9" xfId="0" applyFont="1" applyBorder="1" applyAlignment="1">
      <alignment horizontal="left"/>
    </xf>
    <xf numFmtId="0" fontId="14" fillId="0" borderId="8" xfId="0" applyFont="1" applyBorder="1" applyAlignment="1">
      <alignment horizontal="left"/>
    </xf>
    <xf numFmtId="0" fontId="14" fillId="0" borderId="5" xfId="0" applyFont="1" applyBorder="1" applyAlignment="1">
      <alignment horizontal="left"/>
    </xf>
    <xf numFmtId="0" fontId="16" fillId="0" borderId="1" xfId="0" applyFont="1" applyBorder="1" applyAlignment="1">
      <alignment horizontal="left" vertical="center"/>
    </xf>
    <xf numFmtId="0" fontId="28" fillId="0" borderId="9" xfId="0" applyFont="1" applyBorder="1" applyAlignment="1">
      <alignment horizontal="left" vertical="center" wrapText="1"/>
    </xf>
    <xf numFmtId="0" fontId="14" fillId="0" borderId="11" xfId="0" applyFont="1" applyBorder="1" applyAlignment="1">
      <alignment horizontal="left"/>
    </xf>
    <xf numFmtId="0" fontId="14" fillId="0" borderId="13" xfId="0" applyFont="1" applyBorder="1" applyAlignment="1">
      <alignment horizontal="left"/>
    </xf>
    <xf numFmtId="0" fontId="4" fillId="3" borderId="1" xfId="1" applyFont="1" applyFill="1" applyBorder="1" applyAlignment="1">
      <alignment vertical="center" wrapText="1"/>
    </xf>
    <xf numFmtId="0" fontId="28" fillId="0" borderId="9" xfId="0" applyFont="1" applyBorder="1" applyAlignment="1">
      <alignment vertical="center" wrapText="1"/>
    </xf>
    <xf numFmtId="0" fontId="15" fillId="0" borderId="5" xfId="0" applyFont="1" applyBorder="1" applyAlignment="1">
      <alignment vertical="center" wrapText="1"/>
    </xf>
    <xf numFmtId="0" fontId="14" fillId="0" borderId="5" xfId="0" applyFont="1" applyBorder="1" applyAlignment="1">
      <alignment vertical="center"/>
    </xf>
    <xf numFmtId="0" fontId="28" fillId="0" borderId="9" xfId="0" applyFont="1" applyBorder="1" applyAlignment="1">
      <alignment horizontal="center" vertical="center"/>
    </xf>
    <xf numFmtId="0" fontId="15" fillId="0" borderId="5" xfId="0" applyFont="1" applyBorder="1" applyAlignment="1">
      <alignment vertical="center"/>
    </xf>
    <xf numFmtId="0" fontId="4" fillId="2" borderId="1" xfId="0" applyFont="1" applyFill="1" applyBorder="1" applyAlignment="1">
      <alignment horizontal="center" vertical="center"/>
    </xf>
    <xf numFmtId="9" fontId="4" fillId="2" borderId="1" xfId="5" applyFont="1" applyFill="1" applyBorder="1" applyAlignment="1">
      <alignment horizontal="center" vertical="center"/>
    </xf>
    <xf numFmtId="0" fontId="28" fillId="4" borderId="5" xfId="0" applyFont="1" applyFill="1" applyBorder="1" applyAlignment="1">
      <alignment vertical="center"/>
    </xf>
    <xf numFmtId="0" fontId="15" fillId="4" borderId="5" xfId="0" applyFont="1" applyFill="1" applyBorder="1" applyAlignment="1">
      <alignment vertical="center"/>
    </xf>
    <xf numFmtId="0" fontId="11" fillId="4" borderId="5" xfId="7" applyFill="1" applyBorder="1" applyAlignment="1">
      <alignment vertical="center"/>
    </xf>
    <xf numFmtId="0" fontId="28" fillId="17" borderId="1" xfId="0" applyFont="1" applyFill="1" applyBorder="1" applyAlignment="1">
      <alignment vertical="center"/>
    </xf>
    <xf numFmtId="0" fontId="28" fillId="17" borderId="5" xfId="0" applyFont="1" applyFill="1" applyBorder="1" applyAlignment="1">
      <alignment vertical="center"/>
    </xf>
    <xf numFmtId="0" fontId="34" fillId="0" borderId="12" xfId="0" applyFont="1" applyBorder="1" applyAlignment="1">
      <alignment vertical="center"/>
    </xf>
    <xf numFmtId="0" fontId="23" fillId="17" borderId="1" xfId="0" applyFont="1" applyFill="1" applyBorder="1" applyAlignment="1">
      <alignment vertical="center"/>
    </xf>
    <xf numFmtId="0" fontId="23" fillId="17" borderId="5" xfId="0" quotePrefix="1" applyFont="1" applyFill="1" applyBorder="1" applyAlignment="1">
      <alignment vertical="center"/>
    </xf>
    <xf numFmtId="0" fontId="23" fillId="17" borderId="5" xfId="0" applyFont="1" applyFill="1" applyBorder="1" applyAlignment="1">
      <alignment vertical="center"/>
    </xf>
    <xf numFmtId="0" fontId="28" fillId="0" borderId="1" xfId="0" applyFont="1" applyBorder="1" applyAlignment="1">
      <alignment vertical="center"/>
    </xf>
    <xf numFmtId="0" fontId="28" fillId="0" borderId="1" xfId="0" applyFont="1" applyBorder="1" applyAlignment="1">
      <alignment vertical="center" wrapText="1"/>
    </xf>
    <xf numFmtId="0" fontId="28" fillId="17" borderId="5" xfId="0" applyFont="1" applyFill="1" applyBorder="1" applyAlignment="1">
      <alignment wrapText="1"/>
    </xf>
    <xf numFmtId="0" fontId="35" fillId="17" borderId="5" xfId="0" applyFont="1" applyFill="1" applyBorder="1"/>
    <xf numFmtId="14" fontId="28" fillId="0" borderId="5" xfId="0" applyNumberFormat="1" applyFont="1" applyBorder="1"/>
    <xf numFmtId="9" fontId="28" fillId="0" borderId="5" xfId="0" applyNumberFormat="1" applyFont="1" applyBorder="1"/>
    <xf numFmtId="0" fontId="28" fillId="17" borderId="9" xfId="0" applyFont="1" applyFill="1" applyBorder="1" applyAlignment="1">
      <alignment wrapText="1"/>
    </xf>
    <xf numFmtId="0" fontId="35" fillId="17" borderId="9" xfId="0" applyFont="1" applyFill="1" applyBorder="1"/>
    <xf numFmtId="14" fontId="28" fillId="0" borderId="9" xfId="0" applyNumberFormat="1" applyFont="1" applyBorder="1"/>
    <xf numFmtId="9" fontId="28" fillId="0" borderId="9" xfId="0" applyNumberFormat="1" applyFont="1" applyBorder="1"/>
    <xf numFmtId="0" fontId="14" fillId="4" borderId="5" xfId="0" applyFont="1" applyFill="1" applyBorder="1" applyAlignment="1">
      <alignment horizontal="center" vertical="center"/>
    </xf>
    <xf numFmtId="0" fontId="22" fillId="0" borderId="1" xfId="0" applyFont="1" applyBorder="1" applyAlignment="1">
      <alignment horizontal="left" vertical="center"/>
    </xf>
    <xf numFmtId="0" fontId="22" fillId="0" borderId="1" xfId="0" applyFont="1" applyBorder="1" applyAlignment="1">
      <alignment horizontal="left" wrapText="1"/>
    </xf>
    <xf numFmtId="9" fontId="22" fillId="0" borderId="1" xfId="0" applyNumberFormat="1" applyFont="1" applyBorder="1" applyAlignment="1">
      <alignment horizontal="left" vertical="center" wrapText="1"/>
    </xf>
    <xf numFmtId="0" fontId="31" fillId="0" borderId="0" xfId="0" applyFont="1" applyAlignment="1">
      <alignment horizontal="left"/>
    </xf>
    <xf numFmtId="0" fontId="22" fillId="0" borderId="0" xfId="0" applyFont="1" applyAlignment="1">
      <alignment horizontal="left"/>
    </xf>
    <xf numFmtId="0" fontId="24" fillId="0" borderId="0" xfId="0" quotePrefix="1" applyFont="1" applyAlignment="1">
      <alignment horizontal="left" vertical="top"/>
    </xf>
    <xf numFmtId="9" fontId="5" fillId="0" borderId="0" xfId="5" applyFont="1" applyAlignment="1">
      <alignment horizontal="left"/>
    </xf>
    <xf numFmtId="0" fontId="22" fillId="0" borderId="1" xfId="0" applyFont="1" applyBorder="1" applyAlignment="1">
      <alignment horizontal="left" vertical="center" wrapText="1"/>
    </xf>
    <xf numFmtId="0" fontId="31" fillId="0" borderId="0" xfId="0" applyFont="1" applyAlignment="1">
      <alignment horizontal="left" wrapText="1"/>
    </xf>
    <xf numFmtId="0" fontId="4" fillId="0" borderId="0" xfId="0" applyFont="1" applyAlignment="1">
      <alignment horizontal="center" vertical="center"/>
    </xf>
    <xf numFmtId="9" fontId="4" fillId="0" borderId="0" xfId="5" applyFont="1" applyBorder="1"/>
    <xf numFmtId="0" fontId="36" fillId="0" borderId="0" xfId="0" applyFont="1"/>
    <xf numFmtId="0" fontId="22" fillId="0" borderId="0" xfId="0" applyFont="1" applyAlignment="1">
      <alignment horizontal="center" vertical="center"/>
    </xf>
    <xf numFmtId="0" fontId="24" fillId="0" borderId="0" xfId="0" quotePrefix="1" applyFont="1" applyAlignment="1">
      <alignment horizontal="center" vertical="center"/>
    </xf>
    <xf numFmtId="9" fontId="5" fillId="0" borderId="0" xfId="5" applyFont="1" applyAlignment="1">
      <alignment horizontal="center" vertical="center"/>
    </xf>
    <xf numFmtId="0" fontId="15" fillId="4" borderId="5" xfId="0" applyFont="1" applyFill="1" applyBorder="1" applyAlignment="1">
      <alignment horizontal="center" vertical="center"/>
    </xf>
    <xf numFmtId="9" fontId="0" fillId="0" borderId="0" xfId="5" applyFont="1"/>
    <xf numFmtId="0" fontId="28" fillId="0" borderId="1" xfId="0" applyFont="1" applyBorder="1"/>
    <xf numFmtId="0" fontId="28" fillId="0" borderId="5" xfId="0" applyFont="1" applyBorder="1" applyAlignment="1">
      <alignment horizontal="center" vertical="center"/>
    </xf>
    <xf numFmtId="0" fontId="28" fillId="0" borderId="5" xfId="0" applyFont="1" applyBorder="1" applyAlignment="1">
      <alignment vertical="center"/>
    </xf>
    <xf numFmtId="0" fontId="26" fillId="0" borderId="1" xfId="0" applyFont="1" applyBorder="1" applyAlignment="1">
      <alignment horizontal="left"/>
    </xf>
    <xf numFmtId="0" fontId="28" fillId="0" borderId="1" xfId="0" applyFont="1" applyBorder="1" applyAlignment="1">
      <alignment horizontal="center"/>
    </xf>
    <xf numFmtId="0" fontId="5" fillId="0" borderId="9" xfId="0" applyFont="1" applyBorder="1" applyAlignment="1">
      <alignment vertical="center"/>
    </xf>
    <xf numFmtId="0" fontId="5" fillId="0" borderId="5" xfId="0" applyFont="1" applyBorder="1" applyAlignment="1">
      <alignment vertical="center"/>
    </xf>
    <xf numFmtId="0" fontId="28" fillId="4" borderId="1" xfId="0" applyFont="1" applyFill="1" applyBorder="1" applyAlignment="1">
      <alignment vertical="center"/>
    </xf>
    <xf numFmtId="0" fontId="28" fillId="0" borderId="1" xfId="0" applyFont="1" applyBorder="1" applyAlignment="1">
      <alignment horizontal="left"/>
    </xf>
    <xf numFmtId="0" fontId="5" fillId="0" borderId="5" xfId="0" applyFont="1" applyBorder="1" applyAlignment="1">
      <alignment horizontal="left" vertical="center"/>
    </xf>
    <xf numFmtId="0" fontId="5" fillId="0" borderId="9" xfId="0" applyFont="1" applyBorder="1" applyAlignment="1">
      <alignment horizontal="left" vertical="center"/>
    </xf>
    <xf numFmtId="0" fontId="15" fillId="0" borderId="9" xfId="0" applyFont="1" applyBorder="1" applyAlignment="1" applyProtection="1">
      <alignment vertical="center"/>
      <protection locked="0"/>
    </xf>
    <xf numFmtId="0" fontId="11" fillId="4" borderId="1" xfId="7" applyFill="1" applyBorder="1" applyAlignment="1">
      <alignment vertical="center"/>
    </xf>
    <xf numFmtId="166" fontId="28" fillId="0" borderId="1" xfId="0" applyNumberFormat="1" applyFont="1" applyBorder="1" applyAlignment="1">
      <alignment horizontal="center"/>
    </xf>
    <xf numFmtId="10" fontId="28" fillId="0" borderId="1" xfId="0" applyNumberFormat="1" applyFont="1" applyBorder="1" applyAlignment="1">
      <alignment horizontal="center"/>
    </xf>
    <xf numFmtId="0" fontId="28" fillId="15" borderId="1" xfId="0" applyFont="1" applyFill="1" applyBorder="1" applyAlignment="1">
      <alignment horizontal="center"/>
    </xf>
    <xf numFmtId="0" fontId="15" fillId="6" borderId="9" xfId="0" applyFont="1" applyFill="1" applyBorder="1" applyAlignment="1" applyProtection="1">
      <alignment horizontal="left" vertical="center"/>
      <protection locked="0"/>
    </xf>
    <xf numFmtId="0" fontId="28" fillId="0" borderId="1" xfId="0" quotePrefix="1" applyFont="1" applyBorder="1" applyAlignment="1">
      <alignment horizontal="center"/>
    </xf>
    <xf numFmtId="9" fontId="28" fillId="0" borderId="1" xfId="0" applyNumberFormat="1" applyFont="1" applyBorder="1" applyAlignment="1">
      <alignment horizontal="center"/>
    </xf>
    <xf numFmtId="9" fontId="15" fillId="4" borderId="9" xfId="5" applyFont="1" applyFill="1" applyBorder="1" applyAlignment="1" applyProtection="1">
      <alignment horizontal="center" vertical="center"/>
      <protection locked="0"/>
    </xf>
    <xf numFmtId="165" fontId="15" fillId="4" borderId="9" xfId="5" applyNumberFormat="1" applyFont="1" applyFill="1" applyBorder="1" applyAlignment="1" applyProtection="1">
      <alignment horizontal="center" vertical="center"/>
      <protection locked="0"/>
    </xf>
    <xf numFmtId="166" fontId="15" fillId="6" borderId="9" xfId="0" applyNumberFormat="1" applyFont="1" applyFill="1" applyBorder="1" applyAlignment="1" applyProtection="1">
      <alignment horizontal="center" vertical="center"/>
      <protection locked="0"/>
    </xf>
    <xf numFmtId="166" fontId="5" fillId="0" borderId="5" xfId="0" applyNumberFormat="1" applyFont="1" applyBorder="1" applyAlignment="1">
      <alignment horizontal="center" vertical="center"/>
    </xf>
    <xf numFmtId="166" fontId="28" fillId="15" borderId="1" xfId="0" applyNumberFormat="1" applyFont="1" applyFill="1" applyBorder="1" applyAlignment="1">
      <alignment horizontal="center"/>
    </xf>
    <xf numFmtId="166" fontId="15" fillId="6" borderId="9" xfId="0" applyNumberFormat="1" applyFont="1" applyFill="1" applyBorder="1" applyAlignment="1" applyProtection="1">
      <alignment horizontal="right" vertical="center"/>
      <protection locked="0"/>
    </xf>
    <xf numFmtId="165" fontId="2" fillId="10" borderId="1" xfId="0" applyNumberFormat="1" applyFont="1" applyFill="1" applyBorder="1" applyAlignment="1">
      <alignment horizontal="left" vertical="center" wrapText="1"/>
    </xf>
    <xf numFmtId="0" fontId="28" fillId="4" borderId="1" xfId="0" applyFont="1" applyFill="1" applyBorder="1" applyAlignment="1">
      <alignment horizontal="left" vertical="center"/>
    </xf>
    <xf numFmtId="0" fontId="15" fillId="4" borderId="9" xfId="0" applyFont="1" applyFill="1" applyBorder="1" applyAlignment="1" applyProtection="1">
      <alignment vertical="center"/>
      <protection locked="0"/>
    </xf>
    <xf numFmtId="0" fontId="15" fillId="0" borderId="5" xfId="0" applyFont="1" applyBorder="1" applyAlignment="1" applyProtection="1">
      <alignment horizontal="center" vertical="center"/>
      <protection locked="0"/>
    </xf>
    <xf numFmtId="0" fontId="15" fillId="0" borderId="5" xfId="0" applyFont="1" applyBorder="1" applyAlignment="1" applyProtection="1">
      <alignment vertical="center"/>
      <protection locked="0"/>
    </xf>
    <xf numFmtId="0" fontId="15" fillId="4" borderId="9" xfId="0" applyFont="1" applyFill="1" applyBorder="1" applyAlignment="1" applyProtection="1">
      <alignment horizontal="left" vertical="center"/>
      <protection locked="0"/>
    </xf>
    <xf numFmtId="0" fontId="15" fillId="4" borderId="9" xfId="0" applyFont="1" applyFill="1" applyBorder="1" applyAlignment="1" applyProtection="1">
      <alignment horizontal="center" vertical="center"/>
      <protection locked="0"/>
    </xf>
    <xf numFmtId="166" fontId="15" fillId="4" borderId="9" xfId="0" applyNumberFormat="1" applyFont="1" applyFill="1" applyBorder="1" applyAlignment="1" applyProtection="1">
      <alignment horizontal="center" vertical="center"/>
      <protection locked="0"/>
    </xf>
    <xf numFmtId="165" fontId="5" fillId="0" borderId="5" xfId="0" applyNumberFormat="1" applyFont="1" applyBorder="1" applyAlignment="1">
      <alignment horizontal="center" vertical="center"/>
    </xf>
    <xf numFmtId="166" fontId="15" fillId="6" borderId="5" xfId="0" applyNumberFormat="1" applyFont="1" applyFill="1" applyBorder="1" applyAlignment="1" applyProtection="1">
      <alignment horizontal="center" vertical="center"/>
      <protection locked="0"/>
    </xf>
    <xf numFmtId="0" fontId="27" fillId="2" borderId="1" xfId="0" applyFont="1" applyFill="1" applyBorder="1" applyAlignment="1">
      <alignment horizontal="center" vertical="center" wrapText="1"/>
    </xf>
    <xf numFmtId="0" fontId="26" fillId="4" borderId="1" xfId="0" applyFont="1" applyFill="1" applyBorder="1" applyAlignment="1">
      <alignment horizontal="center" vertical="center"/>
    </xf>
    <xf numFmtId="0" fontId="26" fillId="0" borderId="1" xfId="0" applyFont="1" applyBorder="1" applyAlignment="1">
      <alignment horizontal="left" vertical="center"/>
    </xf>
    <xf numFmtId="0" fontId="26" fillId="4" borderId="1" xfId="0" applyFont="1" applyFill="1" applyBorder="1" applyAlignment="1">
      <alignment horizontal="left" vertical="center"/>
    </xf>
    <xf numFmtId="0" fontId="37" fillId="0" borderId="1" xfId="0" applyFont="1" applyBorder="1" applyAlignment="1">
      <alignment horizontal="left"/>
    </xf>
    <xf numFmtId="0" fontId="26" fillId="0" borderId="1" xfId="1" applyFont="1" applyBorder="1" applyAlignment="1">
      <alignment horizontal="left" vertical="center"/>
    </xf>
    <xf numFmtId="0" fontId="34" fillId="4" borderId="1" xfId="0" applyFont="1" applyFill="1" applyBorder="1" applyAlignment="1" applyProtection="1">
      <alignment horizontal="left" vertical="center"/>
      <protection locked="0"/>
    </xf>
    <xf numFmtId="0" fontId="34" fillId="4" borderId="1" xfId="2" applyFont="1" applyFill="1" applyBorder="1" applyAlignment="1" applyProtection="1">
      <alignment horizontal="left" vertical="center"/>
      <protection locked="0"/>
    </xf>
    <xf numFmtId="0" fontId="34" fillId="0" borderId="1" xfId="0" applyFont="1" applyBorder="1" applyAlignment="1" applyProtection="1">
      <alignment horizontal="left" vertical="center"/>
      <protection locked="0"/>
    </xf>
    <xf numFmtId="49" fontId="26" fillId="4" borderId="1" xfId="0" applyNumberFormat="1" applyFont="1" applyFill="1" applyBorder="1" applyAlignment="1">
      <alignment horizontal="left" vertical="center"/>
    </xf>
    <xf numFmtId="0" fontId="34" fillId="0" borderId="1" xfId="0" applyFont="1" applyBorder="1" applyAlignment="1">
      <alignment horizontal="left"/>
    </xf>
    <xf numFmtId="49" fontId="26" fillId="0" borderId="1" xfId="0" applyNumberFormat="1" applyFont="1" applyBorder="1" applyAlignment="1">
      <alignment horizontal="left" vertical="center"/>
    </xf>
    <xf numFmtId="0" fontId="34" fillId="4" borderId="1" xfId="0" applyFont="1" applyFill="1" applyBorder="1" applyAlignment="1">
      <alignment horizontal="left" vertical="center"/>
    </xf>
    <xf numFmtId="0" fontId="37" fillId="4" borderId="1" xfId="0" applyFont="1" applyFill="1" applyBorder="1" applyAlignment="1">
      <alignment horizontal="left" vertical="center"/>
    </xf>
    <xf numFmtId="9" fontId="5" fillId="0" borderId="1" xfId="5" applyFont="1" applyBorder="1"/>
    <xf numFmtId="0" fontId="37" fillId="0" borderId="1" xfId="0" applyFont="1" applyBorder="1" applyAlignment="1">
      <alignment horizontal="left" wrapText="1"/>
    </xf>
    <xf numFmtId="0" fontId="2" fillId="0" borderId="15" xfId="0" applyFont="1" applyBorder="1" applyAlignment="1" applyProtection="1">
      <alignment horizontal="center" vertical="center" wrapText="1"/>
      <protection locked="0"/>
    </xf>
    <xf numFmtId="0" fontId="5" fillId="0" borderId="15" xfId="0" applyFont="1" applyBorder="1" applyAlignment="1">
      <alignment vertical="center"/>
    </xf>
    <xf numFmtId="0" fontId="21" fillId="3" borderId="15" xfId="0" applyFont="1" applyFill="1" applyBorder="1" applyAlignment="1">
      <alignment vertical="center"/>
    </xf>
    <xf numFmtId="0" fontId="2" fillId="6" borderId="4" xfId="0" applyFont="1" applyFill="1" applyBorder="1" applyAlignment="1">
      <alignment horizontal="center" vertical="center" wrapText="1"/>
    </xf>
    <xf numFmtId="0" fontId="5" fillId="6" borderId="4" xfId="0" applyFont="1" applyFill="1" applyBorder="1" applyAlignment="1">
      <alignment horizontal="center" vertical="center"/>
    </xf>
    <xf numFmtId="0" fontId="5" fillId="0" borderId="4" xfId="0" applyFont="1" applyBorder="1" applyAlignment="1">
      <alignment horizontal="center" vertical="center"/>
    </xf>
    <xf numFmtId="0" fontId="5" fillId="6" borderId="4" xfId="0" applyFont="1" applyFill="1" applyBorder="1" applyAlignment="1">
      <alignment horizontal="center"/>
    </xf>
    <xf numFmtId="0" fontId="14" fillId="15" borderId="10" xfId="0" applyFont="1" applyFill="1" applyBorder="1" applyAlignment="1">
      <alignment horizontal="center"/>
    </xf>
    <xf numFmtId="0" fontId="14" fillId="15" borderId="3" xfId="0" applyFont="1" applyFill="1" applyBorder="1" applyAlignment="1">
      <alignment horizontal="center"/>
    </xf>
    <xf numFmtId="0" fontId="15" fillId="4" borderId="14" xfId="0" applyFont="1" applyFill="1" applyBorder="1" applyAlignment="1" applyProtection="1">
      <alignment horizontal="center" vertical="center"/>
      <protection locked="0"/>
    </xf>
    <xf numFmtId="0" fontId="2" fillId="0" borderId="16" xfId="0" applyFont="1" applyBorder="1" applyAlignment="1" applyProtection="1">
      <alignment horizontal="center" vertical="center" wrapText="1"/>
      <protection locked="0"/>
    </xf>
    <xf numFmtId="166" fontId="2" fillId="6" borderId="1" xfId="0" applyNumberFormat="1" applyFont="1" applyFill="1" applyBorder="1" applyAlignment="1">
      <alignment horizontal="center" vertical="center" wrapText="1"/>
    </xf>
    <xf numFmtId="0" fontId="5" fillId="0" borderId="16" xfId="0" applyFont="1" applyBorder="1" applyAlignment="1">
      <alignment vertical="center"/>
    </xf>
    <xf numFmtId="0" fontId="14" fillId="4" borderId="1" xfId="0" applyFont="1" applyFill="1" applyBorder="1" applyAlignment="1">
      <alignment horizontal="center" vertical="center"/>
    </xf>
    <xf numFmtId="0" fontId="28" fillId="0" borderId="9" xfId="0" applyFont="1" applyBorder="1" applyAlignment="1">
      <alignment vertical="center"/>
    </xf>
    <xf numFmtId="0" fontId="28" fillId="17" borderId="9" xfId="0" applyFont="1" applyFill="1" applyBorder="1" applyAlignment="1">
      <alignment vertical="center"/>
    </xf>
    <xf numFmtId="0" fontId="23" fillId="17" borderId="9" xfId="0" applyFont="1" applyFill="1" applyBorder="1" applyAlignment="1">
      <alignment vertical="center"/>
    </xf>
    <xf numFmtId="0" fontId="23" fillId="17" borderId="9" xfId="0" applyFont="1" applyFill="1" applyBorder="1" applyAlignment="1">
      <alignment vertical="center" wrapText="1"/>
    </xf>
    <xf numFmtId="0" fontId="28" fillId="4" borderId="5" xfId="0" applyFont="1" applyFill="1" applyBorder="1" applyAlignment="1">
      <alignment horizontal="center" vertical="center"/>
    </xf>
    <xf numFmtId="0" fontId="2" fillId="2" borderId="1" xfId="0" applyFont="1" applyFill="1" applyBorder="1" applyAlignment="1">
      <alignment vertical="center" wrapText="1"/>
    </xf>
    <xf numFmtId="0" fontId="15" fillId="4" borderId="1" xfId="6" applyFont="1" applyFill="1" applyBorder="1" applyAlignment="1">
      <alignment vertical="center"/>
    </xf>
    <xf numFmtId="0" fontId="15" fillId="4" borderId="1" xfId="0" applyFont="1" applyFill="1" applyBorder="1" applyAlignment="1">
      <alignment vertical="center" wrapText="1"/>
    </xf>
    <xf numFmtId="0" fontId="28" fillId="0" borderId="11" xfId="0" applyFont="1" applyBorder="1" applyAlignment="1">
      <alignment vertical="center"/>
    </xf>
    <xf numFmtId="0" fontId="14" fillId="0" borderId="9" xfId="0" applyFont="1" applyBorder="1" applyAlignment="1">
      <alignment vertical="center"/>
    </xf>
    <xf numFmtId="0" fontId="14" fillId="0" borderId="8" xfId="0" applyFont="1" applyBorder="1" applyAlignment="1">
      <alignment vertical="center"/>
    </xf>
    <xf numFmtId="0" fontId="23" fillId="17" borderId="5" xfId="0" applyFont="1" applyFill="1" applyBorder="1" applyAlignment="1">
      <alignment horizontal="left" vertical="center"/>
    </xf>
    <xf numFmtId="0" fontId="23" fillId="17" borderId="9" xfId="0" applyFont="1" applyFill="1" applyBorder="1" applyAlignment="1">
      <alignment horizontal="left" vertical="center"/>
    </xf>
    <xf numFmtId="14" fontId="28" fillId="4" borderId="5" xfId="0" applyNumberFormat="1" applyFont="1" applyFill="1" applyBorder="1" applyAlignment="1">
      <alignment vertical="center"/>
    </xf>
    <xf numFmtId="0" fontId="4" fillId="8" borderId="1" xfId="0" applyFont="1" applyFill="1" applyBorder="1" applyAlignment="1">
      <alignment horizontal="center"/>
    </xf>
    <xf numFmtId="0" fontId="15" fillId="17" borderId="9" xfId="0" applyFont="1" applyFill="1" applyBorder="1" applyAlignment="1">
      <alignment wrapText="1"/>
    </xf>
    <xf numFmtId="0" fontId="15" fillId="4" borderId="0" xfId="0" applyFont="1" applyFill="1" applyAlignment="1" applyProtection="1">
      <alignment horizontal="center" vertical="center" wrapText="1"/>
      <protection locked="0"/>
    </xf>
    <xf numFmtId="0" fontId="23" fillId="17" borderId="15" xfId="0" applyFont="1" applyFill="1" applyBorder="1" applyAlignment="1">
      <alignment wrapText="1"/>
    </xf>
    <xf numFmtId="0" fontId="39" fillId="0" borderId="1" xfId="0" pivotButton="1" applyFont="1" applyBorder="1"/>
    <xf numFmtId="0" fontId="39" fillId="0" borderId="1" xfId="0" applyFont="1" applyBorder="1"/>
    <xf numFmtId="0" fontId="39" fillId="0" borderId="1" xfId="0" pivotButton="1" applyFont="1" applyBorder="1" applyAlignment="1">
      <alignment wrapText="1"/>
    </xf>
    <xf numFmtId="0" fontId="39" fillId="0" borderId="1" xfId="0" applyFont="1" applyBorder="1" applyAlignment="1">
      <alignment horizontal="center" vertical="center" wrapText="1"/>
    </xf>
    <xf numFmtId="0" fontId="39" fillId="0" borderId="1" xfId="0" applyFont="1" applyBorder="1" applyAlignment="1">
      <alignment horizontal="left"/>
    </xf>
    <xf numFmtId="0" fontId="39" fillId="0" borderId="1" xfId="0" applyFont="1" applyBorder="1" applyAlignment="1">
      <alignment horizontal="center"/>
    </xf>
    <xf numFmtId="0" fontId="39" fillId="0" borderId="1" xfId="0" pivotButton="1" applyFont="1" applyBorder="1" applyAlignment="1">
      <alignment horizontal="center" vertical="center"/>
    </xf>
    <xf numFmtId="0" fontId="39" fillId="0" borderId="1" xfId="0" applyFont="1" applyBorder="1" applyAlignment="1">
      <alignment horizontal="center" vertical="center"/>
    </xf>
    <xf numFmtId="0" fontId="39" fillId="0" borderId="1" xfId="0" pivotButton="1" applyFont="1" applyBorder="1" applyAlignment="1">
      <alignment horizontal="center" vertical="center" wrapText="1"/>
    </xf>
    <xf numFmtId="0" fontId="5" fillId="4" borderId="0" xfId="0" applyFont="1" applyFill="1" applyAlignment="1">
      <alignment vertical="center"/>
    </xf>
    <xf numFmtId="0" fontId="40" fillId="0" borderId="1" xfId="0" pivotButton="1" applyFont="1" applyBorder="1"/>
    <xf numFmtId="0" fontId="40" fillId="0" borderId="0" xfId="0" pivotButton="1" applyFont="1"/>
    <xf numFmtId="0" fontId="40" fillId="0" borderId="1" xfId="0" applyFont="1" applyBorder="1"/>
    <xf numFmtId="0" fontId="40" fillId="0" borderId="0" xfId="0" applyFont="1"/>
    <xf numFmtId="0" fontId="40" fillId="0" borderId="1" xfId="0" applyFont="1" applyBorder="1" applyAlignment="1">
      <alignment horizontal="left"/>
    </xf>
    <xf numFmtId="0" fontId="40" fillId="0" borderId="6" xfId="0" applyNumberFormat="1" applyFont="1" applyBorder="1"/>
    <xf numFmtId="0" fontId="40" fillId="0" borderId="7" xfId="0" applyNumberFormat="1" applyFont="1" applyBorder="1"/>
    <xf numFmtId="0" fontId="40" fillId="0" borderId="0" xfId="0" applyNumberFormat="1" applyFont="1" applyBorder="1"/>
    <xf numFmtId="0" fontId="40" fillId="0" borderId="8" xfId="0" applyNumberFormat="1" applyFont="1" applyBorder="1"/>
    <xf numFmtId="0" fontId="40" fillId="0" borderId="3" xfId="0" applyNumberFormat="1" applyFont="1" applyBorder="1"/>
    <xf numFmtId="0" fontId="40" fillId="0" borderId="9" xfId="0" applyNumberFormat="1" applyFont="1" applyBorder="1"/>
    <xf numFmtId="0" fontId="40" fillId="0" borderId="10" xfId="0" applyFont="1" applyBorder="1"/>
    <xf numFmtId="0" fontId="40" fillId="0" borderId="5" xfId="0" applyFont="1" applyBorder="1"/>
    <xf numFmtId="0" fontId="40" fillId="0" borderId="7" xfId="0" applyFont="1" applyBorder="1"/>
    <xf numFmtId="0" fontId="40" fillId="0" borderId="9" xfId="0" applyFont="1" applyBorder="1"/>
    <xf numFmtId="0" fontId="28" fillId="0" borderId="5" xfId="0" applyFont="1" applyFill="1" applyBorder="1" applyAlignment="1"/>
    <xf numFmtId="0" fontId="28" fillId="0" borderId="7" xfId="0" applyFont="1" applyFill="1" applyBorder="1" applyAlignment="1"/>
    <xf numFmtId="0" fontId="23" fillId="0" borderId="5" xfId="0" applyFont="1" applyFill="1" applyBorder="1" applyAlignment="1"/>
    <xf numFmtId="0" fontId="28" fillId="0" borderId="5" xfId="0" applyFont="1" applyFill="1" applyBorder="1" applyAlignment="1">
      <alignment wrapText="1"/>
    </xf>
    <xf numFmtId="0" fontId="23" fillId="17" borderId="5" xfId="0" applyFont="1" applyFill="1" applyBorder="1" applyAlignment="1"/>
    <xf numFmtId="14" fontId="28" fillId="0" borderId="5" xfId="0" applyNumberFormat="1" applyFont="1" applyFill="1" applyBorder="1" applyAlignment="1"/>
    <xf numFmtId="0" fontId="28" fillId="15" borderId="5" xfId="0" applyFont="1" applyFill="1" applyBorder="1" applyAlignment="1"/>
    <xf numFmtId="10" fontId="28" fillId="15" borderId="5" xfId="0" applyNumberFormat="1" applyFont="1" applyFill="1" applyBorder="1" applyAlignment="1"/>
    <xf numFmtId="0" fontId="28" fillId="15" borderId="5" xfId="0" applyFont="1" applyFill="1" applyBorder="1" applyAlignment="1">
      <alignment wrapText="1"/>
    </xf>
    <xf numFmtId="0" fontId="28" fillId="0" borderId="8" xfId="0" applyFont="1" applyFill="1" applyBorder="1" applyAlignment="1"/>
    <xf numFmtId="0" fontId="23" fillId="0" borderId="8" xfId="0" applyFont="1" applyFill="1" applyBorder="1" applyAlignment="1"/>
    <xf numFmtId="0" fontId="28" fillId="0" borderId="8" xfId="0" applyFont="1" applyFill="1" applyBorder="1" applyAlignment="1">
      <alignment wrapText="1"/>
    </xf>
    <xf numFmtId="0" fontId="23" fillId="0" borderId="8" xfId="0" applyFont="1" applyFill="1" applyBorder="1" applyAlignment="1">
      <alignment wrapText="1"/>
    </xf>
    <xf numFmtId="0" fontId="23" fillId="17" borderId="8" xfId="0" applyFont="1" applyFill="1" applyBorder="1" applyAlignment="1"/>
    <xf numFmtId="14" fontId="28" fillId="0" borderId="8" xfId="0" applyNumberFormat="1" applyFont="1" applyFill="1" applyBorder="1" applyAlignment="1"/>
    <xf numFmtId="0" fontId="28" fillId="15" borderId="8" xfId="0" applyFont="1" applyFill="1" applyBorder="1" applyAlignment="1"/>
    <xf numFmtId="10" fontId="28" fillId="15" borderId="8" xfId="0" applyNumberFormat="1" applyFont="1" applyFill="1" applyBorder="1" applyAlignment="1"/>
    <xf numFmtId="0" fontId="28" fillId="15" borderId="8" xfId="0" applyFont="1" applyFill="1" applyBorder="1" applyAlignment="1">
      <alignment wrapText="1"/>
    </xf>
    <xf numFmtId="0" fontId="28" fillId="15" borderId="9" xfId="0" applyFont="1" applyFill="1" applyBorder="1" applyAlignment="1"/>
    <xf numFmtId="0" fontId="23" fillId="0" borderId="7" xfId="0" applyFont="1" applyFill="1" applyBorder="1" applyAlignment="1"/>
    <xf numFmtId="9" fontId="28" fillId="15" borderId="5" xfId="0" applyNumberFormat="1" applyFont="1" applyFill="1" applyBorder="1" applyAlignment="1"/>
    <xf numFmtId="14" fontId="28" fillId="15" borderId="9" xfId="0" applyNumberFormat="1" applyFont="1" applyFill="1" applyBorder="1" applyAlignment="1"/>
    <xf numFmtId="0" fontId="28" fillId="0" borderId="9" xfId="0" applyFont="1" applyFill="1" applyBorder="1" applyAlignment="1"/>
    <xf numFmtId="0" fontId="23" fillId="0" borderId="9" xfId="0" applyFont="1" applyFill="1" applyBorder="1" applyAlignment="1"/>
    <xf numFmtId="0" fontId="23" fillId="0" borderId="9" xfId="0" applyFont="1" applyFill="1" applyBorder="1" applyAlignment="1">
      <alignment wrapText="1"/>
    </xf>
    <xf numFmtId="0" fontId="28" fillId="0" borderId="9" xfId="0" applyFont="1" applyFill="1" applyBorder="1" applyAlignment="1">
      <alignment wrapText="1"/>
    </xf>
    <xf numFmtId="14" fontId="28" fillId="0" borderId="9" xfId="0" applyNumberFormat="1" applyFont="1" applyFill="1" applyBorder="1" applyAlignment="1"/>
    <xf numFmtId="10" fontId="28" fillId="15" borderId="9" xfId="0" applyNumberFormat="1" applyFont="1" applyFill="1" applyBorder="1" applyAlignment="1"/>
    <xf numFmtId="0" fontId="28" fillId="15" borderId="9" xfId="0" applyFont="1" applyFill="1" applyBorder="1" applyAlignment="1">
      <alignment wrapText="1"/>
    </xf>
    <xf numFmtId="9" fontId="28" fillId="15" borderId="9" xfId="0" applyNumberFormat="1" applyFont="1" applyFill="1" applyBorder="1" applyAlignment="1"/>
    <xf numFmtId="0" fontId="28" fillId="17" borderId="9" xfId="0" applyFont="1" applyFill="1" applyBorder="1" applyAlignment="1"/>
    <xf numFmtId="0" fontId="28" fillId="17" borderId="8" xfId="0" applyFont="1" applyFill="1" applyBorder="1" applyAlignment="1"/>
    <xf numFmtId="9" fontId="28" fillId="15" borderId="8" xfId="0" applyNumberFormat="1" applyFont="1" applyFill="1" applyBorder="1" applyAlignment="1"/>
    <xf numFmtId="14" fontId="28" fillId="15" borderId="8" xfId="0" applyNumberFormat="1" applyFont="1" applyFill="1" applyBorder="1" applyAlignment="1"/>
    <xf numFmtId="0" fontId="28" fillId="17" borderId="7" xfId="0" applyFont="1" applyFill="1" applyBorder="1" applyAlignment="1"/>
    <xf numFmtId="14" fontId="28" fillId="17" borderId="9" xfId="0" applyNumberFormat="1" applyFont="1" applyFill="1" applyBorder="1" applyAlignment="1"/>
    <xf numFmtId="0" fontId="28" fillId="17" borderId="5" xfId="0" applyFont="1" applyFill="1" applyBorder="1" applyAlignment="1"/>
    <xf numFmtId="0" fontId="23" fillId="17" borderId="9" xfId="0" applyFont="1" applyFill="1" applyBorder="1" applyAlignment="1">
      <alignment wrapText="1"/>
    </xf>
    <xf numFmtId="0" fontId="23" fillId="17" borderId="7" xfId="0" applyFont="1" applyFill="1" applyBorder="1" applyAlignment="1"/>
    <xf numFmtId="0" fontId="14" fillId="17" borderId="9" xfId="0" applyFont="1" applyFill="1" applyBorder="1" applyAlignment="1"/>
    <xf numFmtId="0" fontId="14" fillId="17" borderId="9" xfId="0" applyFont="1" applyFill="1" applyBorder="1" applyAlignment="1">
      <alignment wrapText="1"/>
    </xf>
    <xf numFmtId="0" fontId="23" fillId="17" borderId="9" xfId="0" applyFont="1" applyFill="1" applyBorder="1" applyAlignment="1"/>
    <xf numFmtId="0" fontId="28" fillId="0" borderId="9" xfId="0" quotePrefix="1" applyFont="1" applyFill="1" applyBorder="1" applyAlignment="1">
      <alignment wrapText="1"/>
    </xf>
    <xf numFmtId="0" fontId="11" fillId="17" borderId="9" xfId="7" applyFill="1" applyBorder="1" applyAlignment="1"/>
    <xf numFmtId="0" fontId="15" fillId="17" borderId="9" xfId="0" applyFont="1" applyFill="1" applyBorder="1" applyAlignment="1"/>
    <xf numFmtId="0" fontId="14" fillId="0" borderId="9" xfId="0" applyFont="1" applyFill="1" applyBorder="1" applyAlignment="1"/>
    <xf numFmtId="0" fontId="14" fillId="0" borderId="9" xfId="0" applyFont="1" applyFill="1" applyBorder="1" applyAlignment="1">
      <alignment wrapText="1"/>
    </xf>
    <xf numFmtId="0" fontId="15" fillId="0" borderId="9" xfId="0" applyFont="1" applyFill="1" applyBorder="1" applyAlignment="1"/>
    <xf numFmtId="14" fontId="14" fillId="0" borderId="9" xfId="0" applyNumberFormat="1" applyFont="1" applyFill="1" applyBorder="1" applyAlignment="1"/>
    <xf numFmtId="0" fontId="14" fillId="15" borderId="9" xfId="0" applyFont="1" applyFill="1" applyBorder="1" applyAlignment="1">
      <alignment wrapText="1"/>
    </xf>
    <xf numFmtId="0" fontId="42" fillId="0" borderId="0" xfId="0" applyFont="1" applyFill="1" applyBorder="1" applyAlignment="1"/>
    <xf numFmtId="0" fontId="23" fillId="17" borderId="5" xfId="0" applyFont="1" applyFill="1" applyBorder="1" applyAlignment="1">
      <alignment wrapText="1"/>
    </xf>
    <xf numFmtId="14" fontId="28" fillId="15" borderId="5" xfId="0" applyNumberFormat="1" applyFont="1" applyFill="1" applyBorder="1" applyAlignment="1"/>
    <xf numFmtId="0" fontId="14" fillId="0" borderId="0" xfId="0" applyFont="1" applyFill="1" applyBorder="1" applyAlignment="1"/>
    <xf numFmtId="0" fontId="28" fillId="0" borderId="0" xfId="0" applyFont="1" applyFill="1" applyBorder="1" applyAlignment="1"/>
    <xf numFmtId="9" fontId="5" fillId="0" borderId="15" xfId="0" applyNumberFormat="1" applyFont="1" applyBorder="1" applyAlignment="1">
      <alignment horizontal="center"/>
    </xf>
    <xf numFmtId="0" fontId="5" fillId="0" borderId="4" xfId="0" applyFont="1" applyBorder="1" applyAlignment="1">
      <alignment horizontal="center"/>
    </xf>
    <xf numFmtId="9" fontId="4" fillId="2" borderId="14" xfId="5" applyFont="1" applyFill="1" applyBorder="1" applyAlignment="1">
      <alignment horizontal="center" vertical="center"/>
    </xf>
    <xf numFmtId="0" fontId="40" fillId="0" borderId="1" xfId="0" applyNumberFormat="1" applyFont="1" applyBorder="1" applyAlignment="1">
      <alignment horizontal="center"/>
    </xf>
    <xf numFmtId="0" fontId="28" fillId="0" borderId="15" xfId="0" applyFont="1" applyFill="1" applyBorder="1" applyAlignment="1"/>
    <xf numFmtId="0" fontId="0" fillId="0" borderId="9" xfId="0" applyBorder="1" applyAlignment="1">
      <alignment horizontal="center"/>
    </xf>
    <xf numFmtId="0" fontId="0" fillId="0" borderId="9" xfId="0" applyBorder="1" applyAlignment="1">
      <alignment horizontal="center" vertical="center"/>
    </xf>
    <xf numFmtId="0" fontId="28" fillId="17" borderId="15" xfId="0" applyFont="1" applyFill="1" applyBorder="1" applyAlignment="1"/>
    <xf numFmtId="0" fontId="28" fillId="17" borderId="0" xfId="0" applyFont="1" applyFill="1" applyBorder="1" applyAlignment="1"/>
    <xf numFmtId="0" fontId="0" fillId="4" borderId="8" xfId="0" applyFill="1" applyBorder="1" applyAlignment="1">
      <alignment horizontal="center" vertical="center"/>
    </xf>
    <xf numFmtId="0" fontId="0" fillId="0" borderId="9" xfId="0" applyBorder="1" applyAlignment="1">
      <alignment vertical="center"/>
    </xf>
    <xf numFmtId="0" fontId="0" fillId="0" borderId="8" xfId="0" applyBorder="1" applyAlignment="1">
      <alignment vertical="center"/>
    </xf>
    <xf numFmtId="0" fontId="28" fillId="17" borderId="17" xfId="0" applyFont="1" applyFill="1" applyBorder="1" applyAlignment="1"/>
    <xf numFmtId="0" fontId="0" fillId="0" borderId="7" xfId="0" applyBorder="1" applyAlignment="1">
      <alignment vertical="center"/>
    </xf>
    <xf numFmtId="0" fontId="28" fillId="17" borderId="16" xfId="0" applyFont="1" applyFill="1" applyBorder="1" applyAlignment="1"/>
    <xf numFmtId="0" fontId="0" fillId="4" borderId="7" xfId="0" applyFill="1" applyBorder="1" applyAlignment="1">
      <alignment vertical="center"/>
    </xf>
    <xf numFmtId="0" fontId="23" fillId="0" borderId="15" xfId="0" applyFont="1" applyFill="1" applyBorder="1" applyAlignment="1"/>
    <xf numFmtId="0" fontId="0" fillId="0" borderId="9" xfId="0" applyBorder="1"/>
    <xf numFmtId="0" fontId="0" fillId="4" borderId="8" xfId="0" applyFill="1" applyBorder="1" applyAlignment="1">
      <alignment vertical="center"/>
    </xf>
    <xf numFmtId="0" fontId="28" fillId="0" borderId="15" xfId="0" applyFont="1" applyFill="1" applyBorder="1" applyAlignment="1">
      <alignment wrapText="1"/>
    </xf>
    <xf numFmtId="0" fontId="28" fillId="17" borderId="8" xfId="0" applyFont="1" applyFill="1" applyBorder="1" applyAlignment="1">
      <alignment wrapText="1"/>
    </xf>
    <xf numFmtId="0" fontId="23" fillId="0" borderId="15" xfId="0" applyFont="1" applyFill="1" applyBorder="1" applyAlignment="1">
      <alignment wrapText="1"/>
    </xf>
    <xf numFmtId="0" fontId="0" fillId="0" borderId="9" xfId="0" applyBorder="1" applyAlignment="1">
      <alignment vertical="center" wrapText="1"/>
    </xf>
    <xf numFmtId="0" fontId="28" fillId="17" borderId="15" xfId="0" applyFont="1" applyFill="1" applyBorder="1" applyAlignment="1">
      <alignment wrapText="1"/>
    </xf>
    <xf numFmtId="0" fontId="28" fillId="17" borderId="17" xfId="0" applyFont="1" applyFill="1" applyBorder="1" applyAlignment="1">
      <alignment wrapText="1"/>
    </xf>
    <xf numFmtId="0" fontId="0" fillId="4" borderId="8" xfId="0" applyFill="1" applyBorder="1" applyAlignment="1">
      <alignment vertical="center" wrapText="1"/>
    </xf>
    <xf numFmtId="0" fontId="14" fillId="17" borderId="8" xfId="0" applyFont="1" applyFill="1" applyBorder="1" applyAlignment="1"/>
    <xf numFmtId="0" fontId="14" fillId="17" borderId="5" xfId="0" applyFont="1" applyFill="1" applyBorder="1" applyAlignment="1"/>
    <xf numFmtId="0" fontId="28" fillId="0" borderId="16" xfId="0" applyFont="1" applyFill="1" applyBorder="1" applyAlignment="1"/>
    <xf numFmtId="0" fontId="28" fillId="17" borderId="19" xfId="0" applyFont="1" applyFill="1" applyBorder="1" applyAlignment="1"/>
    <xf numFmtId="0" fontId="28" fillId="0" borderId="17" xfId="0" applyFont="1" applyFill="1" applyBorder="1" applyAlignment="1">
      <alignment wrapText="1"/>
    </xf>
    <xf numFmtId="0" fontId="14" fillId="17" borderId="5" xfId="0" applyFont="1" applyFill="1" applyBorder="1" applyAlignment="1">
      <alignment wrapText="1"/>
    </xf>
    <xf numFmtId="0" fontId="28" fillId="0" borderId="20" xfId="0" applyFont="1" applyFill="1" applyBorder="1" applyAlignment="1">
      <alignment wrapText="1"/>
    </xf>
    <xf numFmtId="0" fontId="28" fillId="17" borderId="20" xfId="0" applyFont="1" applyFill="1" applyBorder="1" applyAlignment="1">
      <alignment wrapText="1"/>
    </xf>
    <xf numFmtId="0" fontId="28" fillId="17" borderId="21" xfId="0" applyFont="1" applyFill="1" applyBorder="1" applyAlignment="1">
      <alignment wrapText="1"/>
    </xf>
    <xf numFmtId="0" fontId="23" fillId="17" borderId="15" xfId="0" applyFont="1" applyFill="1" applyBorder="1" applyAlignment="1"/>
    <xf numFmtId="0" fontId="28" fillId="17" borderId="16" xfId="0" applyFont="1" applyFill="1" applyBorder="1" applyAlignment="1">
      <alignment wrapText="1"/>
    </xf>
    <xf numFmtId="0" fontId="11" fillId="17" borderId="5" xfId="7" applyFill="1" applyBorder="1" applyAlignment="1"/>
    <xf numFmtId="3" fontId="0" fillId="0" borderId="9" xfId="0" applyNumberFormat="1" applyBorder="1" applyAlignment="1">
      <alignment vertical="center"/>
    </xf>
    <xf numFmtId="0" fontId="41" fillId="0" borderId="15" xfId="0" applyFont="1" applyFill="1" applyBorder="1" applyAlignment="1"/>
    <xf numFmtId="0" fontId="11" fillId="0" borderId="15" xfId="7" applyFill="1" applyBorder="1" applyAlignment="1"/>
    <xf numFmtId="0" fontId="11" fillId="0" borderId="9" xfId="7" applyBorder="1" applyAlignment="1">
      <alignment vertical="center"/>
    </xf>
    <xf numFmtId="0" fontId="38" fillId="17" borderId="9" xfId="0" applyFont="1" applyFill="1" applyBorder="1" applyAlignment="1"/>
    <xf numFmtId="0" fontId="23" fillId="17" borderId="17" xfId="0" applyFont="1" applyFill="1" applyBorder="1" applyAlignment="1">
      <alignment wrapText="1"/>
    </xf>
    <xf numFmtId="14" fontId="28" fillId="0" borderId="15" xfId="0" applyNumberFormat="1" applyFont="1" applyFill="1" applyBorder="1" applyAlignment="1"/>
    <xf numFmtId="14" fontId="28" fillId="17" borderId="5" xfId="0" applyNumberFormat="1" applyFont="1" applyFill="1" applyBorder="1" applyAlignment="1"/>
    <xf numFmtId="14" fontId="0" fillId="0" borderId="9" xfId="0" applyNumberFormat="1" applyBorder="1"/>
    <xf numFmtId="14" fontId="28" fillId="17" borderId="8" xfId="0" applyNumberFormat="1" applyFont="1" applyFill="1" applyBorder="1" applyAlignment="1"/>
    <xf numFmtId="14" fontId="0" fillId="0" borderId="9" xfId="0" applyNumberFormat="1" applyBorder="1" applyAlignment="1">
      <alignment vertical="center"/>
    </xf>
    <xf numFmtId="14" fontId="28" fillId="17" borderId="15" xfId="0" applyNumberFormat="1" applyFont="1" applyFill="1" applyBorder="1" applyAlignment="1"/>
    <xf numFmtId="14" fontId="28" fillId="17" borderId="19" xfId="0" applyNumberFormat="1" applyFont="1" applyFill="1" applyBorder="1" applyAlignment="1"/>
    <xf numFmtId="14" fontId="0" fillId="4" borderId="8" xfId="0" applyNumberFormat="1" applyFill="1" applyBorder="1" applyAlignment="1">
      <alignment vertical="center"/>
    </xf>
    <xf numFmtId="10" fontId="28" fillId="15" borderId="15" xfId="0" applyNumberFormat="1" applyFont="1" applyFill="1" applyBorder="1" applyAlignment="1"/>
    <xf numFmtId="10" fontId="14" fillId="15" borderId="15" xfId="0" applyNumberFormat="1" applyFont="1" applyFill="1" applyBorder="1" applyAlignment="1"/>
    <xf numFmtId="10" fontId="28" fillId="15" borderId="17" xfId="0" applyNumberFormat="1" applyFont="1" applyFill="1" applyBorder="1" applyAlignment="1"/>
    <xf numFmtId="10" fontId="28" fillId="15" borderId="20" xfId="0" applyNumberFormat="1" applyFont="1" applyFill="1" applyBorder="1" applyAlignment="1"/>
    <xf numFmtId="10" fontId="28" fillId="17" borderId="9" xfId="0" applyNumberFormat="1" applyFont="1" applyFill="1" applyBorder="1" applyAlignment="1"/>
    <xf numFmtId="9" fontId="0" fillId="4" borderId="8" xfId="0" applyNumberFormat="1" applyFill="1" applyBorder="1" applyAlignment="1">
      <alignment vertical="center"/>
    </xf>
    <xf numFmtId="0" fontId="28" fillId="15" borderId="15" xfId="0" applyFont="1" applyFill="1" applyBorder="1" applyAlignment="1">
      <alignment wrapText="1"/>
    </xf>
    <xf numFmtId="0" fontId="28" fillId="15" borderId="17" xfId="0" applyFont="1" applyFill="1" applyBorder="1" applyAlignment="1">
      <alignment wrapText="1"/>
    </xf>
    <xf numFmtId="0" fontId="0" fillId="0" borderId="5" xfId="0" applyBorder="1" applyAlignment="1">
      <alignment vertical="center"/>
    </xf>
    <xf numFmtId="0" fontId="28" fillId="15" borderId="16" xfId="0" applyFont="1" applyFill="1" applyBorder="1" applyAlignment="1">
      <alignment wrapText="1"/>
    </xf>
    <xf numFmtId="0" fontId="28" fillId="17" borderId="21" xfId="0" applyFont="1" applyFill="1" applyBorder="1" applyAlignment="1"/>
    <xf numFmtId="0" fontId="28" fillId="17" borderId="19" xfId="0" applyFont="1" applyFill="1" applyBorder="1" applyAlignment="1">
      <alignment wrapText="1"/>
    </xf>
    <xf numFmtId="0" fontId="28" fillId="0" borderId="18" xfId="0" applyFont="1" applyFill="1" applyBorder="1" applyAlignment="1">
      <alignment wrapText="1"/>
    </xf>
    <xf numFmtId="0" fontId="28" fillId="0" borderId="18" xfId="0" applyFont="1" applyFill="1" applyBorder="1" applyAlignment="1"/>
    <xf numFmtId="0" fontId="28" fillId="17" borderId="18" xfId="0" applyFont="1" applyFill="1" applyBorder="1" applyAlignment="1">
      <alignment wrapText="1"/>
    </xf>
    <xf numFmtId="0" fontId="0" fillId="0" borderId="8" xfId="0" applyBorder="1" applyAlignment="1">
      <alignment vertical="center" wrapText="1"/>
    </xf>
    <xf numFmtId="0" fontId="0" fillId="0" borderId="5" xfId="0" applyBorder="1" applyAlignment="1">
      <alignment vertical="center" wrapText="1"/>
    </xf>
    <xf numFmtId="0" fontId="28" fillId="0" borderId="8" xfId="0" quotePrefix="1" applyFont="1" applyFill="1" applyBorder="1" applyAlignment="1">
      <alignment wrapText="1"/>
    </xf>
    <xf numFmtId="0" fontId="0" fillId="0" borderId="9" xfId="0" quotePrefix="1" applyBorder="1" applyAlignment="1">
      <alignment vertical="center" wrapText="1"/>
    </xf>
    <xf numFmtId="0" fontId="28" fillId="0" borderId="17" xfId="0" applyFont="1" applyFill="1" applyBorder="1" applyAlignment="1"/>
    <xf numFmtId="9" fontId="28" fillId="15" borderId="15" xfId="0" applyNumberFormat="1" applyFont="1" applyFill="1" applyBorder="1" applyAlignment="1"/>
    <xf numFmtId="9" fontId="0" fillId="0" borderId="9" xfId="0" applyNumberFormat="1" applyBorder="1" applyAlignment="1">
      <alignment vertical="center"/>
    </xf>
    <xf numFmtId="9" fontId="0" fillId="0" borderId="8" xfId="0" applyNumberFormat="1" applyBorder="1" applyAlignment="1">
      <alignment vertical="center"/>
    </xf>
    <xf numFmtId="9" fontId="28" fillId="15" borderId="17" xfId="0" applyNumberFormat="1" applyFont="1" applyFill="1" applyBorder="1" applyAlignment="1"/>
    <xf numFmtId="9" fontId="0" fillId="0" borderId="5" xfId="0" applyNumberFormat="1" applyBorder="1" applyAlignment="1">
      <alignment vertical="center"/>
    </xf>
    <xf numFmtId="9" fontId="28" fillId="15" borderId="16" xfId="0" applyNumberFormat="1" applyFont="1" applyFill="1" applyBorder="1" applyAlignment="1"/>
    <xf numFmtId="0" fontId="28" fillId="15" borderId="15" xfId="0" applyFont="1" applyFill="1" applyBorder="1" applyAlignment="1"/>
    <xf numFmtId="0" fontId="28" fillId="15" borderId="17" xfId="0" applyFont="1" applyFill="1" applyBorder="1" applyAlignment="1"/>
    <xf numFmtId="0" fontId="28" fillId="15" borderId="16" xfId="0" applyFont="1" applyFill="1" applyBorder="1" applyAlignment="1"/>
    <xf numFmtId="14" fontId="28" fillId="17" borderId="20" xfId="0" applyNumberFormat="1" applyFont="1" applyFill="1" applyBorder="1" applyAlignment="1"/>
    <xf numFmtId="14" fontId="28" fillId="15" borderId="15" xfId="0" applyNumberFormat="1" applyFont="1" applyFill="1" applyBorder="1" applyAlignment="1"/>
    <xf numFmtId="14" fontId="0" fillId="0" borderId="8" xfId="0" applyNumberFormat="1" applyBorder="1" applyAlignment="1">
      <alignment vertical="center"/>
    </xf>
    <xf numFmtId="14" fontId="0" fillId="0" borderId="5" xfId="0" applyNumberFormat="1" applyBorder="1" applyAlignment="1">
      <alignment vertical="center"/>
    </xf>
    <xf numFmtId="14" fontId="28" fillId="15" borderId="20" xfId="0" applyNumberFormat="1" applyFont="1" applyFill="1" applyBorder="1" applyAlignment="1"/>
    <xf numFmtId="0" fontId="23" fillId="15" borderId="9" xfId="0" applyFont="1" applyFill="1" applyBorder="1" applyAlignment="1"/>
    <xf numFmtId="0" fontId="15" fillId="15" borderId="15" xfId="0" applyFont="1" applyFill="1" applyBorder="1" applyAlignment="1"/>
    <xf numFmtId="0" fontId="28" fillId="15" borderId="7" xfId="0" applyFont="1" applyFill="1" applyBorder="1" applyAlignment="1"/>
    <xf numFmtId="0" fontId="42" fillId="0" borderId="15" xfId="0" applyFont="1" applyFill="1" applyBorder="1" applyAlignment="1"/>
    <xf numFmtId="0" fontId="5" fillId="0" borderId="0" xfId="0" applyFont="1" applyBorder="1"/>
    <xf numFmtId="0" fontId="5" fillId="0" borderId="0" xfId="0" applyFont="1" applyBorder="1" applyAlignment="1">
      <alignment vertical="center"/>
    </xf>
    <xf numFmtId="0" fontId="42" fillId="0" borderId="20" xfId="0" applyFont="1" applyFill="1" applyBorder="1" applyAlignment="1"/>
    <xf numFmtId="0" fontId="5" fillId="4" borderId="8" xfId="0" applyFont="1" applyFill="1" applyBorder="1" applyAlignment="1">
      <alignment vertical="center"/>
    </xf>
    <xf numFmtId="0" fontId="5" fillId="4" borderId="0" xfId="0" applyFont="1" applyFill="1" applyBorder="1" applyAlignment="1">
      <alignment vertical="center"/>
    </xf>
    <xf numFmtId="0" fontId="40" fillId="0" borderId="15" xfId="0" applyFont="1" applyBorder="1"/>
    <xf numFmtId="0" fontId="40" fillId="0" borderId="15" xfId="0" pivotButton="1" applyFont="1" applyBorder="1"/>
    <xf numFmtId="0" fontId="40" fillId="0" borderId="15" xfId="0" applyFont="1" applyBorder="1" applyAlignment="1">
      <alignment horizontal="left"/>
    </xf>
    <xf numFmtId="0" fontId="40" fillId="0" borderId="15" xfId="0" applyNumberFormat="1" applyFont="1" applyBorder="1" applyAlignment="1">
      <alignment horizontal="center"/>
    </xf>
    <xf numFmtId="0" fontId="40" fillId="0" borderId="14" xfId="0" applyFont="1" applyBorder="1"/>
    <xf numFmtId="0" fontId="4" fillId="6" borderId="1" xfId="0" applyFont="1" applyFill="1" applyBorder="1" applyAlignment="1">
      <alignment horizontal="center"/>
    </xf>
    <xf numFmtId="0" fontId="4" fillId="7" borderId="1" xfId="0" applyFont="1" applyFill="1" applyBorder="1" applyAlignment="1"/>
    <xf numFmtId="0" fontId="4" fillId="7" borderId="1" xfId="0" applyFont="1" applyFill="1" applyBorder="1" applyAlignment="1">
      <alignment horizontal="center"/>
    </xf>
    <xf numFmtId="0" fontId="4" fillId="7" borderId="1" xfId="0" applyFont="1" applyFill="1" applyBorder="1" applyAlignment="1">
      <alignment horizontal="left"/>
    </xf>
    <xf numFmtId="0" fontId="4" fillId="8" borderId="1" xfId="0" applyFont="1" applyFill="1" applyBorder="1" applyAlignment="1">
      <alignment horizontal="center"/>
    </xf>
    <xf numFmtId="0" fontId="4" fillId="12" borderId="1" xfId="0" applyFont="1" applyFill="1" applyBorder="1" applyAlignment="1">
      <alignment horizontal="center"/>
    </xf>
    <xf numFmtId="0" fontId="4" fillId="12" borderId="1" xfId="0" applyFont="1" applyFill="1" applyBorder="1" applyAlignment="1"/>
    <xf numFmtId="0" fontId="4" fillId="14" borderId="1" xfId="0" applyFont="1" applyFill="1" applyBorder="1" applyAlignment="1">
      <alignment horizontal="center" vertical="center"/>
    </xf>
    <xf numFmtId="0" fontId="28" fillId="0" borderId="6" xfId="0" applyFont="1" applyBorder="1" applyAlignment="1">
      <alignment horizontal="center"/>
    </xf>
    <xf numFmtId="0" fontId="4" fillId="2" borderId="1" xfId="0" applyFont="1" applyFill="1" applyBorder="1" applyAlignment="1">
      <alignment horizontal="center" vertical="center"/>
    </xf>
    <xf numFmtId="9" fontId="4" fillId="2" borderId="14" xfId="5" applyFont="1" applyFill="1" applyBorder="1" applyAlignment="1">
      <alignment horizontal="center" vertical="center" wrapText="1"/>
    </xf>
    <xf numFmtId="9" fontId="4" fillId="2" borderId="11" xfId="5" applyFont="1" applyFill="1" applyBorder="1" applyAlignment="1">
      <alignment horizontal="center" vertical="center" wrapText="1"/>
    </xf>
    <xf numFmtId="0" fontId="29" fillId="4" borderId="0" xfId="0" quotePrefix="1" applyFont="1" applyFill="1" applyAlignment="1">
      <alignment horizontal="left" vertical="top" wrapText="1"/>
    </xf>
    <xf numFmtId="0" fontId="29" fillId="14" borderId="1" xfId="0" applyFont="1" applyFill="1" applyBorder="1" applyAlignment="1">
      <alignment horizontal="center" vertical="center" wrapText="1"/>
    </xf>
    <xf numFmtId="0" fontId="22" fillId="0" borderId="1" xfId="0" quotePrefix="1" applyFont="1" applyBorder="1" applyAlignment="1">
      <alignment horizontal="center" vertical="center" wrapText="1"/>
    </xf>
    <xf numFmtId="0" fontId="22" fillId="0" borderId="1" xfId="0" applyFont="1" applyBorder="1" applyAlignment="1">
      <alignment horizontal="center" vertical="center" wrapText="1"/>
    </xf>
    <xf numFmtId="0" fontId="22" fillId="0" borderId="1" xfId="0" quotePrefix="1" applyFont="1" applyBorder="1" applyAlignment="1">
      <alignment horizontal="left" vertical="top" wrapText="1"/>
    </xf>
    <xf numFmtId="0" fontId="7" fillId="0" borderId="0" xfId="0" quotePrefix="1" applyFont="1" applyAlignment="1">
      <alignment horizontal="left" vertical="top" wrapText="1"/>
    </xf>
    <xf numFmtId="0" fontId="7" fillId="0" borderId="0" xfId="0" applyFont="1" applyAlignment="1">
      <alignment horizontal="left" vertical="top" wrapText="1"/>
    </xf>
    <xf numFmtId="0" fontId="27" fillId="3" borderId="0" xfId="0" applyFont="1" applyFill="1" applyAlignment="1">
      <alignment horizontal="center" vertical="center"/>
    </xf>
    <xf numFmtId="0" fontId="25" fillId="3" borderId="0" xfId="0" applyFont="1" applyFill="1" applyAlignment="1">
      <alignment horizontal="center"/>
    </xf>
    <xf numFmtId="0" fontId="25" fillId="3" borderId="0" xfId="0" applyFont="1" applyFill="1" applyAlignment="1">
      <alignment horizontal="center" vertical="center"/>
    </xf>
  </cellXfs>
  <cellStyles count="10">
    <cellStyle name="Hyperlink" xfId="7" xr:uid="{00000000-000B-0000-0000-000008000000}"/>
    <cellStyle name="Hyperlink 2" xfId="8" xr:uid="{00000000-0005-0000-0000-000001000000}"/>
    <cellStyle name="Hyperlink 5" xfId="9" xr:uid="{00000000-0005-0000-0000-000002000000}"/>
    <cellStyle name="Normal" xfId="0" builtinId="0"/>
    <cellStyle name="Normal 2" xfId="6" xr:uid="{00000000-0005-0000-0000-000004000000}"/>
    <cellStyle name="Normal 2 11" xfId="1" xr:uid="{00000000-0005-0000-0000-000005000000}"/>
    <cellStyle name="Normal 4" xfId="4" xr:uid="{00000000-0005-0000-0000-000006000000}"/>
    <cellStyle name="Normal 5 2" xfId="2" xr:uid="{00000000-0005-0000-0000-000007000000}"/>
    <cellStyle name="Percent" xfId="5" builtinId="5"/>
    <cellStyle name="SAPMemberCell" xfId="3" xr:uid="{00000000-0005-0000-0000-000009000000}"/>
  </cellStyles>
  <dxfs count="247">
    <dxf>
      <font>
        <color rgb="FF9C0006"/>
      </font>
      <fill>
        <patternFill>
          <bgColor rgb="FFFFC7CE"/>
        </patternFill>
      </fill>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alignment wrapText="1"/>
    </dxf>
    <dxf>
      <alignment wrapText="1"/>
    </dxf>
    <dxf>
      <alignment wrapText="1"/>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wrapText="1"/>
    </dxf>
    <dxf>
      <alignment vertical="center"/>
    </dxf>
    <dxf>
      <alignment vertical="center"/>
    </dxf>
    <dxf>
      <alignment wrapText="1"/>
    </dxf>
    <dxf>
      <alignment wrapText="1"/>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alignment wrapText="1"/>
    </dxf>
    <dxf>
      <alignment wrapText="1"/>
    </dxf>
    <dxf>
      <alignment wrapText="1"/>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pivotCacheDefinition" Target="pivotCache/pivotCacheDefinition5.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3.xml"/><Relationship Id="rId10" Type="http://schemas.openxmlformats.org/officeDocument/2006/relationships/pivotCacheDefinition" Target="pivotCache/pivotCacheDefinition2.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spPr>
            <a:solidFill>
              <a:schemeClr val="accent1"/>
            </a:solidFill>
            <a:ln>
              <a:noFill/>
            </a:ln>
            <a:effectLst/>
          </c:spPr>
          <c:invertIfNegative val="0"/>
          <c:val>
            <c:numRef>
              <c:f>'Tổng hợp báo cáo'!$A$11</c:f>
              <c:numCache>
                <c:formatCode>General</c:formatCode>
                <c:ptCount val="1"/>
                <c:pt idx="0">
                  <c:v>0</c:v>
                </c:pt>
              </c:numCache>
            </c:numRef>
          </c:val>
          <c:extLst>
            <c:ext xmlns:c16="http://schemas.microsoft.com/office/drawing/2014/chart" uri="{C3380CC4-5D6E-409C-BE32-E72D297353CC}">
              <c16:uniqueId val="{00000000-20DD-4A38-A537-781B1A99633C}"/>
            </c:ext>
          </c:extLst>
        </c:ser>
        <c:dLbls>
          <c:showLegendKey val="0"/>
          <c:showVal val="0"/>
          <c:showCatName val="0"/>
          <c:showSerName val="0"/>
          <c:showPercent val="0"/>
          <c:showBubbleSize val="0"/>
        </c:dLbls>
        <c:gapWidth val="150"/>
        <c:overlap val="100"/>
        <c:axId val="1441579263"/>
        <c:axId val="1441592223"/>
      </c:barChart>
      <c:catAx>
        <c:axId val="144157926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592223"/>
        <c:crosses val="autoZero"/>
        <c:auto val="1"/>
        <c:lblAlgn val="ctr"/>
        <c:lblOffset val="100"/>
        <c:noMultiLvlLbl val="0"/>
      </c:catAx>
      <c:valAx>
        <c:axId val="14415922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579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C8B-457A-970B-3F0663F29D38}"/>
              </c:ext>
            </c:extLst>
          </c:dPt>
          <c:val>
            <c:numRef>
              <c:f>'Tổng hợp báo cáo'!$A$42</c:f>
              <c:numCache>
                <c:formatCode>General</c:formatCode>
                <c:ptCount val="1"/>
                <c:pt idx="0">
                  <c:v>0</c:v>
                </c:pt>
              </c:numCache>
            </c:numRef>
          </c:val>
          <c:extLst>
            <c:ext xmlns:c16="http://schemas.microsoft.com/office/drawing/2014/chart" uri="{C3380CC4-5D6E-409C-BE32-E72D297353CC}">
              <c16:uniqueId val="{00000002-3C8B-457A-970B-3F0663F29D38}"/>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BIỂU ĐỒ TỶ LỆ ĐẠT/KHÔNG ĐẠT T4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'Tổng hợp'!$C$42</c:f>
              <c:strCache>
                <c:ptCount val="1"/>
                <c:pt idx="0">
                  <c:v>Tỷ lệ đạt</c:v>
                </c:pt>
              </c:strCache>
            </c:strRef>
          </c:tx>
          <c:spPr>
            <a:solidFill>
              <a:schemeClr val="accent1"/>
            </a:solidFill>
            <a:ln>
              <a:noFill/>
            </a:ln>
            <a:effectLst/>
          </c:spPr>
          <c:invertIfNegative val="0"/>
          <c:cat>
            <c:multiLvlStrRef>
              <c:f>'Tổng hợp'!$B$43:$B$51</c:f>
            </c:multiLvlStrRef>
          </c:cat>
          <c:val>
            <c:numRef>
              <c:f>'Tổng hợp'!$C$43:$C$51</c:f>
            </c:numRef>
          </c:val>
          <c:extLst>
            <c:ext xmlns:c16="http://schemas.microsoft.com/office/drawing/2014/chart" uri="{C3380CC4-5D6E-409C-BE32-E72D297353CC}">
              <c16:uniqueId val="{00000000-0EF5-4B28-A139-61D11F9CC940}"/>
            </c:ext>
          </c:extLst>
        </c:ser>
        <c:ser>
          <c:idx val="1"/>
          <c:order val="1"/>
          <c:tx>
            <c:strRef>
              <c:f>'Tổng hợp'!$D$42</c:f>
              <c:strCache>
                <c:ptCount val="1"/>
                <c:pt idx="0">
                  <c:v>Tỷ lệ Không đạt</c:v>
                </c:pt>
              </c:strCache>
            </c:strRef>
          </c:tx>
          <c:spPr>
            <a:solidFill>
              <a:schemeClr val="accent2"/>
            </a:solidFill>
            <a:ln>
              <a:noFill/>
            </a:ln>
            <a:effectLst/>
          </c:spPr>
          <c:invertIfNegative val="0"/>
          <c:cat>
            <c:multiLvlStrRef>
              <c:f>'Tổng hợp'!$B$43:$B$51</c:f>
            </c:multiLvlStrRef>
          </c:cat>
          <c:val>
            <c:numRef>
              <c:f>'Tổng hợp'!$D$43:$D$51</c:f>
            </c:numRef>
          </c:val>
          <c:extLst>
            <c:ext xmlns:c16="http://schemas.microsoft.com/office/drawing/2014/chart" uri="{C3380CC4-5D6E-409C-BE32-E72D297353CC}">
              <c16:uniqueId val="{00000002-0EF5-4B28-A139-61D11F9CC940}"/>
            </c:ext>
          </c:extLst>
        </c:ser>
        <c:dLbls>
          <c:showLegendKey val="0"/>
          <c:showVal val="0"/>
          <c:showCatName val="0"/>
          <c:showSerName val="0"/>
          <c:showPercent val="0"/>
          <c:showBubbleSize val="0"/>
        </c:dLbls>
        <c:gapWidth val="150"/>
        <c:overlap val="100"/>
        <c:axId val="1183083016"/>
        <c:axId val="977671176"/>
      </c:barChart>
      <c:catAx>
        <c:axId val="1183083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671176"/>
        <c:crosses val="autoZero"/>
        <c:auto val="1"/>
        <c:lblAlgn val="ctr"/>
        <c:lblOffset val="100"/>
        <c:noMultiLvlLbl val="0"/>
      </c:catAx>
      <c:valAx>
        <c:axId val="9776711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083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KẾT QUẢ ĐÁNH GIÁ THEO NGÀNH HÀNG</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stacked"/>
        <c:varyColors val="0"/>
        <c:ser>
          <c:idx val="0"/>
          <c:order val="0"/>
          <c:tx>
            <c:strRef>
              <c:f>'PhiAnh nháp'!$C$1</c:f>
              <c:strCache>
                <c:ptCount val="1"/>
                <c:pt idx="0">
                  <c:v>Đạt</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'PhiAnh nháp'!$A$2:$A$12</c:f>
              <c:strCache>
                <c:ptCount val="11"/>
                <c:pt idx="0">
                  <c:v>Thực phẩm khô</c:v>
                </c:pt>
                <c:pt idx="1">
                  <c:v>Bánh kẹo</c:v>
                </c:pt>
                <c:pt idx="2">
                  <c:v>Thịt</c:v>
                </c:pt>
                <c:pt idx="3">
                  <c:v>Bánh mỳ</c:v>
                </c:pt>
                <c:pt idx="4">
                  <c:v>Rau củ</c:v>
                </c:pt>
                <c:pt idx="5">
                  <c:v>Thủy hải sản</c:v>
                </c:pt>
                <c:pt idx="6">
                  <c:v>Thức ăn nấu sẵn</c:v>
                </c:pt>
                <c:pt idx="7">
                  <c:v>Trái cây</c:v>
                </c:pt>
                <c:pt idx="8">
                  <c:v>Thịt nguội, xúc xích, hàng chua</c:v>
                </c:pt>
                <c:pt idx="9">
                  <c:v>Đông lạnh</c:v>
                </c:pt>
                <c:pt idx="10">
                  <c:v>Bơ, sữa, trứng</c:v>
                </c:pt>
              </c:strCache>
            </c:strRef>
          </c:cat>
          <c:val>
            <c:numRef>
              <c:f>'PhiAnh nháp'!$C$2:$C$12</c:f>
              <c:numCache>
                <c:formatCode>General</c:formatCode>
                <c:ptCount val="11"/>
                <c:pt idx="0">
                  <c:v>2</c:v>
                </c:pt>
                <c:pt idx="1">
                  <c:v>4</c:v>
                </c:pt>
                <c:pt idx="2">
                  <c:v>11</c:v>
                </c:pt>
                <c:pt idx="3">
                  <c:v>6</c:v>
                </c:pt>
                <c:pt idx="4">
                  <c:v>85</c:v>
                </c:pt>
                <c:pt idx="5">
                  <c:v>22</c:v>
                </c:pt>
                <c:pt idx="6">
                  <c:v>31</c:v>
                </c:pt>
                <c:pt idx="7">
                  <c:v>62</c:v>
                </c:pt>
                <c:pt idx="8">
                  <c:v>2</c:v>
                </c:pt>
                <c:pt idx="9">
                  <c:v>2</c:v>
                </c:pt>
                <c:pt idx="10">
                  <c:v>2</c:v>
                </c:pt>
              </c:numCache>
            </c:numRef>
          </c:val>
          <c:extLst>
            <c:ext xmlns:c16="http://schemas.microsoft.com/office/drawing/2014/chart" uri="{C3380CC4-5D6E-409C-BE32-E72D297353CC}">
              <c16:uniqueId val="{00000000-FC21-4386-8114-11F6FE759733}"/>
            </c:ext>
          </c:extLst>
        </c:ser>
        <c:ser>
          <c:idx val="1"/>
          <c:order val="1"/>
          <c:tx>
            <c:strRef>
              <c:f>'PhiAnh nháp'!$D$1</c:f>
              <c:strCache>
                <c:ptCount val="1"/>
                <c:pt idx="0">
                  <c:v>Không đạt</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'PhiAnh nháp'!$A$2:$A$12</c:f>
              <c:strCache>
                <c:ptCount val="11"/>
                <c:pt idx="0">
                  <c:v>Thực phẩm khô</c:v>
                </c:pt>
                <c:pt idx="1">
                  <c:v>Bánh kẹo</c:v>
                </c:pt>
                <c:pt idx="2">
                  <c:v>Thịt</c:v>
                </c:pt>
                <c:pt idx="3">
                  <c:v>Bánh mỳ</c:v>
                </c:pt>
                <c:pt idx="4">
                  <c:v>Rau củ</c:v>
                </c:pt>
                <c:pt idx="5">
                  <c:v>Thủy hải sản</c:v>
                </c:pt>
                <c:pt idx="6">
                  <c:v>Thức ăn nấu sẵn</c:v>
                </c:pt>
                <c:pt idx="7">
                  <c:v>Trái cây</c:v>
                </c:pt>
                <c:pt idx="8">
                  <c:v>Thịt nguội, xúc xích, hàng chua</c:v>
                </c:pt>
                <c:pt idx="9">
                  <c:v>Đông lạnh</c:v>
                </c:pt>
                <c:pt idx="10">
                  <c:v>Bơ, sữa, trứng</c:v>
                </c:pt>
              </c:strCache>
            </c:strRef>
          </c:cat>
          <c:val>
            <c:numRef>
              <c:f>'PhiAnh nháp'!$D$2:$D$12</c:f>
              <c:numCache>
                <c:formatCode>General</c:formatCode>
                <c:ptCount val="11"/>
                <c:pt idx="0">
                  <c:v>1</c:v>
                </c:pt>
                <c:pt idx="1">
                  <c:v>1</c:v>
                </c:pt>
                <c:pt idx="2">
                  <c:v>2</c:v>
                </c:pt>
                <c:pt idx="3">
                  <c:v>1</c:v>
                </c:pt>
                <c:pt idx="4">
                  <c:v>4</c:v>
                </c:pt>
                <c:pt idx="5">
                  <c:v>1</c:v>
                </c:pt>
                <c:pt idx="6">
                  <c:v>1</c:v>
                </c:pt>
                <c:pt idx="7">
                  <c:v>1</c:v>
                </c:pt>
              </c:numCache>
            </c:numRef>
          </c:val>
          <c:extLst>
            <c:ext xmlns:c16="http://schemas.microsoft.com/office/drawing/2014/chart" uri="{C3380CC4-5D6E-409C-BE32-E72D297353CC}">
              <c16:uniqueId val="{00000001-FC21-4386-8114-11F6FE759733}"/>
            </c:ext>
          </c:extLst>
        </c:ser>
        <c:dLbls>
          <c:showLegendKey val="0"/>
          <c:showVal val="0"/>
          <c:showCatName val="0"/>
          <c:showSerName val="0"/>
          <c:showPercent val="0"/>
          <c:showBubbleSize val="0"/>
        </c:dLbls>
        <c:gapWidth val="219"/>
        <c:overlap val="100"/>
        <c:axId val="1672584256"/>
        <c:axId val="1672582816"/>
      </c:barChart>
      <c:lineChart>
        <c:grouping val="standard"/>
        <c:varyColors val="0"/>
        <c:ser>
          <c:idx val="2"/>
          <c:order val="2"/>
          <c:tx>
            <c:strRef>
              <c:f>'PhiAnh nháp'!$F$1</c:f>
              <c:strCache>
                <c:ptCount val="1"/>
                <c:pt idx="0">
                  <c:v>Tỷ lệ không đạt</c:v>
                </c:pt>
              </c:strCache>
            </c:strRef>
          </c:tx>
          <c:spPr>
            <a:ln w="158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'PhiAnh nháp'!$A$2:$A$12</c:f>
              <c:strCache>
                <c:ptCount val="11"/>
                <c:pt idx="0">
                  <c:v>Thực phẩm khô</c:v>
                </c:pt>
                <c:pt idx="1">
                  <c:v>Bánh kẹo</c:v>
                </c:pt>
                <c:pt idx="2">
                  <c:v>Thịt</c:v>
                </c:pt>
                <c:pt idx="3">
                  <c:v>Bánh mỳ</c:v>
                </c:pt>
                <c:pt idx="4">
                  <c:v>Rau củ</c:v>
                </c:pt>
                <c:pt idx="5">
                  <c:v>Thủy hải sản</c:v>
                </c:pt>
                <c:pt idx="6">
                  <c:v>Thức ăn nấu sẵn</c:v>
                </c:pt>
                <c:pt idx="7">
                  <c:v>Trái cây</c:v>
                </c:pt>
                <c:pt idx="8">
                  <c:v>Thịt nguội, xúc xích, hàng chua</c:v>
                </c:pt>
                <c:pt idx="9">
                  <c:v>Đông lạnh</c:v>
                </c:pt>
                <c:pt idx="10">
                  <c:v>Bơ, sữa, trứng</c:v>
                </c:pt>
              </c:strCache>
            </c:strRef>
          </c:cat>
          <c:val>
            <c:numRef>
              <c:f>'PhiAnh nháp'!$F$2:$F$12</c:f>
              <c:numCache>
                <c:formatCode>0%</c:formatCode>
                <c:ptCount val="11"/>
                <c:pt idx="0">
                  <c:v>0.33333333333333331</c:v>
                </c:pt>
                <c:pt idx="1">
                  <c:v>0.2</c:v>
                </c:pt>
                <c:pt idx="2">
                  <c:v>0.15384615384615385</c:v>
                </c:pt>
                <c:pt idx="3">
                  <c:v>0.14285714285714285</c:v>
                </c:pt>
                <c:pt idx="4">
                  <c:v>4.49438202247191E-2</c:v>
                </c:pt>
                <c:pt idx="5">
                  <c:v>4.3478260869565216E-2</c:v>
                </c:pt>
                <c:pt idx="6">
                  <c:v>3.125E-2</c:v>
                </c:pt>
                <c:pt idx="7">
                  <c:v>1.5873015873015872E-2</c:v>
                </c:pt>
                <c:pt idx="8">
                  <c:v>0</c:v>
                </c:pt>
                <c:pt idx="9">
                  <c:v>0</c:v>
                </c:pt>
                <c:pt idx="10">
                  <c:v>0</c:v>
                </c:pt>
              </c:numCache>
            </c:numRef>
          </c:val>
          <c:smooth val="0"/>
          <c:extLst>
            <c:ext xmlns:c16="http://schemas.microsoft.com/office/drawing/2014/chart" uri="{C3380CC4-5D6E-409C-BE32-E72D297353CC}">
              <c16:uniqueId val="{00000002-FC21-4386-8114-11F6FE759733}"/>
            </c:ext>
          </c:extLst>
        </c:ser>
        <c:dLbls>
          <c:showLegendKey val="0"/>
          <c:showVal val="0"/>
          <c:showCatName val="0"/>
          <c:showSerName val="0"/>
          <c:showPercent val="0"/>
          <c:showBubbleSize val="0"/>
        </c:dLbls>
        <c:marker val="1"/>
        <c:smooth val="0"/>
        <c:axId val="1182962032"/>
        <c:axId val="1182959152"/>
      </c:lineChart>
      <c:catAx>
        <c:axId val="167258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72582816"/>
        <c:crosses val="autoZero"/>
        <c:auto val="1"/>
        <c:lblAlgn val="ctr"/>
        <c:lblOffset val="100"/>
        <c:noMultiLvlLbl val="0"/>
      </c:catAx>
      <c:valAx>
        <c:axId val="167258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72584256"/>
        <c:crosses val="autoZero"/>
        <c:crossBetween val="between"/>
      </c:valAx>
      <c:valAx>
        <c:axId val="1182959152"/>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82962032"/>
        <c:crosses val="max"/>
        <c:crossBetween val="between"/>
      </c:valAx>
      <c:catAx>
        <c:axId val="1182962032"/>
        <c:scaling>
          <c:orientation val="minMax"/>
        </c:scaling>
        <c:delete val="1"/>
        <c:axPos val="b"/>
        <c:numFmt formatCode="General" sourceLinked="1"/>
        <c:majorTickMark val="none"/>
        <c:minorTickMark val="none"/>
        <c:tickLblPos val="nextTo"/>
        <c:crossAx val="11829591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KẾT QUẢ ĐÁNH GIÁ THEO NGÀNH HÀNG</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'PhiAnh nháp'!$E$1</c:f>
              <c:strCache>
                <c:ptCount val="1"/>
                <c:pt idx="0">
                  <c:v>Tỷ lệ đạt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'PhiAnh nháp'!$A$2:$A$12</c:f>
              <c:strCache>
                <c:ptCount val="11"/>
                <c:pt idx="0">
                  <c:v>Thực phẩm khô</c:v>
                </c:pt>
                <c:pt idx="1">
                  <c:v>Bánh kẹo</c:v>
                </c:pt>
                <c:pt idx="2">
                  <c:v>Thịt</c:v>
                </c:pt>
                <c:pt idx="3">
                  <c:v>Bánh mỳ</c:v>
                </c:pt>
                <c:pt idx="4">
                  <c:v>Rau củ</c:v>
                </c:pt>
                <c:pt idx="5">
                  <c:v>Thủy hải sản</c:v>
                </c:pt>
                <c:pt idx="6">
                  <c:v>Thức ăn nấu sẵn</c:v>
                </c:pt>
                <c:pt idx="7">
                  <c:v>Trái cây</c:v>
                </c:pt>
                <c:pt idx="8">
                  <c:v>Thịt nguội, xúc xích, hàng chua</c:v>
                </c:pt>
                <c:pt idx="9">
                  <c:v>Đông lạnh</c:v>
                </c:pt>
                <c:pt idx="10">
                  <c:v>Bơ, sữa, trứng</c:v>
                </c:pt>
              </c:strCache>
            </c:strRef>
          </c:cat>
          <c:val>
            <c:numRef>
              <c:f>'PhiAnh nháp'!$E$2:$E$12</c:f>
              <c:numCache>
                <c:formatCode>0%</c:formatCode>
                <c:ptCount val="11"/>
                <c:pt idx="0">
                  <c:v>0.66666666666666663</c:v>
                </c:pt>
                <c:pt idx="1">
                  <c:v>0.8</c:v>
                </c:pt>
                <c:pt idx="2">
                  <c:v>0.84615384615384615</c:v>
                </c:pt>
                <c:pt idx="3">
                  <c:v>0.8571428571428571</c:v>
                </c:pt>
                <c:pt idx="4">
                  <c:v>0.9550561797752809</c:v>
                </c:pt>
                <c:pt idx="5">
                  <c:v>0.95652173913043481</c:v>
                </c:pt>
                <c:pt idx="6">
                  <c:v>0.96875</c:v>
                </c:pt>
                <c:pt idx="7">
                  <c:v>0.98412698412698407</c:v>
                </c:pt>
                <c:pt idx="8">
                  <c:v>1</c:v>
                </c:pt>
                <c:pt idx="9">
                  <c:v>1</c:v>
                </c:pt>
                <c:pt idx="10">
                  <c:v>1</c:v>
                </c:pt>
              </c:numCache>
            </c:numRef>
          </c:val>
          <c:extLst>
            <c:ext xmlns:c16="http://schemas.microsoft.com/office/drawing/2014/chart" uri="{C3380CC4-5D6E-409C-BE32-E72D297353CC}">
              <c16:uniqueId val="{00000000-20C5-49A1-A936-C294C81DE2AD}"/>
            </c:ext>
          </c:extLst>
        </c:ser>
        <c:ser>
          <c:idx val="1"/>
          <c:order val="1"/>
          <c:tx>
            <c:strRef>
              <c:f>'PhiAnh nháp'!$F$1</c:f>
              <c:strCache>
                <c:ptCount val="1"/>
                <c:pt idx="0">
                  <c:v>Tỷ lệ không đạt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'PhiAnh nháp'!$A$2:$A$12</c:f>
              <c:strCache>
                <c:ptCount val="11"/>
                <c:pt idx="0">
                  <c:v>Thực phẩm khô</c:v>
                </c:pt>
                <c:pt idx="1">
                  <c:v>Bánh kẹo</c:v>
                </c:pt>
                <c:pt idx="2">
                  <c:v>Thịt</c:v>
                </c:pt>
                <c:pt idx="3">
                  <c:v>Bánh mỳ</c:v>
                </c:pt>
                <c:pt idx="4">
                  <c:v>Rau củ</c:v>
                </c:pt>
                <c:pt idx="5">
                  <c:v>Thủy hải sản</c:v>
                </c:pt>
                <c:pt idx="6">
                  <c:v>Thức ăn nấu sẵn</c:v>
                </c:pt>
                <c:pt idx="7">
                  <c:v>Trái cây</c:v>
                </c:pt>
                <c:pt idx="8">
                  <c:v>Thịt nguội, xúc xích, hàng chua</c:v>
                </c:pt>
                <c:pt idx="9">
                  <c:v>Đông lạnh</c:v>
                </c:pt>
                <c:pt idx="10">
                  <c:v>Bơ, sữa, trứng</c:v>
                </c:pt>
              </c:strCache>
            </c:strRef>
          </c:cat>
          <c:val>
            <c:numRef>
              <c:f>'PhiAnh nháp'!$F$2:$F$12</c:f>
              <c:numCache>
                <c:formatCode>0%</c:formatCode>
                <c:ptCount val="11"/>
                <c:pt idx="0">
                  <c:v>0.33333333333333331</c:v>
                </c:pt>
                <c:pt idx="1">
                  <c:v>0.2</c:v>
                </c:pt>
                <c:pt idx="2">
                  <c:v>0.15384615384615385</c:v>
                </c:pt>
                <c:pt idx="3">
                  <c:v>0.14285714285714285</c:v>
                </c:pt>
                <c:pt idx="4">
                  <c:v>4.49438202247191E-2</c:v>
                </c:pt>
                <c:pt idx="5">
                  <c:v>4.3478260869565216E-2</c:v>
                </c:pt>
                <c:pt idx="6">
                  <c:v>3.125E-2</c:v>
                </c:pt>
                <c:pt idx="7">
                  <c:v>1.5873015873015872E-2</c:v>
                </c:pt>
                <c:pt idx="8">
                  <c:v>0</c:v>
                </c:pt>
                <c:pt idx="9">
                  <c:v>0</c:v>
                </c:pt>
                <c:pt idx="10">
                  <c:v>0</c:v>
                </c:pt>
              </c:numCache>
            </c:numRef>
          </c:val>
          <c:extLst>
            <c:ext xmlns:c16="http://schemas.microsoft.com/office/drawing/2014/chart" uri="{C3380CC4-5D6E-409C-BE32-E72D297353CC}">
              <c16:uniqueId val="{00000001-20C5-49A1-A936-C294C81DE2AD}"/>
            </c:ext>
          </c:extLst>
        </c:ser>
        <c:dLbls>
          <c:dLblPos val="ctr"/>
          <c:showLegendKey val="0"/>
          <c:showVal val="1"/>
          <c:showCatName val="0"/>
          <c:showSerName val="0"/>
          <c:showPercent val="0"/>
          <c:showBubbleSize val="0"/>
        </c:dLbls>
        <c:gapWidth val="79"/>
        <c:overlap val="100"/>
        <c:axId val="1860777472"/>
        <c:axId val="1860777952"/>
      </c:barChart>
      <c:catAx>
        <c:axId val="1860777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60777952"/>
        <c:crosses val="autoZero"/>
        <c:auto val="1"/>
        <c:lblAlgn val="ctr"/>
        <c:lblOffset val="100"/>
        <c:noMultiLvlLbl val="0"/>
      </c:catAx>
      <c:valAx>
        <c:axId val="1860777952"/>
        <c:scaling>
          <c:orientation val="minMax"/>
        </c:scaling>
        <c:delete val="1"/>
        <c:axPos val="b"/>
        <c:numFmt formatCode="0%" sourceLinked="1"/>
        <c:majorTickMark val="none"/>
        <c:minorTickMark val="none"/>
        <c:tickLblPos val="nextTo"/>
        <c:crossAx val="18607774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127000</xdr:rowOff>
    </xdr:from>
    <xdr:to>
      <xdr:col>4</xdr:col>
      <xdr:colOff>387350</xdr:colOff>
      <xdr:row>26</xdr:row>
      <xdr:rowOff>107950</xdr:rowOff>
    </xdr:to>
    <xdr:graphicFrame macro="">
      <xdr:nvGraphicFramePr>
        <xdr:cNvPr id="2" name="Chart 1">
          <a:extLst>
            <a:ext uri="{FF2B5EF4-FFF2-40B4-BE49-F238E27FC236}">
              <a16:creationId xmlns:a16="http://schemas.microsoft.com/office/drawing/2014/main" id="{1D3E3439-07CE-4554-9966-85ACFFD136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42</xdr:row>
      <xdr:rowOff>82550</xdr:rowOff>
    </xdr:from>
    <xdr:to>
      <xdr:col>3</xdr:col>
      <xdr:colOff>0</xdr:colOff>
      <xdr:row>57</xdr:row>
      <xdr:rowOff>63500</xdr:rowOff>
    </xdr:to>
    <xdr:graphicFrame macro="">
      <xdr:nvGraphicFramePr>
        <xdr:cNvPr id="3" name="Chart 2">
          <a:extLst>
            <a:ext uri="{FF2B5EF4-FFF2-40B4-BE49-F238E27FC236}">
              <a16:creationId xmlns:a16="http://schemas.microsoft.com/office/drawing/2014/main" id="{6143434E-2564-4560-B141-2CE333B4E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666750</xdr:colOff>
      <xdr:row>40</xdr:row>
      <xdr:rowOff>180975</xdr:rowOff>
    </xdr:from>
    <xdr:to>
      <xdr:col>12</xdr:col>
      <xdr:colOff>438150</xdr:colOff>
      <xdr:row>50</xdr:row>
      <xdr:rowOff>180975</xdr:rowOff>
    </xdr:to>
    <xdr:graphicFrame macro="">
      <xdr:nvGraphicFramePr>
        <xdr:cNvPr id="2" name="Chart 1">
          <a:extLst>
            <a:ext uri="{FF2B5EF4-FFF2-40B4-BE49-F238E27FC236}">
              <a16:creationId xmlns:a16="http://schemas.microsoft.com/office/drawing/2014/main" id="{B5EB385F-79A9-519D-8A64-EAED1457F8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404812</xdr:colOff>
      <xdr:row>0</xdr:row>
      <xdr:rowOff>67235</xdr:rowOff>
    </xdr:from>
    <xdr:to>
      <xdr:col>12</xdr:col>
      <xdr:colOff>907676</xdr:colOff>
      <xdr:row>19</xdr:row>
      <xdr:rowOff>128307</xdr:rowOff>
    </xdr:to>
    <xdr:graphicFrame macro="">
      <xdr:nvGraphicFramePr>
        <xdr:cNvPr id="3" name="Chart 2">
          <a:extLst>
            <a:ext uri="{FF2B5EF4-FFF2-40B4-BE49-F238E27FC236}">
              <a16:creationId xmlns:a16="http://schemas.microsoft.com/office/drawing/2014/main" id="{A24A61B3-FB53-CFD9-A9E5-C3AE426A0B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1103777</xdr:colOff>
      <xdr:row>0</xdr:row>
      <xdr:rowOff>79561</xdr:rowOff>
    </xdr:from>
    <xdr:to>
      <xdr:col>14</xdr:col>
      <xdr:colOff>1961028</xdr:colOff>
      <xdr:row>19</xdr:row>
      <xdr:rowOff>145676</xdr:rowOff>
    </xdr:to>
    <xdr:graphicFrame macro="">
      <xdr:nvGraphicFramePr>
        <xdr:cNvPr id="5" name="Chart 4">
          <a:extLst>
            <a:ext uri="{FF2B5EF4-FFF2-40B4-BE49-F238E27FC236}">
              <a16:creationId xmlns:a16="http://schemas.microsoft.com/office/drawing/2014/main" id="{2033F9DA-D54F-F408-1930-F8491ABF6F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masangroupcorp.sharepoint.com/sites/DR3-VCM/Shared%20Documents/12.%20An%20Ninh%20Thanh%20Tra/12.3%20Quan%20ly%20Chat%20luong/12.3.8.QLCL_new/02.%20T&#7892;NG%20H&#7906;P%20D&#7918;%20LI&#7878;U/03.%20B&#225;o%20c&#225;o%20NCC/02.%20B&#225;o%20c&#225;o%20&#273;&#225;nh%20gi&#225;%20NCC/2.%20K&#7871;t%20qu&#7843;%20th&#7921;c%20hi&#7879;n/04.06_B&#225;o%20c&#225;o%20k&#7871;t%20qu&#7843;%20&#273;&#225;nh%20gi&#225;%20th&#7921;c%20&#273;&#7883;a%20nh&#224;%20cung%20c&#7845;p_02_Hi&#7875;n.xlsx?0E4191F3" TargetMode="External"/><Relationship Id="rId1" Type="http://schemas.openxmlformats.org/officeDocument/2006/relationships/externalLinkPath" Target="file:///\\0E4191F3\04.06_B&#225;o%20c&#225;o%20k&#7871;t%20qu&#7843;%20&#273;&#225;nh%20gi&#225;%20th&#7921;c%20&#273;&#7883;a%20nh&#224;%20cung%20c&#7845;p_02_Hi&#7875;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s>
    <sheetDataSet>
      <sheetData sheetId="0"/>
    </sheetDataSet>
  </externalBook>
</externalLink>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6170.56879016204" backgroundQuery="1" createdVersion="8" refreshedVersion="8" minRefreshableVersion="3" recordCount="0" supportSubquery="1" supportAdvancedDrill="1" xr:uid="{00000000-000A-0000-FFFF-FFFF07000000}">
  <cacheSource type="external" connectionId="6"/>
  <cacheFields count="4">
    <cacheField name="[Range].[Tên NCC chính].[Tên NCC chính]" caption="Tên NCC chính" numFmtId="0" hierarchy="12" level="1">
      <sharedItems containsSemiMixedTypes="0" containsNonDate="0" containsString="0"/>
    </cacheField>
    <cacheField name="[Range].[QA lead đánh giá].[QA lead đánh giá]" caption="QA lead đánh giá" numFmtId="0" hierarchy="19" level="1">
      <sharedItems containsBlank="1" count="18">
        <m/>
        <s v="Bùi Thị Mai"/>
        <s v="Đậu Thị Vân"/>
        <s v="Đỗ Quang Hào"/>
        <s v="Hoàng Kim Duy"/>
        <s v="Huỳnh Thanh Hòa"/>
        <s v="Mai Văn Biên"/>
        <s v="Ngô Hồng Vân"/>
        <s v="Nguyễn Quốc Hiển"/>
        <s v="Nguyễn Thị Hồng Nhung"/>
        <s v="Nguyễn Thị Hồng Tịnh"/>
        <s v="Nguyễn Thị Kim Lanh"/>
        <s v="Phùng Thanh Anh"/>
        <s v="Trần Khắc Điệp"/>
        <s v="Trần Thị Nga"/>
        <s v="Trần Văn Khoa"/>
        <s v="Trần Xuân Hưng"/>
        <s v="Trương Duy Khánh"/>
      </sharedItems>
    </cacheField>
    <cacheField name="[Range].[Tháng đánh giá].[Tháng đánh giá]" caption="Tháng đánh giá" numFmtId="0" hierarchy="2" level="1">
      <sharedItems containsBlank="1" count="6">
        <m/>
        <s v="Tháng 01"/>
        <s v="Tháng 02"/>
        <s v="Tháng 03"/>
        <s v="Tháng 04"/>
        <s v="Tháng 05"/>
      </sharedItems>
    </cacheField>
    <cacheField name="[Measures].[Distinct Count of Tên NCC chính]" caption="Distinct Count of Tên NCC chính" numFmtId="0" hierarchy="41" level="32767"/>
  </cacheFields>
  <cacheHierarchies count="47">
    <cacheHierarchy uniqueName="[Range].[STT]" caption="STT" attribute="1" defaultMemberUniqueName="[Range].[STT].[All]" allUniqueName="[Range].[STT].[All]" dimensionUniqueName="[Range]" displayFolder="" count="0" memberValueDatatype="20" unbalanced="0"/>
    <cacheHierarchy uniqueName="[Range].[Năm]" caption="Năm" attribute="1" defaultMemberUniqueName="[Range].[Năm].[All]" allUniqueName="[Range].[Năm].[All]" dimensionUniqueName="[Range]" displayFolder="" count="0" memberValueDatatype="20" unbalanced="0"/>
    <cacheHierarchy uniqueName="[Range].[Tháng đánh giá]" caption="Tháng đánh giá" attribute="1" defaultMemberUniqueName="[Range].[Tháng đánh giá].[All]" allUniqueName="[Range].[Tháng đánh giá].[All]" dimensionUniqueName="[Range]" displayFolder="" count="2" memberValueDatatype="130" unbalanced="0">
      <fieldsUsage count="2">
        <fieldUsage x="-1"/>
        <fieldUsage x="2"/>
      </fieldsUsage>
    </cacheHierarchy>
    <cacheHierarchy uniqueName="[Range].[Ngành hàng MCH2]" caption="Ngành hàng MCH2" attribute="1" defaultMemberUniqueName="[Range].[Ngành hàng MCH2].[All]" allUniqueName="[Range].[Ngành hàng MCH2].[All]" dimensionUniqueName="[Range]" displayFolder="" count="0" memberValueDatatype="130" unbalanced="0"/>
    <cacheHierarchy uniqueName="[Range].[Ngành hàng MCH3]" caption="Ngành hàng MCH3" attribute="1" defaultMemberUniqueName="[Range].[Ngành hàng MCH3].[All]" allUniqueName="[Range].[Ngành hàng MCH3].[All]" dimensionUniqueName="[Range]" displayFolder="" count="0" memberValueDatatype="130" unbalanced="0"/>
    <cacheHierarchy uniqueName="[Range].[CMC phụ trách ngành hàng]" caption="CMC phụ trách ngành hàng" attribute="1" defaultMemberUniqueName="[Range].[CMC phụ trách ngành hàng].[All]" allUniqueName="[Range].[CMC phụ trách ngành hàng].[All]" dimensionUniqueName="[Range]" displayFolder="" count="0" memberValueDatatype="130" unbalanced="0"/>
    <cacheHierarchy uniqueName="[Range].[CMC Trưởng phòng ngành hàng]" caption="CMC Trưởng phòng ngành hàng" attribute="1" defaultMemberUniqueName="[Range].[CMC Trưởng phòng ngành hàng].[All]" allUniqueName="[Range].[CMC Trưởng phòng ngành hàng].[All]" dimensionUniqueName="[Range]" displayFolder="" count="0" memberValueDatatype="130" unbalanced="0"/>
    <cacheHierarchy uniqueName="[Range].[Khu vực]" caption="Khu vực" attribute="1" defaultMemberUniqueName="[Range].[Khu vực].[All]" allUniqueName="[Range].[Khu vực].[All]" dimensionUniqueName="[Range]" displayFolder="" count="0" memberValueDatatype="130" unbalanced="0"/>
    <cacheHierarchy uniqueName="[Range].[Tỉnh]" caption="Tỉnh" attribute="1" defaultMemberUniqueName="[Range].[Tỉnh].[All]" allUniqueName="[Range].[Tỉnh].[All]" dimensionUniqueName="[Range]" displayFolder="" count="0" memberValueDatatype="130" unbalanced="0"/>
    <cacheHierarchy uniqueName="[Range].[Loại hình đánh giá]" caption="Loại hình đánh giá" attribute="1" defaultMemberUniqueName="[Range].[Loại hình đánh giá].[All]" allUniqueName="[Range].[Loại hình đánh giá].[All]" dimensionUniqueName="[Range]" displayFolder="" count="0" memberValueDatatype="130" unbalanced="0"/>
    <cacheHierarchy uniqueName="[Range].[Loại hình kinh doanh]" caption="Loại hình kinh doanh" attribute="1" defaultMemberUniqueName="[Range].[Loại hình kinh doanh].[All]" allUniqueName="[Range].[Loại hình kinh doanh].[All]" dimensionUniqueName="[Range]" displayFolder="" count="0" memberValueDatatype="130" unbalanced="0"/>
    <cacheHierarchy uniqueName="[Range].[Mã NCC]" caption="Mã NCC" attribute="1" defaultMemberUniqueName="[Range].[Mã NCC].[All]" allUniqueName="[Range].[Mã NCC].[All]" dimensionUniqueName="[Range]" displayFolder="" count="0" memberValueDatatype="130" unbalanced="0"/>
    <cacheHierarchy uniqueName="[Range].[Tên NCC chính]" caption="Tên NCC chính" attribute="1" defaultMemberUniqueName="[Range].[Tên NCC chính].[All]" allUniqueName="[Range].[Tên NCC chính].[All]" dimensionUniqueName="[Range]" displayFolder="" count="2" memberValueDatatype="130" unbalanced="0">
      <fieldsUsage count="2">
        <fieldUsage x="-1"/>
        <fieldUsage x="0"/>
      </fieldsUsage>
    </cacheHierarchy>
    <cacheHierarchy uniqueName="[Range].[Địa chỉ đánh giá NCC]" caption="Địa chỉ đánh giá NCC" attribute="1" defaultMemberUniqueName="[Range].[Địa chỉ đánh giá NCC].[All]" allUniqueName="[Range].[Địa chỉ đánh giá NCC].[All]" dimensionUniqueName="[Range]" displayFolder="" count="0" memberValueDatatype="130" unbalanced="0"/>
    <cacheHierarchy uniqueName="[Range].[Địa chỉ đánh giá đơn vị liên kết/gia công]" caption="Địa chỉ đánh giá đơn vị liên kết/gia công" attribute="1" defaultMemberUniqueName="[Range].[Địa chỉ đánh giá đơn vị liên kết/gia công].[All]" allUniqueName="[Range].[Địa chỉ đánh giá đơn vị liên kết/gia công].[All]" dimensionUniqueName="[Range]" displayFolder="" count="0" memberValueDatatype="130" unbalanced="0"/>
    <cacheHierarchy uniqueName="[Range].[Người liên hệ]" caption="Người liên hệ" attribute="1" defaultMemberUniqueName="[Range].[Người liên hệ].[All]" allUniqueName="[Range].[Người liên hệ].[All]" dimensionUniqueName="[Range]" displayFolder="" count="0" memberValueDatatype="130" unbalanced="0"/>
    <cacheHierarchy uniqueName="[Range].[Số điện thoại liên hệ]" caption="Số điện thoại liên hệ" attribute="1" defaultMemberUniqueName="[Range].[Số điện thoại liên hệ].[All]" allUniqueName="[Range].[Số điện thoại liên hệ].[All]" dimensionUniqueName="[Range]" displayFolder="" count="0" memberValueDatatype="130" unbalanced="0"/>
    <cacheHierarchy uniqueName="[Range].[Email]" caption="Email" attribute="1" defaultMemberUniqueName="[Range].[Email].[All]" allUniqueName="[Range].[Email].[All]" dimensionUniqueName="[Range]" displayFolder="" count="0" memberValueDatatype="130" unbalanced="0"/>
    <cacheHierarchy uniqueName="[Range].[Sản phẩm đánh giá (nếu đánh giá nhiêu sản phẩm thì liệt kê danh sách vào biên bản đánh giá)]" caption="Sản phẩm đánh giá (nếu đánh giá nhiêu sản phẩm thì liệt kê danh sách vào biên bản đánh giá)" attribute="1" defaultMemberUniqueName="[Range].[Sản phẩm đánh giá (nếu đánh giá nhiêu sản phẩm thì liệt kê danh sách vào biên bản đánh giá)].[All]" allUniqueName="[Range].[Sản phẩm đánh giá (nếu đánh giá nhiêu sản phẩm thì liệt kê danh sách vào biên bản đánh giá)].[All]" dimensionUniqueName="[Range]" displayFolder="" count="0" memberValueDatatype="130" unbalanced="0"/>
    <cacheHierarchy uniqueName="[Range].[QA lead đánh giá]" caption="QA lead đánh giá" attribute="1" defaultMemberUniqueName="[Range].[QA lead đánh giá].[All]" allUniqueName="[Range].[QA lead đánh giá].[All]" dimensionUniqueName="[Range]" displayFolder="" count="2" memberValueDatatype="130" unbalanced="0">
      <fieldsUsage count="2">
        <fieldUsage x="-1"/>
        <fieldUsage x="1"/>
      </fieldsUsage>
    </cacheHierarchy>
    <cacheHierarchy uniqueName="[Range].[QA hỗ trợ]" caption="QA hỗ trợ" attribute="1" defaultMemberUniqueName="[Range].[QA hỗ trợ].[All]" allUniqueName="[Range].[QA hỗ trợ].[All]" dimensionUniqueName="[Range]" displayFolder="" count="0" memberValueDatatype="130" unbalanced="0"/>
    <cacheHierarchy uniqueName="[Range].[Bộ phận đánh giá]" caption="Bộ phận đánh giá" attribute="1" defaultMemberUniqueName="[Range].[Bộ phận đánh giá].[All]" allUniqueName="[Range].[Bộ phận đánh giá].[All]" dimensionUniqueName="[Range]" displayFolder="" count="0" memberValueDatatype="130" unbalanced="0"/>
    <cacheHierarchy uniqueName="[Range].[Ngày ĐG thực tế (MM/DD/YY)]" caption="Ngày ĐG thực tế (MM/DD/YY)" attribute="1" defaultMemberUniqueName="[Range].[Ngày ĐG thực tế (MM/DD/YY)].[All]" allUniqueName="[Range].[Ngày ĐG thực tế (MM/DD/YY)].[All]" dimensionUniqueName="[Range]" displayFolder="" count="0" memberValueDatatype="130" unbalanced="0"/>
    <cacheHierarchy uniqueName="[Range].[Điểm đánh giá lần 1 (%)]" caption="Điểm đánh giá lần 1 (%)" attribute="1" defaultMemberUniqueName="[Range].[Điểm đánh giá lần 1 (%)].[All]" allUniqueName="[Range].[Điểm đánh giá lần 1 (%)].[All]" dimensionUniqueName="[Range]" displayFolder="" count="0" memberValueDatatype="130" unbalanced="0"/>
    <cacheHierarchy uniqueName="[Range].[Kết luận lần 1]" caption="Kết luận lần 1" attribute="1" defaultMemberUniqueName="[Range].[Kết luận lần 1].[All]" allUniqueName="[Range].[Kết luận lần 1].[All]" dimensionUniqueName="[Range]" displayFolder="" count="0" memberValueDatatype="130" unbalanced="0"/>
    <cacheHierarchy uniqueName="[Range].[Lỗi vi phạm điều khoản pháp lý]" caption="Lỗi vi phạm điều khoản pháp lý" attribute="1" defaultMemberUniqueName="[Range].[Lỗi vi phạm điều khoản pháp lý].[All]" allUniqueName="[Range].[Lỗi vi phạm điều khoản pháp lý].[All]" dimensionUniqueName="[Range]" displayFolder="" count="0" memberValueDatatype="130" unbalanced="0"/>
    <cacheHierarchy uniqueName="[Range].[Nội dung lỗi vi phạm điều khoản pháp lý]" caption="Nội dung lỗi vi phạm điều khoản pháp lý" attribute="1" defaultMemberUniqueName="[Range].[Nội dung lỗi vi phạm điều khoản pháp lý].[All]" allUniqueName="[Range].[Nội dung lỗi vi phạm điều khoản pháp lý].[All]" dimensionUniqueName="[Range]" displayFolder="" count="0" memberValueDatatype="130" unbalanced="0"/>
    <cacheHierarchy uniqueName="[Range].[Lỗi kiểm soát chất lượng]" caption="Lỗi kiểm soát chất lượng" attribute="1" defaultMemberUniqueName="[Range].[Lỗi kiểm soát chất lượng].[All]" allUniqueName="[Range].[Lỗi kiểm soát chất lượng].[All]" dimensionUniqueName="[Range]" displayFolder="" count="0" memberValueDatatype="130" unbalanced="0"/>
    <cacheHierarchy uniqueName="[Range].[Nội dung lỗi kiểm soát chất lượng]" caption="Nội dung lỗi kiểm soát chất lượng" attribute="1" defaultMemberUniqueName="[Range].[Nội dung lỗi kiểm soát chất lượng].[All]" allUniqueName="[Range].[Nội dung lỗi kiểm soát chất lượng].[All]" dimensionUniqueName="[Range]" displayFolder="" count="0" memberValueDatatype="130" unbalanced="0"/>
    <cacheHierarchy uniqueName="[Range].[Lỗi truy xuất nguồn gốc SP]" caption="Lỗi truy xuất nguồn gốc SP" attribute="1" defaultMemberUniqueName="[Range].[Lỗi truy xuất nguồn gốc SP].[All]" allUniqueName="[Range].[Lỗi truy xuất nguồn gốc SP].[All]" dimensionUniqueName="[Range]" displayFolder="" count="0" memberValueDatatype="130" unbalanced="0"/>
    <cacheHierarchy uniqueName="[Range].[Nội dung lỗi truy xuất nguồn gốc SP]" caption="Nội dung lỗi truy xuất nguồn gốc SP" attribute="1" defaultMemberUniqueName="[Range].[Nội dung lỗi truy xuất nguồn gốc SP].[All]" allUniqueName="[Range].[Nội dung lỗi truy xuất nguồn gốc SP].[All]" dimensionUniqueName="[Range]" displayFolder="" count="0" memberValueDatatype="130" unbalanced="0"/>
    <cacheHierarchy uniqueName="[Range].[Lỗi an toàn vệ sinh thực phẩm]" caption="Lỗi an toàn vệ sinh thực phẩm" attribute="1" defaultMemberUniqueName="[Range].[Lỗi an toàn vệ sinh thực phẩm].[All]" allUniqueName="[Range].[Lỗi an toàn vệ sinh thực phẩm].[All]" dimensionUniqueName="[Range]" displayFolder="" count="0" memberValueDatatype="130" unbalanced="0"/>
    <cacheHierarchy uniqueName="[Range].[Nội dung lỗi an toàn vệ sinh thực phẩm]" caption="Nội dung lỗi an toàn vệ sinh thực phẩm" attribute="1" defaultMemberUniqueName="[Range].[Nội dung lỗi an toàn vệ sinh thực phẩm].[All]" allUniqueName="[Range].[Nội dung lỗi an toàn vệ sinh thực phẩm].[All]" dimensionUniqueName="[Range]" displayFolder="" count="0" memberValueDatatype="130" unbalanced="0"/>
    <cacheHierarchy uniqueName="[Range].[Điểm đánh giá sau khắc phục (%)]" caption="Điểm đánh giá sau khắc phục (%)" attribute="1" defaultMemberUniqueName="[Range].[Điểm đánh giá sau khắc phục (%)].[All]" allUniqueName="[Range].[Điểm đánh giá sau khắc phục (%)].[All]" dimensionUniqueName="[Range]" displayFolder="" count="0" memberValueDatatype="130" unbalanced="0"/>
    <cacheHierarchy uniqueName="[Range].[Kết luận sau khắc phục]" caption="Kết luận sau khắc phục" attribute="1" defaultMemberUniqueName="[Range].[Kết luận sau khắc phục].[All]" allUniqueName="[Range].[Kết luận sau khắc phục].[All]" dimensionUniqueName="[Range]" displayFolder="" count="0" memberValueDatatype="130" unbalanced="0"/>
    <cacheHierarchy uniqueName="[Range].[Lý do điều chỉnh kết quả điểm]" caption="Lý do điều chỉnh kết quả điểm" attribute="1" defaultMemberUniqueName="[Range].[Lý do điều chỉnh kết quả điểm].[All]" allUniqueName="[Range].[Lý do điều chỉnh kết quả điểm].[All]" dimensionUniqueName="[Range]" displayFolder="" count="0" memberValueDatatype="130" unbalanced="0"/>
    <cacheHierarchy uniqueName="[Range].[Ngày khắc phục (nếu có sự điều chỉnh về kết quả điểm) (mm/dd/yy)]" caption="Ngày khắc phục (nếu có sự điều chỉnh về kết quả điểm) (mm/dd/yy)" attribute="1" defaultMemberUniqueName="[Range].[Ngày khắc phục (nếu có sự điều chỉnh về kết quả điểm) (mm/dd/yy)].[All]" allUniqueName="[Range].[Ngày khắc phục (nếu có sự điều chỉnh về kết quả điểm) (mm/dd/yy)].[All]" dimensionUniqueName="[Range]" displayFolder="" count="0" memberValueDatatype="130" unbalanced="0"/>
    <cacheHierarchy uniqueName="[Range].[Kế hoạch đánh giá tiếp theo (mm/dd/yy)]" caption="Kế hoạch đánh giá tiếp theo (mm/dd/yy)" attribute="1" defaultMemberUniqueName="[Range].[Kế hoạch đánh giá tiếp theo (mm/dd/yy)].[All]" allUniqueName="[Range].[Kế hoạch đánh giá tiếp theo (mm/dd/yy)].[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Tên NCC chính]" caption="Count of Tên NCC chính" measure="1" displayFolder="" measureGroup="Range" count="0" hidden="1">
      <extLst>
        <ext xmlns:x15="http://schemas.microsoft.com/office/spreadsheetml/2010/11/main" uri="{B97F6D7D-B522-45F9-BDA1-12C45D357490}">
          <x15:cacheHierarchy aggregatedColumn="12"/>
        </ext>
      </extLst>
    </cacheHierarchy>
    <cacheHierarchy uniqueName="[Measures].[Distinct Count of Tên NCC chính]" caption="Distinct Count of Tên NCC chính" measure="1" displayFolder="" measureGroup="Range" count="0" oneField="1" hidden="1">
      <fieldsUsage count="1">
        <fieldUsage x="3"/>
      </fieldsUsage>
      <extLst>
        <ext xmlns:x15="http://schemas.microsoft.com/office/spreadsheetml/2010/11/main" uri="{B97F6D7D-B522-45F9-BDA1-12C45D357490}">
          <x15:cacheHierarchy aggregatedColumn="12"/>
        </ext>
      </extLst>
    </cacheHierarchy>
    <cacheHierarchy uniqueName="[Measures].[Count of QA hỗ trợ]" caption="Count of QA hỗ trợ" measure="1" displayFolder="" measureGroup="Range" count="0" hidden="1">
      <extLst>
        <ext xmlns:x15="http://schemas.microsoft.com/office/spreadsheetml/2010/11/main" uri="{B97F6D7D-B522-45F9-BDA1-12C45D357490}">
          <x15:cacheHierarchy aggregatedColumn="20"/>
        </ext>
      </extLst>
    </cacheHierarchy>
    <cacheHierarchy uniqueName="[Measures].[Count of Mã NCC]" caption="Count of Mã NCC" measure="1" displayFolder="" measureGroup="Range" count="0" hidden="1">
      <extLst>
        <ext xmlns:x15="http://schemas.microsoft.com/office/spreadsheetml/2010/11/main" uri="{B97F6D7D-B522-45F9-BDA1-12C45D357490}">
          <x15:cacheHierarchy aggregatedColumn="11"/>
        </ext>
      </extLst>
    </cacheHierarchy>
    <cacheHierarchy uniqueName="[Measures].[Distinct Count of Mã NCC]" caption="Distinct Count of Mã NCC" measure="1" displayFolder="" measureGroup="Range" count="0" hidden="1">
      <extLst>
        <ext xmlns:x15="http://schemas.microsoft.com/office/spreadsheetml/2010/11/main" uri="{B97F6D7D-B522-45F9-BDA1-12C45D357490}">
          <x15:cacheHierarchy aggregatedColumn="11"/>
        </ext>
      </extLst>
    </cacheHierarchy>
    <cacheHierarchy uniqueName="[Measures].[Count of Địa chỉ đánh giá đơn vị liên kết/gia công]" caption="Count of Địa chỉ đánh giá đơn vị liên kết/gia công" measure="1" displayFolder="" measureGroup="Range" count="0" hidden="1">
      <extLst>
        <ext xmlns:x15="http://schemas.microsoft.com/office/spreadsheetml/2010/11/main" uri="{B97F6D7D-B522-45F9-BDA1-12C45D357490}">
          <x15:cacheHierarchy aggregatedColumn="14"/>
        </ext>
      </extLst>
    </cacheHierarchy>
    <cacheHierarchy uniqueName="[Measures].[Distinct Count of Địa chỉ đánh giá đơn vị liên kết/gia công]" caption="Distinct Count of Địa chỉ đánh giá đơn vị liên kết/gia công" measure="1" displayFolder="" measureGroup="Range"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6170.56879016204" backgroundQuery="1" createdVersion="8" refreshedVersion="8" minRefreshableVersion="3" recordCount="0" supportSubquery="1" supportAdvancedDrill="1" xr:uid="{00000000-000A-0000-FFFF-FFFF06000000}">
  <cacheSource type="external" connectionId="6"/>
  <cacheFields count="4">
    <cacheField name="[Range].[Tên NCC chính].[Tên NCC chính]" caption="Tên NCC chính" numFmtId="0" hierarchy="12" level="1">
      <sharedItems containsSemiMixedTypes="0" containsNonDate="0" containsString="0"/>
    </cacheField>
    <cacheField name="[Range].[Tháng đánh giá].[Tháng đánh giá]" caption="Tháng đánh giá" numFmtId="0" hierarchy="2" level="1">
      <sharedItems count="5">
        <s v="Tháng 01"/>
        <s v="Tháng 02"/>
        <s v="Tháng 03"/>
        <s v="Tháng 04"/>
        <s v="Tháng 05"/>
      </sharedItems>
    </cacheField>
    <cacheField name="[Range].[QA hỗ trợ].[QA hỗ trợ]" caption="QA hỗ trợ" numFmtId="0" hierarchy="20" level="1">
      <sharedItems count="11">
        <s v="Bùi Thị Mai"/>
        <s v="Đỗ Quang Hào"/>
        <s v="Mai Văn Biên"/>
        <s v="Nguyễn Hữu Linh"/>
        <s v="Nguyễn Quốc Hiển"/>
        <s v="Nguyễn Thị Chi"/>
        <s v="Nguyễn Thị Hồng Nhung"/>
        <s v="Nguyễn Thị Kim Lanh"/>
        <s v="Trần Khắc Điệp"/>
        <s v="Trần Thị Nga"/>
        <s v="Trương Duy Khánh"/>
      </sharedItems>
    </cacheField>
    <cacheField name="[Measures].[Distinct Count of Mã NCC]" caption="Distinct Count of Mã NCC" numFmtId="0" hierarchy="44" level="32767"/>
  </cacheFields>
  <cacheHierarchies count="47">
    <cacheHierarchy uniqueName="[Range].[STT]" caption="STT" attribute="1" defaultMemberUniqueName="[Range].[STT].[All]" allUniqueName="[Range].[STT].[All]" dimensionUniqueName="[Range]" displayFolder="" count="0" memberValueDatatype="20" unbalanced="0"/>
    <cacheHierarchy uniqueName="[Range].[Năm]" caption="Năm" attribute="1" defaultMemberUniqueName="[Range].[Năm].[All]" allUniqueName="[Range].[Năm].[All]" dimensionUniqueName="[Range]" displayFolder="" count="0" memberValueDatatype="20" unbalanced="0"/>
    <cacheHierarchy uniqueName="[Range].[Tháng đánh giá]" caption="Tháng đánh giá" attribute="1" defaultMemberUniqueName="[Range].[Tháng đánh giá].[All]" allUniqueName="[Range].[Tháng đánh giá].[All]" dimensionUniqueName="[Range]" displayFolder="" count="2" memberValueDatatype="130" unbalanced="0">
      <fieldsUsage count="2">
        <fieldUsage x="-1"/>
        <fieldUsage x="1"/>
      </fieldsUsage>
    </cacheHierarchy>
    <cacheHierarchy uniqueName="[Range].[Ngành hàng MCH2]" caption="Ngành hàng MCH2" attribute="1" defaultMemberUniqueName="[Range].[Ngành hàng MCH2].[All]" allUniqueName="[Range].[Ngành hàng MCH2].[All]" dimensionUniqueName="[Range]" displayFolder="" count="0" memberValueDatatype="130" unbalanced="0"/>
    <cacheHierarchy uniqueName="[Range].[Ngành hàng MCH3]" caption="Ngành hàng MCH3" attribute="1" defaultMemberUniqueName="[Range].[Ngành hàng MCH3].[All]" allUniqueName="[Range].[Ngành hàng MCH3].[All]" dimensionUniqueName="[Range]" displayFolder="" count="0" memberValueDatatype="130" unbalanced="0"/>
    <cacheHierarchy uniqueName="[Range].[CMC phụ trách ngành hàng]" caption="CMC phụ trách ngành hàng" attribute="1" defaultMemberUniqueName="[Range].[CMC phụ trách ngành hàng].[All]" allUniqueName="[Range].[CMC phụ trách ngành hàng].[All]" dimensionUniqueName="[Range]" displayFolder="" count="0" memberValueDatatype="130" unbalanced="0"/>
    <cacheHierarchy uniqueName="[Range].[CMC Trưởng phòng ngành hàng]" caption="CMC Trưởng phòng ngành hàng" attribute="1" defaultMemberUniqueName="[Range].[CMC Trưởng phòng ngành hàng].[All]" allUniqueName="[Range].[CMC Trưởng phòng ngành hàng].[All]" dimensionUniqueName="[Range]" displayFolder="" count="0" memberValueDatatype="130" unbalanced="0"/>
    <cacheHierarchy uniqueName="[Range].[Khu vực]" caption="Khu vực" attribute="1" defaultMemberUniqueName="[Range].[Khu vực].[All]" allUniqueName="[Range].[Khu vực].[All]" dimensionUniqueName="[Range]" displayFolder="" count="0" memberValueDatatype="130" unbalanced="0"/>
    <cacheHierarchy uniqueName="[Range].[Tỉnh]" caption="Tỉnh" attribute="1" defaultMemberUniqueName="[Range].[Tỉnh].[All]" allUniqueName="[Range].[Tỉnh].[All]" dimensionUniqueName="[Range]" displayFolder="" count="0" memberValueDatatype="130" unbalanced="0"/>
    <cacheHierarchy uniqueName="[Range].[Loại hình đánh giá]" caption="Loại hình đánh giá" attribute="1" defaultMemberUniqueName="[Range].[Loại hình đánh giá].[All]" allUniqueName="[Range].[Loại hình đánh giá].[All]" dimensionUniqueName="[Range]" displayFolder="" count="0" memberValueDatatype="130" unbalanced="0"/>
    <cacheHierarchy uniqueName="[Range].[Loại hình kinh doanh]" caption="Loại hình kinh doanh" attribute="1" defaultMemberUniqueName="[Range].[Loại hình kinh doanh].[All]" allUniqueName="[Range].[Loại hình kinh doanh].[All]" dimensionUniqueName="[Range]" displayFolder="" count="0" memberValueDatatype="130" unbalanced="0"/>
    <cacheHierarchy uniqueName="[Range].[Mã NCC]" caption="Mã NCC" attribute="1" defaultMemberUniqueName="[Range].[Mã NCC].[All]" allUniqueName="[Range].[Mã NCC].[All]" dimensionUniqueName="[Range]" displayFolder="" count="0" memberValueDatatype="130" unbalanced="0"/>
    <cacheHierarchy uniqueName="[Range].[Tên NCC chính]" caption="Tên NCC chính" attribute="1" defaultMemberUniqueName="[Range].[Tên NCC chính].[All]" allUniqueName="[Range].[Tên NCC chính].[All]" dimensionUniqueName="[Range]" displayFolder="" count="2" memberValueDatatype="130" unbalanced="0">
      <fieldsUsage count="2">
        <fieldUsage x="-1"/>
        <fieldUsage x="0"/>
      </fieldsUsage>
    </cacheHierarchy>
    <cacheHierarchy uniqueName="[Range].[Địa chỉ đánh giá NCC]" caption="Địa chỉ đánh giá NCC" attribute="1" defaultMemberUniqueName="[Range].[Địa chỉ đánh giá NCC].[All]" allUniqueName="[Range].[Địa chỉ đánh giá NCC].[All]" dimensionUniqueName="[Range]" displayFolder="" count="0" memberValueDatatype="130" unbalanced="0"/>
    <cacheHierarchy uniqueName="[Range].[Địa chỉ đánh giá đơn vị liên kết/gia công]" caption="Địa chỉ đánh giá đơn vị liên kết/gia công" attribute="1" defaultMemberUniqueName="[Range].[Địa chỉ đánh giá đơn vị liên kết/gia công].[All]" allUniqueName="[Range].[Địa chỉ đánh giá đơn vị liên kết/gia công].[All]" dimensionUniqueName="[Range]" displayFolder="" count="0" memberValueDatatype="130" unbalanced="0"/>
    <cacheHierarchy uniqueName="[Range].[Người liên hệ]" caption="Người liên hệ" attribute="1" defaultMemberUniqueName="[Range].[Người liên hệ].[All]" allUniqueName="[Range].[Người liên hệ].[All]" dimensionUniqueName="[Range]" displayFolder="" count="0" memberValueDatatype="130" unbalanced="0"/>
    <cacheHierarchy uniqueName="[Range].[Số điện thoại liên hệ]" caption="Số điện thoại liên hệ" attribute="1" defaultMemberUniqueName="[Range].[Số điện thoại liên hệ].[All]" allUniqueName="[Range].[Số điện thoại liên hệ].[All]" dimensionUniqueName="[Range]" displayFolder="" count="0" memberValueDatatype="130" unbalanced="0"/>
    <cacheHierarchy uniqueName="[Range].[Email]" caption="Email" attribute="1" defaultMemberUniqueName="[Range].[Email].[All]" allUniqueName="[Range].[Email].[All]" dimensionUniqueName="[Range]" displayFolder="" count="0" memberValueDatatype="130" unbalanced="0"/>
    <cacheHierarchy uniqueName="[Range].[Sản phẩm đánh giá (nếu đánh giá nhiêu sản phẩm thì liệt kê danh sách vào biên bản đánh giá)]" caption="Sản phẩm đánh giá (nếu đánh giá nhiêu sản phẩm thì liệt kê danh sách vào biên bản đánh giá)" attribute="1" defaultMemberUniqueName="[Range].[Sản phẩm đánh giá (nếu đánh giá nhiêu sản phẩm thì liệt kê danh sách vào biên bản đánh giá)].[All]" allUniqueName="[Range].[Sản phẩm đánh giá (nếu đánh giá nhiêu sản phẩm thì liệt kê danh sách vào biên bản đánh giá)].[All]" dimensionUniqueName="[Range]" displayFolder="" count="0" memberValueDatatype="130" unbalanced="0"/>
    <cacheHierarchy uniqueName="[Range].[QA lead đánh giá]" caption="QA lead đánh giá" attribute="1" defaultMemberUniqueName="[Range].[QA lead đánh giá].[All]" allUniqueName="[Range].[QA lead đánh giá].[All]" dimensionUniqueName="[Range]" displayFolder="" count="0" memberValueDatatype="130" unbalanced="0"/>
    <cacheHierarchy uniqueName="[Range].[QA hỗ trợ]" caption="QA hỗ trợ" attribute="1" defaultMemberUniqueName="[Range].[QA hỗ trợ].[All]" allUniqueName="[Range].[QA hỗ trợ].[All]" dimensionUniqueName="[Range]" displayFolder="" count="2" memberValueDatatype="130" unbalanced="0">
      <fieldsUsage count="2">
        <fieldUsage x="-1"/>
        <fieldUsage x="2"/>
      </fieldsUsage>
    </cacheHierarchy>
    <cacheHierarchy uniqueName="[Range].[Bộ phận đánh giá]" caption="Bộ phận đánh giá" attribute="1" defaultMemberUniqueName="[Range].[Bộ phận đánh giá].[All]" allUniqueName="[Range].[Bộ phận đánh giá].[All]" dimensionUniqueName="[Range]" displayFolder="" count="0" memberValueDatatype="130" unbalanced="0"/>
    <cacheHierarchy uniqueName="[Range].[Ngày ĐG thực tế (MM/DD/YY)]" caption="Ngày ĐG thực tế (MM/DD/YY)" attribute="1" defaultMemberUniqueName="[Range].[Ngày ĐG thực tế (MM/DD/YY)].[All]" allUniqueName="[Range].[Ngày ĐG thực tế (MM/DD/YY)].[All]" dimensionUniqueName="[Range]" displayFolder="" count="0" memberValueDatatype="130" unbalanced="0"/>
    <cacheHierarchy uniqueName="[Range].[Điểm đánh giá lần 1 (%)]" caption="Điểm đánh giá lần 1 (%)" attribute="1" defaultMemberUniqueName="[Range].[Điểm đánh giá lần 1 (%)].[All]" allUniqueName="[Range].[Điểm đánh giá lần 1 (%)].[All]" dimensionUniqueName="[Range]" displayFolder="" count="0" memberValueDatatype="130" unbalanced="0"/>
    <cacheHierarchy uniqueName="[Range].[Kết luận lần 1]" caption="Kết luận lần 1" attribute="1" defaultMemberUniqueName="[Range].[Kết luận lần 1].[All]" allUniqueName="[Range].[Kết luận lần 1].[All]" dimensionUniqueName="[Range]" displayFolder="" count="0" memberValueDatatype="130" unbalanced="0"/>
    <cacheHierarchy uniqueName="[Range].[Lỗi vi phạm điều khoản pháp lý]" caption="Lỗi vi phạm điều khoản pháp lý" attribute="1" defaultMemberUniqueName="[Range].[Lỗi vi phạm điều khoản pháp lý].[All]" allUniqueName="[Range].[Lỗi vi phạm điều khoản pháp lý].[All]" dimensionUniqueName="[Range]" displayFolder="" count="0" memberValueDatatype="130" unbalanced="0"/>
    <cacheHierarchy uniqueName="[Range].[Nội dung lỗi vi phạm điều khoản pháp lý]" caption="Nội dung lỗi vi phạm điều khoản pháp lý" attribute="1" defaultMemberUniqueName="[Range].[Nội dung lỗi vi phạm điều khoản pháp lý].[All]" allUniqueName="[Range].[Nội dung lỗi vi phạm điều khoản pháp lý].[All]" dimensionUniqueName="[Range]" displayFolder="" count="0" memberValueDatatype="130" unbalanced="0"/>
    <cacheHierarchy uniqueName="[Range].[Lỗi kiểm soát chất lượng]" caption="Lỗi kiểm soát chất lượng" attribute="1" defaultMemberUniqueName="[Range].[Lỗi kiểm soát chất lượng].[All]" allUniqueName="[Range].[Lỗi kiểm soát chất lượng].[All]" dimensionUniqueName="[Range]" displayFolder="" count="0" memberValueDatatype="130" unbalanced="0"/>
    <cacheHierarchy uniqueName="[Range].[Nội dung lỗi kiểm soát chất lượng]" caption="Nội dung lỗi kiểm soát chất lượng" attribute="1" defaultMemberUniqueName="[Range].[Nội dung lỗi kiểm soát chất lượng].[All]" allUniqueName="[Range].[Nội dung lỗi kiểm soát chất lượng].[All]" dimensionUniqueName="[Range]" displayFolder="" count="0" memberValueDatatype="130" unbalanced="0"/>
    <cacheHierarchy uniqueName="[Range].[Lỗi truy xuất nguồn gốc SP]" caption="Lỗi truy xuất nguồn gốc SP" attribute="1" defaultMemberUniqueName="[Range].[Lỗi truy xuất nguồn gốc SP].[All]" allUniqueName="[Range].[Lỗi truy xuất nguồn gốc SP].[All]" dimensionUniqueName="[Range]" displayFolder="" count="0" memberValueDatatype="130" unbalanced="0"/>
    <cacheHierarchy uniqueName="[Range].[Nội dung lỗi truy xuất nguồn gốc SP]" caption="Nội dung lỗi truy xuất nguồn gốc SP" attribute="1" defaultMemberUniqueName="[Range].[Nội dung lỗi truy xuất nguồn gốc SP].[All]" allUniqueName="[Range].[Nội dung lỗi truy xuất nguồn gốc SP].[All]" dimensionUniqueName="[Range]" displayFolder="" count="0" memberValueDatatype="130" unbalanced="0"/>
    <cacheHierarchy uniqueName="[Range].[Lỗi an toàn vệ sinh thực phẩm]" caption="Lỗi an toàn vệ sinh thực phẩm" attribute="1" defaultMemberUniqueName="[Range].[Lỗi an toàn vệ sinh thực phẩm].[All]" allUniqueName="[Range].[Lỗi an toàn vệ sinh thực phẩm].[All]" dimensionUniqueName="[Range]" displayFolder="" count="0" memberValueDatatype="130" unbalanced="0"/>
    <cacheHierarchy uniqueName="[Range].[Nội dung lỗi an toàn vệ sinh thực phẩm]" caption="Nội dung lỗi an toàn vệ sinh thực phẩm" attribute="1" defaultMemberUniqueName="[Range].[Nội dung lỗi an toàn vệ sinh thực phẩm].[All]" allUniqueName="[Range].[Nội dung lỗi an toàn vệ sinh thực phẩm].[All]" dimensionUniqueName="[Range]" displayFolder="" count="0" memberValueDatatype="130" unbalanced="0"/>
    <cacheHierarchy uniqueName="[Range].[Điểm đánh giá sau khắc phục (%)]" caption="Điểm đánh giá sau khắc phục (%)" attribute="1" defaultMemberUniqueName="[Range].[Điểm đánh giá sau khắc phục (%)].[All]" allUniqueName="[Range].[Điểm đánh giá sau khắc phục (%)].[All]" dimensionUniqueName="[Range]" displayFolder="" count="0" memberValueDatatype="130" unbalanced="0"/>
    <cacheHierarchy uniqueName="[Range].[Kết luận sau khắc phục]" caption="Kết luận sau khắc phục" attribute="1" defaultMemberUniqueName="[Range].[Kết luận sau khắc phục].[All]" allUniqueName="[Range].[Kết luận sau khắc phục].[All]" dimensionUniqueName="[Range]" displayFolder="" count="0" memberValueDatatype="130" unbalanced="0"/>
    <cacheHierarchy uniqueName="[Range].[Lý do điều chỉnh kết quả điểm]" caption="Lý do điều chỉnh kết quả điểm" attribute="1" defaultMemberUniqueName="[Range].[Lý do điều chỉnh kết quả điểm].[All]" allUniqueName="[Range].[Lý do điều chỉnh kết quả điểm].[All]" dimensionUniqueName="[Range]" displayFolder="" count="0" memberValueDatatype="130" unbalanced="0"/>
    <cacheHierarchy uniqueName="[Range].[Ngày khắc phục (nếu có sự điều chỉnh về kết quả điểm) (mm/dd/yy)]" caption="Ngày khắc phục (nếu có sự điều chỉnh về kết quả điểm) (mm/dd/yy)" attribute="1" defaultMemberUniqueName="[Range].[Ngày khắc phục (nếu có sự điều chỉnh về kết quả điểm) (mm/dd/yy)].[All]" allUniqueName="[Range].[Ngày khắc phục (nếu có sự điều chỉnh về kết quả điểm) (mm/dd/yy)].[All]" dimensionUniqueName="[Range]" displayFolder="" count="0" memberValueDatatype="130" unbalanced="0"/>
    <cacheHierarchy uniqueName="[Range].[Kế hoạch đánh giá tiếp theo (mm/dd/yy)]" caption="Kế hoạch đánh giá tiếp theo (mm/dd/yy)" attribute="1" defaultMemberUniqueName="[Range].[Kế hoạch đánh giá tiếp theo (mm/dd/yy)].[All]" allUniqueName="[Range].[Kế hoạch đánh giá tiếp theo (mm/dd/yy)].[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Tên NCC chính]" caption="Count of Tên NCC chính" measure="1" displayFolder="" measureGroup="Range" count="0" hidden="1">
      <extLst>
        <ext xmlns:x15="http://schemas.microsoft.com/office/spreadsheetml/2010/11/main" uri="{B97F6D7D-B522-45F9-BDA1-12C45D357490}">
          <x15:cacheHierarchy aggregatedColumn="12"/>
        </ext>
      </extLst>
    </cacheHierarchy>
    <cacheHierarchy uniqueName="[Measures].[Distinct Count of Tên NCC chính]" caption="Distinct Count of Tên NCC chính" measure="1" displayFolder="" measureGroup="Range" count="0" hidden="1">
      <extLst>
        <ext xmlns:x15="http://schemas.microsoft.com/office/spreadsheetml/2010/11/main" uri="{B97F6D7D-B522-45F9-BDA1-12C45D357490}">
          <x15:cacheHierarchy aggregatedColumn="12"/>
        </ext>
      </extLst>
    </cacheHierarchy>
    <cacheHierarchy uniqueName="[Measures].[Count of QA hỗ trợ]" caption="Count of QA hỗ trợ" measure="1" displayFolder="" measureGroup="Range" count="0" hidden="1">
      <extLst>
        <ext xmlns:x15="http://schemas.microsoft.com/office/spreadsheetml/2010/11/main" uri="{B97F6D7D-B522-45F9-BDA1-12C45D357490}">
          <x15:cacheHierarchy aggregatedColumn="20"/>
        </ext>
      </extLst>
    </cacheHierarchy>
    <cacheHierarchy uniqueName="[Measures].[Count of Mã NCC]" caption="Count of Mã NCC" measure="1" displayFolder="" measureGroup="Range" count="0" hidden="1">
      <extLst>
        <ext xmlns:x15="http://schemas.microsoft.com/office/spreadsheetml/2010/11/main" uri="{B97F6D7D-B522-45F9-BDA1-12C45D357490}">
          <x15:cacheHierarchy aggregatedColumn="11"/>
        </ext>
      </extLst>
    </cacheHierarchy>
    <cacheHierarchy uniqueName="[Measures].[Distinct Count of Mã NCC]" caption="Distinct Count of Mã NCC" measure="1" displayFolder="" measureGroup="Range" count="0" oneField="1" hidden="1">
      <fieldsUsage count="1">
        <fieldUsage x="3"/>
      </fieldsUsage>
      <extLst>
        <ext xmlns:x15="http://schemas.microsoft.com/office/spreadsheetml/2010/11/main" uri="{B97F6D7D-B522-45F9-BDA1-12C45D357490}">
          <x15:cacheHierarchy aggregatedColumn="11"/>
        </ext>
      </extLst>
    </cacheHierarchy>
    <cacheHierarchy uniqueName="[Measures].[Count of Địa chỉ đánh giá đơn vị liên kết/gia công]" caption="Count of Địa chỉ đánh giá đơn vị liên kết/gia công" measure="1" displayFolder="" measureGroup="Range" count="0" hidden="1">
      <extLst>
        <ext xmlns:x15="http://schemas.microsoft.com/office/spreadsheetml/2010/11/main" uri="{B97F6D7D-B522-45F9-BDA1-12C45D357490}">
          <x15:cacheHierarchy aggregatedColumn="14"/>
        </ext>
      </extLst>
    </cacheHierarchy>
    <cacheHierarchy uniqueName="[Measures].[Distinct Count of Địa chỉ đánh giá đơn vị liên kết/gia công]" caption="Distinct Count of Địa chỉ đánh giá đơn vị liên kết/gia công" measure="1" displayFolder="" measureGroup="Range"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6170.56879016204" backgroundQuery="1" createdVersion="8" refreshedVersion="8" minRefreshableVersion="3" recordCount="0" supportSubquery="1" supportAdvancedDrill="1" xr:uid="{00000000-000A-0000-FFFF-FFFF05000000}">
  <cacheSource type="external" connectionId="6"/>
  <cacheFields count="6">
    <cacheField name="[Range].[Tên NCC chính].[Tên NCC chính]" caption="Tên NCC chính" numFmtId="0" hierarchy="12" level="1">
      <sharedItems containsSemiMixedTypes="0" containsNonDate="0" containsString="0"/>
    </cacheField>
    <cacheField name="[Range].[QA lead đánh giá].[QA lead đánh giá]" caption="QA lead đánh giá" numFmtId="0" hierarchy="19" level="1">
      <sharedItems count="14">
        <s v="Bùi Thị Mai"/>
        <s v="Hoàng Kim Duy"/>
        <s v="Huỳnh Thanh Hòa"/>
        <s v="Mai Văn Biên"/>
        <s v="Nguyễn Quốc Hiển"/>
        <s v="Nguyễn Thị Hồng Nhung"/>
        <s v="Nguyễn Thị Hồng Tịnh"/>
        <s v="Nguyễn Thị Kim Lanh"/>
        <s v="Phùng Thanh Anh"/>
        <s v="Trần Khắc Điệp"/>
        <s v="Trần Thị Nga"/>
        <s v="Trần Văn Khoa"/>
        <s v="Trần Xuân Hưng"/>
        <s v="Trương Duy Khánh"/>
      </sharedItems>
    </cacheField>
    <cacheField name="[Range].[Tháng đánh giá].[Tháng đánh giá]" caption="Tháng đánh giá" numFmtId="0" hierarchy="2" level="1">
      <sharedItems count="4">
        <s v="Tháng 01"/>
        <s v="Tháng 02"/>
        <s v="Tháng 03"/>
        <s v="Tháng 04"/>
      </sharedItems>
    </cacheField>
    <cacheField name="[Range].[Ngành hàng MCH3].[Ngành hàng MCH3]" caption="Ngành hàng MCH3" numFmtId="0" hierarchy="4" level="1">
      <sharedItems containsSemiMixedTypes="0" containsNonDate="0" containsString="0"/>
    </cacheField>
    <cacheField name="[Range].[Địa chỉ đánh giá đơn vị liên kết/gia công].[Địa chỉ đánh giá đơn vị liên kết/gia công]" caption="Địa chỉ đánh giá đơn vị liên kết/gia công" numFmtId="0" hierarchy="14" level="1">
      <sharedItems containsSemiMixedTypes="0" containsNonDate="0" containsString="0"/>
    </cacheField>
    <cacheField name="[Measures].[Distinct Count of Địa chỉ đánh giá đơn vị liên kết/gia công]" caption="Distinct Count of Địa chỉ đánh giá đơn vị liên kết/gia công" numFmtId="0" hierarchy="46" level="32767"/>
  </cacheFields>
  <cacheHierarchies count="47">
    <cacheHierarchy uniqueName="[Range].[STT]" caption="STT" attribute="1" defaultMemberUniqueName="[Range].[STT].[All]" allUniqueName="[Range].[STT].[All]" dimensionUniqueName="[Range]" displayFolder="" count="0" memberValueDatatype="20" unbalanced="0"/>
    <cacheHierarchy uniqueName="[Range].[Năm]" caption="Năm" attribute="1" defaultMemberUniqueName="[Range].[Năm].[All]" allUniqueName="[Range].[Năm].[All]" dimensionUniqueName="[Range]" displayFolder="" count="0" memberValueDatatype="20" unbalanced="0"/>
    <cacheHierarchy uniqueName="[Range].[Tháng đánh giá]" caption="Tháng đánh giá" attribute="1" defaultMemberUniqueName="[Range].[Tháng đánh giá].[All]" allUniqueName="[Range].[Tháng đánh giá].[All]" dimensionUniqueName="[Range]" displayFolder="" count="2" memberValueDatatype="130" unbalanced="0">
      <fieldsUsage count="2">
        <fieldUsage x="-1"/>
        <fieldUsage x="2"/>
      </fieldsUsage>
    </cacheHierarchy>
    <cacheHierarchy uniqueName="[Range].[Ngành hàng MCH2]" caption="Ngành hàng MCH2" attribute="1" defaultMemberUniqueName="[Range].[Ngành hàng MCH2].[All]" allUniqueName="[Range].[Ngành hàng MCH2].[All]" dimensionUniqueName="[Range]" displayFolder="" count="0" memberValueDatatype="130" unbalanced="0"/>
    <cacheHierarchy uniqueName="[Range].[Ngành hàng MCH3]" caption="Ngành hàng MCH3" attribute="1" defaultMemberUniqueName="[Range].[Ngành hàng MCH3].[All]" allUniqueName="[Range].[Ngành hàng MCH3].[All]" dimensionUniqueName="[Range]" displayFolder="" count="2" memberValueDatatype="130" unbalanced="0">
      <fieldsUsage count="2">
        <fieldUsage x="-1"/>
        <fieldUsage x="3"/>
      </fieldsUsage>
    </cacheHierarchy>
    <cacheHierarchy uniqueName="[Range].[CMC phụ trách ngành hàng]" caption="CMC phụ trách ngành hàng" attribute="1" defaultMemberUniqueName="[Range].[CMC phụ trách ngành hàng].[All]" allUniqueName="[Range].[CMC phụ trách ngành hàng].[All]" dimensionUniqueName="[Range]" displayFolder="" count="0" memberValueDatatype="130" unbalanced="0"/>
    <cacheHierarchy uniqueName="[Range].[CMC Trưởng phòng ngành hàng]" caption="CMC Trưởng phòng ngành hàng" attribute="1" defaultMemberUniqueName="[Range].[CMC Trưởng phòng ngành hàng].[All]" allUniqueName="[Range].[CMC Trưởng phòng ngành hàng].[All]" dimensionUniqueName="[Range]" displayFolder="" count="0" memberValueDatatype="130" unbalanced="0"/>
    <cacheHierarchy uniqueName="[Range].[Khu vực]" caption="Khu vực" attribute="1" defaultMemberUniqueName="[Range].[Khu vực].[All]" allUniqueName="[Range].[Khu vực].[All]" dimensionUniqueName="[Range]" displayFolder="" count="0" memberValueDatatype="130" unbalanced="0"/>
    <cacheHierarchy uniqueName="[Range].[Tỉnh]" caption="Tỉnh" attribute="1" defaultMemberUniqueName="[Range].[Tỉnh].[All]" allUniqueName="[Range].[Tỉnh].[All]" dimensionUniqueName="[Range]" displayFolder="" count="0" memberValueDatatype="130" unbalanced="0"/>
    <cacheHierarchy uniqueName="[Range].[Loại hình đánh giá]" caption="Loại hình đánh giá" attribute="1" defaultMemberUniqueName="[Range].[Loại hình đánh giá].[All]" allUniqueName="[Range].[Loại hình đánh giá].[All]" dimensionUniqueName="[Range]" displayFolder="" count="0" memberValueDatatype="130" unbalanced="0"/>
    <cacheHierarchy uniqueName="[Range].[Loại hình kinh doanh]" caption="Loại hình kinh doanh" attribute="1" defaultMemberUniqueName="[Range].[Loại hình kinh doanh].[All]" allUniqueName="[Range].[Loại hình kinh doanh].[All]" dimensionUniqueName="[Range]" displayFolder="" count="0" memberValueDatatype="130" unbalanced="0"/>
    <cacheHierarchy uniqueName="[Range].[Mã NCC]" caption="Mã NCC" attribute="1" defaultMemberUniqueName="[Range].[Mã NCC].[All]" allUniqueName="[Range].[Mã NCC].[All]" dimensionUniqueName="[Range]" displayFolder="" count="0" memberValueDatatype="130" unbalanced="0"/>
    <cacheHierarchy uniqueName="[Range].[Tên NCC chính]" caption="Tên NCC chính" attribute="1" defaultMemberUniqueName="[Range].[Tên NCC chính].[All]" allUniqueName="[Range].[Tên NCC chính].[All]" dimensionUniqueName="[Range]" displayFolder="" count="2" memberValueDatatype="130" unbalanced="0">
      <fieldsUsage count="2">
        <fieldUsage x="-1"/>
        <fieldUsage x="0"/>
      </fieldsUsage>
    </cacheHierarchy>
    <cacheHierarchy uniqueName="[Range].[Địa chỉ đánh giá NCC]" caption="Địa chỉ đánh giá NCC" attribute="1" defaultMemberUniqueName="[Range].[Địa chỉ đánh giá NCC].[All]" allUniqueName="[Range].[Địa chỉ đánh giá NCC].[All]" dimensionUniqueName="[Range]" displayFolder="" count="0" memberValueDatatype="130" unbalanced="0"/>
    <cacheHierarchy uniqueName="[Range].[Địa chỉ đánh giá đơn vị liên kết/gia công]" caption="Địa chỉ đánh giá đơn vị liên kết/gia công" attribute="1" defaultMemberUniqueName="[Range].[Địa chỉ đánh giá đơn vị liên kết/gia công].[All]" allUniqueName="[Range].[Địa chỉ đánh giá đơn vị liên kết/gia công].[All]" dimensionUniqueName="[Range]" displayFolder="" count="2" memberValueDatatype="130" unbalanced="0">
      <fieldsUsage count="2">
        <fieldUsage x="-1"/>
        <fieldUsage x="4"/>
      </fieldsUsage>
    </cacheHierarchy>
    <cacheHierarchy uniqueName="[Range].[Người liên hệ]" caption="Người liên hệ" attribute="1" defaultMemberUniqueName="[Range].[Người liên hệ].[All]" allUniqueName="[Range].[Người liên hệ].[All]" dimensionUniqueName="[Range]" displayFolder="" count="0" memberValueDatatype="130" unbalanced="0"/>
    <cacheHierarchy uniqueName="[Range].[Số điện thoại liên hệ]" caption="Số điện thoại liên hệ" attribute="1" defaultMemberUniqueName="[Range].[Số điện thoại liên hệ].[All]" allUniqueName="[Range].[Số điện thoại liên hệ].[All]" dimensionUniqueName="[Range]" displayFolder="" count="0" memberValueDatatype="130" unbalanced="0"/>
    <cacheHierarchy uniqueName="[Range].[Email]" caption="Email" attribute="1" defaultMemberUniqueName="[Range].[Email].[All]" allUniqueName="[Range].[Email].[All]" dimensionUniqueName="[Range]" displayFolder="" count="0" memberValueDatatype="130" unbalanced="0"/>
    <cacheHierarchy uniqueName="[Range].[Sản phẩm đánh giá (nếu đánh giá nhiêu sản phẩm thì liệt kê danh sách vào biên bản đánh giá)]" caption="Sản phẩm đánh giá (nếu đánh giá nhiêu sản phẩm thì liệt kê danh sách vào biên bản đánh giá)" attribute="1" defaultMemberUniqueName="[Range].[Sản phẩm đánh giá (nếu đánh giá nhiêu sản phẩm thì liệt kê danh sách vào biên bản đánh giá)].[All]" allUniqueName="[Range].[Sản phẩm đánh giá (nếu đánh giá nhiêu sản phẩm thì liệt kê danh sách vào biên bản đánh giá)].[All]" dimensionUniqueName="[Range]" displayFolder="" count="0" memberValueDatatype="130" unbalanced="0"/>
    <cacheHierarchy uniqueName="[Range].[QA lead đánh giá]" caption="QA lead đánh giá" attribute="1" defaultMemberUniqueName="[Range].[QA lead đánh giá].[All]" allUniqueName="[Range].[QA lead đánh giá].[All]" dimensionUniqueName="[Range]" displayFolder="" count="2" memberValueDatatype="130" unbalanced="0">
      <fieldsUsage count="2">
        <fieldUsage x="-1"/>
        <fieldUsage x="1"/>
      </fieldsUsage>
    </cacheHierarchy>
    <cacheHierarchy uniqueName="[Range].[QA hỗ trợ]" caption="QA hỗ trợ" attribute="1" defaultMemberUniqueName="[Range].[QA hỗ trợ].[All]" allUniqueName="[Range].[QA hỗ trợ].[All]" dimensionUniqueName="[Range]" displayFolder="" count="0" memberValueDatatype="130" unbalanced="0"/>
    <cacheHierarchy uniqueName="[Range].[Bộ phận đánh giá]" caption="Bộ phận đánh giá" attribute="1" defaultMemberUniqueName="[Range].[Bộ phận đánh giá].[All]" allUniqueName="[Range].[Bộ phận đánh giá].[All]" dimensionUniqueName="[Range]" displayFolder="" count="0" memberValueDatatype="130" unbalanced="0"/>
    <cacheHierarchy uniqueName="[Range].[Ngày ĐG thực tế (MM/DD/YY)]" caption="Ngày ĐG thực tế (MM/DD/YY)" attribute="1" defaultMemberUniqueName="[Range].[Ngày ĐG thực tế (MM/DD/YY)].[All]" allUniqueName="[Range].[Ngày ĐG thực tế (MM/DD/YY)].[All]" dimensionUniqueName="[Range]" displayFolder="" count="0" memberValueDatatype="130" unbalanced="0"/>
    <cacheHierarchy uniqueName="[Range].[Điểm đánh giá lần 1 (%)]" caption="Điểm đánh giá lần 1 (%)" attribute="1" defaultMemberUniqueName="[Range].[Điểm đánh giá lần 1 (%)].[All]" allUniqueName="[Range].[Điểm đánh giá lần 1 (%)].[All]" dimensionUniqueName="[Range]" displayFolder="" count="0" memberValueDatatype="130" unbalanced="0"/>
    <cacheHierarchy uniqueName="[Range].[Kết luận lần 1]" caption="Kết luận lần 1" attribute="1" defaultMemberUniqueName="[Range].[Kết luận lần 1].[All]" allUniqueName="[Range].[Kết luận lần 1].[All]" dimensionUniqueName="[Range]" displayFolder="" count="0" memberValueDatatype="130" unbalanced="0"/>
    <cacheHierarchy uniqueName="[Range].[Lỗi vi phạm điều khoản pháp lý]" caption="Lỗi vi phạm điều khoản pháp lý" attribute="1" defaultMemberUniqueName="[Range].[Lỗi vi phạm điều khoản pháp lý].[All]" allUniqueName="[Range].[Lỗi vi phạm điều khoản pháp lý].[All]" dimensionUniqueName="[Range]" displayFolder="" count="0" memberValueDatatype="130" unbalanced="0"/>
    <cacheHierarchy uniqueName="[Range].[Nội dung lỗi vi phạm điều khoản pháp lý]" caption="Nội dung lỗi vi phạm điều khoản pháp lý" attribute="1" defaultMemberUniqueName="[Range].[Nội dung lỗi vi phạm điều khoản pháp lý].[All]" allUniqueName="[Range].[Nội dung lỗi vi phạm điều khoản pháp lý].[All]" dimensionUniqueName="[Range]" displayFolder="" count="0" memberValueDatatype="130" unbalanced="0"/>
    <cacheHierarchy uniqueName="[Range].[Lỗi kiểm soát chất lượng]" caption="Lỗi kiểm soát chất lượng" attribute="1" defaultMemberUniqueName="[Range].[Lỗi kiểm soát chất lượng].[All]" allUniqueName="[Range].[Lỗi kiểm soát chất lượng].[All]" dimensionUniqueName="[Range]" displayFolder="" count="0" memberValueDatatype="130" unbalanced="0"/>
    <cacheHierarchy uniqueName="[Range].[Nội dung lỗi kiểm soát chất lượng]" caption="Nội dung lỗi kiểm soát chất lượng" attribute="1" defaultMemberUniqueName="[Range].[Nội dung lỗi kiểm soát chất lượng].[All]" allUniqueName="[Range].[Nội dung lỗi kiểm soát chất lượng].[All]" dimensionUniqueName="[Range]" displayFolder="" count="0" memberValueDatatype="130" unbalanced="0"/>
    <cacheHierarchy uniqueName="[Range].[Lỗi truy xuất nguồn gốc SP]" caption="Lỗi truy xuất nguồn gốc SP" attribute="1" defaultMemberUniqueName="[Range].[Lỗi truy xuất nguồn gốc SP].[All]" allUniqueName="[Range].[Lỗi truy xuất nguồn gốc SP].[All]" dimensionUniqueName="[Range]" displayFolder="" count="0" memberValueDatatype="130" unbalanced="0"/>
    <cacheHierarchy uniqueName="[Range].[Nội dung lỗi truy xuất nguồn gốc SP]" caption="Nội dung lỗi truy xuất nguồn gốc SP" attribute="1" defaultMemberUniqueName="[Range].[Nội dung lỗi truy xuất nguồn gốc SP].[All]" allUniqueName="[Range].[Nội dung lỗi truy xuất nguồn gốc SP].[All]" dimensionUniqueName="[Range]" displayFolder="" count="0" memberValueDatatype="130" unbalanced="0"/>
    <cacheHierarchy uniqueName="[Range].[Lỗi an toàn vệ sinh thực phẩm]" caption="Lỗi an toàn vệ sinh thực phẩm" attribute="1" defaultMemberUniqueName="[Range].[Lỗi an toàn vệ sinh thực phẩm].[All]" allUniqueName="[Range].[Lỗi an toàn vệ sinh thực phẩm].[All]" dimensionUniqueName="[Range]" displayFolder="" count="0" memberValueDatatype="130" unbalanced="0"/>
    <cacheHierarchy uniqueName="[Range].[Nội dung lỗi an toàn vệ sinh thực phẩm]" caption="Nội dung lỗi an toàn vệ sinh thực phẩm" attribute="1" defaultMemberUniqueName="[Range].[Nội dung lỗi an toàn vệ sinh thực phẩm].[All]" allUniqueName="[Range].[Nội dung lỗi an toàn vệ sinh thực phẩm].[All]" dimensionUniqueName="[Range]" displayFolder="" count="0" memberValueDatatype="130" unbalanced="0"/>
    <cacheHierarchy uniqueName="[Range].[Điểm đánh giá sau khắc phục (%)]" caption="Điểm đánh giá sau khắc phục (%)" attribute="1" defaultMemberUniqueName="[Range].[Điểm đánh giá sau khắc phục (%)].[All]" allUniqueName="[Range].[Điểm đánh giá sau khắc phục (%)].[All]" dimensionUniqueName="[Range]" displayFolder="" count="0" memberValueDatatype="130" unbalanced="0"/>
    <cacheHierarchy uniqueName="[Range].[Kết luận sau khắc phục]" caption="Kết luận sau khắc phục" attribute="1" defaultMemberUniqueName="[Range].[Kết luận sau khắc phục].[All]" allUniqueName="[Range].[Kết luận sau khắc phục].[All]" dimensionUniqueName="[Range]" displayFolder="" count="0" memberValueDatatype="130" unbalanced="0"/>
    <cacheHierarchy uniqueName="[Range].[Lý do điều chỉnh kết quả điểm]" caption="Lý do điều chỉnh kết quả điểm" attribute="1" defaultMemberUniqueName="[Range].[Lý do điều chỉnh kết quả điểm].[All]" allUniqueName="[Range].[Lý do điều chỉnh kết quả điểm].[All]" dimensionUniqueName="[Range]" displayFolder="" count="0" memberValueDatatype="130" unbalanced="0"/>
    <cacheHierarchy uniqueName="[Range].[Ngày khắc phục (nếu có sự điều chỉnh về kết quả điểm) (mm/dd/yy)]" caption="Ngày khắc phục (nếu có sự điều chỉnh về kết quả điểm) (mm/dd/yy)" attribute="1" defaultMemberUniqueName="[Range].[Ngày khắc phục (nếu có sự điều chỉnh về kết quả điểm) (mm/dd/yy)].[All]" allUniqueName="[Range].[Ngày khắc phục (nếu có sự điều chỉnh về kết quả điểm) (mm/dd/yy)].[All]" dimensionUniqueName="[Range]" displayFolder="" count="0" memberValueDatatype="130" unbalanced="0"/>
    <cacheHierarchy uniqueName="[Range].[Kế hoạch đánh giá tiếp theo (mm/dd/yy)]" caption="Kế hoạch đánh giá tiếp theo (mm/dd/yy)" attribute="1" defaultMemberUniqueName="[Range].[Kế hoạch đánh giá tiếp theo (mm/dd/yy)].[All]" allUniqueName="[Range].[Kế hoạch đánh giá tiếp theo (mm/dd/yy)].[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Tên NCC chính]" caption="Count of Tên NCC chính" measure="1" displayFolder="" measureGroup="Range" count="0" hidden="1">
      <extLst>
        <ext xmlns:x15="http://schemas.microsoft.com/office/spreadsheetml/2010/11/main" uri="{B97F6D7D-B522-45F9-BDA1-12C45D357490}">
          <x15:cacheHierarchy aggregatedColumn="12"/>
        </ext>
      </extLst>
    </cacheHierarchy>
    <cacheHierarchy uniqueName="[Measures].[Distinct Count of Tên NCC chính]" caption="Distinct Count of Tên NCC chính" measure="1" displayFolder="" measureGroup="Range" count="0" hidden="1">
      <extLst>
        <ext xmlns:x15="http://schemas.microsoft.com/office/spreadsheetml/2010/11/main" uri="{B97F6D7D-B522-45F9-BDA1-12C45D357490}">
          <x15:cacheHierarchy aggregatedColumn="12"/>
        </ext>
      </extLst>
    </cacheHierarchy>
    <cacheHierarchy uniqueName="[Measures].[Count of QA hỗ trợ]" caption="Count of QA hỗ trợ" measure="1" displayFolder="" measureGroup="Range" count="0" hidden="1">
      <extLst>
        <ext xmlns:x15="http://schemas.microsoft.com/office/spreadsheetml/2010/11/main" uri="{B97F6D7D-B522-45F9-BDA1-12C45D357490}">
          <x15:cacheHierarchy aggregatedColumn="20"/>
        </ext>
      </extLst>
    </cacheHierarchy>
    <cacheHierarchy uniqueName="[Measures].[Count of Mã NCC]" caption="Count of Mã NCC" measure="1" displayFolder="" measureGroup="Range" count="0" hidden="1">
      <extLst>
        <ext xmlns:x15="http://schemas.microsoft.com/office/spreadsheetml/2010/11/main" uri="{B97F6D7D-B522-45F9-BDA1-12C45D357490}">
          <x15:cacheHierarchy aggregatedColumn="11"/>
        </ext>
      </extLst>
    </cacheHierarchy>
    <cacheHierarchy uniqueName="[Measures].[Distinct Count of Mã NCC]" caption="Distinct Count of Mã NCC" measure="1" displayFolder="" measureGroup="Range" count="0" hidden="1">
      <extLst>
        <ext xmlns:x15="http://schemas.microsoft.com/office/spreadsheetml/2010/11/main" uri="{B97F6D7D-B522-45F9-BDA1-12C45D357490}">
          <x15:cacheHierarchy aggregatedColumn="11"/>
        </ext>
      </extLst>
    </cacheHierarchy>
    <cacheHierarchy uniqueName="[Measures].[Count of Địa chỉ đánh giá đơn vị liên kết/gia công]" caption="Count of Địa chỉ đánh giá đơn vị liên kết/gia công" measure="1" displayFolder="" measureGroup="Range" count="0" hidden="1">
      <extLst>
        <ext xmlns:x15="http://schemas.microsoft.com/office/spreadsheetml/2010/11/main" uri="{B97F6D7D-B522-45F9-BDA1-12C45D357490}">
          <x15:cacheHierarchy aggregatedColumn="14"/>
        </ext>
      </extLst>
    </cacheHierarchy>
    <cacheHierarchy uniqueName="[Measures].[Distinct Count of Địa chỉ đánh giá đơn vị liên kết/gia công]" caption="Distinct Count of Địa chỉ đánh giá đơn vị liên kết/gia công" measure="1" displayFolder="" measureGroup="Range" count="0" oneField="1" hidden="1">
      <fieldsUsage count="1">
        <fieldUsage x="5"/>
      </fieldsUsage>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88.737291087964" createdVersion="8" refreshedVersion="8" minRefreshableVersion="3" recordCount="317" xr:uid="{F6E2D059-294A-4907-A6B8-5CA4ABC1AB96}">
  <cacheSource type="worksheet">
    <worksheetSource ref="A3:AR320" sheet="file chi tiết KQ đánh giá"/>
  </cacheSource>
  <cacheFields count="44">
    <cacheField name="STT" numFmtId="0">
      <sharedItems containsMixedTypes="1" containsNumber="1" containsInteger="1" minValue="1" maxValue="241"/>
    </cacheField>
    <cacheField name="Năm" numFmtId="0">
      <sharedItems containsSemiMixedTypes="0" containsString="0" containsNumber="1" containsInteger="1" minValue="2026" maxValue="2026"/>
    </cacheField>
    <cacheField name="Tháng đánh giá " numFmtId="0">
      <sharedItems count="6">
        <s v="Tháng 01"/>
        <s v="Tháng 02"/>
        <s v="Tháng 03"/>
        <s v="Tháng 04"/>
        <s v="Tháng 06"/>
        <s v="Tháng 05"/>
      </sharedItems>
    </cacheField>
    <cacheField name="Ngành hàng MCH2" numFmtId="0">
      <sharedItems/>
    </cacheField>
    <cacheField name="Ngành hàng MCH3" numFmtId="0">
      <sharedItems count="11">
        <s v="Thủy hải sản"/>
        <s v="Trái cây"/>
        <s v="Rau củ"/>
        <s v="Bánh kẹo"/>
        <s v="Bánh mỳ"/>
        <s v="Thức ăn nấu sẵn"/>
        <s v="Thực phẩm khô"/>
        <s v="Thịt nguội, xúc xích, hàng chua"/>
        <s v="Thịt"/>
        <s v="Đông lạnh"/>
        <s v="Bơ, sữa, trứng"/>
      </sharedItems>
    </cacheField>
    <cacheField name="CMC phụ trách ngành hàng" numFmtId="0">
      <sharedItems/>
    </cacheField>
    <cacheField name="CMC Trưởng phòng ngành hàng" numFmtId="0">
      <sharedItems containsBlank="1"/>
    </cacheField>
    <cacheField name="Khu vực" numFmtId="0">
      <sharedItems/>
    </cacheField>
    <cacheField name="Tỉnh" numFmtId="0">
      <sharedItems/>
    </cacheField>
    <cacheField name="Loại hình đánh giá" numFmtId="0">
      <sharedItems/>
    </cacheField>
    <cacheField name="Loại hình kinh doanh" numFmtId="0">
      <sharedItems containsBlank="1"/>
    </cacheField>
    <cacheField name="Mã NCC" numFmtId="0">
      <sharedItems containsMixedTypes="1" containsNumber="1" containsInteger="1" minValue="2000538" maxValue="20007322"/>
    </cacheField>
    <cacheField name="Tên NCC chính" numFmtId="0">
      <sharedItems/>
    </cacheField>
    <cacheField name="Địa chỉ đánh giá NCC" numFmtId="0">
      <sharedItems containsBlank="1" longText="1"/>
    </cacheField>
    <cacheField name="Địa chỉ đánh giá đơn vị liên kết/gia công" numFmtId="0">
      <sharedItems containsBlank="1" longText="1"/>
    </cacheField>
    <cacheField name="Người liên hệ" numFmtId="0">
      <sharedItems containsBlank="1" containsMixedTypes="1" containsNumber="1" containsInteger="1" minValue="938117639" maxValue="938117639"/>
    </cacheField>
    <cacheField name="Số điện thoại liên hệ" numFmtId="0">
      <sharedItems containsBlank="1" containsMixedTypes="1" containsNumber="1" containsInteger="1" minValue="347427655" maxValue="9055352632"/>
    </cacheField>
    <cacheField name="Email" numFmtId="0">
      <sharedItems containsBlank="1"/>
    </cacheField>
    <cacheField name="Sản phẩm đánh giá (nếu đánh giá nhiêu sản phẩm thì liệt kê danh sách vào biên bản đánh giá)" numFmtId="0">
      <sharedItems/>
    </cacheField>
    <cacheField name="QA lead đánh giá" numFmtId="0">
      <sharedItems/>
    </cacheField>
    <cacheField name="QA hỗ trợ" numFmtId="0">
      <sharedItems containsBlank="1"/>
    </cacheField>
    <cacheField name="Bộ phận đánh giá" numFmtId="0">
      <sharedItems/>
    </cacheField>
    <cacheField name="Ngày ĐG thực tế_x000a_(MM/DD/YY)" numFmtId="0">
      <sharedItems containsSemiMixedTypes="0" containsNonDate="0" containsDate="1" containsString="0" minDate="2025-12-26T00:00:00" maxDate="2026-10-07T00:00:00"/>
    </cacheField>
    <cacheField name="Điểm đánh giá lần 1 (%)" numFmtId="0">
      <sharedItems containsBlank="1" containsMixedTypes="1" containsNumber="1" minValue="0" maxValue="0.99"/>
    </cacheField>
    <cacheField name="Kết luận lần 1" numFmtId="0">
      <sharedItems/>
    </cacheField>
    <cacheField name="Lỗi vi phạm điều khoản pháp lý" numFmtId="0">
      <sharedItems containsBlank="1"/>
    </cacheField>
    <cacheField name="Nội dung lỗi vi phạm điều khoản pháp lý" numFmtId="0">
      <sharedItems containsBlank="1"/>
    </cacheField>
    <cacheField name="Lỗi kiểm soát chất lượng" numFmtId="0">
      <sharedItems containsBlank="1" longText="1"/>
    </cacheField>
    <cacheField name="Nội dung lỗi kiểm soát chất lượng" numFmtId="0">
      <sharedItems containsBlank="1" longText="1"/>
    </cacheField>
    <cacheField name="Lỗi truy xuất nguồn gốc SP" numFmtId="0">
      <sharedItems containsBlank="1"/>
    </cacheField>
    <cacheField name="Nội dung lỗi truy xuất nguồn gốc SP" numFmtId="0">
      <sharedItems containsBlank="1" longText="1"/>
    </cacheField>
    <cacheField name="Lỗi an toàn vệ sinh thực phẩm" numFmtId="0">
      <sharedItems containsBlank="1"/>
    </cacheField>
    <cacheField name="Nội dung lỗi an toàn vệ sinh thực phẩm" numFmtId="0">
      <sharedItems containsBlank="1" longText="1"/>
    </cacheField>
    <cacheField name="Điểm đánh giá sau khắc phục (%)" numFmtId="0">
      <sharedItems containsBlank="1" containsMixedTypes="1" containsNumber="1" minValue="0" maxValue="0.99"/>
    </cacheField>
    <cacheField name="Kết luận sau khắc phục" numFmtId="0">
      <sharedItems/>
    </cacheField>
    <cacheField name="Lý do điều chỉnh kết quả điểm" numFmtId="0">
      <sharedItems containsBlank="1"/>
    </cacheField>
    <cacheField name="Ngày khắc phục (nếu có sự điều chỉnh về kết quả điểm)_x000a_(mm/dd/yy)" numFmtId="0">
      <sharedItems containsDate="1" containsBlank="1" containsMixedTypes="1" minDate="2025-12-31T00:00:00" maxDate="2026-08-03T00:00:00"/>
    </cacheField>
    <cacheField name="Kế hoạch đánh giá tiếp theo_x000a_(mm/dd/yy)" numFmtId="0">
      <sharedItems containsDate="1" containsMixedTypes="1" minDate="2026-03-12T00:00:00" maxDate="2028-10-05T00:00:00"/>
    </cacheField>
    <cacheField name="Kết luận" numFmtId="0">
      <sharedItems count="2">
        <s v="Đạt"/>
        <s v="Không đạt"/>
      </sharedItems>
    </cacheField>
    <cacheField name="Ghi chú" numFmtId="0">
      <sharedItems containsBlank="1"/>
    </cacheField>
    <cacheField name="Đạt" numFmtId="0">
      <sharedItems containsBlank="1" containsMixedTypes="1" containsNumber="1" containsInteger="1" minValue="0" maxValue="1"/>
    </cacheField>
    <cacheField name="Không đạt" numFmtId="0">
      <sharedItems containsString="0" containsBlank="1" containsNumber="1" containsInteger="1" minValue="0" maxValue="1"/>
    </cacheField>
    <cacheField name="Chờ kết luận" numFmtId="0">
      <sharedItems containsString="0" containsBlank="1" containsNumber="1" containsInteger="1" minValue="0" maxValue="0"/>
    </cacheField>
    <cacheField name="Map1" numFmtId="0">
      <sharedItems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88.747694675927" createdVersion="8" refreshedVersion="8" minRefreshableVersion="3" recordCount="317" xr:uid="{475548C0-F75B-4417-9B79-A94BD32F8228}">
  <cacheSource type="worksheet">
    <worksheetSource ref="A3:AM320" sheet="file chi tiết KQ đánh giá"/>
  </cacheSource>
  <cacheFields count="39">
    <cacheField name="STT" numFmtId="0">
      <sharedItems containsMixedTypes="1" containsNumber="1" containsInteger="1" minValue="1" maxValue="241"/>
    </cacheField>
    <cacheField name="Năm" numFmtId="0">
      <sharedItems containsSemiMixedTypes="0" containsString="0" containsNumber="1" containsInteger="1" minValue="2026" maxValue="2026"/>
    </cacheField>
    <cacheField name="Tháng đánh giá " numFmtId="0">
      <sharedItems count="6">
        <s v="Tháng 01"/>
        <s v="Tháng 02"/>
        <s v="Tháng 03"/>
        <s v="Tháng 04"/>
        <s v="Tháng 05"/>
        <s v="Tháng 06"/>
      </sharedItems>
    </cacheField>
    <cacheField name="Ngành hàng MCH2" numFmtId="0">
      <sharedItems/>
    </cacheField>
    <cacheField name="Ngành hàng MCH3" numFmtId="0">
      <sharedItems/>
    </cacheField>
    <cacheField name="CMC phụ trách ngành hàng" numFmtId="0">
      <sharedItems/>
    </cacheField>
    <cacheField name="CMC Trưởng phòng ngành hàng" numFmtId="0">
      <sharedItems containsBlank="1"/>
    </cacheField>
    <cacheField name="Khu vực" numFmtId="0">
      <sharedItems/>
    </cacheField>
    <cacheField name="Tỉnh" numFmtId="0">
      <sharedItems/>
    </cacheField>
    <cacheField name="Loại hình đánh giá" numFmtId="0">
      <sharedItems/>
    </cacheField>
    <cacheField name="Loại hình kinh doanh" numFmtId="0">
      <sharedItems containsBlank="1"/>
    </cacheField>
    <cacheField name="Mã NCC" numFmtId="0">
      <sharedItems containsMixedTypes="1" containsNumber="1" containsInteger="1" minValue="2000538" maxValue="20007322"/>
    </cacheField>
    <cacheField name="Tên NCC chính" numFmtId="0">
      <sharedItems/>
    </cacheField>
    <cacheField name="Địa chỉ đánh giá NCC" numFmtId="0">
      <sharedItems containsBlank="1" longText="1"/>
    </cacheField>
    <cacheField name="Địa chỉ đánh giá đơn vị liên kết/gia công" numFmtId="0">
      <sharedItems containsBlank="1" longText="1"/>
    </cacheField>
    <cacheField name="Người liên hệ" numFmtId="0">
      <sharedItems containsBlank="1" containsMixedTypes="1" containsNumber="1" containsInteger="1" minValue="938117639" maxValue="938117639"/>
    </cacheField>
    <cacheField name="Số điện thoại liên hệ" numFmtId="0">
      <sharedItems containsBlank="1" containsMixedTypes="1" containsNumber="1" containsInteger="1" minValue="347427655" maxValue="9055352632"/>
    </cacheField>
    <cacheField name="Email" numFmtId="0">
      <sharedItems containsBlank="1"/>
    </cacheField>
    <cacheField name="Sản phẩm đánh giá (nếu đánh giá nhiêu sản phẩm thì liệt kê danh sách vào biên bản đánh giá)" numFmtId="0">
      <sharedItems/>
    </cacheField>
    <cacheField name="QA lead đánh giá" numFmtId="0">
      <sharedItems/>
    </cacheField>
    <cacheField name="QA hỗ trợ" numFmtId="0">
      <sharedItems containsBlank="1"/>
    </cacheField>
    <cacheField name="Bộ phận đánh giá" numFmtId="0">
      <sharedItems/>
    </cacheField>
    <cacheField name="Ngày ĐG thực tế_x000a_(MM/DD/YY)" numFmtId="0">
      <sharedItems containsSemiMixedTypes="0" containsNonDate="0" containsDate="1" containsString="0" minDate="2025-12-26T00:00:00" maxDate="2026-10-07T00:00:00"/>
    </cacheField>
    <cacheField name="Điểm đánh giá lần 1 (%)" numFmtId="0">
      <sharedItems containsBlank="1" containsMixedTypes="1" containsNumber="1" minValue="0" maxValue="0.99"/>
    </cacheField>
    <cacheField name="Kết luận lần 1" numFmtId="0">
      <sharedItems/>
    </cacheField>
    <cacheField name="Lỗi vi phạm điều khoản pháp lý" numFmtId="0">
      <sharedItems containsBlank="1"/>
    </cacheField>
    <cacheField name="Nội dung lỗi vi phạm điều khoản pháp lý" numFmtId="0">
      <sharedItems containsBlank="1"/>
    </cacheField>
    <cacheField name="Lỗi kiểm soát chất lượng" numFmtId="0">
      <sharedItems containsBlank="1" longText="1"/>
    </cacheField>
    <cacheField name="Nội dung lỗi kiểm soát chất lượng" numFmtId="0">
      <sharedItems containsBlank="1" longText="1"/>
    </cacheField>
    <cacheField name="Lỗi truy xuất nguồn gốc SP" numFmtId="0">
      <sharedItems containsBlank="1"/>
    </cacheField>
    <cacheField name="Nội dung lỗi truy xuất nguồn gốc SP" numFmtId="0">
      <sharedItems containsBlank="1" longText="1"/>
    </cacheField>
    <cacheField name="Lỗi an toàn vệ sinh thực phẩm" numFmtId="0">
      <sharedItems containsBlank="1"/>
    </cacheField>
    <cacheField name="Nội dung lỗi an toàn vệ sinh thực phẩm" numFmtId="0">
      <sharedItems containsBlank="1" longText="1"/>
    </cacheField>
    <cacheField name="Điểm đánh giá sau khắc phục (%)" numFmtId="0">
      <sharedItems containsBlank="1" containsMixedTypes="1" containsNumber="1" minValue="0" maxValue="0.99"/>
    </cacheField>
    <cacheField name="Kết luận sau khắc phục" numFmtId="0">
      <sharedItems/>
    </cacheField>
    <cacheField name="Lý do điều chỉnh kết quả điểm" numFmtId="0">
      <sharedItems containsBlank="1"/>
    </cacheField>
    <cacheField name="Ngày khắc phục (nếu có sự điều chỉnh về kết quả điểm)_x000a_(mm/dd/yy)" numFmtId="0">
      <sharedItems containsDate="1" containsBlank="1" containsMixedTypes="1" minDate="2025-12-31T00:00:00" maxDate="2026-08-03T00:00:00"/>
    </cacheField>
    <cacheField name="Kế hoạch đánh giá tiếp theo_x000a_(mm/dd/yy)" numFmtId="0">
      <sharedItems containsDate="1" containsMixedTypes="1" minDate="2026-03-12T00:00:00" maxDate="2028-10-05T00:00:00"/>
    </cacheField>
    <cacheField name="Kết luận" numFmtId="0">
      <sharedItems count="2">
        <s v="Đạt"/>
        <s v="Không đạ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7">
  <r>
    <n v="1"/>
    <n v="2026"/>
    <x v="0"/>
    <s v="Thực phẩm tươi sống, chế biến"/>
    <x v="0"/>
    <s v="Nguyễn Thị Thanh Hào"/>
    <s v="Trần Quang Huy"/>
    <s v="MN"/>
    <s v="Tỉnh Cà Mau"/>
    <s v="Kiểm soát nguồn"/>
    <s v="Sản xuất và kinh doanh"/>
    <s v="2011609"/>
    <s v="CTY TNHH THỰC PHẨM SẠCH HDC"/>
    <m/>
    <s v="HND: Lê Đức Lý, ấp Tân Hiệp, xã Đầm Dơi, tỉnh Cà Mau"/>
    <s v="Anh Xuân"/>
    <s v="_x000a_'0819889588"/>
    <s v="Mr XUAN HDC &lt;xuanhm@hdc68,vn&gt;"/>
    <s v="Tôm thẻ/sú tươi tự nhiên"/>
    <s v="Huỳnh Thanh Hòa"/>
    <s v="Nguyễn Thị Chi"/>
    <s v="QA NCC"/>
    <d v="2025-12-26T00:00:00"/>
    <n v="0.61199999999999999"/>
    <s v="Đạt mức cơ bản và tái đánh giá sau 6 tháng"/>
    <m/>
    <m/>
    <s v="Vi phạm kiểm soát mối nguy"/>
    <s v="Chưa cung cấp được kiểm nghiệm nước vùng nuôi_x000a_Chưa có tập huấn cho hộ nông dân về hướng dẫn thu hoạch "/>
    <m/>
    <m/>
    <s v="Lỗi khác"/>
    <s v="Chưa có biện pháp xử lý xác vật nuôi bị chết (chỉ để cho cua ăn)"/>
    <n v="0.72499999999999998"/>
    <s v="Đạt mức cơ bản và tái đánh giá sau 6 tháng"/>
    <s v="NCC đã gửi hành động khắc phục"/>
    <d v="2025-12-31T00:00:00"/>
    <d v="2026-06-26T00:00:00"/>
    <x v="0"/>
    <m/>
    <n v="1"/>
    <n v="0"/>
    <n v="0"/>
    <s v="2011609Thủy hải sản"/>
  </r>
  <r>
    <n v="2"/>
    <n v="2026"/>
    <x v="0"/>
    <s v="Thực phẩm tươi sống, chế biến"/>
    <x v="0"/>
    <s v="Nguyễn Thị Thanh Hào"/>
    <s v="Trần Quang Huy"/>
    <s v="MN"/>
    <s v="Tỉnh Cà Mau"/>
    <s v="Kiểm soát nguồn"/>
    <s v="Sản xuất và kinh doanh"/>
    <s v="2011609"/>
    <s v="CTY TNHH THỰC PHẨM SẠCH HDC"/>
    <m/>
    <s v="HND: Nguyễn Việt Bắc, ấp Mương Điều B, xã Tạ An Khương, tỉnh Cà Mau"/>
    <s v="Anh Xuân"/>
    <s v="_x000a_'0819889588"/>
    <s v="Mr XUAN HDC &lt;xuanhm@hdc68,vn&gt;"/>
    <s v="Tôm thẻ/sú tươi tự nhiên"/>
    <s v="Huỳnh Thanh Hòa"/>
    <s v="Nguyễn Thị Chi"/>
    <s v="QA NCC"/>
    <d v="2025-12-26T00:00:00"/>
    <n v="0.63200000000000001"/>
    <s v="Đạt mức cơ bản và tái đánh giá sau 6 tháng"/>
    <m/>
    <m/>
    <m/>
    <m/>
    <m/>
    <m/>
    <s v="Lỗi khác"/>
    <s v="Có hướng dẫn hộ nông dân nhưng chưa có văn bản hóa"/>
    <n v="0.75700000000000001"/>
    <s v="Đạt mức trung bình và tái đánh giá sau 1 năm"/>
    <s v="NCC đã gửi hành động khắc phục"/>
    <d v="2025-12-31T00:00:00"/>
    <d v="2026-12-26T00:00:00"/>
    <x v="0"/>
    <m/>
    <n v="1"/>
    <n v="0"/>
    <n v="0"/>
    <s v="2011609Thủy hải sản"/>
  </r>
  <r>
    <n v="3"/>
    <n v="2026"/>
    <x v="0"/>
    <s v="Thực phẩm tươi sống, chế biến"/>
    <x v="0"/>
    <s v="Nguyễn Thị Thanh Hào"/>
    <s v="Trần Quang Huy"/>
    <s v="MN"/>
    <s v="Tỉnh Cà Mau"/>
    <s v="Kiểm soát nguồn"/>
    <s v="Sản xuất và kinh doanh"/>
    <s v="2011609"/>
    <s v="CTY TNHH THỰC PHẨM SẠCH HDC"/>
    <m/>
    <s v="HND: Nguyễn Việt Hồng, ấp Mương Điều B, xã Tạ An Khương, tỉnh Cà Mau"/>
    <s v="Anh Xuân"/>
    <s v="_x000a_'0819889588"/>
    <s v="Mr XUAN HDC &lt;xuanhm@hdc68,vn&gt;"/>
    <s v="Tôm thẻ/sú tươi tự nhiên"/>
    <s v="Huỳnh Thanh Hòa"/>
    <s v="Nguyễn Thị Chi"/>
    <s v="QA NCC"/>
    <d v="2025-12-26T00:00:00"/>
    <n v="0.63"/>
    <s v="Đạt mức cơ bản và tái đánh giá sau 6 tháng"/>
    <m/>
    <m/>
    <m/>
    <m/>
    <m/>
    <m/>
    <s v="Lỗi khác"/>
    <s v="Có hướng dẫn hộ nông dân nhưng chưa có văn bản hóa"/>
    <n v="0.76"/>
    <s v="Đạt mức trung bình và tái đánh giá sau 1 năm"/>
    <s v="NCC đã gửi hành động khắc phục"/>
    <d v="2025-12-31T00:00:00"/>
    <d v="2026-12-26T00:00:00"/>
    <x v="0"/>
    <m/>
    <n v="1"/>
    <n v="0"/>
    <n v="0"/>
    <s v="2011609Thủy hải sản"/>
  </r>
  <r>
    <n v="4"/>
    <n v="2026"/>
    <x v="0"/>
    <s v="Thực phẩm tươi sống, chế biến"/>
    <x v="1"/>
    <s v="Nguyễn Thị Thùy Linh_x000a_Nguyễn Thị Nhung_x000a_Trần Thị Thu Phụng"/>
    <s v="Lưu Thị Hậu"/>
    <s v="MN"/>
    <s v="Thành phố Hồ Chí Minh"/>
    <s v="Kiểm soát nguồn"/>
    <s v="Sản xuất và kinh doanh"/>
    <s v="2007504"/>
    <s v="CÔNGVTY TNHH RAU QUẢ BẢO PHƯƠNG"/>
    <s v="Địa chỉ; 114/60 Ngô CHí Quốc, Khu phố 2, P, Bình Chiểu, tp, Thủ Đức_x000a_Vùng trồng: xã định An, huyện Dầu Tiếng, tỉnh Bình Dương_x000a_(liên hệ đi cùng NCC cho tiện nhé)"/>
    <m/>
    <s v="Mr, Phong"/>
    <s v="0983734747"/>
    <s v="nhandonhang,baophuong@gmail,com"/>
    <s v="Chuối vàng, dứa mật"/>
    <s v="Trần Khắc Điệp"/>
    <m/>
    <s v="QA NCC"/>
    <d v="2026-01-20T00:00:00"/>
    <n v="0.75"/>
    <s v="Đạt mức cơ bản và tái đánh giá sau 6 tháng"/>
    <m/>
    <m/>
    <s v="Vi phạm kiểm soát mối nguy"/>
    <s v="Kiểm nghiệm sản phẩm chuối hết hạn năm 2025_x000a_NCC có sử dụng phèn chua trong quá trình sử lý sản phẩm sau thu hoạch nhưng có có quy trình hướng dẫn sử dụng cũng như biểu mẫu kiểm soat theo dõi,"/>
    <m/>
    <m/>
    <s v="Lỗi vệ sinh nhà xưởng – thiết bị"/>
    <s v="Nhà xưởng không đảm bảo vệ sinh ATTP"/>
    <n v="0.75"/>
    <s v="Đạt mức cơ bản và tái đánh giá sau 6 tháng"/>
    <s v=""/>
    <m/>
    <d v="2026-07-20T00:00:00"/>
    <x v="0"/>
    <m/>
    <n v="1"/>
    <n v="0"/>
    <n v="0"/>
    <s v="2007504Trái cây"/>
  </r>
  <r>
    <n v="5"/>
    <n v="2026"/>
    <x v="0"/>
    <s v="Thực phẩm tươi sống, chế biến"/>
    <x v="2"/>
    <s v="Lâm Kim Huyền Trân _x000a_Kiều Thị Tuyết Sương_x000a_Nguyễn Thị Bách Thoa"/>
    <s v="Lưu Thị Hậu"/>
    <s v="MN"/>
    <s v="Thành phố Hồ Chí Minh"/>
    <s v="Định kỳ"/>
    <s v="Sản xuất và kinh doanh"/>
    <s v="2003654"/>
    <s v="CÔNG TY TNHH TMDV XNK SONG KHANG"/>
    <s v="145 đường TA 13, phường Thới An, quận 12, TP HCM _x000a_(NCC có vùng trồng nấm bào ngư trắng và xám ở Đồng Nai: chưa đi đánh giá thực địa)"/>
    <m/>
    <s v="Mr, Nhẫn"/>
    <s v="0974824361"/>
    <s v="ASM_MT SongKhang &lt;asmmtsongkhang@gmail,com&gt;"/>
    <s v="Nấm đùi gà HQ, nám đùi gà baby HQ, nấm kim châm HQ, mấm linh chi trắng HQ, nấm linh chi nâu HQ, Nấm xào thập cẩm…_x000a_VN: nấm đùi gà, nấm hương, nấm bào ngừ trắng/xám"/>
    <s v="Trần Khắc Điệp"/>
    <m/>
    <s v="QA NCC"/>
    <d v="2026-01-21T00:00:00"/>
    <n v="0.73799999999999999"/>
    <s v="Đạt mức cơ bản và tái đánh giá sau 6 tháng"/>
    <m/>
    <m/>
    <s v="Vi phạm nhãn mác/bao bì"/>
    <s v="Nhãn các sản phẩm sau bị sai thông tin nhãn: nấm linh chi trắng Hàn Quốc, linh chi nâu Hàn Quốc, nấm đùi gà Hàn Quốc, nấm kim châm Hàn Quốc,_x000a_Hướng dẫn bảo quản: NCC ghi &quot;ở nhiệt độ 5 - 10 độ&quot; =&gt; chưa làm rõ đây là độ gì?_x000a_Kho nguyên liệu và kho thành phẩm: hàng hóa để sát tường_x000a_Thùng rác tại khu vực rửa tay không có túi lót_x000a_Chưa có dung dịch rửa tay phù hợp_x000a_=&gt; Đề xuất chuyển sang sử dụng xà phòng không màu, không mùi,_x000a_Khay nhựa để đựng thành phẩm bụi bẩn_x000a_Kiểm soát côn trùng và động vật gây hại NCC thuê đơn vị ngoài_x000a_Tuy nhiên chưa cung cấp được biên bản nghiệm thu khi làm việc_x000a_Biểu mẫu theo dõi tại cơ sở chỉ đang theo dõi côn trùng, chưa theo dõi động vật gây hại (chuột, giám…)"/>
    <m/>
    <m/>
    <m/>
    <m/>
    <n v="0.73799999999999999"/>
    <s v="Đạt mức cơ bản và tái đánh giá sau 6 tháng"/>
    <s v=""/>
    <m/>
    <d v="2026-07-21T00:00:00"/>
    <x v="0"/>
    <m/>
    <n v="1"/>
    <n v="0"/>
    <n v="0"/>
    <s v="2003654Rau củ"/>
  </r>
  <r>
    <n v="6"/>
    <n v="2026"/>
    <x v="0"/>
    <s v="Thực phẩm tươi sống, chế biến"/>
    <x v="2"/>
    <s v="Lâm Kim Huyền Trân _x000a_Kiều Thị Tuyết Sương_x000a_Nguyễn Thị Bách Thoa"/>
    <s v="Lưu Thị Hậu"/>
    <s v="MN"/>
    <s v="Thành phố Hồ Chí Minh"/>
    <s v="Định kỳ"/>
    <s v="Thu mua, kinh doanh"/>
    <s v="2010767"/>
    <s v="CÔNG TY TNHH TM TP AN LẠC"/>
    <s v="Địa chỉ: 78/3-78/5 Nguyễn Thị tú, P, Bình Hưng Hòa B, Q, Bình Tân, Tp, Hồ Chí Minh_x000a_Vùng trồng liên kết: HKL Thân Văn Hưng_ ấp 22, xã Binh Mỹ, huyện Củ Chi, Tp HCM, Việt Nam_Rau muống_x000a_Vùng trồng NCC: Thửa đất số 1452, tờ bản đồ số 12, xã Củ Chi, Tp HCM, Viêt Nam_Rau ăn lá các loại"/>
    <m/>
    <s v="Mr, Linh_x000a_Mr, Nhân QA"/>
    <s v="0908 071 377_x000a_0983464327"/>
    <s v="nhan,nh@anlacfoood,com"/>
    <s v="rau muống nước, cải xanh, cải ngọt, mồng tơi, rau dền, cải thìa"/>
    <s v="Trần Khắc Điệp"/>
    <m/>
    <s v="QA NCC"/>
    <d v="2026-01-15T00:00:00"/>
    <n v="0.72299999999999998"/>
    <s v="Đạt mức cơ bản và tái đánh giá sau 6 tháng"/>
    <m/>
    <m/>
    <s v="Vi phạm định lượng"/>
    <s v="NCC chỉ cung cấp được 3 phiếu kiểm định cân, số cân còn lại NCC tự hiệu chuẩn nội bộ nhưng chưa cơ sở chưa có quả cân hiệu chuẩn,_x000a_Vùng trồng chưa có bảng nhận diện thông tin lô thửa (chủng loại, ngày gieo hạt, diện tích, sản lượng dự kiến…)"/>
    <m/>
    <m/>
    <s v="Lỗi khác"/>
    <s v="Vườn trồng của NCC: thuốc BVTV không được lưu trữ an toàn trong kho lưu trữ, rải rác ở nhiều khu vực (trong đó có thuốc xịt cỏ)_x000a_Vườn trồng NCC có sử dụng thuốc diệt cỏ nhưng chưa cập nhật vào nhật kí trồng trọt_x000a_Tại khu vực tập kết thuốc BVTV và dụng cụ phun xịt tồn đọng nhiều rác, vỏ bao bì, vỏ chai thuốc BVTV_x000a_Hàng hóa trong kho thành phẩm để sát tường, chưa tuân thủ khoản cách tối thiểu theo quy định_x000a_Sàn nhà khu vực sơ chế đọng nước_x000a_Bình cồn sát khuẩn trong và trước khu vực NVS không sử dụng được (vòi xịt hư)"/>
    <n v="0.72299999999999998"/>
    <s v="Đạt mức cơ bản và tái đánh giá sau 6 tháng"/>
    <s v=""/>
    <m/>
    <d v="2026-07-15T00:00:00"/>
    <x v="0"/>
    <m/>
    <n v="1"/>
    <n v="0"/>
    <n v="0"/>
    <s v="2010767Rau củ"/>
  </r>
  <r>
    <n v="7"/>
    <n v="2026"/>
    <x v="0"/>
    <s v="Thực phẩm tươi sống, chế biến"/>
    <x v="2"/>
    <s v="Lâm Kim Huyền Trân _x000a_Kiều Thị Tuyết Sương_x000a_Nguyễn Thị Bách Thoa"/>
    <s v="Lưu Thị Hậu"/>
    <s v="MN"/>
    <s v="Tỉnh Tây Ninh"/>
    <s v="Kiểm soát nguồn"/>
    <s v="Sản xuất và kinh doanh"/>
    <s v="2062723"/>
    <s v="HTX RAU AN TOÀN VIỆT (VIETRAT)"/>
    <s v="420 Đường Cầu Xây, ấp Cầu Xây, xã Long Trạch, huyện Cần Đước, tỉnh Long An"/>
    <m/>
    <s v="Ms, Lan"/>
    <s v="0906,311,167 "/>
    <s v="vietrat,com@gmail,com"/>
    <s v="Rau thơm, diếp cá, tía tô, húng cây, húng lũi, mồng tơi, rau muống, rau lang, ngò gai,, hành lá…hữu cơ"/>
    <s v="Trần Khắc Điệp"/>
    <m/>
    <s v="QA NCC"/>
    <d v="2026-01-14T00:00:00"/>
    <n v="0.70499999999999996"/>
    <s v="Đạt mức cơ bản và tái đánh giá sau 6 tháng"/>
    <m/>
    <m/>
    <m/>
    <m/>
    <m/>
    <m/>
    <m/>
    <m/>
    <n v="0.70499999999999996"/>
    <s v="Đạt mức cơ bản và tái đánh giá sau 6 tháng"/>
    <s v=""/>
    <m/>
    <d v="2026-07-14T00:00:00"/>
    <x v="0"/>
    <m/>
    <n v="1"/>
    <n v="0"/>
    <n v="0"/>
    <s v="2062723Rau củ"/>
  </r>
  <r>
    <n v="8"/>
    <n v="2026"/>
    <x v="0"/>
    <s v="Thực phẩm công nghệ"/>
    <x v="3"/>
    <s v="Nguyễn Ánh Ngọc_x000a_Đại Thị Thanh Huyền_x000a_Nguyễn Thị Mai"/>
    <s v="Phạm Quỳnh Dao"/>
    <s v="MN"/>
    <s v="Tỉnh Đồng Nai"/>
    <s v="Định kỳ"/>
    <s v="Sản xuất và kinh doanh"/>
    <s v="2060299"/>
    <s v="CÔNG TY CỔ PHẦN TẬP ĐOÀN GIA BẢO"/>
    <s v="VP: Số 28 Trương Công Định, khu phố Phú Xuân, P, Bình Phước, tỉnh Đồng Nai_x000a_Nhà máy sản xuất: Ấp Đồng Tâm 2, xã Đồng Tâm, Tỉnh Đồng Nai_x000a_(Di chuyển bằng nhà xe petro: xuống Trạm cảnh sát giao thông QL 14 - Hường Bù Đăng)"/>
    <m/>
    <s v="Nguyễn Dương_x000a_Vân"/>
    <s v="0325 646 368_x000a_0794469952"/>
    <s v="Nguyễn Dương &lt;kam@giabaocorp,com&gt;"/>
    <s v="Hạt điều "/>
    <s v="Trần Khắc Điệp"/>
    <m/>
    <s v="QA NCC"/>
    <d v="2026-01-07T00:00:00"/>
    <n v="0.67"/>
    <s v="Đạt mức cơ bản và tái đánh giá sau 6 tháng"/>
    <m/>
    <m/>
    <s v="Lỗi khác"/>
    <s v="Hợp đồng mua bán muối hết hạn tháng 12,2025_x000a_Có biểu mẫu kiểm tra nguyên liệu đầu vào nhưng chưa có ghi nhận kiểm tra các nguyên liệu tươi: ớt, tỏi, gấc…"/>
    <m/>
    <m/>
    <s v="Yếu tố con người"/>
    <s v="Nhân viên phòng xếp điều hộp (điều rang muối) tháo nón ngay trong phòng sản xuất =&gt; mối nguy rơi rớt tóc vào sản phẩm_x000a_Giấy khám sức khỏe các nhân viên vào tháng 08 và tháng 10 thiếu khám cận lâm sàng (xét nghiệm máu và nước tiểu)_x000a_Nhân viên phòng hạt điều tẩm vị không tháo bao tay khi nhặt hạt điều dưới mặt đất_x000a_Quạt thông gió các khu vực có lưới chắn có kích thước lỗ khá to =&gt; côn trùng dễ xâm nhập vào nhà xưởng lúc tắt quạt không sản xuất,_x000a_Bao bì để trong rổ nhựa: để trực tiếp với nền đất (chưa đáp ứng chiều cao tối thiểu 10cm)"/>
    <n v="0.67"/>
    <s v="Đạt mức cơ bản và tái đánh giá sau 6 tháng"/>
    <s v=""/>
    <m/>
    <d v="2026-07-07T00:00:00"/>
    <x v="0"/>
    <m/>
    <n v="1"/>
    <n v="0"/>
    <n v="0"/>
    <s v="2060299Bánh kẹo"/>
  </r>
  <r>
    <n v="9"/>
    <n v="2026"/>
    <x v="0"/>
    <s v="Thực phẩm tươi sống, chế biến"/>
    <x v="4"/>
    <s v="Phạm Thị Thảo"/>
    <s v="Trần Quang Huy"/>
    <s v="MN"/>
    <s v="Tỉnh Tây Ninh"/>
    <s v="Mở mới"/>
    <s v="Sản xuất và kinh doanh"/>
    <s v="NCC mới"/>
    <s v="CÔNG TY CỔ PHẦN CAO LỢI HƯNG VIỆT NAM"/>
    <s v="Ấp Thuận Hòa 2, Xã Hòa Khánh, Tỉnh Tây Ninh, Việt Nam (Long An cũ)"/>
    <m/>
    <s v="Anh Thảo"/>
    <s v="0974,953,539"/>
    <s v="thaomn@caoloihung,com,vn"/>
    <s v="Bánh Pia"/>
    <s v="Trần Khắc Điệp"/>
    <m/>
    <s v="QA NCC"/>
    <d v="2026-01-12T00:00:00"/>
    <n v="0.67"/>
    <s v="Đạt mức cơ bản và tái đánh giá sau 6 tháng"/>
    <m/>
    <m/>
    <s v="Lỗi khác"/>
    <s v="HSCB nguyên liệu mức bí không có chữ ký và con dấu (cơ sở trường thọ)_x000a_Hồ sơ công bố chưa làm công văn cập nhật tem nhãn địa chỉ mới (bao bì thực tế đã cập nhật)_x000a_Chưa làm tiêu chuẩn cơ sở sản phẩm_x000a_Trên nhãn sản phẩm: có ghi &quot;75 ngày ở nhiệt độ khô ráo thoáng mát không lớn hơn 32°C&quot; =&gt;chưa phù hợp khuyến cáo bỏ dòng &quot;không lớn hơn  32°C hoặc thay bằng cụm từ &quot;khuyến cáo_khuyến khích&quot;_x000a_Sản phẩm bánh pía chà bông trứng muối có sử dụng nguyên liệu &quot;củ cải muối&quot; nhưng công bố lại dùng từ &quot;củ cải&quot; =&gt; đề xuất điều chỉnh đúng_x000a_Chưa có biểu mẫu kiểm soát quá trình sơ chế và chế biến nguyên liệu mỡ heo trong sản phẩm &quot;bánh pía trứng muối chà bông&quot;"/>
    <m/>
    <m/>
    <s v="Yếu tố con người"/>
    <s v="Phòng chuẩn bị nguyên liệu sầu riêng có mang dụng cụ cá nhân vào khu vực làm việc_x000a_Nhà xưởng thiết kế khá kín và đảm bảo tiêu chuẩn, tuy nhiên khu vực xếp bánh bào băng tải nướng là khu vực hở =&gt; con trùng/động vật gây hại/bụi bẩn dễ nhiễm vào sản phẩm_x000a_Thùng đựng đậu sau ngâm bị nức/bể =&gt; mối nguy vật lý hiện diện dễ nhiễm vào bán thành phẩm_x000a_Thùng đụng rác ở hàng lang dẫn vào phòng nấu nhân có nắp bị hư (hở, nắp đậy hư) =&gt; thu hút côn trùng…_x000a_NCC có thực hiện kiểm định cân nội bộ, tuy nhiên: cân tại hai khu vực câm gia vị và cân thành phẩm điều hết hạn từ tháng 11 và tháng 08/2025,_x000a_Thiết bị bẫy côn trùng chưa phù hợp: thiếu miếng keo dính và không có nắp chặn bên ngoài =&gt; côn trùng dễ rơi rớt vào bánh thành phẩm và thành phẩm (phòng nấu đậu, sơ chế sầu riêng…,)"/>
    <n v="0.67"/>
    <s v="Đạt mức cơ bản và tái đánh giá sau 6 tháng"/>
    <s v=""/>
    <m/>
    <d v="2026-07-12T00:00:00"/>
    <x v="0"/>
    <m/>
    <n v="1"/>
    <n v="0"/>
    <n v="0"/>
    <s v="NCC mớiBánh mỳ"/>
  </r>
  <r>
    <n v="10"/>
    <n v="2026"/>
    <x v="0"/>
    <s v="Thực phẩm tươi sống, chế biến"/>
    <x v="5"/>
    <s v="Nguyễn Thị Ngọc Tú"/>
    <s v="Huỳnh Thị Bảo Trâm"/>
    <s v="MN"/>
    <s v="Thành phố Hồ Chí Minh"/>
    <s v="Định kỳ"/>
    <s v="Sản xuất và kinh doanh"/>
    <s v="2008365"/>
    <s v="CTY TNHH FEDDY"/>
    <s v="Tên của cơ sở: CÔNG TY TNHH FEDDY¬_ Tầng 22, tòa nhà Centec, 72-74 Nguyễn Thị Minh Khai, Phường Võ Thị Sáu, Quận 3, TpHCM_x000a_Địa chỉ sản xuất: CÔNG TY TNHH CHẾ BIẾN THỰC PHẨM ĐỒNG NAI_khu 6, ấp Bàu Cả, xã Trung Hòa, huyện Trảng Bom, tỉnh Đồng Nai_x000a_(Ngoài ra NCC còn gia công thêm sản phẩm khô ở các Hộ Kinh Doanh)"/>
    <m/>
    <s v="Trương Trang"/>
    <n v="932729717"/>
    <s v="Trang Truong Thi Dai' &lt;trang,ttd@greenfeed,com,vn&gt;_x000a_FOOD Sales Admin Group &lt;food,sa@feddy,com,vn&gt;_x000a_"/>
    <s v="Xúc xích xông khói_x000a_Chả lụa bì ớt xiêm xanh"/>
    <s v="Trần Khắc Điệp"/>
    <m/>
    <s v="QA NCC"/>
    <d v="2026-01-16T00:00:00"/>
    <n v="0.71"/>
    <s v="Đạt mức cơ bản và tái đánh giá sau 6 tháng"/>
    <m/>
    <m/>
    <s v="Vi phạm định lượng"/>
    <s v="Cân tại cơ sở sản xuất có kiểm định/hiệu chuẩn định kì, tuy nhiên tại thời điểm kiểm tra cân tại phòng cân gia vị (tem kiểm định hết HSD), cân tai máy chạy xúc xích (mất tem)"/>
    <m/>
    <m/>
    <s v="Lỗi vệ sinh nhà xưởng – thiết bị"/>
    <s v="Kho bán thành phẩm: nguyên liệu mỡ heo sau đùn, mỡ heo nguyên tảng, tai heo…không được che chắnTrần nhà khu vực máy cutter bị rỉ sét, đọng sương (tại thời điểm kiểm tra có sương đọng thành giọt rơi xuống)Dụng cụ bảo trì, bảo dưỡng máy để tại khu vực sản xuất và để chung với rổ đựng chi tiết máy (trục xoay,…)Các thiết bị bảo trì bảo dưỡng này tại thời điểm kiểm tra ghi nhận có hiện trượng rỉ sét bên ngoài nặng,Kho bán thành phẩm nguyên liệu tươi sống để sát tườngDụng cụ thu gom rác thải chưa phù hợp trong nhà xưởng sản xuất, không sử dụng thùng rác,Tại thời điểm kiểm tra chỉ sử dụng túi rác để trực tiếp dưới sàn và rác tràn ra ngoài,"/>
    <n v="0.71"/>
    <s v="Đạt mức cơ bản và tái đánh giá sau 6 tháng"/>
    <s v=""/>
    <m/>
    <d v="2026-07-16T00:00:00"/>
    <x v="0"/>
    <m/>
    <n v="1"/>
    <n v="0"/>
    <n v="0"/>
    <s v="2008365Thức ăn nấu sẵn"/>
  </r>
  <r>
    <n v="11"/>
    <n v="2026"/>
    <x v="0"/>
    <s v="Thực phẩm tươi sống, chế biến"/>
    <x v="1"/>
    <s v="Nguyễn Thị Thùy Linh_x000a_Nguyễn Thị Nhung_x000a_Trần Thị Thu Phụng"/>
    <s v="Lưu Thị Hậu"/>
    <s v="MN"/>
    <s v="Tỉnh Vĩnh Long"/>
    <s v="Kiểm soát nguồn"/>
    <s v="Thu mua liên kết"/>
    <s v="2002718"/>
    <s v="VỰA TRÁI CÂY HOÀNG QUÍ"/>
    <s v="Hộ nông dân liên kết Đoàn Thanh Phong, Song Bình, Chợ Gạo, Tiền Giang"/>
    <m/>
    <s v="Quý"/>
    <s v="0988948888"/>
    <s v="nongsanhoangquy@gmail,com"/>
    <s v="Bưởi hồng da xanh"/>
    <s v="Huỳnh Thanh Hòa"/>
    <m/>
    <s v="QA NCC"/>
    <d v="2026-01-10T00:00:00"/>
    <n v="0"/>
    <s v=" Không đạt và ngừng mua hàng"/>
    <m/>
    <m/>
    <m/>
    <m/>
    <m/>
    <m/>
    <s v="Lỗi khác"/>
    <s v="Chưa cung cấp được KN đất vùng trồngChưa cung cấp được KN nước tưới"/>
    <n v="0.63"/>
    <s v="Đạt mức cơ bản và tái đánh giá sau 6 tháng"/>
    <s v="NCC đã gửi hành động khắc phục"/>
    <d v="2026-01-13T00:00:00"/>
    <d v="2026-07-10T00:00:00"/>
    <x v="0"/>
    <m/>
    <n v="1"/>
    <n v="0"/>
    <n v="0"/>
    <s v="2002718Trái cây"/>
  </r>
  <r>
    <n v="12"/>
    <n v="2026"/>
    <x v="0"/>
    <s v="Thực phẩm tươi sống, chế biến"/>
    <x v="1"/>
    <s v="Nguyễn Thị Thùy Linh_x000a_Nguyễn Thị Nhung_x000a_Trần Thị Thu Phụng"/>
    <s v="Lưu Thị Hậu"/>
    <s v="MN"/>
    <s v="Tỉnh Vĩnh Long"/>
    <s v="Kiểm soát nguồn"/>
    <s v="Thu mua liên kết"/>
    <s v="2002718"/>
    <s v="VỰA TRÁI CÂY HOÀNG QUÍ"/>
    <s v="Hộ nông dân liên kết Nguyễn Thị Ngọc Điệp, Long Bình Điền, Chợ Gạo, Tiền Giang"/>
    <m/>
    <s v="Quý"/>
    <s v="0988948889"/>
    <s v="nongsanhoangquy@gmail,com"/>
    <s v="Bưởi hồng da xanh"/>
    <s v="Huỳnh Thanh Hòa"/>
    <m/>
    <s v="QA NCC"/>
    <d v="2026-01-10T00:00:00"/>
    <n v="0"/>
    <s v=" Không đạt và ngừng mua hàng"/>
    <m/>
    <m/>
    <m/>
    <m/>
    <m/>
    <m/>
    <s v="Lỗi khác"/>
    <s v="Khu bảo quản phân thuốc chưa được cách ly với khu vực sinh hoạt"/>
    <n v="0.64"/>
    <s v="Đạt mức cơ bản và tái đánh giá sau 6 tháng"/>
    <s v="NCC đã gửi hành động khắc phục"/>
    <d v="2026-01-13T00:00:00"/>
    <d v="2026-07-10T00:00:00"/>
    <x v="0"/>
    <m/>
    <n v="1"/>
    <n v="0"/>
    <n v="0"/>
    <s v="2002718Trái cây"/>
  </r>
  <r>
    <n v="13"/>
    <n v="2026"/>
    <x v="0"/>
    <s v="Thực phẩm tươi sống, chế biến"/>
    <x v="1"/>
    <s v="Nguyễn Thị Thùy Linh_x000a_Nguyễn Thị Nhung_x000a_Trần Thị Thu Phụng"/>
    <s v="Lưu Thị Hậu"/>
    <s v="MN"/>
    <s v="Tỉnh Vĩnh Long"/>
    <s v="Kiểm soát nguồn"/>
    <s v="Thu mua liên kết"/>
    <s v="2002718"/>
    <s v="VỰA TRÁI CÂY HOÀNG QUÍ"/>
    <s v="Hộ nông dân liên kết Nguyễn Văn Quê, Long Bình Điền, Chợ Gạo, Tiền Giang"/>
    <m/>
    <s v="Quý"/>
    <s v="0988948890"/>
    <s v="nongsanhoangquy@gmail,com"/>
    <s v="Bưởi hồng da xanh"/>
    <s v="Huỳnh Thanh Hòa"/>
    <m/>
    <s v="QA NCC"/>
    <d v="2026-01-10T00:00:00"/>
    <n v="0"/>
    <s v=" Không đạt và ngừng mua hàng"/>
    <m/>
    <m/>
    <m/>
    <m/>
    <m/>
    <m/>
    <s v="Lỗi khác"/>
    <s v="Chưa cung cấp được KN đất vùng trồngChưa cung cấp được KN nước tưới"/>
    <n v="0.6"/>
    <s v="Đạt mức cơ bản và tái đánh giá sau 6 tháng"/>
    <s v="NCC đã gửi hành động khắc phục"/>
    <d v="2026-01-13T00:00:00"/>
    <d v="2026-07-10T00:00:00"/>
    <x v="0"/>
    <m/>
    <n v="1"/>
    <n v="0"/>
    <n v="0"/>
    <s v="2002718Trái cây"/>
  </r>
  <r>
    <n v="14"/>
    <n v="2026"/>
    <x v="0"/>
    <s v="Thực phẩm tươi sống, chế biến"/>
    <x v="5"/>
    <s v="Lê Thị Kim Cương"/>
    <s v="Phan Vũ Thùy Dung"/>
    <s v="MB"/>
    <s v="Thành phố Hải Phòng"/>
    <s v="Định kỳ"/>
    <s v="Sản xuất"/>
    <s v="2007828"/>
    <s v="CTY TNHH TMSX NHẬT NGUYÊN"/>
    <s v="Thôn Đoài , Xã Hà Bắc , Thành phố Hải Phòng, Việt Nam"/>
    <s v="Vùng trồng: Hộ Đặng Thị Thanh Hòa (Ấp 1 xã Vĩnh Bình huyện Vĩnh Hưng tỉnh Long An)"/>
    <s v="Mr Thành"/>
    <s v="0913031035"/>
    <s v="info@thitheo3g,com; hieu@thitheo3g,com, dathangthit@gmail,com"/>
    <s v="Tai heo, bắp bò chua ngọt, cà, sung dưa muối"/>
    <s v="Nguyễn Thị Hồng Tịnh"/>
    <s v="Đỗ Quang Hào"/>
    <s v="QA NCC"/>
    <d v="2026-01-09T00:00:00"/>
    <n v="0.72699999999999998"/>
    <s v="Đạt mức cơ bản và tái đánh giá sau 6 tháng"/>
    <m/>
    <m/>
    <s v="Lỗi khác"/>
    <s v="Chưa có hợp đồng giữa HKD Đàm Văn Tùng và công ty Q2F (cung cấp tai heo NK từ Nga) và Công ty miss word (cung cấp bắp bò)"/>
    <m/>
    <m/>
    <s v="Lỗi vệ sinh nhà xưởng – thiết bị"/>
    <s v="- Sàn khu sản xuất bị bong một số chỗ_x000a_- Rèm cửa bám bẩn_x000a_- Khu vực để hóa chất chưa có biển nhận dạng_x000a_- Đèn bẫy côn trùng dính nhiều côn trùng chưa thay"/>
    <n v="0.75"/>
    <s v="Đạt mức cơ bản và tái đánh giá sau 6 tháng"/>
    <s v="NCC đã gửi hành động khắc phục"/>
    <m/>
    <d v="2026-07-09T00:00:00"/>
    <x v="0"/>
    <m/>
    <n v="1"/>
    <n v="0"/>
    <n v="0"/>
    <s v="2007828Thức ăn nấu sẵn"/>
  </r>
  <r>
    <n v="15"/>
    <n v="2026"/>
    <x v="0"/>
    <s v="Thực phẩm tươi sống, chế biến"/>
    <x v="1"/>
    <s v="Nguyễn Thị Thùy Linh_x000a_Nguyễn Thị Nhung_x000a_Trần Thị Thu Phụng"/>
    <s v="Lưu Thị Hậu"/>
    <s v="MN"/>
    <s v="Tỉnh Tây Ninh"/>
    <s v="Kiểm soát nguồn"/>
    <s v="Thu mua, kinh doanh"/>
    <s v="2011489"/>
    <s v="CTY TNHH NÔNG SẢN AN THIÊN PHÚ"/>
    <m/>
    <s v="Địa chỉ đánh giá Cơ sở Bông Ô Môi, địa chỉ: ấp Vĩnh Thành, xã Vĩnh Trinh, huyện Vĩnh Thạnh, Tp, Cần Thơ"/>
    <s v="Mr, Thái"/>
    <s v="0966540968"/>
    <s v="anthienphu2001@gmail,com"/>
    <s v="Dưa hấu hắc mỹ nhân, dưa hấu không hạt"/>
    <s v="Huỳnh Thanh Hòa"/>
    <m/>
    <s v="QA NCC"/>
    <d v="2026-01-13T00:00:00"/>
    <n v="0.64"/>
    <s v="Đạt mức cơ bản và tái đánh giá sau 6 tháng"/>
    <m/>
    <m/>
    <m/>
    <m/>
    <m/>
    <m/>
    <s v="Lỗi khác"/>
    <s v="Chưa có hướng dẫn thu hoạch cho nông hộ (bằng văn bản, chỉ hướng dẫn qua lời nói)_x000a_Chưa có biện pháp ngăn chặn sự phát tán sang các ruộng xung quanh_x000a_Có tập huấn ATTP các hộ nông dân nhưng chưa văn bản hóa_x000a_Vỏ bao bì thuốc BVTV còn trên vườn chưa được thu gom triệt để,"/>
    <n v="0.75"/>
    <s v="Đạt mức cơ bản và tái đánh giá sau 6 tháng"/>
    <s v="NCC đã gửi hành động khắc phục"/>
    <d v="2026-01-18T00:00:00"/>
    <d v="2026-07-13T00:00:00"/>
    <x v="0"/>
    <m/>
    <n v="1"/>
    <n v="0"/>
    <n v="0"/>
    <s v="2011489Trái cây"/>
  </r>
  <r>
    <n v="16"/>
    <n v="2026"/>
    <x v="0"/>
    <s v="Thực phẩm tươi sống, chế biến"/>
    <x v="5"/>
    <s v="Nguyễn Thị Ngọc Tú"/>
    <s v="Huỳnh Thị Bảo Trâm"/>
    <s v="MN"/>
    <s v="Thành phố Cần Thơ"/>
    <s v="Định kỳ"/>
    <s v="Sản xuất và kinh doanh"/>
    <s v="2001584"/>
    <s v="CTY TNHH VỊ NGUYÊN"/>
    <m/>
    <s v="HLK Hồ Thị Mỹ Dung - Liên Nghĩa, Đức Trọng, Lâm Đồng,"/>
    <s v="Ms Hằng_x000a_Ms Nga"/>
    <s v="Ms Hằng 0909338283; _x000a_Ms Nga  ĐT: 090,343,7246;"/>
    <s v="vinguyen,co@gmail,com;vinguyen,co,hanoi@gmail,com; hangpham,vinguyen@gmail,com"/>
    <s v="Đậu hủ"/>
    <s v="Huỳnh Thanh Hòa"/>
    <m/>
    <s v="QA NCC"/>
    <d v="2026-01-15T00:00:00"/>
    <n v="0.64"/>
    <s v="Đạt mức cơ bản và tái đánh giá sau 6 tháng"/>
    <m/>
    <m/>
    <m/>
    <m/>
    <s v="Lỗi hồ sơ chứng từ truy xuất"/>
    <s v="Có hồ sơ nhưng chưa truy xuất được lô trứng sản xuất các lô trong ngày_x000a_Chưa có hồ sơ ghi chép kiểm soát đo lường các sản phẩm cân sẵn tại cơ sở(chỉ có ghi tay )"/>
    <m/>
    <m/>
    <n v="0.75"/>
    <s v="Đạt mức cơ bản và tái đánh giá sau 6 tháng"/>
    <s v="NCC đã gửi hành động khắc phục"/>
    <d v="2026-01-21T00:00:00"/>
    <d v="2026-07-15T00:00:00"/>
    <x v="0"/>
    <m/>
    <n v="1"/>
    <n v="0"/>
    <n v="0"/>
    <s v="2001584Thức ăn nấu sẵn"/>
  </r>
  <r>
    <n v="17"/>
    <n v="2026"/>
    <x v="0"/>
    <s v="Thực phẩm tươi sống, chế biến"/>
    <x v="2"/>
    <s v="Lâm Kim Huyền Trân_x000a_Kiều Thị Tuyết Sương_x000a_Nguyễn Thị Bách Thoa"/>
    <s v="Lưu Thị Hậu"/>
    <s v="MN"/>
    <s v="Tỉnh Lâm Đồng"/>
    <s v="Kiểm soát nguồn"/>
    <s v="Thu mua liên kết"/>
    <s v="2003719"/>
    <s v="CTY TNHH RAU THANH HẠNH"/>
    <m/>
    <s v="HLK Hồ Thị Mỹ Dung - Liên Nghĩa, Đức Trọng, Lâm Đồng,"/>
    <s v="C HẠNH"/>
    <s v="0966889595"/>
    <s v="hanhlai1979@gmail,com"/>
    <s v="Xà lách mỡ"/>
    <s v="Trần Xuân Hưng"/>
    <m/>
    <s v="QA NCC"/>
    <d v="2026-01-14T00:00:00"/>
    <n v="0.71"/>
    <s v="Đạt mức cơ bản và tái đánh giá sau 6 tháng"/>
    <m/>
    <m/>
    <m/>
    <m/>
    <m/>
    <m/>
    <s v="Lỗi khác"/>
    <s v="- Chưa có biện pháp ngăn chặn, biển cảnh báo khi phun thuốc,_x000a_- Tại thời điểm kiểm tra, HND chưa trang bị bảng nhận diện lô thửa"/>
    <n v="0.71"/>
    <s v="Đạt mức cơ bản và tái đánh giá sau 6 tháng"/>
    <s v=""/>
    <m/>
    <d v="2026-07-14T00:00:00"/>
    <x v="0"/>
    <m/>
    <n v="1"/>
    <n v="0"/>
    <n v="0"/>
    <s v="2003719Rau củ"/>
  </r>
  <r>
    <n v="18"/>
    <n v="2026"/>
    <x v="0"/>
    <s v="Thực phẩm tươi sống, chế biến"/>
    <x v="2"/>
    <s v="Lâm Kim Huyền Trân_x000a_Kiều Thị Tuyết Sương_x000a_Nguyễn Thị Bách Thoa"/>
    <s v="Lưu Thị Hậu"/>
    <s v="MN"/>
    <s v="Tỉnh Lâm Đồng"/>
    <s v="Kiểm soát nguồn"/>
    <s v="Thu mua liên kết"/>
    <s v="2003719"/>
    <s v="CTY TNHH RAU THANH HẠNH"/>
    <m/>
    <s v="HLK Nguyễn Gia Long - Liên Nghĩa, Đức Trọng, Lâm Đồng,"/>
    <s v="C HẠNH"/>
    <s v="0966889595"/>
    <s v="hanhlai1979@gmail,com"/>
    <s v="Bắp cải trắng"/>
    <s v="Trần Xuân Hưng"/>
    <m/>
    <s v="QA NCC"/>
    <d v="2026-01-14T00:00:00"/>
    <n v="0.63"/>
    <s v="Đạt mức cơ bản và tái đánh giá sau 6 tháng"/>
    <m/>
    <m/>
    <m/>
    <m/>
    <m/>
    <m/>
    <s v="Lỗi khác"/>
    <s v="Chưa có biện pháp ngăn ngừa, biển cảnh báo về khu vực lưu trữ thuốc BVTV"/>
    <n v="0.63"/>
    <s v="Đạt mức cơ bản và tái đánh giá sau 6 tháng"/>
    <s v=""/>
    <m/>
    <d v="2026-07-14T00:00:00"/>
    <x v="0"/>
    <m/>
    <n v="1"/>
    <n v="0"/>
    <n v="0"/>
    <s v="2003719Rau củ"/>
  </r>
  <r>
    <n v="19"/>
    <n v="2026"/>
    <x v="0"/>
    <s v="Thực phẩm tươi sống, chế biến"/>
    <x v="2"/>
    <s v="Lâm Kim Huyền Trân_x000a_Kiều Thị Tuyết Sương_x000a_Nguyễn Thị Bách Thoa"/>
    <s v="Lưu Thị Hậu"/>
    <s v="MN"/>
    <s v="Tỉnh Lâm Đồng"/>
    <s v="Kiểm soát nguồn"/>
    <s v="Thu mua liên kết"/>
    <s v="2003719"/>
    <s v="CTY TNHH RAU THANH HẠNH"/>
    <m/>
    <s v="HLK Thống Hếnh Giồng - Liên Hiệp, Đức Trọng, Lâm Đồng,"/>
    <s v="C HẠNH"/>
    <s v="0966889595"/>
    <s v="hanhlai1979@gmail,com"/>
    <s v="Hành lá"/>
    <s v="Trần Xuân Hưng"/>
    <m/>
    <s v="QA NCC"/>
    <d v="2026-01-14T00:00:00"/>
    <n v="0.63"/>
    <s v="Đạt mức cơ bản và tái đánh giá sau 6 tháng"/>
    <m/>
    <m/>
    <m/>
    <m/>
    <m/>
    <m/>
    <s v="Lỗi khác"/>
    <s v="Chưa có biện pháp ngăn ngừa, biển cảnh báo về khu vực lưu trữ thuốc BVTV"/>
    <n v="0.63"/>
    <s v="Đạt mức cơ bản và tái đánh giá sau 6 tháng"/>
    <s v=""/>
    <m/>
    <d v="2026-07-14T00:00:00"/>
    <x v="0"/>
    <m/>
    <n v="1"/>
    <n v="0"/>
    <n v="0"/>
    <s v="2003719Rau củ"/>
  </r>
  <r>
    <n v="20"/>
    <n v="2026"/>
    <x v="0"/>
    <s v="Thực phẩm tươi sống, chế biến"/>
    <x v="2"/>
    <s v="Lâm Kim Huyền Trân_x000a_Kiều Thị Tuyết Sương_x000a_Nguyễn Thị Bách Thoa"/>
    <s v="Lưu Thị Hậu"/>
    <s v="MN"/>
    <s v="Tỉnh Lâm Đồng"/>
    <s v="Kiểm soát nguồn"/>
    <s v="Thu mua liên kết"/>
    <s v="2003719"/>
    <s v="CTY TNHH RAU THANH HẠNH"/>
    <m/>
    <s v="HLK Vương Thị Luyến - Liên Nghĩa, Đức Trọng, Lâm Đồng,"/>
    <s v="C HẠNH"/>
    <s v="0966889595"/>
    <s v="hanhlai1979@gmail,com"/>
    <s v="Cà rốt"/>
    <s v="Trần Xuân Hưng"/>
    <m/>
    <s v="QA NCC"/>
    <d v="2026-01-14T00:00:00"/>
    <n v="0.63"/>
    <s v="Đạt mức cơ bản và tái đánh giá sau 6 tháng"/>
    <m/>
    <m/>
    <m/>
    <m/>
    <m/>
    <m/>
    <s v="Lỗi khác"/>
    <s v="Chưa có biện pháp ngăn ngừa, biển cảnh báo về khu vực lưu trữ thuốc BVTV"/>
    <n v="0.63"/>
    <s v="Đạt mức cơ bản và tái đánh giá sau 6 tháng"/>
    <s v=""/>
    <m/>
    <d v="2026-07-14T00:00:00"/>
    <x v="0"/>
    <m/>
    <n v="1"/>
    <n v="0"/>
    <n v="0"/>
    <s v="2003719Rau củ"/>
  </r>
  <r>
    <n v="21"/>
    <n v="2026"/>
    <x v="0"/>
    <s v="Thực phẩm tươi sống, chế biến"/>
    <x v="2"/>
    <s v="Lâm Kim Huyền Trân_x000a_Kiều Thị Tuyết Sương_x000a_Nguyễn Thị Bách Thoa"/>
    <s v="Lưu Thị Hậu"/>
    <s v="MN"/>
    <s v="Lâm Đồng"/>
    <s v="Kiểm soát nguồn"/>
    <s v="Thu mua liên kết"/>
    <s v="2011618"/>
    <s v="CÔNG TY TNHH KAMEREO "/>
    <m/>
    <s v="HLK Cty TNHH Nông Sản Thực Phẩm Cao Nguyên - TT Thạnh Mỹ, Đơn Dương, Lâm Đồng"/>
    <s v="Mr, Phong"/>
    <s v="0989 287 962"/>
    <s v="thanhphong,pham@kamereo,vn"/>
    <s v="Xà lách thủy canh các loại: Lolo xanh, lolo tím, thủy canh, mỡ…"/>
    <s v="Trần Xuân Hưng"/>
    <m/>
    <s v="QA NCC"/>
    <d v="2026-01-15T00:00:00"/>
    <n v="0.71"/>
    <s v="Đạt mức cơ bản và tái đánh giá sau 6 tháng"/>
    <m/>
    <m/>
    <m/>
    <m/>
    <m/>
    <m/>
    <s v="Lỗi khác"/>
    <s v="Chưa có biện pháp ngăn ngừa, biển cảnh báo về khu vực lưu trữ thuốc BVTV"/>
    <n v="0.79"/>
    <s v="Đạt mức trung bình và tái đánh giá sau 1 năm"/>
    <s v="NCC đã gửi hành động khắc phục"/>
    <d v="2026-01-22T00:00:00"/>
    <d v="2027-01-15T00:00:00"/>
    <x v="0"/>
    <m/>
    <n v="1"/>
    <n v="0"/>
    <n v="0"/>
    <s v="2011618Rau củ"/>
  </r>
  <r>
    <n v="22"/>
    <n v="2026"/>
    <x v="0"/>
    <s v="Thực phẩm tươi sống, chế biến"/>
    <x v="2"/>
    <s v="Lâm Kim Huyền Trân_x000a_Kiều Thị Tuyết Sương_x000a_Nguyễn Thị Bách Thoa"/>
    <s v="Lưu Thị Hậu"/>
    <s v="MN"/>
    <s v="Lâm Đồng"/>
    <s v="Kiểm soát nguồn"/>
    <s v="Thu mua liên kết"/>
    <s v="2011618"/>
    <s v="CÔNG TY TNHH KAMEREO "/>
    <m/>
    <s v="HLK Nguyễn Tấn Hà - Hiệp An , Đức Trọng, Lâm Đồng,"/>
    <s v="Mr, Phong"/>
    <s v="0989 287 962"/>
    <s v="thanhphong,pham@kamereo,vn"/>
    <s v="Xà lách Iceberg"/>
    <s v="Trần Xuân Hưng"/>
    <m/>
    <s v="QA NCC"/>
    <d v="2026-01-15T00:00:00"/>
    <n v="0.64"/>
    <s v="Đạt mức cơ bản và tái đánh giá sau 6 tháng"/>
    <m/>
    <m/>
    <m/>
    <m/>
    <m/>
    <m/>
    <s v="Lỗi khác"/>
    <s v="- Chưa có biện pháp ngăn chặn, biển cảnh báo khi phun thuốc_x000a_- Tại thời điểm kiểm tra, HND chưa trang bị bảng nhận diện lô thửa"/>
    <n v="0.75"/>
    <s v="Đạt mức cơ bản và tái đánh giá sau 6 tháng"/>
    <s v="NCC đã gửi hành động khắc phục"/>
    <d v="2026-01-22T00:00:00"/>
    <d v="2026-07-15T00:00:00"/>
    <x v="0"/>
    <m/>
    <n v="1"/>
    <n v="0"/>
    <n v="0"/>
    <s v="2011618Rau củ"/>
  </r>
  <r>
    <n v="23"/>
    <n v="2026"/>
    <x v="0"/>
    <s v="Thực phẩm tươi sống, chế biến"/>
    <x v="2"/>
    <s v="Lâm Kim Huyền Trân_x000a_Kiều Thị Tuyết Sương_x000a_Nguyễn Thị Bách Thoa"/>
    <s v="Lưu Thị Hậu"/>
    <s v="MN"/>
    <s v="Lâm Đồng"/>
    <s v="Kiểm soát nguồn"/>
    <s v="Thu mua liên kết"/>
    <s v="2011618"/>
    <s v="CÔNG TY TNHH KAMEREO "/>
    <m/>
    <s v="HLK Vòng Hỷ Sanh - Đà Lạt, Lâm Đồng,"/>
    <s v="Mr, Phong"/>
    <s v="0989 287 962"/>
    <s v="thanhphong,pham@kamereo,vn"/>
    <s v="Xà lách các loại: frisee, lolo tím, radichio, romain,…"/>
    <s v="Trần Xuân Hưng"/>
    <m/>
    <s v="QA NCC"/>
    <d v="2026-01-15T00:00:00"/>
    <n v="0.61"/>
    <s v="Đạt mức cơ bản và tái đánh giá sau 6 tháng"/>
    <m/>
    <m/>
    <m/>
    <m/>
    <m/>
    <m/>
    <s v="Lỗi khác"/>
    <s v="- Sử dụng thuốc bvtv sai đối tượng cây trồng: Anvil 5SC, Verismo 240SC, Ebama 50EC, Zorket 450WP_x000a_- Chưa có biện pháp ngăn chặn, biển cảnh báo khi phun thuốc,_x000a_- Tại thời điểm kiểm tra, HND chưa trang bị bảng nhận diện lô thửa,_x000a_- Vỏ bao bì thuốc BVTV chưa được thu gom_x000a_"/>
    <n v="0.76"/>
    <s v="Đạt mức trung bình và tái đánh giá sau 1 năm"/>
    <s v="NCC đã gửi hành động khắc phục"/>
    <d v="2026-01-22T00:00:00"/>
    <d v="2027-01-15T00:00:00"/>
    <x v="0"/>
    <m/>
    <n v="1"/>
    <n v="0"/>
    <n v="0"/>
    <s v="2011618Rau củ"/>
  </r>
  <r>
    <n v="24"/>
    <n v="2026"/>
    <x v="0"/>
    <s v="Thực phẩm tươi sống, chế biến"/>
    <x v="1"/>
    <s v="Nguyễn Thị Thùy Linh_x000a_Nguyễn Thị Nhung_x000a_Trần Thị Thu Phụng"/>
    <s v="Lưu Thị Hậu"/>
    <s v="MN"/>
    <s v="Tỉnh Khánh Hoà"/>
    <s v="Kiểm soát nguồn"/>
    <s v="Thu mua liên kết"/>
    <s v="2010976"/>
    <s v="CTY TNHH NSẢN ÁNH DƯƠNG LDG"/>
    <m/>
    <s v="HLK Nguyễn Hoàng Dãi - Phước Sơn, Ninh Phước, Ninh Thuận"/>
    <s v="Nguyễn Hữu Đại"/>
    <s v="0981,01,6666"/>
    <s v="anhduonglamdong01@gmail,com"/>
    <s v="Táo xanh"/>
    <s v="Trần Xuân Hưng"/>
    <m/>
    <s v="QA NCC"/>
    <d v="2026-01-16T00:00:00"/>
    <n v="0.67"/>
    <s v="Đạt mức cơ bản và tái đánh giá sau 6 tháng"/>
    <m/>
    <m/>
    <m/>
    <m/>
    <m/>
    <m/>
    <s v="Lỗi khác"/>
    <s v="- Chưa có phiếu kiểm nghiệm đất định kỳ 1 năm/ lần_x000a_- Chưa có phiếu kiểm nghiệm định nước kỳ 1 năm/ lần_x000a_- Tại thời điểm kiểm tra, HND chưa trang bị bảng nhận diện lô thửa"/>
    <n v="0.67"/>
    <s v="Đạt mức cơ bản và tái đánh giá sau 6 tháng"/>
    <s v=""/>
    <m/>
    <d v="2026-07-16T00:00:00"/>
    <x v="0"/>
    <m/>
    <n v="1"/>
    <n v="0"/>
    <n v="0"/>
    <s v="2010976Trái Cây"/>
  </r>
  <r>
    <n v="25"/>
    <n v="2026"/>
    <x v="0"/>
    <s v="Thực phẩm tươi sống, chế biến"/>
    <x v="2"/>
    <s v="Lâm Kim Huyền Trân_x000a_Kiều Thị Tuyết Sương_x000a_Nguyễn Thị Bách Thoa"/>
    <s v="Lưu Thị Hậu"/>
    <s v="MN"/>
    <s v="Tỉnh Khánh Hoà"/>
    <s v="Kiểm soát nguồn"/>
    <s v="Thu mua liên kết"/>
    <s v="2010976"/>
    <s v="CTY TNHH NSẢN ÁNH DƯƠNG LDG"/>
    <m/>
    <s v="HLK Nguyễn Thị Hồng Thủy - Phước sơn, Ninh Phước, Ninh Thuận"/>
    <s v="Nguyễn Hữu Đại"/>
    <s v="0981,01,6666"/>
    <s v="anhduonglamdong01@gmail,com"/>
    <s v="Măng tây xanh, nha đam"/>
    <s v="Trần Xuân Hưng"/>
    <m/>
    <s v="QA NCC"/>
    <d v="2026-01-16T00:00:00"/>
    <n v="0.63"/>
    <s v="Đạt mức cơ bản và tái đánh giá sau 6 tháng"/>
    <m/>
    <m/>
    <m/>
    <m/>
    <m/>
    <m/>
    <s v="Lỗi khác"/>
    <s v="- Chưa có phiếu kiểm nghiệm đất định kỳ 1 năm/ lần_x000a_- Chưa có phiếu kiểm nghiệm định nước kỳ 1 năm/ lần_x000a_- Tại thời điểm kiểm tra, HND chưa trang bị bảng nhận diện lô thửa"/>
    <n v="0.63"/>
    <s v="Đạt mức cơ bản và tái đánh giá sau 6 tháng"/>
    <s v=""/>
    <m/>
    <d v="2026-07-16T00:00:00"/>
    <x v="0"/>
    <m/>
    <n v="1"/>
    <n v="0"/>
    <n v="0"/>
    <s v="2010976Rau củ"/>
  </r>
  <r>
    <n v="26"/>
    <n v="2026"/>
    <x v="0"/>
    <s v="Thực phẩm công nghệ"/>
    <x v="6"/>
    <s v="Lê Thị Ngọc Bích"/>
    <s v="Nguyễn Thị Kim Thanh"/>
    <s v="MN"/>
    <s v="Thành phố Hồ Chí Minh"/>
    <s v="Định kỳ"/>
    <s v="Sản xuất"/>
    <s v="2000492"/>
    <s v="CÔNG TY CP THỦY ĐẶC SẢN SEASPIMEX"/>
    <s v="B23/63, Đường Hoàng Phan Thái, xã Bình Chánh, huyện Bình Chánh, Tp, Hồ Chí Minh"/>
    <m/>
    <s v="Ms, Thanh"/>
    <s v="0902581789"/>
    <s v="Thanh P_KDND &lt;thanhpham@seaspimex,vnn,vn&gt;"/>
    <s v="Cá ngừ đóng hộp"/>
    <s v="Trương Duy Khánh"/>
    <s v="Nguyễn Quốc Hiển"/>
    <s v="QA NCC"/>
    <d v="2026-01-15T00:00:00"/>
    <n v="0.78"/>
    <s v="Đạt mức trung bình và tái đánh giá sau 1 năm"/>
    <m/>
    <m/>
    <m/>
    <m/>
    <m/>
    <m/>
    <s v="Lỗi vệ sinh nhà xưởng – thiết bị"/>
    <s v="Cơ sở có phân khu tuy nhiên chưa kiểm soát việc đi lại của nhân viên qua các khu vực,Nhà xưởng nằm trong khu dân cư, gần khu vực nhà máy xử lý rác "/>
    <n v="0.78"/>
    <s v="Đạt mức trung bình và tái đánh giá sau 1 năm"/>
    <s v=""/>
    <m/>
    <d v="2027-01-15T00:00:00"/>
    <x v="0"/>
    <m/>
    <n v="1"/>
    <n v="0"/>
    <n v="0"/>
    <s v="2000492Thực phẩm khô"/>
  </r>
  <r>
    <n v="27"/>
    <n v="2026"/>
    <x v="0"/>
    <s v="Thực phẩm tươi sống, chế biến"/>
    <x v="5"/>
    <s v="Phạm Thị Thảo"/>
    <s v="Trần Quang Huy"/>
    <s v="MN"/>
    <s v="Thành phố Hồ Chí Minh"/>
    <s v="Mở mới"/>
    <s v="Sản xuất"/>
    <s v="NCC mới"/>
    <s v="CÔNG TY TNHH BAEKKA MANDU"/>
    <s v="05 Đào Sư Tích, Xã Nhà Bè, TP, Hồ Chí Minh, Việt Nam"/>
    <m/>
    <s v="Ms, Vi"/>
    <s v="0931132111"/>
    <s v="Nguyễn Vi &lt;nguyenvi,yg@gmail,com&gt;"/>
    <s v="Các loại nước xốt, chả viên, gà chiên…"/>
    <s v="Trương Duy Khánh"/>
    <m/>
    <s v="QA NCC"/>
    <d v="2026-01-16T00:00:00"/>
    <n v="0.69099999999999995"/>
    <s v="Đạt mức cơ bản và tái đánh giá sau 6 tháng"/>
    <m/>
    <m/>
    <m/>
    <m/>
    <s v="Lỗi hồ sơ chứng từ truy xuất"/>
    <s v="Đa số các nguyên liệu, phụ gia đều không làm hợp đồng mua bán, chỉ có hồ sơ công bố, hồ sơ của nhà sản xuất, hóa đơn mua hàng,"/>
    <m/>
    <m/>
    <n v="0.69099999999999995"/>
    <s v="Đạt mức cơ bản và tái đánh giá sau 6 tháng"/>
    <s v=""/>
    <m/>
    <d v="2026-07-16T00:00:00"/>
    <x v="0"/>
    <m/>
    <n v="1"/>
    <n v="0"/>
    <n v="0"/>
    <s v="NCC mớiThức ăn nấu sẵn"/>
  </r>
  <r>
    <n v="28"/>
    <n v="2026"/>
    <x v="0"/>
    <s v="Thực phẩm tươi sống, chế biến"/>
    <x v="1"/>
    <s v="Nguyễn Thị Thùy Linh_x000a_Nguyễn Thị Nhung_x000a_Trần Thị Thu Phụng"/>
    <s v="Lưu Thị Hậu"/>
    <s v="MN"/>
    <s v="Tỉnh Đồng Tháp"/>
    <s v="Kiểm soát nguồn"/>
    <s v="Thu mua, kinh doanh"/>
    <s v="2010838"/>
    <s v="CTY TNHH NSẢN CÁNH ĐỒNG VÀNG"/>
    <m/>
    <m/>
    <s v="Mr Hoài"/>
    <s v="0919554353"/>
    <s v="goldenfield,agri@gmail,com"/>
    <s v="Sapo"/>
    <s v="Huỳnh Thanh Hòa"/>
    <m/>
    <s v="QA NCC"/>
    <d v="2026-01-20T00:00:00"/>
    <n v="0.62"/>
    <s v="Đạt mức cơ bản và tái đánh giá sau 6 tháng"/>
    <m/>
    <m/>
    <m/>
    <m/>
    <s v="Lỗi hồ sơ chứng từ truy xuất"/>
    <s v="Chưa cung cấp được hóa đơn phân thuốc,"/>
    <s v="Lỗi khác"/>
    <s v="Có tập huấn ATTP, sử dụng thuốc BVTV cho hộ nông dân nhưng chưa văn bản hóa_x000a_Vỏ bao bì thuốc BVTV còn trên vườn chưa được thu gom triệt để,"/>
    <n v="0.62"/>
    <s v="Đạt mức cơ bản và tái đánh giá sau 6 tháng"/>
    <s v=""/>
    <m/>
    <d v="2026-07-20T00:00:00"/>
    <x v="0"/>
    <m/>
    <n v="1"/>
    <n v="0"/>
    <n v="0"/>
    <s v="2010838Trái Cây"/>
  </r>
  <r>
    <n v="29"/>
    <n v="2026"/>
    <x v="0"/>
    <s v="Thực phẩm tươi sống, chế biến"/>
    <x v="1"/>
    <s v="Nguyễn Thị Thùy Linh_x000a_Nguyễn Thị Nhung_x000a_Trần Thị Thu Phụng"/>
    <s v="Lưu Thị Hậu"/>
    <s v="MN"/>
    <s v="Tỉnh An Giang"/>
    <s v="Kiểm soát nguồn"/>
    <s v="Thu mua, kinh doanh"/>
    <s v="2010838"/>
    <s v="CTY TNHH NSẢN CÁNH ĐỒNG VÀNG"/>
    <m/>
    <s v="Hộ nông dân liên kết Lê Văn Xuân, Ấp 3, Xã Vĩnh Bình, huyện Vĩnh Hưng, tỉnh Long An"/>
    <s v="Mr Hoài"/>
    <s v="0919554353"/>
    <s v="goldenfield,agri@gmail,com"/>
    <s v="Khóm"/>
    <s v="Huỳnh Thanh Hòa"/>
    <m/>
    <s v="QA NCC"/>
    <d v="2026-01-20T00:00:00"/>
    <n v="0.64"/>
    <s v="Đạt mức cơ bản và tái đánh giá sau 6 tháng"/>
    <m/>
    <m/>
    <m/>
    <m/>
    <s v="Lỗi hồ sơ chứng từ truy xuất"/>
    <s v="Chưa cung cấp được hóa đơn phân thuốc_x000a_Sử dụng giống địa phương chưa cung cấp được hồ sơ cây giống"/>
    <s v="Lỗi khác"/>
    <s v="Có tập huấn ATTP, sử dụng thuốc BVTV cho hộ nông dân nhưng chưa văn bản hóa"/>
    <n v="0.64"/>
    <s v="Đạt mức cơ bản và tái đánh giá sau 6 tháng"/>
    <s v=""/>
    <m/>
    <d v="2026-07-20T00:00:00"/>
    <x v="0"/>
    <m/>
    <n v="1"/>
    <n v="0"/>
    <n v="0"/>
    <s v="2010838Trái Cây"/>
  </r>
  <r>
    <n v="30"/>
    <n v="2026"/>
    <x v="0"/>
    <s v="Thực phẩm tươi sống, chế biến"/>
    <x v="2"/>
    <s v="Lâm Kim Huyền Trân_x000a_Kiều Thị Tuyết Sương_x000a_Nguyễn Thị Bách Thoa"/>
    <s v="Lưu Thị Hậu"/>
    <s v="MN"/>
    <s v="Lâm Đồng"/>
    <s v="Định kỳ"/>
    <s v="Sản xuất và kinh doanh"/>
    <s v="2010099"/>
    <s v="CTY TNHH MTV ANT FARM"/>
    <s v="Kho Lâm Đồng:  90 Quốc lộ 20, Phú Hội, Đức Trọng, Lâm Đồng"/>
    <m/>
    <s v="Chị Thanh"/>
    <s v="090 9068314"/>
    <s v="lienhe@antfarmfv,com; nga,ltt@antfarmfv,com"/>
    <s v="Khoai lang mật, khoai lang nhật, khoai lang sữa,,,"/>
    <s v="Trần Xuân Hưng"/>
    <m/>
    <s v="QA NCC"/>
    <d v="2026-01-20T00:00:00"/>
    <n v="0.66"/>
    <s v="Đạt mức cơ bản và tái đánh giá sau 6 tháng"/>
    <m/>
    <m/>
    <s v="Vi phạm định lượng"/>
    <s v="- Chưa kiểm soát đo lường sản phẩm sau đóng gói"/>
    <m/>
    <m/>
    <s v="Lỗi khác"/>
    <s v="Chưa có biểu mẫu kiểm soát đo lường cho các sản phẩm được cân trong quá trình sản xuất_x000a_Chưa có khu vực lưu tạm thời các sản phẩm không đạt chất lượng và chưa có biên bản xử lý_x000a_Có khu vực lưu mẫu nhưng chưa có biểu mẫu kiểm tra mẫu trong suốt hạn sử dụng của sản phẩm_x000a_Đa số các nguyên liệu, phụ gia đều không làm hợp đồng mua bán, chỉ có hồ sơ công bố, hồ sơ của nhà sản xuất, hóa đơn mua hàng,_x000a_Có mang bảo hộ: tạp dề, đội mũ trùm tóc, tuy nhiên đa số nhân viên đội mũ chưa đúng quy đinh, chưa trùm hết qua tai,_x000a_Nhân viên được tập huấn vệ sinh ATTP nhưng chưa có bài thi đánh giá_x000a_Một số dụng cụ như dao, thớt, sử dụng bằng gỗ, nguy cơ ẩm mốc, lây nhiễm vào sản phẩm,_x000a_Một số thiết bị, máy móc không sử dụng để lẫn lộn trong khu vực sản xuất, nguy cơ nhiểm bụi bẩn vào sản phẩm,_x000a_Một số nguyên liệu không có tem nhãn, một số nguyên liệu khi chiết thành các túi nhỏ phần dư không có biểu mẫu quy định về ngày mở bao bì và thời hạn sử dụng trong bao lâu_x000a_Rác thải trong quá trình sản xuất tại khu vực phòng sản xuất: thùng rác để bên trong, nguy cơ nhiễm chéo mối nguy vào sản phẩm"/>
    <n v="0.78"/>
    <s v="Đạt mức trung bình và tái đánh giá sau 1 năm"/>
    <s v="NCC đã gửi hành động khắc phục"/>
    <d v="2026-01-24T00:00:00"/>
    <d v="2027-01-20T00:00:00"/>
    <x v="0"/>
    <m/>
    <n v="1"/>
    <n v="0"/>
    <n v="0"/>
    <s v="2010099Rau củ"/>
  </r>
  <r>
    <n v="31"/>
    <n v="2026"/>
    <x v="0"/>
    <s v="Thực phẩm tươi sống, chế biến"/>
    <x v="1"/>
    <s v="Nguyễn Thị Ngọc Tú"/>
    <s v="Huỳnh Thị Bảo Trâm"/>
    <s v="MN"/>
    <s v="Thành phố Hồ Chí Minh"/>
    <s v="Kiểm soát nguồn"/>
    <s v="Sản xuất và kinh doanh"/>
    <s v="2010091"/>
    <s v="CÔNG TY CP NÔNG NGHIỆP U&amp;I"/>
    <s v="Khu nông nghiệp ứng dụng công nghệ cao An Thái - Ấp 4 xã An Thái, huyện Phú Giáo, tỉnh Bình Dương_x000a_Kho Thuận An - Đường Thuận Giao 09, phường Thuận Giao, Thuận An, tỉnh Bình Dương"/>
    <s v="Hộ nông dân liên kết Nguyễn Xuân Đảnh, Long Hưng A, Lấp Vò, Đồng Tháp"/>
    <s v="Mr, Khuyến"/>
    <s v="0938543986"/>
    <s v="khuyentn@unifarm,com,vn"/>
    <s v="Chuối"/>
    <s v="Trương Duy Khánh"/>
    <m/>
    <s v="QA NCC"/>
    <d v="2026-01-21T00:00:00"/>
    <n v="0.89500000000000002"/>
    <s v="Đạt mức trung bình và tái đánh giá sau 1 năm"/>
    <m/>
    <m/>
    <m/>
    <m/>
    <m/>
    <m/>
    <m/>
    <m/>
    <n v="0.89500000000000002"/>
    <s v="Đạt mức trung bình và tái đánh giá sau 1 năm"/>
    <s v=""/>
    <m/>
    <d v="2027-01-21T00:00:00"/>
    <x v="0"/>
    <m/>
    <n v="1"/>
    <n v="0"/>
    <n v="0"/>
    <s v="2010091Trái Cây"/>
  </r>
  <r>
    <n v="32"/>
    <n v="2026"/>
    <x v="0"/>
    <s v="Thực phẩm tươi sống, chế biến"/>
    <x v="1"/>
    <s v="Phạm Thị Thảo"/>
    <s v="Trần Quang Huy"/>
    <s v="MN"/>
    <s v="Thành phố Hồ Chí Minh"/>
    <s v="Mở mới"/>
    <s v="Thu mua, kinh doanh"/>
    <s v="NCC mới"/>
    <s v="CÔNG TY TNHH THỰC PHẨM  FOHLA"/>
    <s v="A97, Phú Thuận, P, Phú Thuận, Q,7, Tp, HCM_x000a_Cơ sở: Công ty TNHH Huy Long An - Mỹ Bình, Ấp 3, xã Mỹ Bình, huyện Đức Huệ, tỉnh Long An"/>
    <s v="HLK CÔNG TY TNHH TRỒNG NẤM HOA SEN - Thôn Giang ly, Xã N'Thol Hạ, Đức Trọng, Lâm Đồng,"/>
    <s v="Mr, Quốc Tĩnh"/>
    <s v="0353925369"/>
    <m/>
    <s v="caotinh2502@gmail,com; thucphamfohla@gmail,com"/>
    <s v="Trương Duy Khánh"/>
    <m/>
    <s v="QA NCC"/>
    <d v="2026-01-22T00:00:00"/>
    <n v="0.65300000000000002"/>
    <s v="Đạt mức cơ bản và tái đánh giá sau 6 tháng"/>
    <m/>
    <m/>
    <m/>
    <m/>
    <m/>
    <m/>
    <s v="Lỗi vệ sinh nhà xưởng – thiết bị"/>
    <s v="Nhà vệ sinh dơ, không có nước rửa tay, không có cồn sát khuẩn hay giấy lau tay, không có bảng chỉ dẫn rửa tay 6 bước, không có bảng chỉ dẫn rửa tay sau k+AI25ư-hi đi vệ sinhNhà vệ sinh khá nhỏ, dùng chung cho cả nam lẫn nữ, không bố trí bồn rửa tay phía bên ngoàiTại thời điểm đánh giá, cơ sở chưa cung cấp được giấy khám sức khỏe của chủ cơ sở và nhân viênTại thời điểm đánh giá, cơ sở có đặt bẩy chuột tuy nhiên không có biểu mẫu ghi chép, có bố trí đèn diệt côn trùng nhưng khô cắm điện, không có biểu mẫu ghi chép,"/>
    <n v="0.65300000000000002"/>
    <s v="Đạt mức cơ bản và tái đánh giá sau 6 tháng"/>
    <s v=""/>
    <m/>
    <d v="2026-07-22T00:00:00"/>
    <x v="0"/>
    <m/>
    <n v="1"/>
    <n v="0"/>
    <n v="0"/>
    <s v="NCC mớiTrái Cây"/>
  </r>
  <r>
    <n v="33"/>
    <n v="2026"/>
    <x v="0"/>
    <s v="Thực phẩm tươi sống, chế biến"/>
    <x v="1"/>
    <s v="Nguyễn Thị Linh"/>
    <s v="Dương Thị Lựu"/>
    <s v="MN"/>
    <s v="Tỉnh Tây Ninh"/>
    <s v="Định kỳ"/>
    <s v="Thu mua, kinh doanh"/>
    <s v="2011573"/>
    <s v="CÔNG TY TNHH  AGRI LT VIỆT NAM"/>
    <s v="Nhà sơ chế: Ấp 7, Xã Vĩnh Công, Huyện Châu Thành, Tỉnh Long An, Việt Nam"/>
    <m/>
    <s v="Mr, Luân"/>
    <s v="093 3198171"/>
    <s v="phamhoangluan171@gmail,com"/>
    <s v="Dưa hấu các loại"/>
    <s v="Huỳnh Thanh Hòa"/>
    <m/>
    <s v="QA NCC"/>
    <d v="2026-01-22T00:00:00"/>
    <n v="0.505"/>
    <s v=" Không đạt và ngừng mua hàng"/>
    <m/>
    <m/>
    <m/>
    <m/>
    <m/>
    <m/>
    <m/>
    <s v="Chưa cung cấp KN nước tưới vùng trồng_x000a_Chưa cung cấp KN đất vùng trồng_x000a_Chưa cung cấp phiếu kiểm định cân_x000a_Có sự cách biệt giữa khu sản xuất và không sản xuất, nhà vệ sinh nằm trong khu vực sản xuất nhưng chưa có rèm che ngăn cách_x000a_Chưa có dung dịch rửa tay, cồn sát khuẩn, khăn lau tay cho nhân viên_x000a_Chưa đầy đủ hồ sơ khám sức khỏe đầy đủ cho nhân viên(mới cung cấp giấy khám sức khỏe 3/10 nhân viên)_x000a_Mới tập huấn kiến thức về ATTP cho 3/10 nhân viên,_x000a_Có chưng trình kiểm soát động vật gây hại nhưng chưa có nhật ký ghi chép_x000a__x000a_"/>
    <n v="0.62"/>
    <s v="Đạt mức cơ bản và tái đánh giá sau 6 tháng"/>
    <s v="NCC đã gửi hành động khắc phục"/>
    <d v="2026-01-26T00:00:00"/>
    <d v="2026-07-22T00:00:00"/>
    <x v="0"/>
    <m/>
    <n v="1"/>
    <n v="0"/>
    <n v="0"/>
    <s v="2011573Trái Cây"/>
  </r>
  <r>
    <n v="34"/>
    <n v="2026"/>
    <x v="0"/>
    <s v="Thực phẩm tươi sống, chế biến"/>
    <x v="1"/>
    <s v="Nguyễn Thị Linh"/>
    <s v="Dương Thị Lựu"/>
    <s v="MN"/>
    <s v="Tỉnh Tây Ninh"/>
    <s v="Kiểm soát nguồn"/>
    <s v="Thu mua, kinh doanh"/>
    <s v="2011573"/>
    <s v="CÔNG TY TNHH  AGRI LT VIỆT NAM"/>
    <m/>
    <m/>
    <s v="Mr, Luân"/>
    <s v="94 3198171"/>
    <s v="phamhoangluan171@gmail,com"/>
    <s v="Dưa hấu các loại"/>
    <s v="Huỳnh Thanh Hòa"/>
    <m/>
    <s v="QA NCC"/>
    <d v="2026-01-22T00:00:00"/>
    <n v="0.53"/>
    <s v=" Không đạt và ngừng mua hàng"/>
    <m/>
    <m/>
    <m/>
    <m/>
    <s v="Lỗi hồ sơ chứng từ truy xuất"/>
    <s v="Chưa cung cấp được hóa đơn nguồn gốc hạt giống_x000a_Chưa có hóa đơn phân thuốc"/>
    <s v="Yếu tố con người"/>
    <s v="Chưa có hướng dẫn tập huấn ATTP hộ nông dân liên kết_x000a_Chưa có bảng nhận diện lô thửa"/>
    <n v="0.71"/>
    <s v="Đạt mức cơ bản và tái đánh giá sau 6 tháng"/>
    <s v="NCC đã gửi hành động khắc phục"/>
    <d v="2026-01-26T00:00:00"/>
    <d v="2026-07-22T00:00:00"/>
    <x v="0"/>
    <m/>
    <n v="1"/>
    <n v="0"/>
    <n v="0"/>
    <s v="2011573Trái Cây"/>
  </r>
  <r>
    <n v="35"/>
    <n v="2026"/>
    <x v="0"/>
    <s v="Thực phẩm tươi sống, chế biến"/>
    <x v="1"/>
    <s v="Nguyễn Thị Linh"/>
    <s v="Dương Thị Lựu"/>
    <s v="MN"/>
    <s v="Tỉnh Tây Ninh"/>
    <s v="Kiểm soát nguồn"/>
    <s v="Thu mua, kinh doanh"/>
    <s v="2011573"/>
    <s v="CÔNG TY TNHH  AGRI LT VIỆT NAM"/>
    <m/>
    <m/>
    <s v="Mr, Luân"/>
    <s v="95 3198171"/>
    <s v="phamhoangluan171@gmail,com"/>
    <s v="Dưa hấu các loại"/>
    <s v="Huỳnh Thanh Hòa"/>
    <m/>
    <s v="QA NCC"/>
    <d v="2026-01-22T00:00:00"/>
    <n v="0.46"/>
    <s v=" Không đạt và ngừng mua hàng"/>
    <m/>
    <m/>
    <m/>
    <m/>
    <s v="Lỗi hồ sơ chứng từ truy xuất"/>
    <s v="Chưa cung cấp được hóa đơn nguồn gốc hạt giống_x000a_Chưa có hóa đơn phân thuốc"/>
    <s v="Yếu tố con người"/>
    <s v="Chưa có hướng dẫn tập huấn ATTP hộ nông dân liên kết_x000a_Chưa có bảng nhận diện lô thửa"/>
    <n v="0.64"/>
    <s v="Đạt mức cơ bản và tái đánh giá sau 6 tháng"/>
    <s v="NCC đã gửi hành động khắc phục"/>
    <d v="2026-01-26T00:00:00"/>
    <d v="2026-07-22T00:00:00"/>
    <x v="0"/>
    <m/>
    <n v="1"/>
    <n v="0"/>
    <n v="0"/>
    <s v="2011573Trái Cây"/>
  </r>
  <r>
    <n v="36"/>
    <n v="2026"/>
    <x v="0"/>
    <s v="Thực phẩm tươi sống, chế biến"/>
    <x v="1"/>
    <s v="Nguyễn Thị Linh"/>
    <s v="Dương Thị Lựu"/>
    <s v="MN"/>
    <s v="Tỉnh Tây Ninh"/>
    <s v="Kiểm soát nguồn"/>
    <s v="Thu mua, kinh doanh"/>
    <s v="2011573"/>
    <s v="CÔNG TY TNHH  AGRI LT VIỆT NAM"/>
    <m/>
    <m/>
    <s v="Mr, Luân"/>
    <s v="96 3198171"/>
    <s v="phamhoangluan171@gmail,com"/>
    <s v="Dưa hấu các loại"/>
    <s v="Huỳnh Thanh Hòa"/>
    <m/>
    <s v="QA NCC"/>
    <d v="2026-01-22T00:00:00"/>
    <n v="0.5"/>
    <s v=" Không đạt và ngừng mua hàng"/>
    <m/>
    <m/>
    <m/>
    <m/>
    <s v="Lỗi hồ sơ chứng từ truy xuất"/>
    <s v="Chưa cung cấp được hóa đơn nguồn gốc hạt giống_x000a_Chưa có hóa đơn phân thuốc"/>
    <s v="Yếu tố con người"/>
    <s v="Chưa có hướng dẫn tập huấn ATTP hộ nông dân liên kết_x000a_Chưa có bảng nhận diện lô thửa"/>
    <n v="0.68"/>
    <s v="Đạt mức cơ bản và tái đánh giá sau 6 tháng"/>
    <s v="NCC đã gửi hành động khắc phục"/>
    <d v="2026-01-26T00:00:00"/>
    <d v="2026-07-22T00:00:00"/>
    <x v="0"/>
    <m/>
    <n v="1"/>
    <n v="0"/>
    <n v="0"/>
    <s v="2011573Trái Cây"/>
  </r>
  <r>
    <n v="37"/>
    <n v="2026"/>
    <x v="0"/>
    <s v="Thực phẩm tươi sống, chế biến"/>
    <x v="2"/>
    <s v="Lâm Kim Huyền Trân_x000a_Kiều Thị Tuyết Sương_x000a_Nguyễn Thị Bách Thoa"/>
    <s v="Lưu Thị Hậu"/>
    <s v="MN"/>
    <s v="Tỉnh Lâm Đồng"/>
    <s v="Kiểm soát nguồn"/>
    <s v="Thu mua, kinh doanh"/>
    <s v="2011012"/>
    <s v="CTY TNHH AGRIKIGAI"/>
    <m/>
    <s v="HLK CÔNG TY TNHH TRỒNG NẤM HOA SEN - Thôn Giang ly, Xã N'Thol Hạ, Đức Trọng, Lâm Đồng,"/>
    <s v="Nguyễn Anh Võ"/>
    <s v="0935 048 589"/>
    <s v="Thủy Bích &lt;bichthuy@namxanh,vn&gt;; Nguyễn Anh Võ Nấm Xanh &lt;anhvo@namxanh,vn&gt;;Uyên Thi Hồ Võ &lt;uyenthi@namxanh,vn&gt;"/>
    <s v="Nấm mỡ nâu, nấm mỡ trắng"/>
    <s v="Trần Xuân Hưng"/>
    <m/>
    <s v="QA NCC"/>
    <d v="2026-01-23T00:00:00"/>
    <n v="0.78"/>
    <s v="Đạt mức trung bình và tái đánh giá sau 1 năm"/>
    <m/>
    <m/>
    <m/>
    <m/>
    <s v="Lỗi hồ sơ chứng từ truy xuất"/>
    <s v="- Chưa ghi chép Nhật ký thu hoạch"/>
    <s v="Lỗi khác"/>
    <s v="- Tại thời điểm kiểm tra, động vật nuôi (chó) xuất hiện trong nhà sơ chế"/>
    <n v="0.81"/>
    <s v="Đạt mức trung bình và tái đánh giá sau 1 năm"/>
    <s v="NCC đã gửi hành động khắc phục"/>
    <d v="2026-02-03T00:00:00"/>
    <d v="2027-01-23T00:00:00"/>
    <x v="0"/>
    <m/>
    <n v="1"/>
    <n v="0"/>
    <n v="0"/>
    <s v="2011012Rau củ"/>
  </r>
  <r>
    <n v="38"/>
    <n v="2026"/>
    <x v="0"/>
    <s v="Thực phẩm tươi sống, chế biến"/>
    <x v="2"/>
    <s v="Nguyễn Thị Kim Cúc_x000a_Nguyễn Thị Quyên"/>
    <s v="Dương Thị Lựu"/>
    <s v="MB"/>
    <s v="Hà Nội"/>
    <s v="Kiểm soát nguồn"/>
    <s v="Sản xuất"/>
    <s v="2062755"/>
    <s v="HTX NÔNG SẢN SẠCH TÙNG ANH"/>
    <s v="Đồng Xuyên, Đặng Xá, Gia Lâm, Hà Nội"/>
    <m/>
    <s v=" "/>
    <s v=" "/>
    <s v="kimthuy3183@gmail,com"/>
    <s v="Bắp cải trắng"/>
    <s v="Trần Văn Khoa"/>
    <m/>
    <s v="QA NCC"/>
    <d v="2026-01-12T00:00:00"/>
    <n v="0.61299999999999999"/>
    <s v="Đạt mức cơ bản và tái đánh giá sau 6 tháng"/>
    <s v="GCN hết hiệu lực"/>
    <s v="GCN trồng trọt Vietgap hết hiệu lực T11/2025"/>
    <m/>
    <m/>
    <s v="Lỗi hồ sơ chứng từ truy xuất"/>
    <s v="Chưa cung cấp được hồ sơ mua giống, thuốc, phân bón"/>
    <s v="Lỗi vệ sinh nhà xưởng – thiết bị"/>
    <s v="- Nhà xưởng chung với khu vực sinh hoạt_x000a_- Nhà xưởng sơ chế không đảm bảo VSATTP: nhà xưởng chưa kín, thiếu giấy khám sức khỏe, tập huấn ATTP 1/2 nhân sự"/>
    <n v="0.64"/>
    <s v="Đạt mức cơ bản và tái đánh giá sau 6 tháng"/>
    <s v="NCC đã gửi hành động khắc phục"/>
    <d v="2026-02-10T00:00:00"/>
    <d v="2026-07-12T00:00:00"/>
    <x v="0"/>
    <m/>
    <n v="1"/>
    <n v="0"/>
    <n v="0"/>
    <s v="2062755Rau củ"/>
  </r>
  <r>
    <n v="39"/>
    <n v="2026"/>
    <x v="0"/>
    <s v="Thực phẩm công nghệ"/>
    <x v="7"/>
    <s v="Nguyễn Thị Ý Thanh"/>
    <s v="Nguyễn Vũ Diệu Anh"/>
    <s v="MB"/>
    <s v="Tỉnh Nghệ An"/>
    <s v="Định kỳ"/>
    <s v="Sản xuất"/>
    <s v="2007869"/>
    <s v="CTY TNHH TP QUANG TRANG"/>
    <s v="Số 14 đường Bùi Dương Lịch,P, Quán Bàu, TP Vinh, Nghệ An"/>
    <m/>
    <s v="Chị Trang"/>
    <n v="387287479"/>
    <s v="quangtrang368@gmail,com"/>
    <s v="Giò bê  đặc sản Nghệ An"/>
    <s v="Trần Văn Khoa"/>
    <m/>
    <s v="QA NCC"/>
    <d v="2026-01-20T00:00:00"/>
    <n v="0.62"/>
    <s v="Đạt mức cơ bản và tái đánh giá sau 6 tháng"/>
    <m/>
    <m/>
    <m/>
    <m/>
    <s v="Lỗi hồ sơ chứng từ truy xuất"/>
    <s v="- Chưa cung cấp được hồ sơ hóa đơn nhập nguyên liệu thịt bê_x000a_- Chưa kiểm soát đo lường đối với hàng đóng gói sẵn_x000a_kiểm tra 1 số mẫu có khối lượng tịnh không đáp ứng theo tiêu chuẩn: có gói thiếu 65g_x000a_- Nguyên liệu trong kho thiếu tem nhãn thẻ kho nhận diện"/>
    <s v="Lỗi vệ sinh nhà xưởng – thiết bị"/>
    <s v="Chưa có phòng thay đồ BHLĐ, chưa trang bị BHLĐ cho khách tham quan và nhà thầu"/>
    <n v="0.62"/>
    <s v="Đạt mức cơ bản và tái đánh giá sau 6 tháng"/>
    <s v=""/>
    <m/>
    <d v="2026-07-20T00:00:00"/>
    <x v="0"/>
    <m/>
    <n v="1"/>
    <n v="0"/>
    <n v="0"/>
    <s v="2007869Thịt nguội, xúc xích, hàng chua"/>
  </r>
  <r>
    <n v="40"/>
    <n v="2026"/>
    <x v="0"/>
    <s v="Thực phẩm tươi sống, chế biến"/>
    <x v="5"/>
    <s v="Nguyễn Thị Dung"/>
    <s v="Huỳnh Thị Bảo Trâm"/>
    <s v="MB"/>
    <s v="Nghệ An"/>
    <s v="Định kỳ"/>
    <s v="Sản xuất"/>
    <s v="2010608"/>
    <s v="HKD CS SX THỰC PHẨM SẠCH THANH PHÚC"/>
    <s v="Xóm 20, xã Nghi Phú, tp Vinh, tỉnh Nghệ An"/>
    <m/>
    <s v="Anh Hùng"/>
    <s v="Sđt: 0913393737"/>
    <s v="hungcienco4@gmail,com"/>
    <s v="Bún"/>
    <s v="Trần Văn Khoa"/>
    <m/>
    <s v="QA NCC"/>
    <d v="2026-01-21T00:00:00"/>
    <n v="0.44"/>
    <s v=" Không đạt và ngừng mua hàng"/>
    <m/>
    <m/>
    <s v="Hồ sơ pháp lý sản phẩm: không có công bố/sai công bố/sai tiêu chuẩn "/>
    <s v="- Tem nhãn sản phẩm thiếu mục thành phần_x000a_- Thiếu các hồ sơ: khám sức khỏe, tập huấn kiến thức, hợp đồng mua gạo, "/>
    <m/>
    <m/>
    <s v="Lỗi vệ sinh nhà xưởng – thiết bị"/>
    <s v="Nhà xưởng không đảm bảo VSATTP: nhà xưởng chưa kín, trần tường sàn nhiều vết bẩn,"/>
    <n v="0.64"/>
    <s v="Đạt mức cơ bản và tái đánh giá sau 6 tháng"/>
    <s v="NCC đã gửi hành động khắc phục"/>
    <d v="2026-01-29T00:00:00"/>
    <d v="2026-07-21T00:00:00"/>
    <x v="0"/>
    <m/>
    <n v="1"/>
    <n v="0"/>
    <n v="0"/>
    <s v="2010608Thức ăn nấu sẵn"/>
  </r>
  <r>
    <n v="41"/>
    <n v="2026"/>
    <x v="0"/>
    <s v="Thực phẩm tươi sống, chế biến"/>
    <x v="2"/>
    <s v="Nguyễn Thị Kim Cúc_x000a_Nguyễn Thị Quyên"/>
    <s v="Dương Thị Lựu"/>
    <s v="MB"/>
    <s v="Tỉnh Nghệ An"/>
    <s v="Kiểm soát nguồn"/>
    <s v="Sản xuất"/>
    <s v="2062748"/>
    <s v="CTY CỔ PHẦN OMEGA PHÚ THỌ"/>
    <s v="Nguyễn Đình Thể: Hoàng Mai, Nghệ An"/>
    <m/>
    <s v="Anh Huy"/>
    <s v="0973014888"/>
    <s v="omegaphutho@gmail,com"/>
    <s v="Cà rốt, su su"/>
    <s v="Trần Văn Khoa"/>
    <m/>
    <s v="QA NCC"/>
    <d v="2026-01-21T00:00:00"/>
    <n v="0.61"/>
    <s v="Đạt mức cơ bản và tái đánh giá sau 6 tháng"/>
    <m/>
    <m/>
    <m/>
    <m/>
    <s v="Lỗi hồ sơ chứng từ truy xuất"/>
    <s v="Thiếu chứng từ mua bán: giống, phân bón, thuốc"/>
    <s v="Lỗi khác"/>
    <s v="Hàng để trực tiếp sàn không kê lót triệt để"/>
    <n v="0.61"/>
    <s v="Đạt mức cơ bản và tái đánh giá sau 6 tháng"/>
    <s v=""/>
    <m/>
    <d v="2026-07-21T00:00:00"/>
    <x v="0"/>
    <m/>
    <n v="1"/>
    <n v="0"/>
    <n v="0"/>
    <s v="2062748Rau củ"/>
  </r>
  <r>
    <n v="42"/>
    <n v="2026"/>
    <x v="0"/>
    <s v="Thực phẩm tươi sống, chế biến"/>
    <x v="0"/>
    <s v="Nguyễn Thị Thanh Hào"/>
    <s v="Trần Quang Huy"/>
    <s v="MB"/>
    <s v="Thành phố Hà Nội"/>
    <s v="Định kỳ"/>
    <s v="Sản xuất"/>
    <s v="2003486"/>
    <s v="CÔNG TY TNHH UNI - SEA"/>
    <s v="Số 100 ngõ 192 đường Tam Trinh, Yên Sơ, Hoàng Mai, hà Nội"/>
    <s v="CHI NHÁNH CÔNG TY TNHH MEGA VIỆT PHÁT – NHÀ MÁY MEGADELI – L,06A, Đường số 1, KCN Long Hậu, Xã Long Hậu, Huyện Cần Giuộc, Tỉnh Long An (Tây Ninh)"/>
    <s v="Mr, Thăng GĐ 0973481616/Yến KT 0326159999"/>
    <s v="Mr, Thăng GĐ 0973481616/Yến KT 0326159999"/>
    <s v="Dathang@unisea,vn; UNISEA Công ty TNHH &lt;dathang@unisea,com,vn&gt;"/>
    <s v="Sơ chế thủy hải sản"/>
    <s v="Trần Thị Nga"/>
    <m/>
    <s v="QA ST/CH"/>
    <d v="2026-01-19T00:00:00"/>
    <n v="0.65800000000000003"/>
    <s v="Đạt mức cơ bản và tái đánh giá sau 6 tháng"/>
    <m/>
    <m/>
    <s v="Lỗi khác"/>
    <s v="Thiếu bản cam kết Hộ nuôi trồng Nguyễn Thị Thúy, Nam Tân, Nam Sách, Hải Dương_x000a_Chưa thực hiện ghi chép hồ sơ theo dõi sản xuất gồm các nội dung: Thông tin lô_x000a_hàng nhận, khối lượng sản xuất trong ngày, nơi hàng đến"/>
    <m/>
    <m/>
    <s v="Lỗi vệ sinh nhà xưởng – thiết bị"/>
    <s v="Máy pack khay, máy cắt lát chưa được vệ sinh sạch sẽ,Trần nhà khu vực sơ chế bị rỉ sét, khó vệ sinhSàn kho mát chưa được vệ sinh sạch sẽ (bám bẩn, nhiều rác dưới gầm kệ kho)Thiếu giấy khám sức khỏe của 2/9 nhân viên: Nguyễn Văn Vững, Lưu Viết Hồi"/>
    <n v="0.65800000000000003"/>
    <s v="Đạt mức cơ bản và tái đánh giá sau 6 tháng"/>
    <s v=""/>
    <m/>
    <d v="2026-07-19T00:00:00"/>
    <x v="0"/>
    <m/>
    <n v="1"/>
    <n v="0"/>
    <n v="0"/>
    <s v="2003486Thủy hải sản"/>
  </r>
  <r>
    <n v="43"/>
    <n v="2026"/>
    <x v="0"/>
    <s v="Thực phẩm tươi sống, chế biến"/>
    <x v="0"/>
    <s v="Trần Quang Huy_x000a_Phạm Thị Thảo"/>
    <s v="Trần Quang Huy"/>
    <s v="MN"/>
    <s v="Thành phố Đà Nẵng"/>
    <s v="Định kỳ"/>
    <s v="Thu mua, kinh doanh"/>
    <s v="2008111"/>
    <s v="CTY TNHH MTV HẢI SẢN TUẤN LỘC"/>
    <s v="Thửa đất số (86+87), tờ bản đồsố 26, lô (8+ 9) - A2 đường Nguyễn TấtThành, Phường Hòa Minh, Q, Liên Chiểu,TP, Đà Nẵng,"/>
    <m/>
    <s v="MS Hạnh"/>
    <n v="934999185"/>
    <s v="sale,hs,tuanloc@gmail,com"/>
    <s v="Cá nước mặn, cá nước ngọt, giáp xác nhuyễn thể"/>
    <s v="Phùng Thanh Anh"/>
    <m/>
    <s v="QA NCC"/>
    <d v="2026-01-21T00:00:00"/>
    <n v="0.67"/>
    <s v="Đạt mức cơ bản và tái đánh giá sau 6 tháng"/>
    <m/>
    <m/>
    <m/>
    <m/>
    <m/>
    <m/>
    <s v="Lỗi vệ sinh nhà xưởng – thiết bị"/>
    <s v="- Chưa có chương trình bẫy bắt con trùng động vật gây hại_x000a_- Chưa có nhật ký sản xuất, theo dõi ghi chép trong quá trình nuôi, phòng chữa bệnh_x000a_- Nhà vệ sinh bẩn, thiếu bồn rửa tay_x000a_- Nguyên liệu đầu vào và sản phẩm đầu ra đi chung một lối_x000a_- Chưa có kv riêng biệt lưu trữ xà phòng, nước lau sàn"/>
    <n v="0.67"/>
    <s v="Đạt mức cơ bản và tái đánh giá sau 6 tháng"/>
    <s v=""/>
    <m/>
    <d v="2026-07-21T00:00:00"/>
    <x v="0"/>
    <m/>
    <n v="1"/>
    <n v="0"/>
    <n v="0"/>
    <s v="2008111Thủy hải sản"/>
  </r>
  <r>
    <n v="44"/>
    <n v="2026"/>
    <x v="0"/>
    <s v="Thực phẩm tươi sống, chế biến"/>
    <x v="2"/>
    <s v="Lâm Kim Huyền Trân_x000a_Kiều Thị Tuyết Sương_x000a_Nguyễn Thị Bách Thoa"/>
    <s v="Lưu Thị Hậu"/>
    <s v="MN"/>
    <s v="Thành phố Đà Nẵng"/>
    <s v="Kiểm soát nguồn"/>
    <s v="Sản xuất và kinh doanh"/>
    <s v="2011364"/>
    <s v="CTY TNHH TM DV NÔNG SẢN VĂN BẰNG"/>
    <s v="218 Nguyễn Quang Lâm, Hòa Xuân, Cẩm lệ, Đà Nẵng"/>
    <m/>
    <s v="Mr, Bằng"/>
    <s v="0916644780"/>
    <s v="Nongsanvanbang@gmail,com"/>
    <s v="Giá đỗ"/>
    <s v="Phùng Thanh Anh"/>
    <m/>
    <s v="QA NCC"/>
    <d v="2026-01-16T00:00:00"/>
    <n v="0.60299999999999998"/>
    <s v="Đạt mức cơ bản và tái đánh giá sau 6 tháng"/>
    <m/>
    <m/>
    <m/>
    <m/>
    <s v="Lỗi hồ sơ chứng từ truy xuất"/>
    <s v=" Thiếu nhật ký thu mua nguyên liệu, nhật ký sản xuất_x000a_"/>
    <s v="Yếu tố con người"/>
    <s v="- NCC Chưa có quy trình kiểm soát con trùng động vật gây hại_x000a_- Chưa tập huấn ATTP, Thiếu khám sức khỏe"/>
    <n v="0.60299999999999998"/>
    <s v="Đạt mức cơ bản và tái đánh giá sau 6 tháng"/>
    <s v=""/>
    <m/>
    <d v="2026-07-16T00:00:00"/>
    <x v="0"/>
    <m/>
    <n v="1"/>
    <n v="0"/>
    <n v="0"/>
    <s v="2011364Rau củ"/>
  </r>
  <r>
    <n v="45"/>
    <n v="2026"/>
    <x v="0"/>
    <s v="Thực phẩm tươi sống, chế biến"/>
    <x v="2"/>
    <s v="Lâm Kim Huyền Trân_x000a_Kiều Thị Tuyết Sương_x000a_Nguyễn Thị Bách Thoa"/>
    <s v="Lưu Thị Hậu"/>
    <s v="MN"/>
    <s v="Thành phố Đà Nẵng"/>
    <s v="Kiểm soát nguồn"/>
    <s v="Sản xuất và kinh doanh"/>
    <s v="2010204"/>
    <s v="HTX TP SẠCH PHÚ NINH"/>
    <m/>
    <s v="Hộ Võ Xuân Sơn, Nghĩa Hà, Quảng Ngãi"/>
    <s v="Đặng Thị Kiều Oanh "/>
    <s v="0935803649"/>
    <s v="binhthaohuyen100889@gmail,com"/>
    <s v="Cải ngọt, cải thài, cải xanh"/>
    <s v="Phùng Thanh Anh"/>
    <m/>
    <s v="QA NCC"/>
    <d v="2026-01-13T00:00:00"/>
    <n v="0.57999999999999996"/>
    <s v=" Không đạt và ngừng mua hàng"/>
    <m/>
    <m/>
    <m/>
    <m/>
    <s v="Lỗi hồ sơ chứng từ truy xuất"/>
    <s v="Chưa ghi chép nhật ký trồng trọt, nhật ký thu hoạch"/>
    <s v="Lỗi khác"/>
    <s v="Đất trồng và nước tưới chưa kiểm nghiệm"/>
    <n v="0.57999999999999996"/>
    <s v=" Không đạt và ngừng mua hàng"/>
    <s v=""/>
    <m/>
    <b v="0"/>
    <x v="1"/>
    <m/>
    <n v="0"/>
    <n v="1"/>
    <n v="0"/>
    <s v="2010204Rau củ"/>
  </r>
  <r>
    <n v="46"/>
    <n v="2026"/>
    <x v="0"/>
    <s v="Thực phẩm tươi sống, chế biến"/>
    <x v="2"/>
    <s v="Lâm Kim Huyền Trân_x000a_Kiều Thị Tuyết Sương_x000a_Nguyễn Thị Bách Thoa"/>
    <s v="Lưu Thị Hậu"/>
    <s v="MN"/>
    <s v="Thành phố Đà Nẵng"/>
    <s v="Kiểm soát nguồn"/>
    <s v="Sản xuất và kinh doanh"/>
    <s v="2010204"/>
    <s v="HTX TP SẠCH PHÚ NINH"/>
    <m/>
    <s v="HTX Trà Lang, Nghĩa Hiệp&amp;Mộ Đức, Quảng Ngãi"/>
    <s v="Đặng Thị Kiều Oanh "/>
    <s v="0935803649"/>
    <s v="binhthaohuyen100889@gmail,com"/>
    <s v="Cải ngọt, cải thài, cải xanh, rau muống"/>
    <s v="Phùng Thanh Anh"/>
    <m/>
    <s v="QA NCC"/>
    <d v="2026-01-13T00:00:00"/>
    <n v="0"/>
    <s v=" Không đạt và ngừng mua hàng"/>
    <s v="Không có GCN"/>
    <s v="HTX Trà Lang chưa có giấy chứng nhận ATTP"/>
    <m/>
    <m/>
    <s v="Lỗi hồ sơ chứng từ truy xuất"/>
    <s v="Chưa ghi chép nhật ký trồng trọt, nhật ký thu hoạch"/>
    <s v="Lỗi khác"/>
    <s v="Đất trồng và nước tưới chưa kiểm nghiệm"/>
    <n v="0"/>
    <s v=" Không đạt và ngừng mua hàng"/>
    <s v=""/>
    <m/>
    <b v="0"/>
    <x v="1"/>
    <m/>
    <n v="0"/>
    <n v="1"/>
    <n v="0"/>
    <s v="2010204Rau củ"/>
  </r>
  <r>
    <n v="47"/>
    <n v="2026"/>
    <x v="0"/>
    <s v="Thực phẩm tươi sống, chế biến"/>
    <x v="2"/>
    <s v="Lâm Kim Huyền Trân_x000a_Kiều Thị Tuyết Sương_x000a_Nguyễn Thị Bách Thoa"/>
    <s v="Lưu Thị Hậu"/>
    <s v="MN"/>
    <s v="Thành phố Đà Nẵng"/>
    <s v="Kiểm soát nguồn"/>
    <s v="Sản xuất và kinh doanh"/>
    <s v="2010204"/>
    <s v="HTX TP SẠCH PHÚ NINH"/>
    <m/>
    <s v="Hộ Nguyễn Thị Minh Hiệp, Thăng Bình, Quảng Nam"/>
    <s v="Đặng Thị Kiều Oanh "/>
    <s v="0935803649"/>
    <s v="binhthaohuyen100889@gmail,com"/>
    <s v="Cải ngọt, cải thài, cải xanh, rau dền, tía tô, khổ qua"/>
    <s v="Phùng Thanh Anh"/>
    <m/>
    <s v="QA NCC"/>
    <d v="2026-01-14T00:00:00"/>
    <n v="0.65"/>
    <s v="Đạt mức cơ bản và tái đánh giá sau 6 tháng"/>
    <m/>
    <m/>
    <m/>
    <m/>
    <s v="Lỗi hồ sơ chứng từ truy xuất"/>
    <s v="Chưa ghi chép nhật ký trồng trọt, nhật ký thu hoạch"/>
    <s v="Lỗi khác"/>
    <s v="Đất trồng và nước tưới chưa kiểm nghiệm"/>
    <n v="0.65"/>
    <s v="Đạt mức cơ bản và tái đánh giá sau 6 tháng"/>
    <s v=""/>
    <m/>
    <d v="2026-07-14T00:00:00"/>
    <x v="0"/>
    <m/>
    <n v="1"/>
    <n v="0"/>
    <n v="0"/>
    <s v="2010204Rau củ"/>
  </r>
  <r>
    <n v="48"/>
    <n v="2026"/>
    <x v="0"/>
    <s v="Thực phẩm tươi sống, chế biến"/>
    <x v="2"/>
    <s v="Lâm Kim Huyền Trân_x000a_Kiều Thị Tuyết Sương_x000a_Nguyễn Thị Bách Thoa"/>
    <s v="Lưu Thị Hậu"/>
    <s v="MN"/>
    <s v="Thành phố Đà Nẵng"/>
    <s v="Kiểm soát nguồn"/>
    <s v="Sản xuất và kinh doanh"/>
    <s v="2010204"/>
    <s v="HTX TP SẠCH PHÚ NINH"/>
    <m/>
    <s v="Hộ Lê Ngọc Phi Phú Ninh-Quảng Nam"/>
    <s v="Đặng Thị Kiều Oanh "/>
    <s v="0935803649"/>
    <s v="binhthaohuyen100889@gmail,com"/>
    <s v="Rau muống, bí đỏ, khổ qua, ớt sừng"/>
    <s v="Phùng Thanh Anh"/>
    <m/>
    <s v="QA NCC"/>
    <d v="2026-01-14T00:00:00"/>
    <n v="0.65"/>
    <s v="Đạt mức cơ bản và tái đánh giá sau 6 tháng"/>
    <m/>
    <m/>
    <m/>
    <m/>
    <s v="Lỗi hồ sơ chứng từ truy xuất"/>
    <s v="Chưa ghi chép nhật ký trồng trọt, nhật ký thu hoạch"/>
    <s v="Lỗi khác"/>
    <s v="Đất trồng và nước tưới chưa kiểm nghiệm"/>
    <n v="0.65"/>
    <s v="Đạt mức cơ bản và tái đánh giá sau 6 tháng"/>
    <s v=""/>
    <m/>
    <d v="2026-07-14T00:00:00"/>
    <x v="0"/>
    <m/>
    <n v="1"/>
    <n v="0"/>
    <n v="0"/>
    <s v="2010204Rau củ"/>
  </r>
  <r>
    <n v="49"/>
    <n v="2026"/>
    <x v="0"/>
    <s v="Thực phẩm tươi sống, chế biến"/>
    <x v="5"/>
    <s v="Nguyễn Thị Dung"/>
    <s v="Huỳnh Thị Bảo Trâm"/>
    <s v="MB"/>
    <s v="Thành phố Hà Nội"/>
    <s v="Định kỳ"/>
    <s v="Sản xuất"/>
    <s v="2003599"/>
    <s v="CS DIỆU LINH"/>
    <s v="Thôn Tranh Khúc, xã Duyên Hà, Thanh Trì, Hà Nội"/>
    <m/>
    <s v="Ms Tuyết - Đoàn "/>
    <s v="0987,761,359, 0763631988"/>
    <s v="dieulinhdh1359@gmail,com"/>
    <s v="Bánh chưng"/>
    <s v="Nguyễn Thị Hồng Tịnh"/>
    <s v="Nguyễn Thị Kim Lanh"/>
    <s v="QA NCC"/>
    <d v="2026-01-20T00:00:00"/>
    <n v="0.5"/>
    <s v=" Không đạt và ngừng mua hàng"/>
    <m/>
    <m/>
    <s v="Hồ sơ pháp lý sản phẩm: không có công bố/sai công bố/sai tiêu chuẩn "/>
    <s v="Sản phẩm bánh chưng gấc và bánh chưng chay chưa khớp về thành phần giữa HSCb và tem nhãn"/>
    <m/>
    <m/>
    <s v="Lỗi vệ sinh nhà xưởng – thiết bị"/>
    <s v="Cơ sở lâu năm nên tường, trần và các cửa đã xuống cấp, tường bong bẩn, trần và cửa hở không kín, không ngăn ngừa được động vật côn trùng gây hại; Nồi nấu bánh chưa được vệ sinh, nắp hoen gỉ"/>
    <n v="0.6"/>
    <s v="Đạt mức cơ bản và tái đánh giá sau 6 tháng"/>
    <s v="NCC đã gửi hành động khắc phục"/>
    <m/>
    <d v="2026-07-20T00:00:00"/>
    <x v="0"/>
    <m/>
    <n v="1"/>
    <n v="0"/>
    <n v="0"/>
    <s v="2003599Thức ăn nấu sẵn"/>
  </r>
  <r>
    <n v="50"/>
    <n v="2026"/>
    <x v="0"/>
    <s v="Thực phẩm công nghệ"/>
    <x v="3"/>
    <s v="Nguyễn Hoàng Bích Trâm"/>
    <s v="Lê Khánh Châu"/>
    <s v="MB"/>
    <s v="Thành phố Hà Nội"/>
    <s v="Định kỳ"/>
    <s v="Đóng gói"/>
    <s v="2011381"/>
    <s v="CTY TNHH TP GIA BÁCH"/>
    <s v="Số 35 nghách 39 ngõ 683 Nguyễn Khoái, Thanh Trì, Hoàng Mai, Hà Nôị"/>
    <m/>
    <s v="Chị Giang"/>
    <s v="0908 08 6263"/>
    <s v="huongnt@nguyenhuyco,com, giangpham,nguyenhuy@gmail,com"/>
    <s v="Bánh kẹo các loại"/>
    <s v="Nguyễn Thị Hồng Tịnh"/>
    <s v="Nguyễn Thị Kim Lanh"/>
    <s v="QA NCC"/>
    <d v="2026-01-22T00:00:00"/>
    <n v="0.755"/>
    <s v="Đạt mức trung bình và tái đánh giá sau 1 năm"/>
    <m/>
    <m/>
    <m/>
    <m/>
    <m/>
    <m/>
    <s v="Yếu tố con người"/>
    <s v="- Chưa trang bị BHLĐ cho NV, khách tham quan_x000a_- Chưa có bảng chỉ dẫn “Rửa tay sau khi đi vệ sinh” ở khu vực nhà vệ sinh_x000a_- Kho lưu trữ đang để hàng sát tường_x000a_- Chưa có hồ sơ theo dõi kiểm soát côn trùng"/>
    <n v="0.755"/>
    <s v="Đạt mức trung bình và tái đánh giá sau 1 năm"/>
    <s v=""/>
    <m/>
    <d v="2027-01-22T00:00:00"/>
    <x v="0"/>
    <m/>
    <n v="1"/>
    <n v="0"/>
    <n v="0"/>
    <s v="2011381Bánh kẹo"/>
  </r>
  <r>
    <n v="51"/>
    <n v="2026"/>
    <x v="0"/>
    <s v="Thực phẩm tươi sống, chế biến"/>
    <x v="5"/>
    <s v="Nguyễn Thị Dung"/>
    <s v="Huỳnh Thị Bảo Trâm"/>
    <s v="MB"/>
    <s v="Thành phố Hà Nội"/>
    <s v="Định kỳ"/>
    <s v="Sản xuất và kinh doanh"/>
    <s v="2062764"/>
    <s v="CTY CP XÂY DỰNG TM VÀ SX HTC"/>
    <s v="TT84 KĐT Nam An Khánh, Hoài Đức, Hà Nội "/>
    <m/>
    <s v="Chị Hòa "/>
    <s v="0961761566"/>
    <s v="hoathanh7679@gmail,com;ncclongnhibaodatehanoi@gmail,com;nhacungcaplongnhi@gmail,com"/>
    <s v="Bò sốt vang, chả, bò viên, gà viên"/>
    <s v="Ngô Hồng Vân"/>
    <m/>
    <s v="QA ST/CH"/>
    <d v="2026-01-23T00:00:00"/>
    <n v="0.64"/>
    <s v="Đạt mức cơ bản và tái đánh giá sau 6 tháng"/>
    <m/>
    <m/>
    <s v="Lỗi khác"/>
    <s v="- Sai thông tin chất ổn định tinh bột biến tính của các SP: chả cốm; chả cá thu; bò viên; chả bề bề, tôm nõn; chả tôm; chả cá thát lát; gà viên: trên bao bì SP là INS 1412, trong HSCB là INS 1420_x000a_- HKD Cốm Bà Doãn thiếu GCN/bản cam kết VSATTP"/>
    <m/>
    <m/>
    <s v="Lỗi vệ sinh nhà xưởng – thiết bị"/>
    <s v="Trần phòng sơ chế hở_x000a_"/>
    <n v="0.64"/>
    <s v="Đạt mức cơ bản và tái đánh giá sau 6 tháng"/>
    <s v=""/>
    <m/>
    <d v="2026-07-23T00:00:00"/>
    <x v="0"/>
    <m/>
    <n v="1"/>
    <n v="0"/>
    <n v="0"/>
    <s v="2062764Thức ăn nấu sẵn"/>
  </r>
  <r>
    <n v="52"/>
    <n v="2026"/>
    <x v="0"/>
    <s v="Thực phẩm tươi sống, chế biến"/>
    <x v="5"/>
    <s v="Nguyễn Thị Ngọc Tú"/>
    <s v="Huỳnh Thị Bảo Trâm"/>
    <s v="MN"/>
    <s v="Thành phố Hồ Chí Minh"/>
    <s v="Định kỳ"/>
    <s v="Sản xuất và kinh doanh"/>
    <s v="2008301"/>
    <s v="CTY CP SỮA TƯƠI SÀI GÒN"/>
    <s v="VP :  48/4 Hồ Biểu Chánh, Phường 11, Quận Phú Nhuận, Thành phố Hồ Chí Minh, Việt Nam_x000a_Nhà máy: Lô A8-1, đường D8, khu công nghiêp Đông Nam, xã Hòa Phú, huyện củ chi, HCM,"/>
    <m/>
    <s v="096 3278797_Mr Ánh"/>
    <s v="096 3278797_Mr Ánh"/>
    <s v="anhmau71@gmail,com; saigonmilk75@gmail,com; hungatcb@gmail,com; linh,trinh@saigonmilk,com,vn"/>
    <s v="Nước uống, Sữa các loại, Bánh flan"/>
    <s v="Hoàng Kim Duy"/>
    <m/>
    <s v="QA NCC"/>
    <d v="2026-01-10T00:00:00"/>
    <n v="0.63"/>
    <s v="Đạt mức cơ bản và tái đánh giá sau 6 tháng"/>
    <m/>
    <m/>
    <s v="Lỗi khác"/>
    <s v="Hồ sơ CBCL : thành phần Hương chỉnh thành hương liệu ; chỉ tiêu đường ghi chưa đúng theo TT 29/2023/TT-BYT_x000a_Chưa có PKN dầu bơ"/>
    <s v="Lỗi hồ sơ chứng từ truy xuất"/>
    <m/>
    <s v="Lỗi vệ sinh nhà xưởng – thiết bị"/>
    <s v="Tại thời điểm kiểm tra ghi nhận chưa thực hiện kiểm tra cân lại sau khi đóng gói_x000a_Khu vực chở xử lý cần có bảng nhận điện_x000a_Hồ sơ lưu mẫu chưa đầy đủ thông tin về tình trạng sản phẩm_x000a_Hồ sơ nhập nguyên liệu chưa có date Gạo nếp cẩm; _x000a_Hồ sơ kiểm soát: nguyên liệu nhập, hoạt động sản xuất, lưu kho nhưng chưa ghi chép đầy đủ khối lượng, đơn vị tính, cân sau đóng gói, chưa quy định độ Brix, độ ẩm, màu sắc, cảm quan…_x000a_Chưa có hợp đồng với công ty SIM ; GCN BRENTAG hết hạn_x000a_Một số nhân viên chưa đeo khẩu trang khu vực đóng gói_x000a_01 số đôi dép còn bẩn_x000a_Khám sức khỏe chưa kiểm tra máu, nước tiểu, phụ khoa_x000a_Khu vực kho, khu vực nguyên liệu chưa có phân khu vực, chưa có thẻ kho_x000a_Tường nhà nứt_x000a_Nền nhà bề, bị đọng nước_x000a_Thiết bị bị chảy nước ; chưa quy định kiểm tra định kỳ thiết bị_x000a_Chưa có máy dò kim loại ; chưa có thiết bị vệ sinh hộp sữa chua_x000a_Kiểm nghiệm nước hết hạn, chưa kiểm 06 tháng/lần tại nơi sản xuất_x000a_Chưa Có trang thiết bị điều chỉnh nhiệt độ, độ ẩm, thông gió các yếu tố ảnh hưởng tới an toàn thực phẩm;_x000a_Sản phẩm trong kho chưa quy định khu vực, date ghi chưa đúng HSD"/>
    <n v="0.76"/>
    <s v="Đạt mức trung bình và tái đánh giá sau 1 năm"/>
    <s v="NCC đã gửi hành động khắc phục"/>
    <d v="2026-01-16T00:00:00"/>
    <d v="2027-01-10T00:00:00"/>
    <x v="0"/>
    <m/>
    <n v="1"/>
    <n v="0"/>
    <n v="0"/>
    <s v="2008301Thức ăn nấu sẵn"/>
  </r>
  <r>
    <n v="53"/>
    <n v="2026"/>
    <x v="0"/>
    <s v="Thực phẩm tươi sống, chế biến"/>
    <x v="2"/>
    <s v="Nguyễn Thị Kim Cúc_x000a_Nguyễn Thị Quyên"/>
    <s v="Dương Thị Lựu"/>
    <s v="MB"/>
    <s v="Thành phố Hà Nội"/>
    <s v="Định kỳ"/>
    <s v="Kinh doanh"/>
    <s v="2060464"/>
    <s v="HTX SX VA DVNN CNC GIA LÂM"/>
    <s v="Nhà sơ chế: Trâu Quỳ, Gia Lâm, Hà Nội"/>
    <m/>
    <s v="Anh Vũ"/>
    <n v="916024345"/>
    <s v="cncgialam@gmail,com"/>
    <s v="Bắp cải, khoai tây, cà rốt"/>
    <s v="Nguyễn Thị Hồng Nhung"/>
    <s v="Nguyễn Thị Kim Lanh"/>
    <s v="QA NCC"/>
    <d v="2026-01-10T00:00:00"/>
    <n v="0.60899999999999999"/>
    <s v="Đạt mức cơ bản và tái đánh giá sau 6 tháng"/>
    <m/>
    <m/>
    <s v="Vi phạm định lượng"/>
    <s v="Bổ sung thực hiện kiểm soát đo lường đối với hàng bao gói có định lượng, kiểm định lượng 2 cân điện tử"/>
    <s v="Lỗi hồ sơ chứng từ truy xuất"/>
    <s v="- Bổ sung nhật ký và hóa đơn mua bán Cà rốt và hợp đồng, hóa đơn mua bán giống cây trồng,_x000a_- Thiếu PKN nguồn nước tưới và nguồn đất của khu vực trồng"/>
    <s v="Lỗi vệ sinh nhà xưởng – thiết bị"/>
    <s v="- Cần phải chia khu vực ra các khu vực riêng biệt: khu tiếp nhận nguyên liệu, sơ chế, chế biến, bao gói, kho hàng_x000a_Khu vực kho hàng hóa để chưa gọn gàng, chưa thực hiện vệ sinh sàn kho_x000a_- Sàn nhà khó làm vệ sinh, xây dựng quy định vệ sinh cho khu vực sơ chế_x000a_- Cửa ra vào để hở, không kín, đối diện là khu vực đang xây dựng nên còn bụi_x000a_- Bổ sung tập huấn kiến thức ATTP  (10 sinh viên)"/>
    <n v="0.60899999999999999"/>
    <s v="Đạt mức cơ bản và tái đánh giá sau 6 tháng"/>
    <s v=""/>
    <m/>
    <d v="2026-07-10T00:00:00"/>
    <x v="0"/>
    <m/>
    <n v="1"/>
    <n v="0"/>
    <n v="0"/>
    <s v="2060464Rau củ"/>
  </r>
  <r>
    <n v="54"/>
    <n v="2026"/>
    <x v="0"/>
    <s v="Thực phẩm tươi sống, chế biến"/>
    <x v="5"/>
    <s v="Nguyễn Thị Dung"/>
    <s v="Huỳnh Thị Bảo Trâm"/>
    <s v="MB"/>
    <s v="Thành phố Hà Nội"/>
    <s v="Định kỳ"/>
    <s v="Sản xuất"/>
    <s v="2001263"/>
    <s v="CTY CP PHÁT TRIỂN PHÚ MỸ"/>
    <s v="Lô CN 3, KCN Thạch Thất, Quốc Oai, TT, Quốc Oai, Huyên Quốc Oai, Hà Nội"/>
    <s v="tsanvinh@vnn,vn'; 'anvinh17620@gmail,com'; 'anvinh1211@gmail,com'; 'HẢI AN VĨNH' &lt;anvinh7621@gmail,com&gt;; 'phongqlclanvinh@gmail,com'"/>
    <m/>
    <s v="985759589"/>
    <s v="ketoan@phumybakery,com"/>
    <s v="Bánh bao"/>
    <s v="Đỗ Quang Hào"/>
    <m/>
    <s v="QA NCC"/>
    <d v="2026-01-13T00:00:00"/>
    <n v="0.7"/>
    <s v="Đạt mức cơ bản và tái đánh giá sau 6 tháng"/>
    <m/>
    <m/>
    <s v="Lỗi khác"/>
    <s v="Bánh bao chay bơ sữa; Bánh bao chay sữa: Chưa thể hiện tỉ lệ thành phần của sữa bột trên nhãn SP_x000a_Bánh bao chay vừng: Chưa thể hiện tỉ lệ phần trăm của vừng hạt_x000a_Bánh bao đậu xanh lá dứa: Thành phần NCC sử dụng hương lá dứa -&gt; NCC kiểm tra lại tên SP"/>
    <m/>
    <m/>
    <s v="Lỗi vệ sinh nhà xưởng – thiết bị"/>
    <s v="Hệ thống PCCC đang trong quá trình hoàn thiện nên CSVC chưa đảm bảo: Tường vỡ, bong tróc; Tường khu vực nguyên liệu không bằng phẳng_x000a_Trần khu vực để bao bì ẩm mốc, Trần trong khu vực trộn nguyên liệu hở, không phẳng"/>
    <n v="0.7"/>
    <s v="Đạt mức cơ bản và tái đánh giá sau 6 tháng"/>
    <s v=""/>
    <m/>
    <d v="2026-07-13T00:00:00"/>
    <x v="0"/>
    <m/>
    <n v="1"/>
    <n v="0"/>
    <n v="0"/>
    <s v="2001263Thức ăn nấu sẵn"/>
  </r>
  <r>
    <n v="55"/>
    <n v="2026"/>
    <x v="0"/>
    <s v="Thực phẩm tươi sống, chế biến"/>
    <x v="5"/>
    <s v="Nguyễn Thị Dung"/>
    <s v="Huỳnh Thị Bảo Trâm"/>
    <s v="MB"/>
    <s v="Thành phố Hải Phòng"/>
    <s v="Định kỳ"/>
    <s v="Sản xuất"/>
    <s v="2007559"/>
    <s v="CTY TNHH HỆ THỐNG SOVI"/>
    <s v="Địa chỉ cơ sở sản xuất Công ty TNHH thực phẩm SOVI: Đội 1, thôn Dương Thắng, xã Ngũ Đoan, huyện Kiến Thụy, Hải Phòng_x000a_Địa chỉ địa điểm kinh doanh Công ty TNHH hệ thống SOVI: Kiot 09-10, Ecohome 2, Tân Xuân, Đông Ngạc, Bắc Từ Liêm, HN"/>
    <s v="Sản phẩm thịt sơ chế: Chả lá lốt, Thịt mọc, Thịt xiên mắc mật,…"/>
    <m/>
    <n v="987593626"/>
    <s v="viet@sovi,org"/>
    <s v="Thức ăn chế biến sẵn,_x000a_Thực phẩm đóng hộp,"/>
    <s v="Bùi Thị Mai"/>
    <s v="Nguyễn Hữu Linh"/>
    <s v="QA NCC"/>
    <d v="2026-01-12T00:00:00"/>
    <n v="0.62"/>
    <s v="Đạt mức cơ bản và tái đánh giá sau 6 tháng"/>
    <m/>
    <m/>
    <s v="Vi phạm kiểm soát mối nguy"/>
    <s v="Nguồn nguyên liệu thịt: thiếu bản cam kết ATTP, chưa kiểm soát nguồn nguyên liệu thịt kiểm nghiệm chỉ tiêu an toàn , Kiểm nghiệm thành phẩm không đạt yêu cầu"/>
    <s v="Lỗi hồ sơ chứng từ truy xuất"/>
    <s v="Thiếu kiểm dịch vận chuyển ngoại tỉnh"/>
    <s v="Lỗi vệ sinh nhà xưởng – thiết bị"/>
    <s v="Công nhân chưa đảm bảo che kín tóc, Nhà xưởng khu nấu mốc, Khu sơ chế chế biến trong cùng 01 khu, nguy cơ nhiễm chéo,"/>
    <n v="0.62"/>
    <s v="Đạt mức cơ bản và tái đánh giá sau 6 tháng"/>
    <s v=""/>
    <m/>
    <d v="2026-07-12T00:00:00"/>
    <x v="0"/>
    <m/>
    <n v="1"/>
    <n v="0"/>
    <n v="0"/>
    <s v="2007559Thức ăn nấu sẵn"/>
  </r>
  <r>
    <n v="56"/>
    <n v="2026"/>
    <x v="0"/>
    <s v="Thực phẩm tươi sống, chế biến"/>
    <x v="5"/>
    <s v="Nguyễn Thị Dung"/>
    <s v="Huỳnh Thị Bảo Trâm"/>
    <s v="MB"/>
    <s v="Thành phố Hà Nội"/>
    <s v="Định kỳ"/>
    <s v="Sản xuất và kinh doanh"/>
    <s v="2060603"/>
    <s v="THỦY HÙNG  CS SX GIÒ CHẢ ƯỚC LỄ"/>
    <s v="Hồng Hà, Hà Nội"/>
    <m/>
    <s v="Ms Hạnh"/>
    <s v="Ms Hạnh 0982,668,761"/>
    <m/>
    <s v="Giò chả"/>
    <s v="Bùi Thị Mai"/>
    <s v="Nguyễn Hữu Linh"/>
    <s v="QA NCC"/>
    <d v="2026-01-19T00:00:00"/>
    <n v="0.57999999999999996"/>
    <s v=" Không đạt và ngừng mua hàng"/>
    <m/>
    <m/>
    <s v="Vi phạm kiểm soát mối nguy"/>
    <s v="NCC chưa có kiểm nghiệm kiểm soát nguồn thịt lợn, Sau một số sự cố NCC trên thị trường, Chưa có bản thuyết minh quy trình sản xuất=&gt; NCC bổ sung,Biểu mẫu kiểm soát vệ sinh nhà xưởng chưa đủ thể hiện đã kiểm soát trang thiết bị dụng cụ=&gt; NCC hoàn thiện lại biểu mẫu,_x000a_Sự cố truyền thông về nguyên liệu thịt sản xuất trên thị trường, NCC chưa thực hiện kiểm nghiệm chỉ tiêu an toàn và dịch tả lợn=&gt; NCC bổ sung lại QLCL,Chưa có kiểm nghiệm lá chuối tiếp xúc trực tiếp thực phẩm,"/>
    <m/>
    <m/>
    <s v="Lỗi vệ sinh nhà xưởng – thiết bị"/>
    <s v="NCC chưa tuân thủ nguyên tắc 01 chiều, Sử dụng 01 tháng máy cho cả khu vực sản xuất và sinh hoạt chung, Sàn động nước,Có thiết bị kiểm soát côn trùng và động vật gây hại nhưng đặt chưa đúng vị trí, thiếu hồ sơ ghi chép tương ứng"/>
    <n v="0.57999999999999996"/>
    <s v=" Không đạt và ngừng mua hàng"/>
    <s v=""/>
    <m/>
    <b v="0"/>
    <x v="1"/>
    <m/>
    <n v="0"/>
    <n v="1"/>
    <n v="0"/>
    <s v="2060603Thức ăn nấu sẵn"/>
  </r>
  <r>
    <n v="57"/>
    <n v="2026"/>
    <x v="0"/>
    <s v="Thực phẩm tươi sống, chế biến"/>
    <x v="5"/>
    <s v="Nguyễn Thị Ngọc Tú"/>
    <s v="Huỳnh Thị Bảo Trâm"/>
    <s v="MN"/>
    <s v="Thành phố Hồ Chí Minh"/>
    <s v="Định kỳ"/>
    <s v="Sản xuất và kinh doanh"/>
    <s v="2000520"/>
    <s v="CTY TNHH MTV CBTP THỌ PHÁT"/>
    <s v="Nhà máy sản xuất Thọ Phát và chi Nhánh Mỹ Hương: Địa chỉ Lô HT-F2-4&amp;5 KCN Hiệp Phước, Xã Hiệp Phước, Huyện Nhà Bè, TP,HCM"/>
    <m/>
    <s v="Mr, Tốt"/>
    <s v="0939663128"/>
    <s v="Tot,CA@thophat,vn"/>
    <s v="Bánh bao, bánh giò"/>
    <s v="Mai Văn Biên"/>
    <m/>
    <s v="QA NCC"/>
    <d v="2026-01-13T00:00:00"/>
    <n v="0.86"/>
    <s v="Đạt mức trung bình và tái đánh giá sau 1 năm"/>
    <m/>
    <m/>
    <s v="Vi phạm về ATTP: Lịch sử vi phạm kiểm nghiệm (vi sinh/kháng sinh,…), KNKH"/>
    <s v="Có khiếu nại khách hàng, Bánh bao nhân thịt heo 500 g bị lẫn miếng nhựa (2025)"/>
    <m/>
    <m/>
    <s v="Lỗi khác"/>
    <s v="1 Công nhân công đoạn định hình bánh bao còn để móng tay dài_x000a_Nguyên liệu bột còn để gần chỗ thu gom rác thải_x000a_Cửa sổ phòng sơ chế nguyên liệu còn dơ (hành, củ đậu), cần làm vệ sinh lại, _x000a_Chai cồn vệ sinh chưa có nhãn nhận diện_x000a_Phòng cân nguyên liệu nhỏ, ẩm ướt, nguyên liệu còn để chồng lên nhau,  kê sát tường, nhiều nguyên liệu rơi vãi ra ngoài, _x000a_1 số nguyên liệu sử dụng chưa hết và lưu kho chưa được dán thẻ nhận diện đầy đủ thông tin nhận biết,_x000a_Bổ sung lại hợp đồng xử lý rác thải (hợp đồng cũ đã hết hiệu lực),"/>
    <n v="0.86"/>
    <s v="Đạt mức trung bình và tái đánh giá sau 1 năm"/>
    <s v=""/>
    <m/>
    <d v="2027-01-13T00:00:00"/>
    <x v="0"/>
    <m/>
    <n v="1"/>
    <n v="0"/>
    <n v="0"/>
    <s v="2000520Thức ăn nấu sẵn"/>
  </r>
  <r>
    <n v="58"/>
    <n v="2026"/>
    <x v="0"/>
    <s v="Thực phẩm công nghệ"/>
    <x v="7"/>
    <s v="Võ Thị Kim Nhanh"/>
    <s v="Nguyễn Thị Mai Huyên"/>
    <s v="MN"/>
    <s v="Thành phố Hồ Chí Minh"/>
    <s v="Định kỳ"/>
    <s v="Sản xuất và kinh doanh"/>
    <s v="2000471"/>
    <s v="CÔNG TY CỔ PHẦN VIỆT NAM KỸ NGHỆ SÚC SẢN VISSAN"/>
    <s v="Nhà máy:  420 Nơ Trang Long, Phường 13, Quận Bình Thạnh, Thành phố Hồ Chí Minh, Việt Nam"/>
    <m/>
    <s v="Mr, Nam"/>
    <s v="0988547781"/>
    <s v="Nam Pham Duy' &lt;duynamvissan@gmail,com&gt;; Nguyễn Dương Hồng Lan &lt;lan,ndh@vissan,com,vn&gt;; Tuyen Nguyen &lt;tuyenfood@gmail,com&gt;; tnqminh,vissan &lt;tnqminh,vissan@gmail,com&gt;"/>
    <s v="Chả giò, nem, xúc xích, đồ hộp"/>
    <s v="Hoàng Kim Duy"/>
    <s v="Mai Văn Biên"/>
    <s v="QA NCC"/>
    <d v="2026-01-19T00:00:00"/>
    <n v="0.65"/>
    <s v="Đạt mức cơ bản và tái đánh giá sau 6 tháng"/>
    <m/>
    <m/>
    <s v="Vi phạm về ATTP: Lịch sử vi phạm kiểm nghiệm (vi sinh/kháng sinh,…), KNKH"/>
    <s v="Khiếu nại khách hàng liên quan đến xúc xích tiệt trùng_x000a_Chứng nhận hàng việt Nam in trên nhãn không có năm chưa có xác nhận của hội HVNCLC_x000a_Màng film đóng gói xúc xích có mối nguy về túi bị rách ảnh hưởng đến khiếu nại KH_x000a_Hồ sơ lưu mẫu chưa quy định về khoảng thời gian lưu mẫu khi hết HSD_x000a_"/>
    <m/>
    <m/>
    <s v="Lỗi vệ sinh nhà xưởng – thiết bị"/>
    <s v="Một số nhân viên chưa đeo khẩu trang khu vực sản xuất_x000a_Nhân viên còn để nước trong khu vực kiểm tra đóng gói_x000a_Khu vực kho mát chưa có phân khu vực (xúc xích, nem, giò) chờ xuất còn để lộn xộn (các mặt hàng để xen kẽ nhau) chưa có thẻ kho,   chưa có thẻ kho_x000a_Tường nhà nứt_x000a_Nền nhà bề, bị đọng nước_x000a_Trần mốc, thấm nước_x000a_Vẫn còn sử dụng các máy móc cũ, có sơn bị bong tróc, bám bẩn ; Quạt thông gió bẩn chưa được vệ sinh_x000a_Chưa có máy kiểm tra bao bì xì xúc xích tiệt trùng ; chưa có thiết bị dò vật thể lạ thành phẩm_x000a_NCC chỉ kiểm soát nguồn nước, chưa kiểm soát nguồn nước đá tự sản xuất (chưa kiểm nghiệm nước đá),_x000a_Trần nhà khu vực bao gói xúc xích, giò, nem còn ẩm mốc"/>
    <n v="0.65"/>
    <s v="Đạt mức cơ bản và tái đánh giá sau 6 tháng"/>
    <s v=""/>
    <m/>
    <d v="2026-07-19T00:00:00"/>
    <x v="0"/>
    <m/>
    <n v="1"/>
    <n v="0"/>
    <n v="0"/>
    <s v="2000471Thịt nguội, xúc xích, hàng chua"/>
  </r>
  <r>
    <n v="59"/>
    <n v="2026"/>
    <x v="0"/>
    <s v="Thực phẩm tươi sống, chế biến"/>
    <x v="2"/>
    <s v="Nguyễn Thị Dung"/>
    <s v="Huỳnh Thị Bảo Trâm"/>
    <s v="MB"/>
    <s v="Tỉnh Thanh Hoá"/>
    <s v="Kiểm soát nguồn"/>
    <s v="Sản xuất"/>
    <s v="2004749"/>
    <s v="CTY CP HTS VIỆT NAM"/>
    <s v="CTY bảo tồn gen: thanh hóa"/>
    <m/>
    <m/>
    <s v="Ms Trang : 0984600411; Ms, Trang 0934228663/ Hot line 0984600411"/>
    <m/>
    <s v="cam canh"/>
    <s v="Trần Văn Khoa"/>
    <m/>
    <s v="QA NCC"/>
    <d v="2026-01-14T00:00:00"/>
    <n v="0.6"/>
    <s v="Đạt mức cơ bản và tái đánh giá sau 6 tháng"/>
    <m/>
    <m/>
    <m/>
    <m/>
    <s v="Lỗi hồ sơ chứng từ truy xuất"/>
    <s v="Thiếu chứng từ mua bán: giống, phân bón, thuốc"/>
    <m/>
    <m/>
    <n v="0.6"/>
    <s v="Đạt mức cơ bản và tái đánh giá sau 6 tháng"/>
    <s v=""/>
    <m/>
    <d v="2026-07-14T00:00:00"/>
    <x v="0"/>
    <m/>
    <n v="1"/>
    <n v="0"/>
    <n v="0"/>
    <s v="2004749Rau củ"/>
  </r>
  <r>
    <n v="60"/>
    <n v="2026"/>
    <x v="0"/>
    <s v="Thực phẩm công nghệ"/>
    <x v="6"/>
    <s v="Lê Phạm Quốc Bảo"/>
    <s v="Nguyễn Vũ Diệu Anh"/>
    <s v="MB"/>
    <s v="Thành phố Hải Phòng"/>
    <s v="Kiểm soát nguồn"/>
    <s v="Sản xuất"/>
    <s v="2005654"/>
    <s v="CTY CP ĐỒ HỘP HẠ LONG"/>
    <s v="71 Lê Lai, Lê Chân, Hải Phòng"/>
    <m/>
    <m/>
    <m/>
    <m/>
    <s v="Pate, đồ hộp"/>
    <s v="Trần Văn Khoa"/>
    <s v="Nguyễn Thị Kim Lanh"/>
    <s v="QA NCC"/>
    <d v="2026-01-09T00:00:00"/>
    <n v="0"/>
    <s v=" Không đạt và ngừng mua hàng"/>
    <m/>
    <m/>
    <s v="Vi phạm kiểm soát mối nguy"/>
    <s v="- Công ty CP Đồ Hộp Hạ Long  chưa cung cấp được hồ sơ truy xuất nguồn gốc nguyên liệu nội địa lý do các nhân sự chủ chốt công ty đang đi giải trình với CQCN_x000a_- Chưa kiểm soát dịch bệnh dịch tả châu phi_x000a_- Công ty CP Đồ Hộp Hạ Long nhập nguyên liệu từ Hộ kinh doanh Bùi Đức Trọng (Đơn vị này có liên quan đến đường dây thu mua thịt nhiễm bệnh) từ trước năm 2025 (đại diện công ty không nhớ chính xác do đầu mối thu mua không có mặt tại buổi làm việc để cung cấp hợp đồng thu mua), tuy nhiên việc thu mua không diễn ra liên tục tùy từng thời điểm"/>
    <s v="Lỗi hồ sơ chứng từ truy xuất"/>
    <s v="Chưa cung cấp được hồ sơ kiểm soát các công đoạn từ nhập nguyên liệu, sản xuất, lưu kho"/>
    <m/>
    <m/>
    <n v="0"/>
    <s v=" Không đạt và ngừng mua hàng"/>
    <s v=""/>
    <m/>
    <b v="0"/>
    <x v="1"/>
    <m/>
    <n v="0"/>
    <n v="1"/>
    <n v="0"/>
    <s v="2005654Thực phẩm khô"/>
  </r>
  <r>
    <n v="61"/>
    <n v="2026"/>
    <x v="1"/>
    <s v="Thực phẩm tươi sống, chế biến"/>
    <x v="8"/>
    <s v="Phạm Thị Thim_x000a_Nguyễn Thị Yến Nhi"/>
    <s v="Nguyễn Thúy Quỳnh"/>
    <s v="MN"/>
    <s v="Tỉnh Tây Ninh"/>
    <s v="Định kỳ"/>
    <s v="Sản xuất"/>
    <s v="2011013"/>
    <s v="CÔNG TY TNHH CHĂN NUÔI VIỆT NHẬT"/>
    <s v="519 ĐƯỜNG MINH KHAI, PHƯỜNG VĨNH TUY, QUẬN HAI BÀ TRƯNG, TP HÀ NỘI, VIỆT NAM"/>
    <m/>
    <s v="Ms Linh"/>
    <s v="039 7549 626"/>
    <s v="linh,dtm@vinabeef,com"/>
    <s v="Thịt bò"/>
    <s v="Nguyễn Quốc Hiển"/>
    <m/>
    <s v="QA NCC"/>
    <d v="2026-02-09T00:00:00"/>
    <n v="0.77400000000000002"/>
    <s v="Đạt mức trung bình và tái đánh giá sau 1 năm"/>
    <m/>
    <m/>
    <m/>
    <m/>
    <s v="Lỗi hồ sơ chứng từ truy xuất"/>
    <s v="Quy trình truy xuất chưa đầy đủ (thiếu biểu mẫu xuất nguyên liệu từ kho), chưa truy xuất được các lô khác nhau trong cùng 1 ngày,"/>
    <s v="Yếu tố con người"/>
    <s v="Chưa có đầy đủ hồ sơ khám sức khỏe của nhân viên sản xuất (Huyền),_x000a_Hiện tại Cty đang cho nhân viên tự khai báo sức khỏe, và kiểm tra 1 tuần 1 lần,"/>
    <n v="0.77400000000000002"/>
    <s v="Đạt mức trung bình và tái đánh giá sau 1 năm"/>
    <m/>
    <m/>
    <d v="2027-02-09T00:00:00"/>
    <x v="0"/>
    <m/>
    <n v="1"/>
    <n v="0"/>
    <n v="0"/>
    <s v="2011013Thịt"/>
  </r>
  <r>
    <n v="62"/>
    <n v="2026"/>
    <x v="1"/>
    <s v="Thực phẩm công nghệ"/>
    <x v="9"/>
    <s v="Nguyễn Thị Nhớ"/>
    <s v="Nguyễn Vũ Diệu Anh"/>
    <s v="MB"/>
    <s v="Thành phố Hà Nội"/>
    <s v="Định kỳ"/>
    <s v="Sản xuất và kinh doanh"/>
    <s v="2000843"/>
    <s v="CTY TNHH TM HOÀNG LÊ"/>
    <s v="Kho 838 Bạch Đằng, Hai Bà Trưng, Hà Nội_x000a_- Kho 104 Vũ Xuân Thiều, Long Biên, HN "/>
    <m/>
    <s v="Ms Hồng"/>
    <n v="985960249"/>
    <s v="thu,nguyen@kiwifood,net; service@kiwifood,net"/>
    <s v="thịt bò đông lanh, cá hồi"/>
    <s v="Trần Văn Khoa"/>
    <s v="Trần Thị Nga"/>
    <s v="QA NCC"/>
    <d v="2026-02-10T00:00:00"/>
    <n v="0.67"/>
    <s v="Đạt mức cơ bản và tái đánh giá sau 6 tháng"/>
    <m/>
    <m/>
    <s v="Vi phạm nhãn mác/bao bì"/>
    <s v="Mã hàng Cá hồi đông lạnh 500g địa chỉ nhà máy sản xuất trên nhãn và hồ sơ công bố không khớp nhau,"/>
    <s v="Lỗi hồ sơ chứng từ truy xuất"/>
    <s v="Cá hồi: NCC khi giao hàng đến các điểm không kèm tờ khai hải quan, ghi nhận '- 1 số CH không có hồ sơ hải quan (CH 3659), trên phiếu xuất kho không thê hiện số tờ khai lô hàng_x000a_- Sản phẩm thịt bò, cá hồi: biểu mẫu kiểm tra không xác định được nguyên liệu của NCC nào, xuất xứ, ngày sản xuất- HSD gốc"/>
    <s v="Lỗi vệ sinh nhà xưởng – thiết bị"/>
    <s v="Chưa cung cấp được hồ sơ kiểm soát vệ sinh khu vực sản xuất sản phẩm chế biến: piza, pho mai que,,,,"/>
    <n v="0.67"/>
    <s v="Đạt mức cơ bản và tái đánh giá sau 6 tháng"/>
    <m/>
    <m/>
    <d v="2026-08-10T00:00:00"/>
    <x v="0"/>
    <m/>
    <n v="1"/>
    <n v="0"/>
    <n v="0"/>
    <s v="2000843Đông lạnh"/>
  </r>
  <r>
    <n v="63"/>
    <n v="2026"/>
    <x v="1"/>
    <s v="Thực phẩm tươi sống, chế biến"/>
    <x v="8"/>
    <s v="Phạm Thị Thảo_x000a_Nguyễn Thị Thanh Hào"/>
    <s v="Trần Quang Huy"/>
    <s v="MN"/>
    <s v="Thành phố Đà Nẵng"/>
    <s v="Định kỳ"/>
    <s v="Sản xuất và kinh doanh"/>
    <s v="2010927"/>
    <s v="CÔNG TY CP HAVGROUP"/>
    <s v="Lò mổ Đà Sơn: 60 Đà Sơn 2, P, Hòa Khánh, Tp Đà Nẵng_x000a_Cơ sở sơ chế : 66 Đà Sơn 2, P, Hòa Khánh, Tp Đà Nẵng"/>
    <m/>
    <s v="Ms, Vi Diệu"/>
    <s v="0702 666 767,"/>
    <s v="havgroup050715@gmail,com"/>
    <s v="Thịt heo, bò"/>
    <s v="Phùng Thanh Anh"/>
    <m/>
    <s v="QA NCC"/>
    <d v="2026-02-06T00:00:00"/>
    <n v="0.71799999999999997"/>
    <s v="Đạt mức cơ bản và tái đánh giá sau 6 tháng"/>
    <m/>
    <m/>
    <s v="Vi phạm về ATTP: Lịch sử vi phạm kiểm nghiệm (vi sinh/kháng sinh,…), KNKH"/>
    <s v="Mã hàng thăn bò nhiễm Ecoli, Coliform tháng 11/2025"/>
    <m/>
    <m/>
    <s v="Lỗi vệ sinh nhà xưởng – thiết bị"/>
    <s v="Cơ sở pha lóc chưa ghi chép đầy đủ nhật ký vệ sinh trang thiết bị máy móc, cơ sở hạ tầng, Còn dùng thớt gỗ dao sắt chặt xương heo, Khu giết mổ tập trung chưa có phòng thay đồ, bồn rửa tay, sàn bẩn, cơ sở hở"/>
    <n v="0.71799999999999997"/>
    <s v="Đạt mức cơ bản và tái đánh giá sau 6 tháng"/>
    <m/>
    <m/>
    <d v="2026-08-06T00:00:00"/>
    <x v="0"/>
    <m/>
    <n v="1"/>
    <n v="0"/>
    <n v="0"/>
    <s v="2010927Thịt"/>
  </r>
  <r>
    <n v="64"/>
    <n v="2026"/>
    <x v="1"/>
    <s v="Thực phẩm tươi sống, chế biến"/>
    <x v="2"/>
    <s v="Lâm Kim Huyền Trân_x000a_Kiều Thị Tuyết Sương_x000a_Nguyễn Thị Bách Thoa"/>
    <s v="Lưu Thị Hậu"/>
    <s v="MN"/>
    <s v="Tỉnh Gia Lai"/>
    <s v="Kiểm soát nguồn"/>
    <s v="Sản xuất và kinh doanh"/>
    <s v="2003918"/>
    <s v="CTY TNHH MTV HƯƠNG ĐẤT AN PHÚ"/>
    <s v="Thôn 7 , Xã An Phú, Tp Pleiku, Tỉnh Gia Lai"/>
    <m/>
    <s v="Mr, Phong"/>
    <s v="0974710246"/>
    <s v="huongdatanphu@gmail,com"/>
    <s v="Rau ăn lá, rau ăn quả"/>
    <s v="Phùng Thanh Anh"/>
    <m/>
    <s v="QA NCC"/>
    <d v="2026-02-10T00:00:00"/>
    <n v="0.7"/>
    <s v="Đạt mức cơ bản và tái đánh giá sau 6 tháng"/>
    <m/>
    <m/>
    <m/>
    <m/>
    <m/>
    <m/>
    <s v="Lỗi vệ sinh nhà xưởng – thiết bị"/>
    <s v="Khu sơ chế tường bẩn, hở, còn một số sọt hàng để trực tiếp dưới sàn bám bẩn"/>
    <n v="0.7"/>
    <s v="Đạt mức cơ bản và tái đánh giá sau 6 tháng"/>
    <m/>
    <m/>
    <d v="2026-08-10T00:00:00"/>
    <x v="0"/>
    <m/>
    <n v="1"/>
    <n v="0"/>
    <n v="0"/>
    <s v="2003918Rau củ"/>
  </r>
  <r>
    <n v="65"/>
    <n v="2026"/>
    <x v="1"/>
    <s v="Thực phẩm tươi sống, chế biến"/>
    <x v="2"/>
    <s v="Lâm Kim Huyền Trân_x000a_Kiều Thị Tuyết Sương_x000a_Nguyễn Thị Bách Thoa"/>
    <s v="Lưu Thị Hậu"/>
    <s v="MN"/>
    <s v="Tỉnh Gia Lai"/>
    <s v="Kiểm soát nguồn"/>
    <s v="Sản xuất và kinh doanh"/>
    <s v="2003918"/>
    <s v="CTY TNHH MTV HƯƠNG ĐẤT AN PHÚ"/>
    <m/>
    <s v="Nguyễn Hữu Hoàng, An Phú, Gia Lai "/>
    <s v="Mr, Phong"/>
    <s v="0974710246"/>
    <s v="huongdatanphu@gmail,com"/>
    <s v="Mướp hương, rau muống, khoai môn"/>
    <s v="Phùng Thanh Anh"/>
    <m/>
    <s v="QA NCC"/>
    <d v="2026-02-10T00:00:00"/>
    <n v="0.64"/>
    <s v="Đạt mức cơ bản và tái đánh giá sau 6 tháng"/>
    <m/>
    <m/>
    <m/>
    <m/>
    <s v="Lỗi hồ sơ chứng từ truy xuất"/>
    <s v="Chưa có ghi chép nhật ký sản xuất, nhật ký thu hoạch"/>
    <s v="Lỗi khác"/>
    <s v="Đất trồng và nước tưới chưa kiểm nghiệm"/>
    <n v="0.64"/>
    <s v="Đạt mức cơ bản và tái đánh giá sau 6 tháng"/>
    <m/>
    <m/>
    <d v="2026-08-10T00:00:00"/>
    <x v="0"/>
    <m/>
    <n v="1"/>
    <n v="0"/>
    <n v="0"/>
    <s v="2003918Rau củ"/>
  </r>
  <r>
    <n v="66"/>
    <n v="2026"/>
    <x v="1"/>
    <s v="Thực phẩm tươi sống, chế biến"/>
    <x v="2"/>
    <s v="Lâm Kim Huyền Trân_x000a_Kiều Thị Tuyết Sương_x000a_Nguyễn Thị Bách Thoa"/>
    <s v="Lưu Thị Hậu"/>
    <s v="MN"/>
    <s v="Tỉnh Gia Lai"/>
    <s v="Kiểm soát nguồn"/>
    <s v="Sản xuất và kinh doanh"/>
    <s v="2003918"/>
    <s v="CTY TNHH MTV HƯƠNG ĐẤT AN PHÚ"/>
    <m/>
    <s v="Ngô Thị Hà, An Phú, Gia Lai"/>
    <s v="Mr, Phong"/>
    <s v="0974710246"/>
    <s v="huongdatanphu@gmail,com"/>
    <s v="Sả, gừng, chanh"/>
    <s v="Phùng Thanh Anh"/>
    <m/>
    <s v="QA NCC"/>
    <d v="2026-02-10T00:00:00"/>
    <n v="0.63"/>
    <s v="Đạt mức cơ bản và tái đánh giá sau 6 tháng"/>
    <m/>
    <m/>
    <m/>
    <m/>
    <s v="Lỗi hồ sơ chứng từ truy xuất"/>
    <s v="Chưa có ghi chép nhật ký sản xuất, nhật ký thu hoạch"/>
    <s v="Lỗi khác"/>
    <s v="Đất trồng và nước tưới chưa kiểm nghiệm"/>
    <n v="0.63"/>
    <s v="Đạt mức cơ bản và tái đánh giá sau 6 tháng"/>
    <m/>
    <m/>
    <d v="2026-08-10T00:00:00"/>
    <x v="0"/>
    <m/>
    <n v="1"/>
    <n v="0"/>
    <n v="0"/>
    <s v="2003918Rau củ"/>
  </r>
  <r>
    <n v="67"/>
    <n v="2026"/>
    <x v="1"/>
    <s v="Thực phẩm tươi sống, chế biến"/>
    <x v="2"/>
    <s v="Lâm Kim Huyền Trân_x000a_Kiều Thị Tuyết Sương_x000a_Nguyễn Thị Bách Thoa"/>
    <s v="Lưu Thị Hậu"/>
    <s v="MN"/>
    <s v="Tỉnh Gia Lai"/>
    <s v="Kiểm soát nguồn"/>
    <s v="Sản xuất và kinh doanh"/>
    <s v="2003918"/>
    <s v="CTY TNHH MTV HƯƠNG ĐẤT AN PHÚ"/>
    <m/>
    <s v="Phan Quốc Đại, AN Phú, Gia Lai "/>
    <s v="Mr, Phong"/>
    <s v="0974710246"/>
    <s v="huongdatanphu@gmail,com"/>
    <s v="Su su, ớt hiểm, bầu sao"/>
    <s v="Phùng Thanh Anh"/>
    <m/>
    <s v="QA NCC"/>
    <d v="2026-02-10T00:00:00"/>
    <n v="0.63"/>
    <s v="Đạt mức cơ bản và tái đánh giá sau 6 tháng"/>
    <m/>
    <m/>
    <m/>
    <m/>
    <s v="Lỗi hồ sơ chứng từ truy xuất"/>
    <s v="Chưa có ghi chép nhật ký sản xuất, nhật ký thu hoạch"/>
    <s v="Lỗi khác"/>
    <s v="Đất trồng và nước tưới chưa kiểm nghiệm"/>
    <n v="0.63"/>
    <s v="Đạt mức cơ bản và tái đánh giá sau 6 tháng"/>
    <m/>
    <m/>
    <d v="2026-08-10T00:00:00"/>
    <x v="0"/>
    <m/>
    <n v="1"/>
    <n v="0"/>
    <n v="0"/>
    <s v="2003918Rau củ"/>
  </r>
  <r>
    <n v="68"/>
    <n v="2026"/>
    <x v="1"/>
    <s v="Thực phẩm tươi sống, chế biến"/>
    <x v="0"/>
    <s v="Phạm Thị Thảo_x000a_Nguyễn Thị Ngọc Tú"/>
    <s v="Trần Quang Huy"/>
    <s v="MN"/>
    <s v="Thành phố Cần Thơ"/>
    <s v="Định kỳ"/>
    <s v="Sản xuất và kinh doanh"/>
    <n v="2003696"/>
    <s v="CÔNG TY CP THƯƠNG NGHIỆP TỔNG HỢP CẦN THƠ"/>
    <s v="71 Hai Bà Trưng, Phường Tân An,Quận Ninh Kiều,TP, Cần Thơ,"/>
    <m/>
    <s v="Ms Châu"/>
    <s v="0918 822 246"/>
    <s v="lychau126@yahoo,com,vn"/>
    <s v="Cá tươi"/>
    <s v="Huỳnh Thanh Hòa"/>
    <m/>
    <s v="QA NCC"/>
    <d v="2026-02-02T00:00:00"/>
    <n v="0.65"/>
    <s v="Đạt mức cơ bản và tái đánh giá sau 6 tháng"/>
    <m/>
    <m/>
    <m/>
    <m/>
    <s v="Lỗi hồ sơ chứng từ truy xuất"/>
    <s v="Chưa cung cấp được HĐ và cam kết sản xuất an toàn từ  hộ nuôi trồng thủy sản đang cung cấp cho công ty,(HND liên kết cấp 2 Nguyễn Thanh Trường),"/>
    <s v="Lỗi quy trình sản xuất – chế biến"/>
    <s v="Chưa có khu vực thay bảo hộ lao động riêng tại khu sơ chế, mà thay đồ ở khu vực khác sang, _x000a_Chưa cung cấp được KN nước tại cơ sở sản xuất_x000a_Có giấy khám sức khỏe nhân viên nhưng chưa khám cận lâm sàng_x000a_Chưa cung cấp được giấy đăng ký nuôi lồng bè"/>
    <n v="0.71199999999999997"/>
    <s v="Đạt mức cơ bản và tái đánh giá sau 6 tháng"/>
    <s v="NCC đã gửi hành động khắc phục"/>
    <d v="2026-02-06T00:00:00"/>
    <d v="2026-08-02T00:00:00"/>
    <x v="0"/>
    <m/>
    <n v="1"/>
    <n v="0"/>
    <n v="0"/>
    <s v="2003696Thủy hải sản"/>
  </r>
  <r>
    <n v="69"/>
    <n v="2026"/>
    <x v="1"/>
    <s v="Thực phẩm tươi sống, chế biến"/>
    <x v="0"/>
    <s v="Phạm Thị Thảo_x000a_Nguyễn Thị Ngọc Tú"/>
    <s v="Trần Quang Huy"/>
    <s v="MN"/>
    <s v="Thành phố Cần Thơ"/>
    <s v="Kiểm soát nguồn"/>
    <s v="Sản xuất và kinh doanh"/>
    <n v="2003696"/>
    <s v="CÔNG TY CP THƯƠNG NGHIỆP TỔNG HỢP CẦN THƠ"/>
    <m/>
    <m/>
    <s v="Ms Châu"/>
    <s v="0918 822 246"/>
    <s v="lychau126@yahoo,com,vn"/>
    <s v="Cá tươi"/>
    <s v="Huỳnh Thanh Hòa"/>
    <m/>
    <s v="QA NCC"/>
    <d v="2026-02-02T00:00:00"/>
    <n v="0"/>
    <s v=" Không đạt và ngừng mua hàng"/>
    <m/>
    <m/>
    <m/>
    <m/>
    <m/>
    <m/>
    <s v="Lỗi quy trình sản xuất – chế biến"/>
    <s v="Có hướng dẫn tập huấn ATTP hộ nông dân liên kết nhưng chưa văn bản hóa_x000a_Chưa có tập huấn cho hộ nông dân về hướng dẫn thu hoạch _x000a_Chưa cung cấp được giấy đăng ký nuôi lồng bè_x000a_Chưa cung cấp được giấy KN nước vùng nuôi"/>
    <n v="0.621"/>
    <s v="Đạt mức cơ bản và tái đánh giá sau 6 tháng"/>
    <s v="NCC đã gửi hành động khắc phục"/>
    <d v="2026-02-06T00:00:00"/>
    <d v="2026-08-02T00:00:00"/>
    <x v="0"/>
    <m/>
    <n v="1"/>
    <n v="0"/>
    <n v="0"/>
    <s v="2003696Thủy hải sản"/>
  </r>
  <r>
    <n v="70"/>
    <n v="2026"/>
    <x v="1"/>
    <s v="Thực phẩm tươi sống, chế biến"/>
    <x v="8"/>
    <s v="Phạm Thị Thảo_x000a_Nguyễn Thị Ngọc Tú"/>
    <s v="Huỳnh Thị Bảo Trâm"/>
    <s v="MN"/>
    <s v="Thành phố Cần Thơ"/>
    <s v="Định kỳ"/>
    <s v="Sản xuất và kinh doanh"/>
    <n v="2003696"/>
    <s v="CÔNG TY CP THƯƠNG NGHIỆP TỔNG HỢP CẦN THƠ"/>
    <s v="Pha lóc: Đ/C: Tổ 5, Khu phố 2, Phường An Khánh, Quận Ninh Kiều, TP, Cần Thơ"/>
    <m/>
    <s v="Ms Huỳnh"/>
    <s v="0918530779"/>
    <s v="nguyenthihuynh586@gmail,com;_x000a_lychau126@yahoo,com,vn"/>
    <s v="Thịt bò, thịt heo"/>
    <s v="Huỳnh Thanh Hòa"/>
    <m/>
    <s v="QA NCC"/>
    <d v="2026-02-03T00:00:00"/>
    <n v="0.67100000000000004"/>
    <s v="Đạt mức cơ bản và tái đánh giá sau 6 tháng"/>
    <m/>
    <m/>
    <m/>
    <m/>
    <m/>
    <m/>
    <s v="Lỗi vệ sinh nhà xưởng – thiết bị"/>
    <s v="Chưa bố trí riêng khu vực sạch và khu vực bẩn tách biệt nhau (khu làm nội tạng cùng khu giết mổ và để trực tiếp xuống sàn nhà)_x000a_Sàn nhà khu vực giết mổ đọng nước, trơn trượt _x000a_Chưa cung cấp hồ sơ tập huấn ATTP của khu vực lò mổ_x000a_Chưa cung cấp hồ sơ khám sức khỏe của khu vực lò mổ_x000a_Nhà xưởng khu giết mổ hở và chưa có lưới chắn côn trùng_x000a_Nhân viên giết mổ chưa tuân thủ BHLD (chưa tuân thủ mang bao tay và khẩu trang)_x000a_Giết mổ động vật trực tiếp trên sàn nhà_x000a_Khu vực giết mổ không đặt dụng cụ chứa đựng phế phụ phẩm và không có nắp đậy (để trực tiếp xuống sàn ngay khu vực giết mổ)_x000a_Nơi làm sạch lòng, dạ dày không tách biệt với nơi để tim, gan, thận và thịt, không bảo đảm không làm vấy nhiễm chéo_x000a_Chưa trang bị bảo hộ lao động cho khách tại  khu vực giết mổ_x000a_Chưa cung cấp phiếu KN nước khu vực giết mổ_x000a_Chưa cung cấp hồ sơ vệ sinh khử trùng bao gồm máy móc thiết bị và tần suất tại khu vực lò mổ_x000a_Chưa cung cấp được chương trình bẫy bắt côn trùng"/>
    <n v="0.67100000000000004"/>
    <s v="Đạt mức cơ bản và tái đánh giá sau 6 tháng"/>
    <m/>
    <m/>
    <d v="2026-08-03T00:00:00"/>
    <x v="0"/>
    <m/>
    <n v="1"/>
    <n v="0"/>
    <n v="0"/>
    <s v="2003696Thịt"/>
  </r>
  <r>
    <n v="71"/>
    <n v="2026"/>
    <x v="1"/>
    <s v="Thực phẩm tươi sống, chế biến"/>
    <x v="8"/>
    <s v="Phạm Thị Thảo_x000a_Nguyễn Thị Ngọc Tú"/>
    <s v="Huỳnh Thị Bảo Trâm"/>
    <s v="MN"/>
    <s v="Thành phố Hồ Chí Minh"/>
    <s v="Đột xuất"/>
    <s v="Sản xuất và kinh doanh"/>
    <n v="2011053"/>
    <s v="CTY CỔ PHẦN QUỐC TẾ HOA DOANH"/>
    <s v="Xưởng sản xuất: 140/28, Ấp 4, Xã Nhị Bình, Huyện Hóc Môn, Tp,HCM"/>
    <m/>
    <s v="Mrs Hóa"/>
    <s v="0905630568; 091323119"/>
    <s v="hoadoanhfoods@gmail,com"/>
    <s v="Thịt gà viên, chả lụa kiểu huế, tôm viên, cua đồng, khô các loại"/>
    <s v="Trần Khắc Điệp"/>
    <s v="Trương Duy Khánh"/>
    <s v="QA NCC"/>
    <d v="2026-01-29T00:00:00"/>
    <m/>
    <s v="Không đánh giá xếp loại"/>
    <m/>
    <m/>
    <m/>
    <m/>
    <s v="Lỗi hồ sơ chứng từ truy xuất"/>
    <s v="Hồ sơ nhập nguyên liệu “vụn heo đông lạnh” Việt Hưng Phát phát sinh nhiều vấn đề khi giao lô hàng đầu tiên cho NCC Hoa Doanh vào ngày 10/01/2026, lô nguyên liệu  dương tính với virus dịch tả lợn Châu Phi,_x000a_• Lô hàng không đạt nhiệt độ: (-) 10C thay vì ít nhất là âm (-) 14C theo quy định (đối với tâm sản phẩm đông lạnh)_x000a_• Thùng hàng có dấu hiệu không còn nguyên đai, nguyên kiện, có dấu hiệu đã được mở từ trước đó (19 thùng * 27 kg)_x000a_Biểu mẫu nhập nguyên liệu đầu vào không có ghi NSX-HSD của nguyên liệu_x000a_Biểu mẫu xuất kho của Việt Hưng Phát ghi tên sản phẩm là “vụn heo” biểu mẫu nhập kho của NCC Hoa Doanh lại ghi là “nạc heo”_x000a_Kiểm nghiệm định kỳ sản phẩm: NCC Hoa Doanh có cung cấp phiếu kiểm nghiệm định kỳ sản phẩm: chả lụa Huế, chả cốm, bánh giò trứng cút…=&gt; Chỉ tiêu kiểm nghiệm đã thực hiện: vi sinh, hóa lý tuy nhiên không kiểm xác xuất đánh giá “Sản phẩm có bị nhiễm virus dịch tả lợn Châu Phi hay không”  (Số lượng mẫu đã kiểm…,phiếu… NCC lên kế hoạch bổ sung sau)"/>
    <m/>
    <m/>
    <m/>
    <s v="Không đánh giá xếp loại"/>
    <m/>
    <m/>
    <b v="0"/>
    <x v="1"/>
    <m/>
    <n v="0"/>
    <n v="1"/>
    <n v="0"/>
    <s v="2011053Thịt"/>
  </r>
  <r>
    <n v="72"/>
    <n v="2026"/>
    <x v="1"/>
    <s v="Thực phẩm tươi sống, chế biến"/>
    <x v="0"/>
    <s v="Phạm Thị Thảo_x000a_Nguyễn Thị Ngọc Tú"/>
    <s v="Trần Quang Huy"/>
    <s v="MN"/>
    <s v="Thành phố Hồ Chí Minh"/>
    <s v="Đột xuất"/>
    <s v="Sản xuất và kinh doanh"/>
    <n v="2002701"/>
    <s v="CÔNG TY TNHH THƯƠNG MẠI TUẤN NGUYỄN"/>
    <s v="Số C11/37 Đường Tân Túc, Xã Tân Nhựt, Thành phố Hồ Chí Minh"/>
    <m/>
    <s v="Ms,Giàu "/>
    <s v="0909 22 88 44"/>
    <s v="giau@tuannguyen,com,vn"/>
    <s v="Thủy hải sản"/>
    <s v="Trương Duy Khánh"/>
    <m/>
    <s v="QA NCC"/>
    <d v="2026-01-29T00:00:00"/>
    <n v="0.7"/>
    <s v="Đạt mức cơ bản và tái đánh giá sau 6 tháng"/>
    <m/>
    <m/>
    <m/>
    <m/>
    <s v="Lỗi hồ sơ chứng từ truy xuất"/>
    <s v="Chưa có hồ sơ kiểm soát đo lường các sản phẩm sau quá trình cân_x000a_Chưa thể truy xuất đến tận nông hộ liên kết do hộ liên kết trung gian không lập danh sách các nông hộ liên kết_x000a_Chưa có quy trình riêng để kiểm soát chất lượng nguyên liệu_x000a_Chưa có khu vực lưu mẫu, chưa có hồ sơ theo dõi"/>
    <s v="Lỗi quy trình sản xuất – chế biến"/>
    <s v="Cơ sở nằm trong khu dân cư _x000a_Không có kho lưu trữ riêng, sản phẩm sau khi đóng gói được cho vào các tủ đông, tủ mát để xuất hàng_x000a_Sàn nhà khu vực sơ chế đọng nhiều nước"/>
    <n v="0.7"/>
    <s v="Đạt mức cơ bản và tái đánh giá sau 6 tháng"/>
    <m/>
    <m/>
    <d v="2026-07-29T00:00:00"/>
    <x v="0"/>
    <m/>
    <n v="1"/>
    <n v="0"/>
    <n v="0"/>
    <s v="2002701Thủy hải sản"/>
  </r>
  <r>
    <n v="73"/>
    <n v="2026"/>
    <x v="1"/>
    <s v="Thực phẩm công nghệ"/>
    <x v="6"/>
    <s v="Nguyễn Hoàng Bích Trâm"/>
    <s v="Lê Thị Yến"/>
    <s v="MN"/>
    <s v="Thành phố Hồ Chí Minh"/>
    <s v="Mở mới"/>
    <s v="Sản xuất và kinh doanh"/>
    <s v="NCC mới"/>
    <s v="CÔNG TY CHẾ BIÊN ĐIỀU VÀ NÔNG SẢN VEGETEXCO"/>
    <s v="Quốc lộ 13, tổ 2, Khu phố Thành Tâm 2, P, Chơn Thành, Tỉnh Đồng Nai (Bình Phước cũ)"/>
    <m/>
    <s v="Ms, Hương "/>
    <s v="0984152968"/>
    <s v="Rau Quả Nông Sản' &lt;rauqua,nongsan,004@gmail,com&gt;"/>
    <s v="Các loại đậu, hạt điều"/>
    <s v="Trương Duy Khánh"/>
    <m/>
    <s v="QA NCC"/>
    <d v="2026-02-02T00:00:00"/>
    <n v="0.62"/>
    <s v="Đạt mức cơ bản và tái đánh giá sau 6 tháng"/>
    <m/>
    <m/>
    <m/>
    <m/>
    <s v="Lỗi hồ sơ chứng từ truy xuất"/>
    <s v="Một số bộ hồ sơ công bố tên sản phẩm và tên trên phiếu kiểm nghiệm không đồng nhất, ví dụ sản phẩm mè đen (vừng đen, kiểm nghiệm vừng (mè); đậu trắng (hscb đậu trắng, kiểm nghiệm là hạt đậu trắng), nhãn phụ sản phẩm ghi thông tin quảng cáo: không co chất bảo quản, tuy nhiên ncc chưa có hồ sơ chứng minh thông tin quảng cáo này, thiếu thông tin cảnh báo_x000a_Chưa có khu vực riêng để lưu giữ tạm thời các sản phẩm không đạt chất lượng_x000a_Có khu vực lưu mẫu, tuy nhiên chưa có biểu mẫu kiểm tra, ghi chép,_x000a_Chưa có tiêu chuẩn kiểm tra nguyên liệu các loại hạt_x000a_Nông hộ liên kết chưa cung cấp được diện tích trồng của từng loại, sản lượng dự kiến _x000a_Kiểm nghiệm nước còn thiếu một số chỉ tiêu (NH3, KMnO4…)"/>
    <s v="Lỗi vệ sinh nhà xưởng – thiết bị"/>
    <s v="Khu vực thay bảo hộ lao động bố trí trong kho nguyên liệu, không bố trí phòng riêng_x000a_Cửa ra vào kho nguyên liệu không có màng chắn để ngăn côn trùng và động vật gây hại,_x000a_Phòng thay bảo hộ lao động nằm trong kho nguyên liệu, không bố trí phòng riêng biệt_x000a_Khu vực sơ chế; cửa sổ còn dơ, đóng bụi,, mạng nhện_x000a_Các sản phẩm bảo quản trong kho còn để sát tường, chưa có bảng nhận diện ngày sản xuất, ngày đóng gói, không nhận diện được các lô_x000a_Kho chứa nguyên liệu các cửa sổ không có màng chắn công trùng, cửa để hở, nguy cơ cao các loại động vật gậm nhắm và côn trùng xâm nhập"/>
    <n v="0.62"/>
    <s v="Đạt mức cơ bản và tái đánh giá sau 6 tháng"/>
    <m/>
    <m/>
    <d v="2026-08-02T00:00:00"/>
    <x v="0"/>
    <m/>
    <n v="1"/>
    <n v="0"/>
    <n v="0"/>
    <s v="NCC mớiThực phẩm khô"/>
  </r>
  <r>
    <n v="74"/>
    <n v="2026"/>
    <x v="1"/>
    <s v="Thực phẩm tươi sống, chế biến"/>
    <x v="5"/>
    <s v="Nguyễn Thị Dung_x000a_Nguyễn Thị Ngọc Tú"/>
    <s v="Huỳnh Thị Bảo Trâm"/>
    <s v="MN"/>
    <s v="Tỉnh Tây Ninh"/>
    <s v="Định kỳ"/>
    <s v="Sản xuất và kinh doanh"/>
    <n v="2061144"/>
    <s v="CTY TNHH 2G"/>
    <m/>
    <s v="Cơ sở gia công cho CÔNG TY TNHH 2G, là Công ty TNHH Tân Nhiên Chi Nhánh 1_Số 17A, đường 38, Nguyễn Lương Bằng, Trường Phú, Trường Đông, Hòa Thành, Tây NinhCơ sở tráng bánh (nguyên liệu cho sản xuất) là Công ty TNHH Tân Nhiên_Số 06, hẻm 34, Nguyễn Lương Bằng, Trường Phú, Trường Đông, Hòa Thành, Tây Ninh"/>
    <s v="Ms Huỳnh"/>
    <s v="0388 167 697"/>
    <s v="Huynhle@2gtrading,com,vn"/>
    <s v="Bánh tráng mắm ruốc, bánh tráng tỏi ớt…"/>
    <s v="Trần Khắc Điệp"/>
    <m/>
    <s v="QA NCC"/>
    <d v="2026-01-30T00:00:00"/>
    <n v="0.62"/>
    <s v="Đạt mức cơ bản và tái đánh giá sau 6 tháng"/>
    <m/>
    <m/>
    <m/>
    <m/>
    <s v="Lỗi hồ sơ chứng từ truy xuất"/>
    <s v="Thành phẩn trong HSCB của 03 sản phẩm đang giao cho WCM: nguyên liệu &quot;bánh tráng nền&quot; có sử dụng màu caremel nhưng trong thành phần sản phẩm lại không có kê khai =&gt; NCC làm lại HSCB hoặc làm TCB nguyên liệu &quot;bánh tráng&quot;_x000a_Cơ sở chưa làm &quot;tiêu chuẩn cơ sở về thành phần dinh dưỡng&quot; của sản phẩm_x000a_Hồ sơ truy xuất của nguyên liệu thiếu:_x000a_+ NSX/HSD của nguyên liệu tươi: ớt, tỏi_x000a_+ HSD của đường, bột ngọt, muối_x000a_Chưa cung cấp được _x000a_+ Hồ sơ KN của nguyên liệu: mắm ruốc_x000a_+ Chứng từ nhập khẩu đường của NCC trung gian từ Campuchia về Việt Nam_x000a_Có giấy xác nhận tập huấn kiến thức ATTP tại cơ sở, tuy nhiên chưa bài thi lại không thể hiện tên người làm bài và ngày/tháng/năm thực hiện bài thi"/>
    <s v="Lỗi vệ sinh nhà xưởng – thiết bị"/>
    <s v="Nón bảo hộ chưa trùm hết tóc của nhân viên công đoạn quét xốt vào bánh tráng =&gt; nguy cơ dị vật _x000a_Kho nguyên liệu Tân Nhiên CN1: nguyên liệu thực phẩm để chung với hóa chất vệ sinh khử trùng_x000a_Tân Nhiên: tường bị thấm, bẩn khu vực gần trần nhà_x000a_Tân Nhiên: sàn bẩn_x000a_Tân Nhiên CN1: nhà xưởng nướng bánh có ruồi_x000a_Tân Nhiên CN1:  nguyên liệu bánh tráng không có thông tin tên sản phẩm, cơ sở sản xuất, địa chỉ…_x000a_Hóa chất diệt chuột bên ngoài nhà xưởng: &quot;Storm&quot;_x000a_Chưa thể được liều lượng sử dụng"/>
    <n v="0.73"/>
    <s v="Đạt mức cơ bản và tái đánh giá sau 6 tháng"/>
    <s v="NCC đã gửi hành động khắc phục"/>
    <d v="2026-02-10T00:00:00"/>
    <d v="2026-07-30T00:00:00"/>
    <x v="0"/>
    <m/>
    <n v="1"/>
    <n v="0"/>
    <n v="0"/>
    <s v="2061144Thức ăn nấu sẵn"/>
  </r>
  <r>
    <n v="75"/>
    <n v="2026"/>
    <x v="1"/>
    <s v="Thực phẩm tươi sống, chế biến"/>
    <x v="8"/>
    <s v="Phạm Thị Thảo_x000a_Nguyễn Thị Ngọc Tú"/>
    <s v="Huỳnh Thị Bảo Trâm"/>
    <s v="MN"/>
    <s v="Tỉnh Tây Ninh"/>
    <s v="Định kỳ"/>
    <s v="Sản xuất và kinh doanh"/>
    <n v="2003677"/>
    <s v="CÔNG TY TNHH TMDV XNK TP SẠCH"/>
    <s v="46/53/12 đường số 18, F,BHH, Q, Bình Tân, Thành phố Hồ Chí Minh, Việt Nam"/>
    <m/>
    <s v="Mr, Khánh"/>
    <s v="0934 742 752_x000a_0907,693779"/>
    <s v="sales@bosach,com"/>
    <s v="Thịt bò tái, thịt bò xào, khổ qua nhồi thịt, thịt bò xay"/>
    <s v="Trần Khắc Điệp"/>
    <m/>
    <s v="QA NCC"/>
    <d v="2026-02-05T00:00:00"/>
    <n v="0.68500000000000005"/>
    <s v="Đạt mức cơ bản và tái đánh giá sau 6 tháng"/>
    <m/>
    <m/>
    <m/>
    <m/>
    <s v="Lỗi hồ sơ chứng từ truy xuất"/>
    <s v="Phiếu tiếp nhận nguyên liệu đầu vào:_x000a_Ngày 27/01/2026, thịt bò thiếu HSD_x000a_Ngày 02/02/2026, thịt heo (cốt lết, nạc đùi, thịt vai…) thiếu HSD, một số thì ghi HSD 3 ngày_x000a_Thiếu giấy kiểm dịch trước khi giết mổ tại:_x000a_Công ty TNHH MTV SƠN THỦY HÀ_x000a_Công ty TNHH TP LỘC AN"/>
    <s v="Lỗi quy trình sản xuất – chế biến"/>
    <s v="Có nhiệt kế kiểm soát nhiệt độ, ,nhưng chưa được hiệu chuẩn/kiểm định định kì hằng năm_x000a_Phòng sơ chế rau củ quả/xay thịt thiết kế không kín =&gt; côn trùng và động vật gây hại dễ xâm nhập và nhiễm/rơi rớt vào bánh thành phẩm,_x000a_Cơ sở không cung cấp hợp đồng thu gom rác thải với bên cung cấp dịch vụ_x000a_Hàng hóa trong kho nguyên liệu và kho bán thành phẩm để sát tường"/>
    <n v="0.68500000000000005"/>
    <s v="Đạt mức cơ bản và tái đánh giá sau 6 tháng"/>
    <m/>
    <m/>
    <d v="2026-08-05T00:00:00"/>
    <x v="0"/>
    <m/>
    <n v="1"/>
    <n v="0"/>
    <n v="0"/>
    <s v="2003677Thịt"/>
  </r>
  <r>
    <n v="76"/>
    <n v="2026"/>
    <x v="1"/>
    <s v="Thực phẩm tươi sống, chế biến"/>
    <x v="3"/>
    <s v="Nguyễn Hoàng Bích Trâm"/>
    <s v="Lê Khánh Châu"/>
    <s v="MN"/>
    <s v="Tỉnh Đồng Nai"/>
    <s v="Định kỳ"/>
    <s v="Sản xuất và kinh doanh"/>
    <n v="2010003"/>
    <s v="CÔNG TY TNHH MTV SX TM THỰC PHẨM YẾN NHUNG"/>
    <s v="Lô 248, Đường số 12, KCN Amata, P, Long Bình, TP, Biên Hòa, Tỉnh Đồng Nai"/>
    <m/>
    <s v="Ms, Nguyệt"/>
    <s v="0937 969 677"/>
    <s v="yennhung@yennhungcandy,com,vn"/>
    <s v="Các loại hạt hướng dương, hạt điều"/>
    <s v="Trương Duy Khánh"/>
    <m/>
    <s v="QA NCC"/>
    <d v="2026-02-09T00:00:00"/>
    <n v="0.7"/>
    <s v="Đạt mức cơ bản và tái đánh giá sau 6 tháng"/>
    <m/>
    <m/>
    <m/>
    <m/>
    <s v="Lỗi hồ sơ chứng từ truy xuất"/>
    <s v="Có quy định độ ẩm của nguyên liệu, thành phẩm, tuy nhiên không có biểu mẫu kiểm soát, không đo độ ẩm của nguyên liệu, thành phẩm"/>
    <s v="Lỗi quy trình sản xuất – chế biến"/>
    <s v="Lưu tuy nhiên biểu mẫu chưa đầy đủ thông tin kiểm soát,_x000a_Các loại nguyên liệu trong kho không có quy định hạn sử dụng sau khi mở bao bì_x000a_Thiếu giấy khám sức khỏe của chủ cơ sở_x000a_Thực tế ghi nhận có bình nước uống để trong khu vực gia nhiệt phòng chế biến,_x000a_Nền khu vực rửa bị bong tróc _x000a_Có kiến trong mẫu nho khô bán thành phẩm tại kho nguyên liệu"/>
    <n v="0.7"/>
    <s v="Đạt mức cơ bản và tái đánh giá sau 6 tháng"/>
    <m/>
    <m/>
    <d v="2026-08-09T00:00:00"/>
    <x v="0"/>
    <m/>
    <n v="1"/>
    <n v="0"/>
    <n v="0"/>
    <s v="2010003Bánh kẹo"/>
  </r>
  <r>
    <n v="77"/>
    <n v="2026"/>
    <x v="1"/>
    <s v="Thực phẩm tươi sống, chế biến"/>
    <x v="0"/>
    <s v="Nguyễn Thị Thanh Hào"/>
    <s v="Trần Quang Huy"/>
    <s v="MN"/>
    <s v="Thành phố Hồ Chí Minh"/>
    <s v="Định kỳ"/>
    <s v="Tự sản xuất"/>
    <s v="2003458"/>
    <s v="CTY TNHH TMDV AN VĨNH"/>
    <s v="87/23 Phan Văn Hớn, Khu phố 4, Quận 12, TP, Hồ Chí Minh"/>
    <m/>
    <s v="Mrs Hải_x0009_"/>
    <s v=" 0944277293_x0009_"/>
    <s v="tsanvinh@vnn,vn'; 'anvinh17620@gmail,com'; 'anvinh1211@gmail,com'; 'HẢI AN VĨNH' &lt;anvinh7621@gmail,com&gt;; 'phongqlclanvinh@gmail,com'"/>
    <s v="Cá sặc, tôm khô"/>
    <s v="Hoàng Kim Duy"/>
    <m/>
    <s v="QA NCC"/>
    <d v="2026-02-12T00:00:00"/>
    <n v="0.67259999999999998"/>
    <s v="Đạt mức cơ bản và tái đánh giá sau 6 tháng"/>
    <m/>
    <m/>
    <s v="Lỗi khác"/>
    <s v="Chưa có hồ sơ truy xuất"/>
    <s v="Lỗi hồ sơ chứng từ truy xuất"/>
    <s v="Chưa có hồ sơ truy xuất"/>
    <s v="Lỗi vệ sinh nhà xưởng – thiết bị"/>
    <s v="Kho chứa còn rác dưới gầm_x000a_Nhiệt độ kho lạnh chưa quy định 2h/lần_x000a_Biên bản kiểm soát đo lường chưa quy định tần suất kiểm tra_x000a_Hồ sơ vệ sinh định kỳ chưa đầy đủ theo quy trình (Kho đông, tủ đông) ; Chưa có hồ sơ bể chứa nước _x000a_Chưa có PKN chất tẩy rửa ; PKN cồn trước thời điểm công bố"/>
    <n v="0.70489999999999997"/>
    <s v="Đạt mức cơ bản và tái đánh giá sau 6 tháng"/>
    <s v="NCC đã gửi hành động khắc phục"/>
    <d v="2026-03-03T00:00:00"/>
    <d v="2026-08-12T00:00:00"/>
    <x v="0"/>
    <m/>
    <n v="1"/>
    <n v="0"/>
    <n v="0"/>
    <s v="2003458Thủy hải sản"/>
  </r>
  <r>
    <n v="78"/>
    <n v="2026"/>
    <x v="1"/>
    <s v="Thực phẩm tươi sống, chế biến"/>
    <x v="8"/>
    <s v="Phạm Thị Thảo"/>
    <s v="Trần Quang Huy"/>
    <s v="MN"/>
    <s v="Thành phố Hồ Chí Minh"/>
    <s v="Định kỳ"/>
    <s v="Sản xuất và kinh doanh"/>
    <s v="2011430"/>
    <s v="CHI NHÁNH CÔNG TY CỔ PHẦN SIBA"/>
    <s v="CTY TNHH CƠM NGON SIBA_x000a_Chi nhánh: 48 Dương Đình Hội, Phước Long B, Thủ Đức, HCM_x000a_Chi nhánh: 44/16, Đường Quốc Lộ 13 Khu phố Đông, Phường Vĩnh Phú, TP Thuận An, Bình Dương"/>
    <m/>
    <s v="Ms, Vân"/>
    <s v="0917759499"/>
    <s v="vantt@sibafood,vn"/>
    <s v="Chả lá lốt, Thịt mọc, Thịt xiên mắc mật, chân giò giả cầy, ba chỉ ướp BBQ…"/>
    <s v="Mai Văn Biên"/>
    <m/>
    <s v="QA NCC"/>
    <d v="2026-02-11T00:00:00"/>
    <n v="0.75"/>
    <s v="Đạt mức cơ bản và tái đánh giá sau 6 tháng"/>
    <m/>
    <m/>
    <m/>
    <m/>
    <m/>
    <m/>
    <s v="Yếu tố con người"/>
    <s v="Đồ bảo hộ lao động còn treo chung cùng quần áo bình thường_x000a_Cần tuân thủ các thủ tục vệ sinh trước khi vào nơi sản xuất (Chưa yêu cầu khách tham quan phải rửa tay và vệ sinh),_x000a_Phòng vệ sinh gần nơi sản xuất hơn phòng thay đồ (dễ gặp tình trạng không tuân thủ) --&gt; Khu vực Thuận An,_x000a_Chưa cung cấp hồ sơ hóa chất, an toàn hóa chất,_x000a_NCC sử dụng nước máy, tuy nhiên chưa thực hiện kiểm soát, mới có kế hoạch sắp tới sẽ kiểm, (Bếp khu vực Thuận An),_x000a_Các phiếu kiểm soát vệ sinh cần thiếu chữ ký của người giám sát (xem lại),_x000a_Máy lạnh tại khu vực sơ chế, đóng gói chưa đảm bảo, "/>
    <n v="0.75"/>
    <s v="Đạt mức cơ bản và tái đánh giá sau 6 tháng"/>
    <s v=""/>
    <m/>
    <d v="2026-08-11T00:00:00"/>
    <x v="0"/>
    <m/>
    <n v="1"/>
    <n v="0"/>
    <n v="0"/>
    <s v="2011430Thịt"/>
  </r>
  <r>
    <n v="79"/>
    <n v="2026"/>
    <x v="1"/>
    <s v="Thực phẩm tươi sống, chế biến"/>
    <x v="0"/>
    <s v="Nguyễn Thị Thanh Hào"/>
    <s v="Trần Quang Huy"/>
    <s v="MB"/>
    <s v="Thành phố Hà Nội"/>
    <s v="Kiểm soát nguồn"/>
    <s v="Kinh doanh"/>
    <s v="2010727"/>
    <s v="HOÀNG THỊ XUYÊN"/>
    <m/>
    <s v="Trần Thị Nhung:Bắc Đại 2, Cát Thành, Ninh Bình"/>
    <s v="Ms Ngọc: '0385953652/ 0974874770; 0362830866_x000a_Trả phiếu nhập kho cho NCC vào zalo 0362830866 hoặc imail: baongoc111985@gmail,com trong 1 ngày làm việc"/>
    <s v="baongoc111985@gmail,com"/>
    <s v="baongoc111985@gmail,com"/>
    <s v="Ốc bươu"/>
    <s v="Trần Văn Khoa"/>
    <s v="Nguyễn Thị Kim Lanh"/>
    <s v="QA NCC"/>
    <d v="2026-01-29T00:00:00"/>
    <n v="0.51200000000000001"/>
    <s v=" Không đạt và ngừng mua hàng"/>
    <s v="Không có GCN"/>
    <s v="Chưa có hợp đồng + bản cam kết ATTP của đơn vị liên kết"/>
    <m/>
    <m/>
    <s v="Lỗi hồ sơ chứng từ truy xuất"/>
    <s v="Không có hóa đơn, bảng kê mua bán các lô hàng"/>
    <s v="Lỗi vệ sinh nhà xưởng – thiết bị"/>
    <s v="Nhà xưởng không đảm bảo VSATTP: không theo nguyên tắc 1 chiều, không kín, không có kho chuyên dụng,,,"/>
    <n v="0.51200000000000001"/>
    <s v=" Không đạt và ngừng mua hàng"/>
    <m/>
    <m/>
    <b v="0"/>
    <x v="1"/>
    <m/>
    <n v="0"/>
    <n v="1"/>
    <n v="0"/>
    <s v="2010727Thủy hải sản"/>
  </r>
  <r>
    <n v="80"/>
    <n v="2026"/>
    <x v="1"/>
    <s v="Thực phẩm tươi sống, chế biến"/>
    <x v="0"/>
    <s v="Nguyễn Thị Dung"/>
    <s v="Huỳnh Thị Bảo Trâm"/>
    <s v="MB"/>
    <s v="Tỉnh Hưng Yên"/>
    <s v="Định kỳ"/>
    <s v="Tự sản xuất"/>
    <n v="2010502"/>
    <s v="CTY CP KMH FOOD"/>
    <m/>
    <s v="Công ty cổ phần Kim Minh Hòa Food- Lô CNQH-1, Cụm công nghiệp Hưng Nhân, Xã Long Hưng, Hưng Yên"/>
    <s v="Phạm Thế Hưng"/>
    <s v="091 332 3333"/>
    <s v="hungpt@baolamjsc,net"/>
    <s v="Chân gà chế biến"/>
    <s v="Bùi Thị Mai"/>
    <m/>
    <s v="QA NCC"/>
    <d v="2026-02-12T00:00:00"/>
    <n v="0.67"/>
    <s v="Đạt mức cơ bản và tái đánh giá sau 6 tháng"/>
    <m/>
    <m/>
    <s v="Vi phạm kiểm soát mối nguy"/>
    <s v="Kế hoạch HACCP cần điêu chỉnh lại biện pháp kiểm soát, Một số NVL lấy từ NCC loại bỏ gửi mẫu phân tích ngoài thay thế bằng kiểm soát hồ sơ công bố, kiểm nghiệm từ NCC, đánh giá ncc…do thực tế không thực hiện vd như NVL đường…"/>
    <s v="Lỗi hồ sơ chứng từ truy xuất"/>
    <s v="NCC chưa bổ sung tình huống giả định truy xuất xuôi, truy xuất ngược=&gt; Hoàn thiện gửi lại WCM"/>
    <s v="Lỗi vệ sinh nhà xưởng – thiết bị"/>
    <s v="Nhà xưởng trong giai đoạn hoàn thiện khu vực khuôn viên ngoài, có mối nguy vật lý (Bụi) nếu không đảm bảo che chắn,"/>
    <n v="0.67"/>
    <s v="Đạt mức cơ bản và tái đánh giá sau 6 tháng"/>
    <m/>
    <m/>
    <d v="2026-08-12T00:00:00"/>
    <x v="0"/>
    <m/>
    <n v="1"/>
    <n v="0"/>
    <n v="0"/>
    <s v="2010502Thủy hải sản"/>
  </r>
  <r>
    <n v="81"/>
    <n v="2026"/>
    <x v="1"/>
    <s v="Thực phẩm tươi sống, chế biến"/>
    <x v="0"/>
    <s v="Nguyễn Thị Thanh Hào"/>
    <s v="Trần Quang Huy"/>
    <s v="MN"/>
    <s v="Thành phố Hồ Chí Minh"/>
    <s v="Kiểm soát nguồn"/>
    <s v="Sản xuất và kinh doanh"/>
    <n v="2000538"/>
    <s v="CTY TNHH XNK PHẠM GIA PHÁT"/>
    <s v="Sạp F2_037 + F2_ 038 chợ đầu mối nông sản thực phẩm Bình Điền, Đường Nguyễn Văn Linh, phường 7, Quận 8, Thành phố HCM,"/>
    <s v="HKD: Huỳnh Thanh Dương địa chỉ: Số 27, ấp Long Thành, xã Tân Long, TP Cần Thơ"/>
    <s v="Ms Hòa"/>
    <s v="0903978688"/>
    <s v="haisanhailu@gmail,com'"/>
    <s v="Ốc bươu"/>
    <s v="Mai Văn Biên"/>
    <s v="Nguyễn Quốc Hiển"/>
    <s v="QA NCC"/>
    <d v="2026-01-30T00:00:00"/>
    <n v="0.46600000000000003"/>
    <s v=" Không đạt và ngừng mua hàng"/>
    <m/>
    <m/>
    <m/>
    <m/>
    <s v="Lỗi hồ sơ chứng từ truy xuất"/>
    <s v="Hợp đồng thu mua ốc hộ kinh doanh Huỳnh Thanh Dương chưa thể hiện đúng thông tin (năm ký 2027), chưa đồng nhất địa chỉ giữa cam kết sản xuất an toàn và địa chỉ thể hiện trên hợp đồng,"/>
    <s v="Lỗi vệ sinh nhà xưởng – thiết bị"/>
    <s v="Nhân viên sản xuất chưa được khám sức khỏe đầy đủ (chỉ cung cấp 6 bộ hồ sơ nhưng thực tế 15 nhân viên)_x000a_Chưa bố trí khu vực rửa tay và xà phòng diệt khuẩn tại khu vực sản xuất_x000a_Cơ sở sản xuất chưa kín, chưa có rào che xung quanh_x000a_Chưa có sực tách biệt các khu vực trong nhà sản xuất (Khu vực bảo quản chung khu vực sản xuất,…)_x000a_Khu vực sản xuất rất nhiều ruồi_x000a_Chỉ vệ sinh sơ chưa có văn bản hướng dẫn_x000a__x000a_Chưa có phòng thay đồ bảo hộ, chưa trang bị vỏi rửa tay thích hợp_x000a_Chưa có biện pháp kiểm soát động vật gây hại_x000a_Xử lý cá để trực tiếp dưới sàn (cá diêu hồng)_x000a_Chưa cung cấp KN nước tại cơ sở sơ chế_x000a_Chưa có phân biệt dụng cụ chứa phế liệu và nguyên liệu _x000a_"/>
    <n v="0.6"/>
    <s v="Đạt mức cơ bản và tái đánh giá sau 6 tháng"/>
    <s v="NCC đã gửi hành động khắc phục"/>
    <d v="2026-08-02T00:00:00"/>
    <d v="2026-07-30T00:00:00"/>
    <x v="0"/>
    <m/>
    <n v="1"/>
    <n v="0"/>
    <n v="0"/>
    <s v="2000538Thủy hải sản"/>
  </r>
  <r>
    <n v="82"/>
    <n v="2026"/>
    <x v="2"/>
    <s v="Thực phẩm tươi sống, chế biến"/>
    <x v="1"/>
    <s v="Nguyễn Thị Thùy Linh"/>
    <s v="Lưu Thị Hậu"/>
    <s v="MN"/>
    <s v="Tỉnh Vĩnh Long"/>
    <s v="Kiểm soát nguồn"/>
    <s v="Sản xuất và kinh doanh"/>
    <n v="2008200"/>
    <s v="CTY CP TRÁI CÂY MIỀN TÂY"/>
    <m/>
    <s v="HTX Thông Hòa HND: Lê Văn Hảo địa chỉ: Rạch Nghệ, Tam Ngãi, Vĩnh Long"/>
    <s v="MR Tây: "/>
    <n v="966605989"/>
    <s v="congtytraicaymientay2017@gmail,com;"/>
    <s v="Cam sành"/>
    <s v="Huỳnh Thanh Hòa"/>
    <m/>
    <s v="QA NCC"/>
    <d v="2026-02-26T00:00:00"/>
    <n v="0"/>
    <s v=" Không đạt và ngừng mua hàng"/>
    <s v="Không có GPKD+GCN"/>
    <s v="Chưa có HĐ thu mua với HTX Thông Hòa và bản cam kết sản xuất ATTP hộ nông dân"/>
    <m/>
    <m/>
    <s v="Lỗi hồ sơ chứng từ truy xuất"/>
    <s v="Chưa có nhật ký sản xuất hộ nông dân, hóa đơn phân thuốc"/>
    <s v="Lỗi khác"/>
    <s v="Đất và nước tưới vùng trồng chưa kiểm nghiệm"/>
    <n v="0.7"/>
    <s v="Đạt mức cơ bản và tái đánh giá sau 6 tháng"/>
    <s v="NCC đã gửi hành động khắc phục"/>
    <d v="2026-03-02T00:00:00"/>
    <d v="2026-08-26T00:00:00"/>
    <x v="0"/>
    <m/>
    <n v="1"/>
    <n v="0"/>
    <n v="0"/>
    <s v="2008200Trái cây"/>
  </r>
  <r>
    <n v="83"/>
    <n v="2026"/>
    <x v="2"/>
    <s v="Thực phẩm tươi sống, chế biến"/>
    <x v="1"/>
    <s v="Nguyễn Thị Thùy Linh"/>
    <s v="Lưu Thị Hậu"/>
    <s v="MN"/>
    <s v="Tỉnh Vĩnh Long"/>
    <s v="Kiểm soát nguồn"/>
    <s v="Sản xuất và kinh doanh"/>
    <n v="2008200"/>
    <s v="CTY CP TRÁI CÂY MIỀN TÂY"/>
    <m/>
    <s v="HTX Thông Hòa HND:Nguyễn Văn Nguyên địa chỉ: Rạch Nghệ, Tam Ngãi, Vĩnh Long"/>
    <s v="MR Tây: "/>
    <n v="966605989"/>
    <s v="congtytraicaymientay2017@gmail,com;"/>
    <s v="Cam sành"/>
    <s v="Huỳnh Thanh Hòa"/>
    <m/>
    <s v="QA NCC"/>
    <d v="2026-02-26T00:00:00"/>
    <n v="0"/>
    <s v=" Không đạt và ngừng mua hàng"/>
    <s v="Không có GPKD+GCN"/>
    <s v="Chưa có HĐ thu mua với HTX Thông Hòa và bản cam kết sản xuất ATTP hộ nông dân"/>
    <m/>
    <m/>
    <s v="Lỗi hồ sơ chứng từ truy xuất"/>
    <s v="Chưa có nhật ký sản xuất hộ nông dân, hóa đơn phân thuốc"/>
    <s v="Lỗi khác"/>
    <s v="Vườn còn cam hư chưa được thu gom triệt để_x000a_Đất và nước tưới vùng trồng chưa kiểm nghiệm"/>
    <n v="0.62"/>
    <s v="Đạt mức cơ bản và tái đánh giá sau 6 tháng"/>
    <s v="NCC đã gửi hành động khắc phục"/>
    <d v="2026-03-02T00:00:00"/>
    <d v="2026-08-26T00:00:00"/>
    <x v="0"/>
    <m/>
    <n v="1"/>
    <n v="0"/>
    <n v="0"/>
    <s v="2008200Trái cây"/>
  </r>
  <r>
    <n v="84"/>
    <n v="2026"/>
    <x v="2"/>
    <s v="Thực phẩm tươi sống, chế biến"/>
    <x v="2"/>
    <s v="Lâm Kim Huyền Trân_x000a_Kiều Thị Tuyết Sương_x000a_Nguyễn Thị Bách Thoa"/>
    <s v="Dương Thị Lựu, Lưu Thị Hậu"/>
    <s v="MN"/>
    <s v="Thành phố Hồ Chí Minh"/>
    <s v="Mở mới"/>
    <s v="Sản xuất và kinh doanh"/>
    <s v="NCC mới"/>
    <s v="CÔNG TY TNHH CN TM DV THÁI BÌNH"/>
    <s v="Kho sơ chế/đóng gói: 23/3 Đường Xuân Thới 13, Xuân Thới Sơn, TP HCM"/>
    <m/>
    <s v="Ms Thơm"/>
    <s v="84 944 078 218 "/>
    <s v="mailto:info@thaibinhfood,org"/>
    <s v="Xà lách, cải xanh, cải thìa, cải ngọt, mồng tơi, rau muống, rau dền…"/>
    <s v="Trần Khắc Điệp"/>
    <m/>
    <s v="QA NCC"/>
    <d v="2026-03-04T00:00:00"/>
    <n v="0.69199999999999995"/>
    <s v="Đạt mức cơ bản và tái đánh giá sau 6 tháng"/>
    <m/>
    <s v="Vi phạm nhãn mác/bao bì"/>
    <s v="Nhãn sản phẩm thiếu thông tin: địa chỉ cơ sở sơ chế/đóng gói_x000a_Chưa có biện pháp ngăn chặn sự phát tán sang các ruộng xung quanh; phải có  biển cảnh báo khu vực mới phun thuốc_x000a_Không có nhật kí sản xuất nên không theo dõi được việc tuân thủ thời gian cách ly an toàn khi sử dụng BVTV"/>
    <s v="Lỗi hồ sơ chứng từ truy xuất"/>
    <s v="Lỗi quy trình sản xuất – chế biến"/>
    <s v="Chưa thực hiện ghi chép nhật kí sản xuất,_x000a_NCC chưa thực hiện kiển nghiệm nước vừng trồng (NCC có rửa dưa và một số loại rau củ khác)_x000a_Phân thuốc đang mua nhỏ lẻ nên hộ nông dân cũng không có hóa đơn chứng từ,_x000a_Chưa có bảng thông tin nhận diện lô, thửa sản xuất"/>
    <s v="Lỗi quy trình sản xuất – chế biến"/>
    <s v="Tại thời điểm đánh giá chỉ có 04/10 nhân sự được đào tạo và tập huấn kiến thức về ATTP_x000a_Khu vực nhà vệ sinh chưa có biển báo nhắc nhở &quot;nhớ rửa tay sau khi đi vệ sinh&quot;_x000a_Chưa có hướng dẫn rửa tay 06 bước của Bộ Y Tế_x000a_Khu vực rửa tay sử dụng nước rửa tay có mùi và chưa có cồn sát khuẩn theo quy định_x000a_Nhà vệ sinh chưa có vách ngăn cứng ngăn cách với khu vực sản xuất tại cơ sở sơ chế/đóng gói_x000a_Chưa có lớp tập huấn ATTP, sử dụng phân thuốc cho hộ nông dân liên kết_x000a_Các hộ liên kết không mua BTVT/phân bón số lượng nhiều để lưu trữ, tuy nhiên phân lân và phân gà đã ủ không có nơi lưu trữ an toàn và cách ly với khu vực xung quanh,"/>
    <n v="0.69199999999999995"/>
    <s v="Đạt mức cơ bản và tái đánh giá sau 6 tháng"/>
    <m/>
    <m/>
    <d v="2026-09-04T00:00:00"/>
    <x v="0"/>
    <m/>
    <n v="1"/>
    <n v="0"/>
    <n v="0"/>
    <s v="NCC mớiRau củ"/>
  </r>
  <r>
    <n v="85"/>
    <n v="2026"/>
    <x v="2"/>
    <s v="Thực phẩm tươi sống, chế biến"/>
    <x v="2"/>
    <s v="Lâm Kim Huyền Trân_x000a_Kiều Thị Tuyết Sương_x000a_Nguyễn Thị Bách Thoa"/>
    <s v="Dương Thị Lựu, Lưu Thị Hậu"/>
    <s v="MN"/>
    <s v="Thành phố Hồ Chí Minh"/>
    <s v="Mở mới"/>
    <s v="Sản xuất và kinh doanh"/>
    <s v="NCC mới"/>
    <s v="CÔNG TY TNHH CN TM DV THÁI BÌNH"/>
    <m/>
    <s v="Hoàng Văn Tiến_Tổ 14, Ấp 38, Xã Tân Vĩnh Lộc, HCM_x000a_"/>
    <s v="Ms Thơm"/>
    <s v="84 944 078 218 "/>
    <s v="mailto:info@thaibinhfood,org"/>
    <s v="Xà lách, cải xanh, cải thìa, cải ngọt, mồng tơi, rau muống, rau dền…"/>
    <s v="Trần Khắc Điệp"/>
    <m/>
    <s v="QA NCC"/>
    <d v="2026-03-04T00:00:00"/>
    <n v="0.64"/>
    <s v="Đạt mức cơ bản và tái đánh giá sau 6 tháng"/>
    <m/>
    <m/>
    <s v="Vi phạm kiểm soát mối nguy"/>
    <s v="Chưa có biện pháp ngăn chặn sự phát tán sang các ruộng xung quanh; phải có  biển cảnh báo khu vực mới phun thuốc_x000a_Không có nhật kí sản xuất nên không theo dõi được việc tuân thủ thời gian cách ly an toàn khi sử dụng BVTV"/>
    <s v="Lỗi hồ sơ chứng từ truy xuất"/>
    <s v="Chưa thực hiện ghi chép nhật kí sản xuất,_x000a_Phân thuốc đang mua nhỏ lẻ nên hộ nông dân cũng không có hóa đơn chứng từ,_x000a_Chưa có bảng thông tin nhận diện lô, thửa sản xuất"/>
    <s v="Lỗi quy trình sản xuất – chế biến"/>
    <s v="Chưa có lớp tập huấn ATTP, sử dụng phân thuốc cho hộ nông dân liên kết_x000a_Các hộ liên kết không mua BTVT/phân bón số lượng nhiều để lưu trữ, tuy nhiên phân lân và phân gà đã ủ không có nơi lưu trữ an toàn và cách ly với khu vực xung quanh,"/>
    <n v="0.64"/>
    <s v="Đạt mức cơ bản và tái đánh giá sau 6 tháng"/>
    <m/>
    <m/>
    <d v="2026-09-04T00:00:00"/>
    <x v="0"/>
    <m/>
    <n v="1"/>
    <n v="0"/>
    <n v="0"/>
    <s v="NCC mớiRau củ"/>
  </r>
  <r>
    <n v="86"/>
    <n v="2026"/>
    <x v="2"/>
    <s v="Thực phẩm tươi sống, chế biến"/>
    <x v="2"/>
    <s v="Lâm Kim Huyền Trân_x000a_Kiều Thị Tuyết Sương_x000a_Nguyễn Thị Bách Thoa"/>
    <s v="Dương Thị Lựu, Lưu Thị Hậu"/>
    <s v="MN"/>
    <s v="Thành phố Hồ Chí Minh"/>
    <s v="Mở mới"/>
    <s v="Sản xuất và kinh doanh"/>
    <s v="NCC mới"/>
    <s v="CÔNG TY TNHH CN TM DV THÁI BÌNH"/>
    <m/>
    <s v="HLK Tạ Văn Sáng_Đ/C 492 Ấp 13, Xã Vĩnh Lộc, Tp Hồ Chí Minh, Việt Nam"/>
    <s v="Ms Thơm"/>
    <s v="84 944 078 218 "/>
    <s v="mailto:info@thaibinhfood,org"/>
    <s v="Xà lách, cải xanh, cải thìa, cải ngọt, mồng tơi, rau muống, rau dền…"/>
    <s v="Trần Khắc Điệp"/>
    <m/>
    <s v="QA NCC"/>
    <d v="2026-03-04T00:00:00"/>
    <n v="0.64"/>
    <s v="Đạt mức cơ bản và tái đánh giá sau 6 tháng"/>
    <m/>
    <m/>
    <s v="Vi phạm kiểm soát mối nguy"/>
    <s v="Chưa có biện pháp ngăn chặn sự phát tán sang các ruộng xung quanh; phải có  biển cảnh báo khu vực mới phun thuốc_x000a_Không có nhật kí sản xuất nên không theo dõi được việc tuân thủ thời gian cách ly an toàn khi sử dụng BVTV"/>
    <s v="Lỗi hồ sơ chứng từ truy xuất"/>
    <s v="Chưa thực hiện ghi chép nhật kí sản xuất,_x000a_Phân thuốc đang mua nhỏ lẻ nên hộ nông dân cũng không có hóa đơn chứng từ,_x000a_Chưa có bảng thông tin nhận diện lô, thửa sản xuất"/>
    <s v="Lỗi quy trình sản xuất – chế biến"/>
    <s v="Chưa có lớp tập huấn ATTP, sử dụng phân thuốc cho hộ nông dân liên kết_x000a_Các hộ liên kết không mua BTVT/phân bón số lượng nhiều để lưu trữ, tuy nhiên phân lân và phân gà đã ủ không có nơi lưu trữ an toàn và cách ly với khu vực xung quanh,"/>
    <n v="0.64"/>
    <s v="Đạt mức cơ bản và tái đánh giá sau 6 tháng"/>
    <m/>
    <m/>
    <d v="2026-09-04T00:00:00"/>
    <x v="0"/>
    <m/>
    <n v="1"/>
    <n v="0"/>
    <n v="0"/>
    <s v="NCC mớiRau củ"/>
  </r>
  <r>
    <n v="87"/>
    <n v="2026"/>
    <x v="2"/>
    <s v="Thực phẩm tươi sống, chế biến"/>
    <x v="2"/>
    <s v="Lâm Kim Huyền Trân_x000a_Kiều Thị Tuyết Sương_x000a_Nguyễn Thị Bách Thoa"/>
    <s v="Dương Thị Lựu, Lưu Thị Hậu"/>
    <s v="MN"/>
    <s v="Thành phố Hồ Chí Minh"/>
    <s v="Định kỳ"/>
    <s v="Sản xuất và kinh doanh"/>
    <n v="2010980"/>
    <s v="HỢP TÁC XÃ SẢN XUẤT RAU AN TOÀN NHUẬN ĐỨC"/>
    <s v="Đ/c sơ chế/đóng gói: số 22B, đường số 528, ấp Ngã Tư, Xã Nhuận Đức, Tp HCM, Việt Nam"/>
    <m/>
    <s v="Ms,Hương"/>
    <n v="832421984"/>
    <s v="huongdao9999@gmail,com'"/>
    <s v="Mướp hương, khổ qua, dưa leo, bầu, bí đao…,"/>
    <s v="Trần Khắc Điệp"/>
    <m/>
    <s v="QA NCC"/>
    <d v="2026-03-06T00:00:00"/>
    <n v="0.70609999999999995"/>
    <s v="Đạt mức cơ bản và tái đánh giá sau 6 tháng"/>
    <m/>
    <m/>
    <s v="Vi phạm định lượng"/>
    <s v="Chưa có biểu mẫu theo dõi check trọng lượng sản phẩm"/>
    <m/>
    <m/>
    <s v="Lỗi quy trình sản xuất – chế biến"/>
    <s v="NCC dử dụng nước giếng trong sơ chế/đóng gói sản phẩm nhưng chưa thực hiện kiểm nghiệm định kì (lần gần nhất là 2025)_x000a_Sử dụng nước rửa tay có mùi và chưa có cồn sát khuẩn_x000a_Chưa có biển hương dẫn rửa tay 06 bước của Bộ Y Tế_x000a_Khu vực nhà vệ sinh chưa có đủ xà phòng vệ sinh tay và biển nhắc nhở &quot;nhớ rửa tay sau khi vệ sinh&quot;_x000a_Rổ đựng rau củ dính bùn đất_x000a_Giấy khám sức khỏe nhân viên thiếu khám cận lâm sàng_x000a_Có danh sách tập huẩn kiến thức ATTP, nhưng chưa cung cấp đươc bài thi"/>
    <n v="0.70609999999999995"/>
    <s v="Đạt mức cơ bản và tái đánh giá sau 6 tháng"/>
    <m/>
    <m/>
    <d v="2026-09-06T00:00:00"/>
    <x v="0"/>
    <m/>
    <n v="1"/>
    <n v="0"/>
    <n v="0"/>
    <s v="2010980Rau củ"/>
  </r>
  <r>
    <n v="88"/>
    <n v="2026"/>
    <x v="2"/>
    <s v="Thực phẩm tươi sống, chế biến"/>
    <x v="2"/>
    <s v="Lâm Kim Huyền Trân_x000a_Kiều Thị Tuyết Sương_x000a_Nguyễn Thị Bách Thoa"/>
    <s v="Dương Thị Lựu, Lưu Thị Hậu"/>
    <s v="MN"/>
    <s v="Thành phố Hồ Chí Minh"/>
    <s v="Kiểm soát nguồn"/>
    <s v="Sản xuất và kinh doanh"/>
    <n v="2010980"/>
    <s v="HỢP TÁC XÃ SẢN XUẤT RAU AN TOÀN NHUẬN ĐỨC"/>
    <m/>
    <s v="HLK VietGAP Nguyễn Hoài Em, ấp Bàu Đưng, An Nhơn Tây, Củ Chi, Tp HCM_Mướp hương"/>
    <s v="Ms,Hương"/>
    <n v="832421984"/>
    <s v="huongdao9999@gmail,com'"/>
    <s v="Mướp hương"/>
    <s v="Trần Khắc Điệp"/>
    <m/>
    <s v="QA NCC"/>
    <d v="2026-03-06T00:00:00"/>
    <n v="0.69"/>
    <s v="Đạt mức cơ bản và tái đánh giá sau 6 tháng"/>
    <m/>
    <m/>
    <s v="Vi phạm kiểm soát mối nguy"/>
    <s v="Chưa có biện pháp ngăn chặn sự phát tán sang các ruộng xung quanh; phải có  biển cảnh báo khu vực mới phun thuốc"/>
    <s v="Lỗi hồ sơ chứng từ truy xuất"/>
    <s v="Chưa có bảng thông tin nhận diện lô, thửa sản xuất"/>
    <s v="Yếu tố con người"/>
    <s v="Vỏ bao bì thuốc BVTV được được thu gom đúng cách, còn vươn vãi trên vườn khá nhiều,"/>
    <n v="0.69"/>
    <s v="Đạt mức cơ bản và tái đánh giá sau 6 tháng"/>
    <m/>
    <m/>
    <d v="2026-09-06T00:00:00"/>
    <x v="0"/>
    <m/>
    <n v="1"/>
    <n v="0"/>
    <n v="0"/>
    <s v="2010980Rau củ"/>
  </r>
  <r>
    <n v="89"/>
    <n v="2026"/>
    <x v="2"/>
    <s v="Thực phẩm tươi sống, chế biến"/>
    <x v="2"/>
    <s v="Lâm Kim Huyền Trân_x000a_Kiều Thị Tuyết Sương_x000a_Nguyễn Thị Bách Thoa"/>
    <s v="Dương Thị Lựu, Lưu Thị Hậu"/>
    <s v="MN"/>
    <s v="Thành phố Hồ Chí Minh"/>
    <s v="Kiểm soát nguồn"/>
    <s v="Sản xuất và kinh doanh"/>
    <n v="2010980"/>
    <s v="HỢP TÁC XÃ SẢN XUẤT RAU AN TOÀN NHUẬN ĐỨC"/>
    <m/>
    <s v="HLK VietGAP Võ Thị Bé, ấp Trung Hiệp Thạnh, Xã Trung Lập Thượng, Củ Chi, Tp HCM_Khổ qua"/>
    <s v="Ms,Hương"/>
    <n v="832421984"/>
    <s v="huongdao9999@gmail,com'"/>
    <s v="Khổ qua "/>
    <s v="Trần Khắc Điệp"/>
    <m/>
    <s v="QA NCC"/>
    <d v="2026-03-06T00:00:00"/>
    <n v="0.7"/>
    <s v="Đạt mức cơ bản và tái đánh giá sau 6 tháng"/>
    <m/>
    <m/>
    <s v="Vi phạm kiểm soát mối nguy"/>
    <s v="Chưa có biện pháp ngăn chặn sự phát tán sang các ruộng xung quanh; phải có  biển cảnh báo khu vực mới phun thuốc"/>
    <s v="Lỗi hồ sơ chứng từ truy xuất"/>
    <s v="Chưa có bảng thông tin nhận diện lô, thửa sản xuất"/>
    <s v="Yếu tố con người"/>
    <s v="Vỏ bao bì thuốc BVTV được được thu gom đúng cách, còn vươn vãi trên vườn khá nhiều,"/>
    <n v="0.7"/>
    <s v="Đạt mức cơ bản và tái đánh giá sau 6 tháng"/>
    <m/>
    <m/>
    <d v="2026-09-06T00:00:00"/>
    <x v="0"/>
    <m/>
    <n v="1"/>
    <n v="0"/>
    <n v="0"/>
    <s v="2010980Rau củ"/>
  </r>
  <r>
    <n v="90"/>
    <n v="2026"/>
    <x v="2"/>
    <s v="Thực phẩm tươi sống, chế biến"/>
    <x v="2"/>
    <s v="Lâm Kim Huyền Trân_x000a_Kiều Thị Tuyết Sương_x000a_Nguyễn Thị Bách Thoa"/>
    <s v="Dương Thị Lựu, Lưu Thị Hậu"/>
    <s v="MN"/>
    <s v="Thành phố Hồ Chí Minh"/>
    <s v="Kiểm soát nguồn"/>
    <s v="Sản xuất và kinh doanh"/>
    <n v="2010980"/>
    <s v="HỢP TÁC XÃ SẢN XUẤT RAU AN TOÀN NHUẬN ĐỨC"/>
    <m/>
    <s v="HLK VietGAP Phan Văn Vũ, ấp Trung Hiệp Thạnh, Xã Trung Lập Thượng, Củ Chi, Tp HCM_Dưa leo, bầu"/>
    <s v="Ms,Hương"/>
    <n v="832421984"/>
    <s v="huongdao9999@gmail,com'"/>
    <s v="Dưa leo, bầu"/>
    <s v="Trần Khắc Điệp"/>
    <m/>
    <s v="QA NCC"/>
    <d v="2026-03-06T00:00:00"/>
    <n v="0.73"/>
    <s v="Đạt mức cơ bản và tái đánh giá sau 6 tháng"/>
    <m/>
    <m/>
    <s v="Vi phạm kiểm soát mối nguy"/>
    <s v="Chưa có biện pháp ngăn chặn sự phát tán sang các ruộng xung quanh; phải có  biển cảnh báo khu vực mới phun thuốc"/>
    <s v="Lỗi hồ sơ chứng từ truy xuất"/>
    <m/>
    <m/>
    <m/>
    <n v="0.73"/>
    <s v="Đạt mức cơ bản và tái đánh giá sau 6 tháng"/>
    <m/>
    <m/>
    <d v="2026-09-06T00:00:00"/>
    <x v="0"/>
    <m/>
    <n v="1"/>
    <n v="0"/>
    <n v="0"/>
    <s v="2010980Rau củ"/>
  </r>
  <r>
    <n v="91"/>
    <n v="2026"/>
    <x v="2"/>
    <s v="Thực phẩm tươi sống, chế biến"/>
    <x v="2"/>
    <s v="Lâm Kim Huyền Trân_x000a_Kiều Thị Tuyết Sương_x000a_Nguyễn Thị Bách Thoa"/>
    <s v="Dương Thị Lựu, Lưu Thị Hậu"/>
    <s v="MN"/>
    <s v="Thành phố Hồ Chí Minh"/>
    <s v="Kiểm soát nguồn"/>
    <s v="Sản xuất và kinh doanh"/>
    <n v="2010980"/>
    <s v="HỢP TÁC XÃ SẢN XUẤT RAU AN TOÀN NHUẬN ĐỨC"/>
    <m/>
    <s v="HLK VietGAP Ngô Lâm Trường, ấp Trung Hiệp Thạnh, Xã Trung Lập Thượng, Củ Chi, Tp HCM_Bí đao"/>
    <s v="Ms,Hương"/>
    <n v="832421984"/>
    <s v="huongdao9999@gmail,com'"/>
    <s v="Bí đao"/>
    <s v="Trần Khắc Điệp"/>
    <m/>
    <s v="QA NCC"/>
    <d v="2026-03-06T00:00:00"/>
    <n v="0.73"/>
    <s v="Đạt mức cơ bản và tái đánh giá sau 6 tháng"/>
    <m/>
    <m/>
    <s v="Vi phạm kiểm soát mối nguy"/>
    <s v="Chưa có biện pháp ngăn chặn sự phát tán sang các ruộng xung quanh; phải có  biển cảnh báo khu vực mới phun thuốc"/>
    <s v="Lỗi hồ sơ chứng từ truy xuất"/>
    <m/>
    <m/>
    <m/>
    <n v="0.73"/>
    <s v="Đạt mức cơ bản và tái đánh giá sau 6 tháng"/>
    <m/>
    <m/>
    <d v="2026-09-06T00:00:00"/>
    <x v="0"/>
    <m/>
    <n v="1"/>
    <n v="0"/>
    <n v="0"/>
    <s v="2010980Rau củ"/>
  </r>
  <r>
    <n v="92"/>
    <n v="2026"/>
    <x v="2"/>
    <s v="Thực phẩm công nghệ"/>
    <x v="10"/>
    <s v="Trần Ngọc Vân"/>
    <s v="Vũ Thị Thu Hường"/>
    <s v="MN"/>
    <s v="Thành phố Hồ Chí Minh"/>
    <s v="Định kỳ"/>
    <s v="Sản xuất và kinh doanh"/>
    <n v="2010616"/>
    <s v="CÔNG TY TNHH SWISS YOUGHURTH"/>
    <s v="1016/31 (S13-2) Nguyễn Văn Linh, phường Tân Phong, quận  7, Tp Hồ Chí Minh"/>
    <m/>
    <s v="Ms, Oanh"/>
    <n v="906319605"/>
    <s v="thao oanh Ngo &lt;thaooanhngo@gmail,com&gt;"/>
    <s v="Sữa chua các loại"/>
    <s v="Trương Duy Khánh"/>
    <m/>
    <s v="QA NCC"/>
    <d v="2026-03-06T00:00:00"/>
    <n v="0.77"/>
    <s v="Đạt mức trung bình và tái đánh giá sau 1 năm"/>
    <m/>
    <m/>
    <s v="Vi phạm nhãn mác/bao bì"/>
    <s v="Tại thời điểm đánh giá ghi nhận ;một mẫu lưu đóng date 20 ngày trong khi HSCB ghi 21 ngày"/>
    <s v="Lỗi hồ sơ chứng từ truy xuất"/>
    <s v="Hồ sơ truy xuất chưa cập nhật đầy đủ"/>
    <s v="Lỗi quy trình sản xuất – chế biến"/>
    <s v="Tập huấn vệ sinh ATTP thiếu một nhân viên_x000a_Các nguyên liệu như chai thủy tinh, mứt dùng trong sản xuất sữa chua mua nhỏ lẻ, không có ký hợp đồng với NCC_x000a_Chưa có khu vực riêng để lưu trữ các sản phẩm không đạt chất lượng chờ xử lý_x000a_Nhiệt kế hết hạn hiệu chuẩn_x000a_"/>
    <n v="0.77"/>
    <s v="Đạt mức trung bình và tái đánh giá sau 1 năm"/>
    <m/>
    <m/>
    <d v="2027-03-06T00:00:00"/>
    <x v="0"/>
    <m/>
    <n v="1"/>
    <n v="0"/>
    <n v="0"/>
    <s v="2010616Bơ, sữa, trứng"/>
  </r>
  <r>
    <n v="93"/>
    <n v="2026"/>
    <x v="2"/>
    <s v="Thực phẩm tươi sống, chế biến"/>
    <x v="2"/>
    <s v="Lâm Kim Huyền Trân_x000a_Kiều Thị Tuyết Sương_x000a_Nguyễn Thị Bách Thoa"/>
    <s v="Dương Thị Lựu, Lưu Thị Hậu"/>
    <s v="MN"/>
    <s v="Tỉnh Lâm Đồng"/>
    <s v="Định kỳ"/>
    <s v="Tự sản xuất"/>
    <n v="2010558"/>
    <s v="CTY TNHH VIỆT ECO FARM"/>
    <s v="Thôn Pró Trong, Xã P ró,  Đơn Dương, Lâm Đồng"/>
    <m/>
    <s v="Miss Thảo"/>
    <n v="983707476"/>
    <s v="vietecofarm,info@gmail,com_x000a_vietecofarm,po@gmail,com"/>
    <s v="Lá mè, bí ngô non"/>
    <s v="Trần Xuân Hưng"/>
    <m/>
    <s v="QA NCC"/>
    <d v="2026-03-06T00:00:00"/>
    <n v="0.71799999999999997"/>
    <s v="Đạt mức cơ bản và tái đánh giá sau 6 tháng"/>
    <m/>
    <m/>
    <s v="Vi phạm định lượng"/>
    <s v="có thực hiện kiểm soát đo lường sản phẩm được cân nhưng chưa văn bản hóa"/>
    <m/>
    <m/>
    <s v="Yếu tố con người"/>
    <s v="- Tại thời điểm kiểm tra chỗ rữa tay chưa có khăn hoặc giấy lau tay sau khi đi vệ sinh,_x000a_- Tại thời điểm kiểm tra, vỏ bao bì thuốc bvtv chưa được thu gom (treo trên cọc chói) vườn bí ngô non"/>
    <n v="0.73599999999999999"/>
    <s v="Đạt mức cơ bản và tái đánh giá sau 6 tháng"/>
    <s v="NCC đã gửi hành động khắc phục"/>
    <d v="2026-03-11T00:00:00"/>
    <d v="2026-09-06T00:00:00"/>
    <x v="0"/>
    <m/>
    <n v="1"/>
    <n v="0"/>
    <n v="0"/>
    <s v="2010558Rau củ"/>
  </r>
  <r>
    <n v="94"/>
    <n v="2026"/>
    <x v="2"/>
    <s v="Thực phẩm tươi sống, chế biến"/>
    <x v="2"/>
    <s v="Lâm Kim Huyền Trân_x000a_Kiều Thị Tuyết Sương_x000a_Nguyễn Thị Bách Thoa"/>
    <s v="Dương Thị Lựu, Lưu Thị Hậu"/>
    <s v="MN"/>
    <s v="Thành phố Hồ Chí Minh"/>
    <s v="Định kỳ"/>
    <s v="Sản xuất và kinh doanh"/>
    <n v="2062554"/>
    <s v="CTY TNHH HỢP TÁC NÔNG NGHIỆP XANH"/>
    <s v="Cơ sở sơ chế/đóng gói: 311/5, ấp Tam Đông 2, xã Thới Tam Thôn, Huyện Hóc Môn, Tp HCM"/>
    <m/>
    <s v="Mrs,Như Ý"/>
    <n v="902601350"/>
    <s v="nongnghiepxanh18@gmail,com"/>
    <s v="Rau dền, rau đay, rau muống, ngò, hành lá"/>
    <s v="Trần Khắc Điệp"/>
    <m/>
    <s v="QA NCC"/>
    <d v="2026-03-10T00:00:00"/>
    <n v="0.67700000000000005"/>
    <s v="Đạt mức cơ bản và tái đánh giá sau 6 tháng"/>
    <m/>
    <m/>
    <m/>
    <m/>
    <s v="Lỗi hồ sơ chứng từ truy xuất"/>
    <s v="Các hộ liên kết ghi chép nhật kí sản xuất chưa đầy đủ: thiếu ngày/tháng, chủng loại thuốc và thời gian cách ly…(Trừ hộ anh Bình)_x000a_Các hộ liên kết chưa thực hiện ghi chép nhật kí sản xuất nên không đáp ứng điều khoản lưu trữ hồ sơ tối thiêu ít nhất 01 năm (Trừ hộ anh Bình)"/>
    <s v="Lỗi quy trình sản xuất – chế biến"/>
    <s v="Nhật kí sản xuất ghi chép không đầy đủ nên không theo dõi được việc tuân thủ thời gian cách ly an toàn khi sử dụng BVTV (Trừ hộ anh Bình)_x000a_Không có biển nhận diện thông tin lô thửa (hộ anh Phương)_x000a_Chưa có biển cảnh báo khu vực mới phun thuốc (hộ anh Hưng) ghi nhận tại thời điểm kiểm tra đang phun thuốc rau muống)_x000a_Trên vườn của các hộ liên kết điều còn rải rác nhiều bao thuốc và chai bảo vệ thực vật chưa được thu gom và xử lý đúng cách_x000a_Nhà sơ chế  thiết kế hở (không có rèm che, vách ngăn) =&gt; côn trùng và động vật gây hại có thể dễ dàng xâm nhập vào nhà xưởng,_x000a_Nhà xưởng sơ chế nhỏ, chưa phân chia khu vực_x000a_Cửa ra vào nhà xưởng không kín_x000a_01/04 giấy khám sức khỏe hết hạn 01/2025_x000a_Có đèn côn trùng, tuy nhiên chưa có biểu mẫu ghi chép theo dõi"/>
    <n v="0.67700000000000005"/>
    <s v="Đạt mức cơ bản và tái đánh giá sau 6 tháng"/>
    <m/>
    <m/>
    <d v="2026-09-10T00:00:00"/>
    <x v="0"/>
    <m/>
    <n v="1"/>
    <n v="0"/>
    <n v="0"/>
    <s v="2062554Rau củ"/>
  </r>
  <r>
    <n v="95"/>
    <n v="2026"/>
    <x v="2"/>
    <s v="Thực phẩm tươi sống, chế biến"/>
    <x v="2"/>
    <s v="Lâm Kim Huyền Trân_x000a_Kiều Thị Tuyết Sương_x000a_Nguyễn Thị Bách Thoa"/>
    <s v="Dương Thị Lựu, Lưu Thị Hậu"/>
    <s v="MN"/>
    <s v="Thành phố Hồ Chí Minh"/>
    <s v="Kiểm soát nguồn"/>
    <s v="Sản xuất và kinh doanh"/>
    <n v="2062554"/>
    <s v="CTY TNHH HỢP TÁC NÔNG NGHIỆP XANH"/>
    <m/>
    <s v="HLK Nguyễn Văn Hưng, ấp 7, Bình Mỹ, Củ Chi, Tp HCM"/>
    <s v="Mrs,Như Ý"/>
    <n v="902601350"/>
    <s v="nongnghiepxanh18@gmail,com"/>
    <s v="Rau muống nước"/>
    <s v="Trần Khắc Điệp"/>
    <m/>
    <s v="QA NCC"/>
    <d v="2026-03-10T00:00:00"/>
    <n v="0.67"/>
    <s v="Đạt mức cơ bản và tái đánh giá sau 6 tháng"/>
    <m/>
    <m/>
    <s v="Vi phạm kiểm soát mối nguy"/>
    <s v="Nhật kí sản xuất ghi chép không đầy đủ nên không theo dõi được việc tuân thủ thời gian cách ly an toàn khi sử dụng BVTV_x000a_Chưa có biển cảnh báo khu vực mới phun thuốc, ghi nhận tại thời điểm kiểm tra đang phun thuốc rau muống)"/>
    <s v="Lỗi hồ sơ chứng từ truy xuất"/>
    <s v="Nhật kí sản xuất ghi chép không đầy đủ nên không theo dõi được việc tuân thủ thời gian cách ly an toàn khi sử dụng BVTV"/>
    <m/>
    <m/>
    <n v="0.67"/>
    <s v="Đạt mức cơ bản và tái đánh giá sau 6 tháng"/>
    <m/>
    <m/>
    <d v="2026-09-10T00:00:00"/>
    <x v="0"/>
    <m/>
    <n v="1"/>
    <n v="0"/>
    <n v="0"/>
    <s v="2062554Rau củ"/>
  </r>
  <r>
    <n v="96"/>
    <n v="2026"/>
    <x v="2"/>
    <s v="Thực phẩm tươi sống, chế biến"/>
    <x v="2"/>
    <s v="Lâm Kim Huyền Trân_x000a_Kiều Thị Tuyết Sương_x000a_Nguyễn Thị Bách Thoa"/>
    <s v="Dương Thị Lựu, Lưu Thị Hậu"/>
    <s v="MN"/>
    <s v="Thành phố Hồ Chí Minh"/>
    <s v="Kiểm soát nguồn"/>
    <s v="Sản xuất và kinh doanh"/>
    <n v="2062554"/>
    <s v="CTY TNHH HỢP TÁC NÔNG NGHIỆP XANH"/>
    <m/>
    <s v="HLK Nguyễn Văn Bình, đường số 12, ấp Chánh, Tân Thông Hội, Củ Chi, Tp HCM"/>
    <s v="Mrs,Như Ý"/>
    <n v="902601350"/>
    <s v="nongnghiepxanh18@gmail,com"/>
    <s v="Rau dền, rau đay"/>
    <s v="Trần Khắc Điệp"/>
    <m/>
    <s v="QA NCC"/>
    <d v="2026-03-10T00:00:00"/>
    <n v="0.75"/>
    <s v="Đạt mức cơ bản và tái đánh giá sau 6 tháng"/>
    <m/>
    <m/>
    <m/>
    <m/>
    <m/>
    <m/>
    <s v="Yếu tố con người"/>
    <s v="Vỏ bao bì, vỏ chai thuốc BVTV chưa được thu gom và xử lí đúng cách"/>
    <n v="0.75"/>
    <s v="Đạt mức cơ bản và tái đánh giá sau 6 tháng"/>
    <m/>
    <m/>
    <d v="2026-09-10T00:00:00"/>
    <x v="0"/>
    <m/>
    <n v="1"/>
    <n v="0"/>
    <n v="0"/>
    <s v="2062554Rau củ"/>
  </r>
  <r>
    <n v="97"/>
    <n v="2026"/>
    <x v="2"/>
    <s v="Thực phẩm tươi sống, chế biến"/>
    <x v="2"/>
    <s v="Lâm Kim Huyền Trân_x000a_Kiều Thị Tuyết Sương_x000a_Nguyễn Thị Bách Thoa"/>
    <s v="Dương Thị Lựu, Lưu Thị Hậu"/>
    <s v="MN"/>
    <s v="Tỉnh Tây Ninh"/>
    <s v="Kiểm soát nguồn"/>
    <s v="Sản xuất và kinh doanh"/>
    <n v="2062554"/>
    <s v="CTY TNHH HỢP TÁC NÔNG NGHIỆP XANH"/>
    <m/>
    <s v="HLK Nguyễn Văn Phương, Thanh Hòa, Đức Huệ, Tây Ninh"/>
    <s v="Mrs,Như Ý"/>
    <n v="902601350"/>
    <s v="nongnghiepxanh18@gmail,com"/>
    <s v="Hành lá, ngò "/>
    <s v="Trần Khắc Điệp"/>
    <m/>
    <s v="QA NCC"/>
    <d v="2026-03-10T00:00:00"/>
    <n v="0.63"/>
    <s v="Đạt mức cơ bản và tái đánh giá sau 6 tháng"/>
    <m/>
    <m/>
    <s v="Vi phạm kiểm soát mối nguy"/>
    <s v="Nhật kí sản xuất ghi chép không đầy đủ nên không theo dõi được việc tuân thủ thời gian cách ly an toàn khi sử dụng BVTV"/>
    <s v="Lỗi hồ sơ chứng từ truy xuất"/>
    <s v="Nhật kí sản xuất ghi chép không đầy đủ,_x000a_Chưa có bảng nhận diện thông tin lô thửa,"/>
    <s v="Yếu tố con người"/>
    <s v="Vỏ bao bì, vỏ chai thuốc BVTV chưa được thu gom và xử lí đúng cách"/>
    <n v="0.63"/>
    <s v="Đạt mức cơ bản và tái đánh giá sau 6 tháng"/>
    <m/>
    <m/>
    <d v="2026-09-10T00:00:00"/>
    <x v="0"/>
    <m/>
    <n v="1"/>
    <n v="0"/>
    <n v="0"/>
    <s v="2062554Rau củ"/>
  </r>
  <r>
    <n v="98"/>
    <n v="2026"/>
    <x v="2"/>
    <s v="Thực phẩm tươi sống, chế biến"/>
    <x v="2"/>
    <s v="Lâm Kim Huyền Trân_x000a_Kiều Thị Tuyết Sương_x000a_Nguyễn Thị Bách Thoa"/>
    <s v="Dương Thị Lựu, Lưu Thị Hậu"/>
    <s v="MN"/>
    <s v="Tỉnh Lâm Đồng"/>
    <s v="Định kỳ"/>
    <s v="Sản xuất và kinh doanh"/>
    <s v="2010351"/>
    <s v="CTY TNHH TRANG DŨNG LÂM ĐỒNG"/>
    <s v="61 Trần Quốc Toản, Thị Trấn Liên Nghĩa, Đức Trọng, Lâm Đồng"/>
    <m/>
    <s v="Mr, Dũng"/>
    <n v="989738579"/>
    <s v="phamvandung8579@gmail,com"/>
    <s v="Củ cải trắng, Cà tím"/>
    <s v="Trần Xuân Hưng"/>
    <m/>
    <s v="QA NCC"/>
    <d v="2026-03-10T00:00:00"/>
    <n v="0.66300000000000003"/>
    <s v="Đạt mức cơ bản và tái đánh giá sau 6 tháng"/>
    <m/>
    <m/>
    <s v="Vi phạm kiểm soát mối nguy"/>
    <s v="Kết quả kiểm nghiệm nước hết hiệu lực từ 23/09/2025"/>
    <s v="Lỗi hồ sơ chứng từ truy xuất"/>
    <s v="- Nhật ký sản xuất, nhật ký thu hoạch ghi chép chưa đầy đủ_x000a_- Chưa lưu hóa đơn mua phân bón, thuốc bvtv"/>
    <s v="Yếu tố con người"/>
    <s v="- Hồ sơ kiểm soát côn trùng ghi chép không đầy đủ, thiếu thông tin,_x000a_- Khám sức khỏe định kỳ tháng 10/ 2024 đến nay,"/>
    <n v="0.66300000000000003"/>
    <s v="Đạt mức cơ bản và tái đánh giá sau 6 tháng"/>
    <m/>
    <m/>
    <d v="2026-09-10T00:00:00"/>
    <x v="0"/>
    <m/>
    <n v="1"/>
    <n v="0"/>
    <n v="0"/>
    <s v="2010351Rau củ"/>
  </r>
  <r>
    <n v="99"/>
    <n v="2026"/>
    <x v="2"/>
    <s v="Thực phẩm tươi sống, chế biến"/>
    <x v="2"/>
    <s v="Lâm Kim Huyền Trân_x000a_Kiều Thị Tuyết Sương_x000a_Nguyễn Thị Bách Thoa"/>
    <s v="Dương Thị Lựu, Lưu Thị Hậu"/>
    <s v="MN"/>
    <s v="Tỉnh Lâm Đồng"/>
    <s v="Kiểm soát nguồn"/>
    <s v="Sản xuất và kinh doanh"/>
    <s v="2010351"/>
    <s v="CTY TNHH TRANG DŨNG LÂM ĐỒNG"/>
    <m/>
    <s v="Hộ liên kết: Nguyễn Trọng Tuyển - Tân Hội, Đức Trọng, Lâm Đồng"/>
    <s v="Mr, Dũng"/>
    <n v="989738579"/>
    <s v="phamvandung8579@gmail,com"/>
    <s v="Củ cải trắng"/>
    <s v="Trần Xuân Hưng"/>
    <m/>
    <s v="QA NCC"/>
    <d v="2026-03-10T00:00:00"/>
    <n v="0.61"/>
    <s v="Đạt mức cơ bản và tái đánh giá sau 6 tháng"/>
    <m/>
    <m/>
    <s v="Vi phạm kiểm soát mối nguy"/>
    <s v="- NCC chưa lấy mẫu kiểm tra đất vùng trồng_x000a_- NCC chưa lấy mẫu kiểm tra nước tưới vùng trồng"/>
    <s v="Lỗi hồ sơ chứng từ truy xuất"/>
    <s v="- Nhật ký sản xuất, nhật ký thu hoạch ghi chép chưa đầy đủ_x000a_- Chưa có bảng nhận diện thông tin lô thửa"/>
    <s v="Yếu tố con người"/>
    <s v="Chưa có biên bản tập huấn sử dụng thuốc bvtv cho hộ nông dân"/>
    <n v="0.61"/>
    <s v="Đạt mức cơ bản và tái đánh giá sau 6 tháng"/>
    <m/>
    <m/>
    <d v="2026-09-10T00:00:00"/>
    <x v="0"/>
    <m/>
    <n v="1"/>
    <n v="0"/>
    <n v="0"/>
    <s v="2010351Rau củ"/>
  </r>
  <r>
    <n v="100"/>
    <n v="2026"/>
    <x v="2"/>
    <s v="Thực phẩm tươi sống, chế biến"/>
    <x v="2"/>
    <s v="Lâm Kim Huyền Trân_x000a_Kiều Thị Tuyết Sương_x000a_Nguyễn Thị Bách Thoa"/>
    <s v="Dương Thị Lựu, Lưu Thị Hậu"/>
    <s v="MN"/>
    <s v="Tỉnh Lâm Đồng"/>
    <s v="Kiểm soát nguồn"/>
    <s v="Sản xuất và kinh doanh"/>
    <s v="2010351"/>
    <s v="CTY TNHH TRANG DŨNG LÂM ĐỒNG"/>
    <m/>
    <s v="Hộ liên kết: Võ Nguyễn Anh Triều - Tân Thanh, Lâ Hà, Lâm Đồng"/>
    <s v="Mr, Dũng"/>
    <n v="989738579"/>
    <s v="phamvandung8579@gmail,com"/>
    <s v="Cà tím"/>
    <s v="Trần Xuân Hưng"/>
    <m/>
    <s v="QA NCC"/>
    <d v="2026-03-10T00:00:00"/>
    <n v="0.61"/>
    <s v="Đạt mức cơ bản và tái đánh giá sau 6 tháng"/>
    <m/>
    <m/>
    <s v="Vi phạm kiểm soát mối nguy"/>
    <s v="- NCC chưa lấy mẫu kiểm tra đất vùng trồng_x000a_- NCC chưa lấy mẫu kiểm tra nước tưới vùng trồng"/>
    <s v="Lỗi hồ sơ chứng từ truy xuất"/>
    <s v="- Nhật ký sản xuất, nhật ký thu hoạch ghi chép chưa đầy đủ_x000a_- Chưa có bảng nhận diện thông tin lô thửa"/>
    <s v="Yếu tố con người"/>
    <s v="Chưa có biên bản tập huấn sử dụng thuốc bvtv cho hộ nông dân"/>
    <n v="0.61"/>
    <s v="Đạt mức cơ bản và tái đánh giá sau 6 tháng"/>
    <m/>
    <m/>
    <d v="2026-09-10T00:00:00"/>
    <x v="0"/>
    <m/>
    <n v="1"/>
    <n v="0"/>
    <n v="0"/>
    <s v="2010351Rau củ"/>
  </r>
  <r>
    <n v="101"/>
    <n v="2026"/>
    <x v="2"/>
    <s v="Thực phẩm tươi sống, chế biến"/>
    <x v="10"/>
    <s v="Châu Thị Thanh Huyền"/>
    <s v="Vũ Thị Thu Hường"/>
    <s v="MN"/>
    <s v="Tỉnh Đồng Tháp"/>
    <s v="Mở mới"/>
    <s v="Sản xuất và kinh doanh"/>
    <s v="NCC mới"/>
    <s v="CÔNG TY TNHH TM CHĂN NUÔI HOÀNG GIA HUY"/>
    <s v="Địa chỉ: Thửa đất số 454, tờ bản đồ số 25, đường kênh nổi, ấp lương phú C, Xã Lương Hòa Lạc, Huyện Chợ Gạo, Tỉnh Tiền Giang,"/>
    <m/>
    <s v="Mr, Vinasec"/>
    <m/>
    <s v="Vinasec TMGS &lt;bsty,vinasec@gmail,com&gt;"/>
    <s v="Trứng gà, trứng cút"/>
    <s v="Trương Duy Khánh"/>
    <m/>
    <s v="QA NCC"/>
    <d v="2026-03-10T00:00:00"/>
    <n v="0.436"/>
    <s v=" Không đạt và ngừng mua hàng"/>
    <m/>
    <m/>
    <s v="Vi phạm kiểm soát mối nguy"/>
    <s v="Chưa cung cấp hợp đồng, cam kết chăn nuôi của Hộ ĐL Anh Tôn Tiền Giang, Hộ Chị bé Ba (Long), Hộ Anh Nhân (Lương phú C), Hộ anh Hùng,_x000a_Chưa có hợp đồng mua bán bao bì hộp nhựa, chưa xuất đủ hóa đơn bao bì, chưa cung cấp hồ sơ công bố hộp nhựa (đã có kiểm nghiệm),"/>
    <s v="Lỗi hồ sơ chứng từ truy xuất"/>
    <s v="Tiêu chuẩn nguyên liệu chưa quy định kiểm tra đầu vào, số lượng lấy mẫu kiểm, tỉ lệ chấp nhận cho các lỗi đầu vào,- Chưa quy định bằng văn bản thời gian tối đa lưu kho nguyên liệu trứng và đóng gói trứng (không quá 24 - 48h từ khi gà đẻ),_x000a_Tiêu chuẩn thành phẩm: Chưa quy định kiểm soát và Chưa kiểm tra thực tế độ tươi, độ cứng, màu sắc vỏ, màu sắc lòng đỏ của trứng,_x000a_Chưa có biểu mẫu kiểm tra chất lượng nguyên liệu đầu vào, chất lượng thành phẩm,- Chưa có quy định bằng văn bản kiểm tra chất lượng thành phẩm trước khi xuất kho- Chưa có nhân sự chịu trách nhiệm kiểm soát các tiêu chuẩn, chất lượng sản phẩm,"/>
    <s v="Yếu tố con người"/>
    <s v="Vệ sinh cá nhân:+ Chưa trang bị nước rửa tay, máy sấy tay/ hoặc khăn lau tay trước khi vào sản xuất (hiện tại nhân viên rửa tay trong nhà vệ sinh, nguy cơ lây nhiễm chéo),+ Chưa quy định/ trang bị bảo hộ lao động cho khách tham quan,+ Công nhân có khám sức khỏe nhưng chưa khám cận lâm sàng+ Công nhân còn mang trang sức trong khu vực sản xuất, quá trình đóng gói hàng hóa,+ Có biểu mẫu kiểm soát vệ sinh cá nhân nhưng kiểm soát hằng ngày"/>
    <n v="0.625"/>
    <s v="Đạt mức cơ bản và tái đánh giá sau 6 tháng"/>
    <m/>
    <m/>
    <d v="2026-09-10T00:00:00"/>
    <x v="0"/>
    <s v="Hỗ trợ NHR_P, NHUNG"/>
    <n v="1"/>
    <n v="0"/>
    <n v="0"/>
    <s v="NCC mớiBơ, sữa, trứng"/>
  </r>
  <r>
    <n v="102"/>
    <n v="2026"/>
    <x v="2"/>
    <s v="Thực phẩm tươi sống, chế biến"/>
    <x v="5"/>
    <s v="Nguyễn Thị Dung_x000a_Nguyễn Thị Ngọc Tú"/>
    <s v="Huỳnh Thị Bảo Trâm"/>
    <s v="MN"/>
    <s v="Thành phố Hồ Chí Minh"/>
    <s v="Mở mới"/>
    <s v="Sản xuất và kinh doanh"/>
    <s v="NCC mới"/>
    <s v="CÔNG TY TNHH TP SẠCH CANA"/>
    <s v="434/59C, Phạm Văn Chiêu, Phường Thông Tây Hội, Tp, Hồ CHí Minh"/>
    <m/>
    <s v="Mr, Phong"/>
    <n v="913105912"/>
    <s v="thanh phong le &lt;cssxcana@gmail,com&gt;"/>
    <s v="Sương sáo hạt chia, sương sâm hạt chia, sương sâm-sương sáo hạt chia"/>
    <s v="Trương Duy Khánh"/>
    <m/>
    <s v="QA NCC"/>
    <d v="2026-03-11T00:00:00"/>
    <n v="0"/>
    <s v=" Không đạt và ngừng mua hàng"/>
    <m/>
    <m/>
    <s v="Hồ sơ pháp lý sản phẩm: không có công bố/sai công bố/sai tiêu chuẩn "/>
    <s v=" Có 2 bộ hồ sơ công bố: đều là sương sáo hạt chia, sương sâm hạt chia, sương sáo-sương sâm hạt chia tuy nhiên có 2 HSD khác nhau: 12 ngày và 8 ngày, HSCB chào hàng cho Winmart HSD: 12 ngày nhưng thực tế kiểm tra tại cơ sở, không có bộ hồ sơ công bố HSD 12 ngày,"/>
    <s v="Lỗi hồ sơ chứng từ truy xuất"/>
    <s v="Không có biểu mẫu kiểm soát nguyên liệu đầu vào, có biểu mẫu kiểm soát quá trình sản xuất nhưng chưa đầy đủ,_x000a_Nguyên vật liêu: ly nhựa Nhà cung cấp mua nhỏ lẻ, không làm hợp đồng chí có hóa dơn mua bán, hồ sơ của nhà sản xuất_x000a_Nguyên liệu hạt chia: có hóa đơn mua bán, không làm hợp đồng mua bán, hạt chia có HSHQ đầy đủ_x000a_Nguyên liệu thạch đen: Mua lẻ, không làm hợp đồng, chỉ có hóa đơn mua bán, có đầy đủ hồ sơ của nhà sản xuất _x000a_Nguyên liệu: phụ gia INS 211: natri benzoat: nhỏ lẻ, không làm hợp đồng, chỉ có hóa đơn, có hồ sơ của nhà nhập khẩu, tuy nhiên chưa có HSHQ_x000a_"/>
    <s v="Yếu tố con người"/>
    <s v="Bảo hộ cho nhân viên: áo bảo hộ, mũ trùm tóc, găng tay, tuy nhiên các nhân viên đeo trùm tóc chưa đúng cách, chưa bao hết tóc,_x000a_Chưa có bảo hộ lao động cho khách tham quan_x000a_Khám sức khỏe của Chủ cơ sở hết hạn"/>
    <n v="0.64"/>
    <s v="Đạt mức cơ bản và tái đánh giá sau 6 tháng"/>
    <m/>
    <m/>
    <d v="2026-09-11T00:00:00"/>
    <x v="0"/>
    <m/>
    <n v="1"/>
    <n v="0"/>
    <n v="0"/>
    <s v="NCC mớiThức ăn nấu sẵn"/>
  </r>
  <r>
    <n v="103"/>
    <n v="2026"/>
    <x v="2"/>
    <s v="Thực phẩm tươi sống, chế biến"/>
    <x v="1"/>
    <s v="Nguyễn Thị Thùy Linh_x000a_"/>
    <s v="Lưu Thị Hậu"/>
    <s v="MN"/>
    <s v="Tỉnh Đồng Tháp"/>
    <s v="Định kỳ"/>
    <s v="Sản xuất và kinh doanh"/>
    <n v="2062741"/>
    <s v="CTY TNHH NSẢN CHÚ CHÍN"/>
    <s v="QL 30, Tân Trường, Mỹ Hội, Cao Lãnh – Đồng Tháp"/>
    <m/>
    <s v="Mr Đạt (kinh doanh)_x000a_Mr Tâm (P, GĐ)"/>
    <n v="973877659"/>
    <s v="dat,do@nsc9,vn_x000a_tam,tran@nsc9,vn"/>
    <s v="Xoài cát chu, xoài keo"/>
    <s v="Huỳnh Thanh Hòa"/>
    <m/>
    <s v="QA NCC"/>
    <d v="2026-03-10T00:00:00"/>
    <n v="0.63"/>
    <s v="Đạt mức cơ bản và tái đánh giá sau 6 tháng"/>
    <m/>
    <m/>
    <s v="Lỗi khác"/>
    <s v="Kiểm nghiệm túi hút ẩm hết hạn tháng 01/2025_x000a_Chưa cung cấp được kiểm định cân "/>
    <m/>
    <m/>
    <s v="Lỗi quy trình sản xuất – chế biến"/>
    <s v="Chưa cung cấp KN đất, nước vùng trồng_x000a_Rác thải sau thu hoạch chưa được thu gom triệt để trên vườn HND Nguyễn Tấn Lộc_x000a_Sàn nhà bụi, nhiều rác vụn,_x000a_Chưa cung cấp được kiểm nghiệm nước tại cơ sở sản xuất,(chỉ cung cấp KN nước tại cty CP cấp nước &amp; môi trường đô thị Đồng Tháp)_x000a_Chưa có khu vực rửa tay cho nhân viên khi vào xưởng_x000a_Giấy khám sức khỏe thiếu cận lâm sàng (toàn bộ nhân viên và chủ cơ sở)_x000a_Nhiều lao động chưa đội mũ bao hộ/trùm tóc…,"/>
    <n v="0.63"/>
    <s v="Đạt mức cơ bản và tái đánh giá sau 6 tháng"/>
    <m/>
    <m/>
    <d v="2026-09-10T00:00:00"/>
    <x v="0"/>
    <m/>
    <n v="1"/>
    <n v="0"/>
    <n v="0"/>
    <s v="2062741Trái cây"/>
  </r>
  <r>
    <n v="104"/>
    <n v="2026"/>
    <x v="2"/>
    <s v="Thực phẩm tươi sống, chế biến"/>
    <x v="1"/>
    <s v="Nguyễn Thị Thùy Linh_x000a_"/>
    <s v="Lưu Thị Hậu"/>
    <s v="MN"/>
    <s v="Tỉnh Đồng Tháp"/>
    <s v="Kiểm soát nguồn"/>
    <s v="Sản xuất và kinh doanh"/>
    <n v="2062741"/>
    <s v="CTY TNHH NSẢN CHÚ CHÍN"/>
    <m/>
    <s v="Hộ nông dân Nguyễn Tấn Lộc, Mỹ Thạnh, Mỹ Xương, Cao Lãnh, Đồng Tháp"/>
    <s v="Mr Đạt (kinh doanh)_x000a_Mr Tâm (P, GĐ)"/>
    <n v="973877659"/>
    <s v="dat,do@nsc9,vn_x000a_tam,tran@nsc9,vn"/>
    <s v="Xoài cát chu"/>
    <s v="Huỳnh Thanh Hòa"/>
    <m/>
    <s v="QA NCC"/>
    <d v="2026-03-10T00:00:00"/>
    <n v="0.63"/>
    <s v="Đạt mức cơ bản và tái đánh giá sau 6 tháng"/>
    <m/>
    <m/>
    <m/>
    <m/>
    <s v="Lỗi thông tin định danh sản phẩm"/>
    <s v="Chưa có bảng nhận diện lô thửa"/>
    <s v="Lỗi khác"/>
    <s v="Rác sau thu hoạch chưa được thu gom triệt để_x000a_Chưa có biện pháp ngăn chặn sự phát tán thuốc BVTV khi phun, xịt sang các ruộng xung quanh_x000a_Chưa cung cấp KN đất nước vùng trồng"/>
    <n v="0.63"/>
    <s v="Đạt mức cơ bản và tái đánh giá sau 6 tháng"/>
    <m/>
    <m/>
    <d v="2026-09-10T00:00:00"/>
    <x v="0"/>
    <m/>
    <n v="1"/>
    <n v="0"/>
    <n v="0"/>
    <s v="2062741Trái cây"/>
  </r>
  <r>
    <n v="105"/>
    <n v="2026"/>
    <x v="2"/>
    <s v="Thực phẩm tươi sống, chế biến"/>
    <x v="1"/>
    <s v="Nguyễn Thị Thùy Linh_x000a_"/>
    <s v="Lưu Thị Hậu"/>
    <s v="MN"/>
    <s v="Tỉnh Đồng Tháp"/>
    <s v="Kiểm soát nguồn"/>
    <s v="Sản xuất và kinh doanh"/>
    <n v="2062741"/>
    <s v="CTY TNHH NSẢN CHÚ CHÍN"/>
    <m/>
    <s v="Hộ nông dân Nguyễn Văn Muôn, Mỹ Thạnh, Mỹ Xương, Cao Lãnh, Đồng Tháp"/>
    <s v="Mr Đạt (kinh doanh)_x000a_Mr Tâm (P, GĐ)"/>
    <n v="973877659"/>
    <s v="dat,do@nsc9,vn_x000a_tam,tran@nsc9,vn"/>
    <s v="Xoài cát chu"/>
    <s v="Huỳnh Thanh Hòa"/>
    <m/>
    <s v="QA NCC"/>
    <d v="2026-03-10T00:00:00"/>
    <n v="0.64"/>
    <s v="Đạt mức cơ bản và tái đánh giá sau 6 tháng"/>
    <m/>
    <m/>
    <m/>
    <m/>
    <s v="Lỗi thông tin định danh sản phẩm"/>
    <s v="Chưa có bảng nhận diện lô thửa"/>
    <s v="Lỗi khác"/>
    <s v="Vỏ bao bì thuốc BVTV chưa được thu gom triệt để trên vườn_x000a_Chưa có biện pháp ngăn chặn sự phát tán thuốc BVTV khi phun, xịt sang các ruộng xung quanh_x000a_Chưa cung cấp KN đất nước vùng trồng"/>
    <n v="0.64"/>
    <s v="Đạt mức cơ bản và tái đánh giá sau 6 tháng"/>
    <m/>
    <m/>
    <d v="2026-09-10T00:00:00"/>
    <x v="0"/>
    <m/>
    <n v="1"/>
    <n v="0"/>
    <n v="0"/>
    <s v="2062741Trái cây"/>
  </r>
  <r>
    <n v="106"/>
    <n v="2026"/>
    <x v="2"/>
    <s v="Thực phẩm tươi sống, chế biến"/>
    <x v="1"/>
    <s v="Nguyễn Thị Thùy Linh_x000a_"/>
    <s v="Lưu Thị Hậu"/>
    <s v="MN"/>
    <s v="Tỉnh Đồng Tháp"/>
    <s v="Kiểm soát nguồn"/>
    <s v="Sản xuất và kinh doanh"/>
    <n v="2062741"/>
    <s v="CTY TNHH NSẢN CHÚ CHÍN"/>
    <m/>
    <s v="Hộ nông dân Lương Quốc Toản, Bình Hành Tây, Cao Lãnh, Đồng Tháp"/>
    <s v="Mr Đạt (kinh doanh)_x000a_Mr Tâm (P, GĐ)"/>
    <n v="973877659"/>
    <s v="dat,do@nsc9,vn_x000a_tam,tran@nsc9,vn"/>
    <s v="Xoài keo"/>
    <s v="Huỳnh Thanh Hòa"/>
    <m/>
    <s v="QA NCC"/>
    <d v="2026-03-10T00:00:00"/>
    <n v="0.64"/>
    <s v="Đạt mức cơ bản và tái đánh giá sau 6 tháng"/>
    <m/>
    <m/>
    <m/>
    <m/>
    <s v="Lỗi thông tin định danh sản phẩm"/>
    <s v="Chưa có bảng nhận diện lô thửa"/>
    <s v="Lỗi khác"/>
    <s v="Vỏ bao bì thuốc BVTV chưa được thu gom triệt để trên vườn_x000a_Chưa có biện pháp ngăn chặn sự phát tán thuốc BVTV khi phun, xịt sang các ruộng xung quanh_x000a_Chưa cung cấp KN đất nước vùng trồng"/>
    <n v="0.64"/>
    <s v="Đạt mức cơ bản và tái đánh giá sau 6 tháng"/>
    <m/>
    <m/>
    <d v="2026-09-10T00:00:00"/>
    <x v="0"/>
    <m/>
    <n v="1"/>
    <n v="0"/>
    <n v="0"/>
    <s v="2062741Trái cây"/>
  </r>
  <r>
    <n v="107"/>
    <n v="2026"/>
    <x v="2"/>
    <s v="Thực phẩm tươi sống, chế biến"/>
    <x v="5"/>
    <s v="Nguyễn Thị Dung_x000a_Nguyễn Thị Ngọc Tú"/>
    <s v="Huỳnh Thị Bảo Trâm"/>
    <s v="MN"/>
    <s v="Thành phố Hồ Chí Minh"/>
    <s v="Định kỳ"/>
    <s v="Sản xuất và kinh doanh"/>
    <n v="2010426"/>
    <s v="CTY TNHH MTV THỰC PHẨM NAM NGUYÊN"/>
    <s v="G10/12, Đường Lô 2, Ấp 7, Xã Lê Minh Xuân, Huyện Bình Chánh, Tp, Hồ Chí Minh"/>
    <m/>
    <s v="Mr, Đức"/>
    <s v="0919 370 068"/>
    <s v="namnguyenfood@gmail,com"/>
    <s v="Cải chua 500g/350g, cải chua ngọn 500g, cải chua cắt sợi 350g, măng chua 400g"/>
    <s v="Trần Khắc Điệp"/>
    <m/>
    <s v="QA NCC"/>
    <d v="2026-03-12T00:00:00"/>
    <n v="0.61"/>
    <s v="Đạt mức cơ bản và tái đánh giá sau 6 tháng"/>
    <m/>
    <m/>
    <s v="Vi phạm nhãn mác/bao bì"/>
    <s v="HSCB của sản phẩm cải chua 350g_x000a_+ Sử dụng đồng thời cả dấu phẩy (,) và dấu chấm (,)  để biểu thị ngăn cách giữa phần nguyên và phần thập phân của các định lượng thành phần dinh dưỡng,_x000a_+ Carbohydrate phải sửa lại thành &quot;Carbohydrat&quot;_x000a_+ Đạm phải sửa thành &quot;Chất đạm&quot;_x000a_Chưa thực hiện việc kiểm soát dư lượng thuốc BVTV trong nguyên liệu/thành phẩm (nguyên liệu chính là cải sậy)_x000a_Chưa có biểu mẫu theo dõi trọng lượng thành phẩm"/>
    <s v="Lỗi hồ sơ chứng từ truy xuất"/>
    <s v="Chưa có quy trình kiểm soát pH bán thành phẩm/thành phẩm_x000a_Hồ sơ kiểm soát nguyên liệu đầu vào:_x000a_+ Các nguyên liệu muối, đường, ớt tươi…chưa có ghi chép theo dõi_x000a_+ Chưa có biểu mẫu kiểm tra pH bán thành phẩm trước khi đóng gói,"/>
    <s v="Lỗi quy trình sản xuất – chế biến"/>
    <s v="Nhà xưởng thiết kế chưa theo nguyên tắc một chiều_x000a_Nơi giao nhau giữa trần và tường khu vực rửa cải có mạng nhện_x000a_Các lỗ thông gió trong khu vực sản xuất không có lưới chắn =&gt; côn trùng dễ xâm nhập vào nhà xưởng_x000a_Sản phẩm trong kho thành phẩm để sát tường_x000a_Kho thành phẩm chưa có thẻ kho: Tên sản phẩm, lô hàng, ngày sản xuất, ca sản xuất,_x000a_Đèn côn trùng không được bật trong quá trình sản xuất"/>
    <n v="0.61"/>
    <s v="Đạt mức cơ bản và tái đánh giá sau 6 tháng"/>
    <m/>
    <m/>
    <d v="2026-09-12T00:00:00"/>
    <x v="0"/>
    <m/>
    <n v="1"/>
    <n v="0"/>
    <n v="0"/>
    <s v="2010426Thức ăn nấu sẵn"/>
  </r>
  <r>
    <n v="108"/>
    <n v="2026"/>
    <x v="2"/>
    <s v="Thực phẩm tươi sống, chế biến"/>
    <x v="2"/>
    <s v="Nguyễn Thị Quyên, Nguyễn Thị Kim Cúc"/>
    <s v="Dương Thị Lựu, Lưu Thị Hậu"/>
    <s v="MB"/>
    <s v="Tỉnh Ninh Bình"/>
    <s v="Định kỳ"/>
    <s v="Sản xuất và kinh doanh"/>
    <s v="2062580"/>
    <s v="HTX NSẢN SẠCH BẢO AN"/>
    <s v="Xóm 3, Vĩnh Trụ, Lý Nhân, Hà Nam (Ninh Bình mới)"/>
    <m/>
    <m/>
    <m/>
    <m/>
    <s v="Cà chua"/>
    <s v="Trần Văn Khoa"/>
    <m/>
    <s v="QA NCC"/>
    <d v="2026-03-12T00:00:00"/>
    <n v="0.67700000000000005"/>
    <s v="Đạt mức cơ bản và tái đánh giá sau 6 tháng"/>
    <m/>
    <m/>
    <s v="Lỗi khác"/>
    <s v="Kiểm soát vệ sinh nhà xưởng nhiễm chéo sản phẩm "/>
    <s v="Lỗi hồ sơ chứng từ truy xuất"/>
    <s v="Hồ sơ ghi chép chưa đầy đủ về công đoạn kiểm tra sản phẩm "/>
    <s v="Lỗi vệ sinh nhà xưởng – thiết bị"/>
    <s v="Nhà xưởng thiết kế chưa kín, chưa đảm bảo 1 chiều"/>
    <n v="0.67700000000000005"/>
    <s v="Đạt mức cơ bản và tái đánh giá sau 6 tháng"/>
    <m/>
    <m/>
    <d v="2026-09-12T00:00:00"/>
    <x v="0"/>
    <m/>
    <n v="1"/>
    <n v="0"/>
    <n v="0"/>
    <s v="2062580Rau củ"/>
  </r>
  <r>
    <n v="109"/>
    <n v="2026"/>
    <x v="2"/>
    <s v="Thực phẩm tươi sống, chế biến"/>
    <x v="1"/>
    <s v="Nguyễn Thị Thùy Linh_x000a_"/>
    <s v="Lưu Thị Hậu"/>
    <s v="MN"/>
    <s v="Tỉnh Đồng Tháp"/>
    <s v="Định kỳ"/>
    <s v="Sản xuất và kinh doanh"/>
    <n v="2011408"/>
    <s v="CTY TNHH TRÁI CÂY 76"/>
    <s v="Ấp 7, xã Long Hưng, tỉnh Đồng Tháp"/>
    <m/>
    <s v="Mr, Quang"/>
    <s v="0984202224"/>
    <s v="quang,dang@fruit76,com; admin01@fruit76,com; vi,nguyen@fruit76,com"/>
    <s v="Dừa xiêm, thanh long ruột trắng"/>
    <s v="Huỳnh Thanh Hòa"/>
    <m/>
    <s v="QA NCC"/>
    <d v="2026-03-11T00:00:00"/>
    <n v="0.68100000000000005"/>
    <s v="Đạt mức cơ bản và tái đánh giá sau 6 tháng"/>
    <m/>
    <m/>
    <m/>
    <m/>
    <m/>
    <m/>
    <s v="Lỗi vệ sinh nhà xưởng – thiết bị"/>
    <s v="Chưa cung cấp KN đất nước vùng trồng_x000a_Dừa nguyên liệu để trực tiếp dưới sàn_x000a_Khu vực tiếp nhận cắt gọt chưa tách biệt và chung với khu chưa bao bì _x000a_Mái trần còn nhiều mạng nhện_x000a_Cửa khu vực tiếp nhận không có màng che và luôn mở_x000a_Chưa có cồn sát khuẩn,sử dụng nước rửa chén cho nhân viên rửa tay_x000a_Mới cung cấp giấy khám sức khỏe 8/30 nhân viên_x000a__x000a_"/>
    <n v="0.68100000000000005"/>
    <s v="Đạt mức cơ bản và tái đánh giá sau 6 tháng"/>
    <m/>
    <m/>
    <d v="2026-09-11T00:00:00"/>
    <x v="0"/>
    <m/>
    <n v="1"/>
    <n v="0"/>
    <n v="0"/>
    <s v="2011408Trái cây"/>
  </r>
  <r>
    <n v="110"/>
    <n v="2026"/>
    <x v="2"/>
    <s v="Thực phẩm tươi sống, chế biến"/>
    <x v="1"/>
    <s v="Nguyễn Thị Thùy Linh_x000a_"/>
    <s v="Lưu Thị Hậu"/>
    <s v="MN"/>
    <s v="Tỉnh Đồng Tháp"/>
    <s v="Kiểm soát nguồn"/>
    <s v="Sản xuất và kinh doanh"/>
    <n v="2011408"/>
    <s v="CTY TNHH TRÁI CÂY 76"/>
    <m/>
    <s v="Hộ nông dân: Hà Thanh Tuấn, 249, Điền Mỹ, Long Bình Điền, Chợ Gạo, Tiền Giang"/>
    <s v="Mr, Quang"/>
    <s v="0984202224"/>
    <s v="quang,dang@fruit76,com; admin01@fruit76,com; vi,nguyen@fruit76,com"/>
    <s v="Dừa xiêm"/>
    <s v="Huỳnh Thanh Hòa"/>
    <m/>
    <s v="QA NCC"/>
    <d v="2026-03-11T00:00:00"/>
    <n v="0.67"/>
    <s v="Đạt mức cơ bản và tái đánh giá sau 6 tháng"/>
    <m/>
    <m/>
    <m/>
    <m/>
    <s v="Lỗi thông tin định danh sản phẩm"/>
    <s v="Chưa có bảng nhận diện lô thửa"/>
    <s v="Lỗi khác"/>
    <s v="_x000a_Chưa có biện pháp ngăn chặn sự phát tán thuốc BVTV khi phun, xịt sang các ruộng xung quanh_x000a_Chưa cung cấp KN đất nước vùng trồng"/>
    <n v="0.67"/>
    <s v="Đạt mức cơ bản và tái đánh giá sau 6 tháng"/>
    <m/>
    <m/>
    <d v="2026-09-11T00:00:00"/>
    <x v="0"/>
    <m/>
    <n v="1"/>
    <n v="0"/>
    <n v="0"/>
    <s v="2011408Trái cây"/>
  </r>
  <r>
    <n v="111"/>
    <n v="2026"/>
    <x v="2"/>
    <s v="Thực phẩm tươi sống, chế biến"/>
    <x v="1"/>
    <s v="Nguyễn Thị Thùy Linh_x000a_"/>
    <s v="Lưu Thị Hậu"/>
    <s v="MN"/>
    <s v="Tỉnh Đồng Tháp"/>
    <s v="Kiểm soát nguồn"/>
    <s v="Sản xuất và kinh doanh"/>
    <n v="2011408"/>
    <s v="CTY TNHH TRÁI CÂY 76"/>
    <m/>
    <s v="Hộ nông dân: Võ Trường Sơn, 161, Tân Tỉnh B, Tân Mỹ Chánh, TP Mỹ Tho, Tiền Giang"/>
    <s v="Mr, Quang"/>
    <s v="0984202224"/>
    <s v="quang,dang@fruit76,com; admin01@fruit76,com; vi,nguyen@fruit76,com"/>
    <s v="Dừa xiêm"/>
    <s v="Huỳnh Thanh Hòa"/>
    <m/>
    <s v="QA NCC"/>
    <d v="2026-03-11T00:00:00"/>
    <n v="0.66"/>
    <s v="Đạt mức cơ bản và tái đánh giá sau 6 tháng"/>
    <m/>
    <m/>
    <m/>
    <m/>
    <s v="Lỗi thông tin định danh sản phẩm"/>
    <s v="Chưa có bảng nhận diện lô thửa"/>
    <s v="Lỗi khác"/>
    <s v="Chưa có biện pháp ngăn chặn sự phát tán thuốc BVTV khi phun, xịt sang các ruộng xung quanh_x000a_Chưa cung cấp KN đất nước vùng trồng"/>
    <n v="0.65"/>
    <s v="Đạt mức cơ bản và tái đánh giá sau 6 tháng"/>
    <m/>
    <m/>
    <d v="2026-09-11T00:00:00"/>
    <x v="0"/>
    <m/>
    <n v="1"/>
    <n v="0"/>
    <n v="0"/>
    <s v="2011408Trái cây"/>
  </r>
  <r>
    <n v="112"/>
    <n v="2026"/>
    <x v="2"/>
    <s v="Thực phẩm tươi sống, chế biến"/>
    <x v="1"/>
    <s v="Nguyễn Thị Thùy Linh_x000a_"/>
    <s v="Lưu Thị Hậu"/>
    <s v="MN"/>
    <s v="Tỉnh Đồng Tháp"/>
    <s v="Kiểm soát nguồn"/>
    <s v="Sản xuất và kinh doanh"/>
    <n v="2011408"/>
    <s v="CTY TNHH TRÁI CÂY 76"/>
    <m/>
    <s v="Hộ nông dân:  Lê Khanh Quang Vũ, Phú Hòa, Mỹ Tịnh An, Đông Tháp"/>
    <s v="Mr, Quang"/>
    <s v="0984202224"/>
    <s v="quang,dang@fruit76,com; admin01@fruit76,com; vi,nguyen@fruit76,com"/>
    <s v="Thanh long ruột trắng"/>
    <s v="Huỳnh Thanh Hòa"/>
    <m/>
    <s v="QA NCC"/>
    <d v="2026-03-11T00:00:00"/>
    <n v="0.64"/>
    <s v="Đạt mức cơ bản và tái đánh giá sau 6 tháng"/>
    <m/>
    <m/>
    <m/>
    <m/>
    <s v="Lỗi thông tin định danh sản phẩm"/>
    <s v="Chưa có bảng nhận diện lô thửa"/>
    <s v="Lỗi khác"/>
    <s v="Chưa có biện pháp ngăn chặn sự phát tán thuốc BVTV khi phun, xịt sang các ruộng xung quanh_x000a_Chưa cung cấp KN đất nước vùng trồng_x000a_Có tập huấn ATTP, sử dụng thuốc BVTV, phân bón và các nguyên tắc sản xuất nông nghiệp tốt nhưng chưa văn bản hóa"/>
    <n v="0.64"/>
    <s v="Đạt mức cơ bản và tái đánh giá sau 6 tháng"/>
    <m/>
    <m/>
    <d v="2026-09-11T00:00:00"/>
    <x v="0"/>
    <m/>
    <n v="1"/>
    <n v="0"/>
    <n v="0"/>
    <s v="2011408Trái cây"/>
  </r>
  <r>
    <n v="113"/>
    <n v="2026"/>
    <x v="2"/>
    <s v="Thực phẩm tươi sống, chế biến"/>
    <x v="1"/>
    <s v="Nguyễn Thị Thùy Linh_x000a_"/>
    <s v="Lưu Thị Hậu"/>
    <s v="MN"/>
    <s v="Tỉnh Đồng Tháp"/>
    <s v="Định kỳ"/>
    <s v="Sản xuất và kinh doanh"/>
    <n v="2011195"/>
    <s v="CTY TNHH DT TM THÀNH VẠN PHÚC"/>
    <s v="199, Ấp Hưng Phú, Xã Hưng Thạnh, Huyện Tân Phước, Tỉnh Tiền Giang"/>
    <m/>
    <s v="Mr, Kiên"/>
    <s v="0908142067"/>
    <s v="kiennguyenqnvn@gmail,com"/>
    <s v="Thơm, dứa mật"/>
    <s v="Huỳnh Thanh Hòa"/>
    <m/>
    <s v="QA NCC"/>
    <d v="2026-03-10T00:00:00"/>
    <n v="0.61599999999999999"/>
    <s v="Đạt mức cơ bản và tái đánh giá sau 6 tháng"/>
    <m/>
    <m/>
    <s v="Vi phạm định lượng"/>
    <s v="Chưa có hồ sơ công bố xốp bao thơm_x000a_Chưa cung cấp được kiểm định cân định kỳ"/>
    <m/>
    <m/>
    <s v="Lỗi vệ sinh nhà xưởng – thiết bị"/>
    <s v="_x000a_Khóm sau khi thu hoạch để trực tiếp xuống đất_x000a_Nhà xưởng chưa được vệ sinh sạch sẽ (nhiều mạng nhện), chưa tách biệt các khu vực sản xuất gần đường không có rèm che_x000a_Nhà xưởng không kín, hở nhiều nơi (côn trùng dễ xâm nhập vào nhà xưởng, đèn côn trùng không có tác dụng)_x000a_Cửa ra vào hở (chưa có rèm cách biệt bên ngoài)_x000a_Chưa cung cấp được phiếu KN nước sử dụng cho sơ chế_x000a_Chưa có nước rửa tay cho nhân viên _x000a_Giấy khám sức khỏe mới cung cấp được 5/7 nhân viên đang sản xuất_x000a_Có chương trình bẫy chuột nhưng chưa có hồ sơ ghi chép"/>
    <n v="0.61599999999999999"/>
    <s v="Đạt mức cơ bản và tái đánh giá sau 6 tháng"/>
    <m/>
    <m/>
    <d v="2026-09-10T00:00:00"/>
    <x v="0"/>
    <m/>
    <n v="1"/>
    <n v="0"/>
    <n v="0"/>
    <s v="2011195Trái cây"/>
  </r>
  <r>
    <n v="114"/>
    <n v="2026"/>
    <x v="2"/>
    <s v="Thực phẩm tươi sống, chế biến"/>
    <x v="1"/>
    <s v="Nguyễn Thị Thùy Linh_x000a_"/>
    <s v="Lưu Thị Hậu"/>
    <s v="MN"/>
    <s v="Tỉnh Đồng Tháp"/>
    <s v="Kiểm soát nguồn"/>
    <s v="Sản xuất và kinh doanh"/>
    <n v="2011195"/>
    <s v="CTY TNHH DT TM THÀNH VẠN PHÚC"/>
    <m/>
    <s v="Nguyễn Văn Kiên, Hưng Phú, Hưng Thạnh, Đồng Tháp"/>
    <s v="Mr, Kiên"/>
    <s v="0908142067"/>
    <s v="kiennguyenqnvn@gmail,com"/>
    <s v="Thơm, dứa mật"/>
    <s v="Huỳnh Thanh Hòa"/>
    <m/>
    <s v="QA NCC"/>
    <d v="2026-03-10T00:00:00"/>
    <n v="0.66"/>
    <s v="Đạt mức cơ bản và tái đánh giá sau 6 tháng"/>
    <m/>
    <m/>
    <m/>
    <m/>
    <m/>
    <m/>
    <s v="Lỗi khác"/>
    <s v="Vỏ bao bì thuốc BVTV chưa được thu gom triệt để trên vườn_x000a_Chưa có biện pháp ngăn chặn sự phát tán thuốc BVTV khi phun, xịt sang các ruộng xung quanh_x000a_Chưa cung cấp KN đất nước vùng trồng"/>
    <n v="0.66"/>
    <s v="Đạt mức cơ bản và tái đánh giá sau 6 tháng"/>
    <m/>
    <m/>
    <d v="2026-09-10T00:00:00"/>
    <x v="0"/>
    <m/>
    <n v="1"/>
    <n v="0"/>
    <n v="0"/>
    <s v="2011195Trái cây"/>
  </r>
  <r>
    <n v="115"/>
    <n v="2026"/>
    <x v="2"/>
    <s v="Thực phẩm tươi sống, chế biến"/>
    <x v="1"/>
    <s v="Nguyễn Thị Thùy Linh_x000a_"/>
    <s v="Lưu Thị Hậu"/>
    <s v="MN"/>
    <s v="Tỉnh Đồng Tháp"/>
    <s v="Kiểm soát nguồn"/>
    <s v="Sản xuất và kinh doanh"/>
    <n v="2011195"/>
    <s v="CTY TNHH DT TM THÀNH VẠN PHÚC"/>
    <m/>
    <s v="Nguyễn Văn Quận, Hưng Phú, Hưng Thạnh, Đồng Tháp"/>
    <s v="Mr, Kiên"/>
    <s v="0908142067"/>
    <s v="kiennguyenqnvn@gmail,com"/>
    <s v="Thơm"/>
    <s v="Huỳnh Thanh Hòa"/>
    <m/>
    <s v="QA NCC"/>
    <d v="2026-03-10T00:00:00"/>
    <n v="0.68"/>
    <s v="Đạt mức cơ bản và tái đánh giá sau 6 tháng"/>
    <m/>
    <m/>
    <m/>
    <m/>
    <m/>
    <m/>
    <s v="Lỗi khác"/>
    <s v="Chưa có biện pháp ngăn chặn sự phát tán thuốc BVTV khi phun, xịt sang các ruộng xung quanh_x000a_Chưa cung cấp KN đất nước vùng trồng"/>
    <n v="0.68"/>
    <s v="Đạt mức cơ bản và tái đánh giá sau 6 tháng"/>
    <m/>
    <m/>
    <d v="2026-09-10T00:00:00"/>
    <x v="0"/>
    <m/>
    <n v="1"/>
    <n v="0"/>
    <n v="0"/>
    <s v="2011195Trái cây"/>
  </r>
  <r>
    <n v="116"/>
    <n v="2026"/>
    <x v="2"/>
    <s v="Thực phẩm tươi sống, chế biến"/>
    <x v="1"/>
    <s v="Nguyễn Thị Thùy Linh_x000a_"/>
    <s v="Lưu Thị Hậu"/>
    <s v="MN"/>
    <s v="Tỉnh Đồng Tháp"/>
    <s v="Kiểm soát nguồn"/>
    <s v="Sản xuất và kinh doanh"/>
    <n v="2011195"/>
    <s v="CTY TNHH DT TM THÀNH VẠN PHÚC"/>
    <m/>
    <s v="Tô Văn Út Bảy, Hưng Phú, Hưng Thạnh, Đồng Tháp"/>
    <s v="Mr, Kiên"/>
    <s v="0908142067"/>
    <s v="kiennguyenqnvn@gmail,com"/>
    <s v="Thơm"/>
    <s v="Huỳnh Thanh Hòa"/>
    <m/>
    <s v="QA NCC"/>
    <d v="2026-03-10T00:00:00"/>
    <n v="0.66"/>
    <s v="Đạt mức cơ bản và tái đánh giá sau 6 tháng"/>
    <m/>
    <m/>
    <m/>
    <m/>
    <m/>
    <m/>
    <s v="Lỗi khác"/>
    <s v="Vỏ bao bì thuốc BVTV chưa được thu gom triệt để trên vườn_x000a_Chưa có biện pháp ngăn chặn sự phát tán thuốc BVTV khi phun, xịt sang các ruộng xung quanh_x000a_Chưa cung cấp KN đất nước vùng trồng"/>
    <n v="0.66"/>
    <s v="Đạt mức cơ bản và tái đánh giá sau 6 tháng"/>
    <m/>
    <m/>
    <d v="2026-09-10T00:00:00"/>
    <x v="0"/>
    <m/>
    <n v="1"/>
    <n v="0"/>
    <n v="0"/>
    <s v="2011195Trái cây"/>
  </r>
  <r>
    <n v="117"/>
    <n v="2026"/>
    <x v="2"/>
    <s v="Thực phẩm tươi sống, chế biến"/>
    <x v="4"/>
    <s v="Nguyễn Thị Ngọc Tú"/>
    <s v="Huỳnh Thị Bảo Trâm"/>
    <s v="MB"/>
    <s v="Thành phố Hà Nội"/>
    <s v="Mở mới"/>
    <s v="Sản xuất và kinh doanh"/>
    <s v="NCC mới"/>
    <s v="CTY TNHH SẢN XUẤT THƯƠNG MẠI VÀ XNK KIM LONG"/>
    <s v="Cụm 12, thôn 3, Xã Phúc Thọ, TP Hà Nội"/>
    <m/>
    <s v="Mr Tấn Khoa"/>
    <s v="0934130460"/>
    <s v="khoa,nguyen@vela-foods,com, congtytnhhsxtmxnkkimlong@gmail,com"/>
    <s v="Bánh mì mini nhân vị phô mai; Bánh sandwich chà bông phô mai; Bánh sandwich chà bông; Bánh sandwich nhân sữa chua"/>
    <s v="Nguyễn Thị Hồng Tịnh"/>
    <s v="Nguyễn Thị Kim Lanh"/>
    <s v="QA NCC"/>
    <d v="2026-03-11T00:00:00"/>
    <n v="0.69"/>
    <s v="Đạt mức cơ bản và tái đánh giá sau 6 tháng"/>
    <m/>
    <m/>
    <s v="Vi phạm nhãn mác/bao bì"/>
    <s v="1, Bánh mì mini nhân vị phô mai_x000a_- Nhãn ghi quảng cáo:_x000a_+ &quot;100% thịt + phô mai&quot; chưa đúng thực tế có thêm các thành phần khác_x000a_+ &quot;Giàu protein&quot; chưa có hồ sơ chứng minh_x000a_+ &quot;Bột sữa nhập khẩu&quot; chưa cung cấp hồ sơ nhập khẩu_x000a_- Thông tin cảnh báo &quot;Chú ý: Đừng ăn nếu SP hư hoặc bao bì mở&quot; đang mâu thuẫn với &quot;HDSD: Ăn liền sau khi mở bao bì&quot;_x000a_2, Bánh sandwich chà bông phô mai_x000a_- Khối lượng tịnh thiếu khoẳng trắng giữa trị số và đơn vị đo (47g)_x000a_- Quảng cáo đang ghi &quot;Mềm như mây&quot; chưa có căn cứ_x000a_3, Bánh sandwich chà bông_x000a_- Thông tin cảnh báo &quot;Chú ý: Đừng ăn nếu SP hư hoặc bao bì mở&quot; đang mâu thuẫn với &quot;HDSD: Ăn liền sau khi mở bao bì&quot;_x000a_- Khối lượng tịnh viết tắt KLT, thiếu khoẳng trắng giữa trị số và đơn vị đo (45g)_x000a_4, Bánh sandwich nhân sữa chua_x000a_- Thông tin cảnh báo &quot;Chú ý: Đừng ăn nếu SP hư hoặc bao bì mở&quot; đang mâu thuẫn với &quot;HDSD: Ăn liền sau khi mở bao bì&quot;_x000a_- Khối lượng tịnh viết tắt KLT, thiếu khoẳng trắng giữa trị số và đơn vị đo (45g)_x000a_- Quảng cáo đang ghi: &quot;Siêu mềm mịn&quot; chưa có căn cứ, &quot;Công nghệ lên men&quot; thực tế NCC không thực hiện quá trình này_x000a_* Các SP chưa có thông tin &quot;Hình ảnh chỉ mang tính chất minh họa&quot;_x000a_* Chưa có hồ sơ ghi chép lưu mẫu"/>
    <s v="Lỗi hồ sơ chứng từ truy xuất"/>
    <s v="NCC có quy trình truy xuất từ đầu vào đến đầu ra nhưng chưa có biểu mẫu thực hiện _x000a_Chưa có biểu mẫu ghi chép để thực hiện truy xuất"/>
    <s v="Lỗi vệ sinh nhà xưởng – thiết bị"/>
    <s v="- Vệ sinh nhà xưởng: Nền nhà không phẳng, đọng nước, gạch vỡ; chân tường, sàn và cửa thông gió bám bẩn/mạng nhện,_x000a_- Kiểm soát côn trùng/động vật: Quạt thông gió thiếu lưới ngăn, tạo điều kiện cho động vật và côn trùng xâm nhập,_x000a_- Hóa chất vệ sinh chưa để riêng khu vực, thiếu nhãn nhận diện, chưa có đầy đủ tại một số vị trí quy định_x000a_- Thùng rác không có nắp đậy kín và không được thu gom kịp thời _x000a_- Nhiễm chéo: Bột mì để trực tiếp dưới sàn, trứng gà để sát tường_x000a_- Chưa có kết quả kiểm nghiệm định kỳ cho nước đá vảy sử dụng trong sản xuất,"/>
    <n v="0.69"/>
    <s v="Đạt mức cơ bản và tái đánh giá sau 6 tháng"/>
    <m/>
    <m/>
    <d v="2026-09-11T00:00:00"/>
    <x v="0"/>
    <m/>
    <n v="1"/>
    <n v="0"/>
    <n v="0"/>
    <s v="NCC mớiBánh mỳ"/>
  </r>
  <r>
    <n v="118"/>
    <n v="2026"/>
    <x v="2"/>
    <s v="Thực phẩm công nghệ"/>
    <x v="9"/>
    <s v="Nguyễn Thị Lan Hương"/>
    <s v="Nguyễn Thị Thanh Tuyền"/>
    <s v="MB"/>
    <s v="Thành phố Hà Nội"/>
    <s v="Định kỳ"/>
    <s v="Sản xuất"/>
    <n v="2007906"/>
    <s v="CÔNG TY CỔ PHẦN KIAORA"/>
    <s v="Thôn Do Hạ, Xã Tiền Phong, Huyện Mê Linh, Thành phố Hà Nội, Việt Nam"/>
    <m/>
    <s v="Ms Loan"/>
    <s v="039 979 4125; "/>
    <s v="loan,nt@kiaora,com,vn;"/>
    <s v="Thịt bò đông lạnh"/>
    <s v="Trần Văn Khoa"/>
    <m/>
    <s v="QA NCC"/>
    <d v="2026-03-13T00:00:00"/>
    <n v="0.67"/>
    <s v="Đạt mức cơ bản và tái đánh giá sau 6 tháng"/>
    <m/>
    <m/>
    <s v="Hồ sơ pháp lý sản phẩm: không có công bố/sai công bố/sai tiêu chuẩn "/>
    <s v="- Hồ sơ CB các sản phẩm chưa kiểm nghiệm chỉ tiêu chì, cadimi- 1 số sản phẩm có bổ sung địa chỉ sản xuất nhưng chưa làm công văn gửi lên chi cục cập nhật nội dung này (Gầu bò Úc,ba chỉ bò Newzealand,,,,), tem nhãn chưa bổ sung thêm địa chỉ sản xuất (đang khắc phục bằng cách dán bổ sung tem phụ trắng lên bao bì)"/>
    <s v="Lỗi hồ sơ chứng từ truy xuất"/>
    <s v="Biểu mẫu kiểm soát chất lượng chưa thể hiện thông tin nhà sản xuất"/>
    <s v="Lỗi vệ sinh nhà xưởng – thiết bị"/>
    <s v="Khu vực phòng đóng gói chưa kín"/>
    <n v="0.67"/>
    <s v="Đạt mức cơ bản và tái đánh giá sau 6 tháng"/>
    <m/>
    <m/>
    <d v="2026-09-13T00:00:00"/>
    <x v="0"/>
    <m/>
    <n v="1"/>
    <n v="0"/>
    <n v="0"/>
    <s v="2007906Đông lạnh"/>
  </r>
  <r>
    <n v="119"/>
    <n v="2026"/>
    <x v="2"/>
    <s v="Thực phẩm tươi sống, chế biến"/>
    <x v="5"/>
    <s v="Nguyễn Thị Dung"/>
    <s v="Huỳnh Thị Bảo Trâm"/>
    <s v="MB"/>
    <s v="Thành phố Hà Nội"/>
    <s v="Định kỳ"/>
    <s v="Sản xuất"/>
    <n v="2010113"/>
    <s v="CÔNG TY TNHH THƯƠNG MẠI VÀ DỊCH VỤ FRESH TO GO"/>
    <s v="Số 4 ngõ 43 đường Xuân Khôi,, tổ 37 Phường Long Biên, TP Hà Nội"/>
    <m/>
    <s v="Mrs, Tú"/>
    <s v=" 0385347247/_x000a_0983085133"/>
    <s v="Company F2G &lt;fresh2go,sales@gmail,com&gt;"/>
    <s v="Đồ uống, trái cây sơ chế"/>
    <s v="Trần Văn Khoa"/>
    <m/>
    <s v="QA NCC"/>
    <d v="2026-03-12T00:00:00"/>
    <n v="0.68"/>
    <s v="Đạt mức cơ bản và tái đánh giá sau 6 tháng"/>
    <m/>
    <m/>
    <s v="Hồ sơ pháp lý sản phẩm: không có công bố/sai công bố/sai tiêu chuẩn "/>
    <s v="- Thay đổi địa chỉ sản xuất từ 08/02/2026 nhưng không gửi thông báo cho WCM- Chưa có kết quả kiểm nghiệm của các sản phẩm ở địa chỉ mới: Trà sữa ô long nhài, trà đào sữa, rau củ nấu súp- Tem nhãn tất cả các sản phẩm: sửa &quot;độ&quot;=&gt;°"/>
    <s v="Lỗi hồ sơ chứng từ truy xuất"/>
    <s v="- Nguyên liệu chất bảo quản 202 thiếu hồ sơ nhập khẩu- Sản phẩm xoài: Hồ sơ mua bán là Vựa Xoài cóc Khánh Hòa, nhưng hồ sơ bảng kê thanh toán là hộ Trần Thị Bích"/>
    <s v="Lỗi vệ sinh nhà xưởng – thiết bị"/>
    <s v="- Nền nhà xưởng 1 số khu vực bị bong- 1 số khu vực nên nhà bị đọng nước (khu vực nấu trộn)"/>
    <n v="0.68"/>
    <s v="Đạt mức cơ bản và tái đánh giá sau 6 tháng"/>
    <m/>
    <m/>
    <d v="2026-09-12T00:00:00"/>
    <x v="0"/>
    <m/>
    <n v="1"/>
    <n v="0"/>
    <n v="0"/>
    <s v="2010113Thức ăn nấu sẵn"/>
  </r>
  <r>
    <n v="120"/>
    <n v="2026"/>
    <x v="2"/>
    <s v="Thực phẩm tươi sống, chế biến"/>
    <x v="0"/>
    <s v="Phạm Thị Thảo_x000a_Nguyển Thị Ngọc Tú"/>
    <s v="Trần Quang Huy"/>
    <s v="MN"/>
    <s v="Thành phố Hồ Chí Minh"/>
    <s v="Định kỳ"/>
    <s v="Sản xuất và kinh doanh"/>
    <n v="2062733"/>
    <s v="CÔNG TY TNHH THỰC PHẨM QUỐC TẾ VIMEX SG"/>
    <s v="1253 Võ Văn Kiệt,  TP, Hồ Chí Minh,"/>
    <s v="Kho sơ chế, đóng gói: 104 Trần Đại Nghĩa, Phường Tân Tạo, TP Hồ Chí Minh, Việt Nam"/>
    <s v="Ms Hân"/>
    <s v="0969 334 534"/>
    <s v="b2b@vimexfood,vn"/>
    <s v="Cá hồi nhập khẩu"/>
    <s v="Trương Duy Khánh"/>
    <m/>
    <s v="QA NCC"/>
    <d v="2026-03-17T00:00:00"/>
    <n v="0.62"/>
    <s v="Đạt mức cơ bản và tái đánh giá sau 6 tháng"/>
    <m/>
    <m/>
    <s v="Vi phạm về ATTP: Lịch sử vi phạm kiểm nghiệm (vi sinh/kháng sinh,…), KNKH"/>
    <s v="Kiểm nghiệm sản phẩm không test các chỉ tiêu kháng sinh"/>
    <s v="Lỗi hồ sơ chứng từ truy xuất"/>
    <s v="Các nguyên liệu như túi nylon, khay nhựa được mua lẻ, không ký hợp đòng, các nguyên liệu có hồ sơ đầy đủ của nhà sản xuất_x000a_Hóa chất tẩy rửa: Sparkle: không có hồ sơ liên quan_x000a_Hồ sơ công bố nước đá của nhà sản xuất không có phiếu kiểm nghiệm, Cơ sở không lấy mẫu kiểm soát định kỳ,"/>
    <s v="Lỗi quy trình sản xuất – chế biến"/>
    <s v="Không có kho bảo quản nước đá riêng, để chung với kho nguyên liệu, thành phẩm_x000a_Có trang bị BHLĐ nhưng nhân viên chưa thực hiện đúng: đội trùm tóc chưa bao hết tóc,_x000a_Bảo hộ lao động được phát cho nhân viên và nhân viên tự mang về giặt sạch =&gt; không kiểm soát được việc BHLĐ có được giặt sạch,_x000a_Không ban hành hướng dẫn pha, không có biểu mẫu kiểm soát nồng độ pha chlorine,_x000a_Cơ sở chưa bố trí vòi rửa tay tự động, nhân viên vẫn phải sử dụng bằng tay, nguy cơ lây nhiễm các tác nhân gây ô nhiểm khi tiếp xúc sản phẩm_x000a_Có bố trí đèn diệt côn trùng, có bố trí bẫy chuột, tuy nhiên không có biểu mẫu kiểm soát_x000a__x000a_Có xây dựng kế hoạch làm vệ sinh nhà xưởng, thiết bị, tuy nhiên biểu mẫu ghi chép, kiểm soát chưa đầy đủ,_x000a_"/>
    <n v="0.62"/>
    <s v="Đạt mức cơ bản và tái đánh giá sau 6 tháng"/>
    <m/>
    <m/>
    <d v="2026-09-17T00:00:00"/>
    <x v="0"/>
    <m/>
    <n v="1"/>
    <n v="0"/>
    <n v="0"/>
    <s v="2062733Thủy hải sản"/>
  </r>
  <r>
    <n v="121"/>
    <n v="2026"/>
    <x v="2"/>
    <s v="Thực phẩm tươi sống, chế biến"/>
    <x v="8"/>
    <s v="Phạm Thị Thảo_x000a_Nguyễn Thị Ngọc Tú"/>
    <s v="Huỳnh Thị Bảo Trâm"/>
    <s v="MN"/>
    <s v="Tỉnh Đồng Tháp"/>
    <s v="Định kỳ"/>
    <s v="Kinh doanh"/>
    <n v="2062731"/>
    <s v="CTY TNHH THỰC PHẨM CARITAS"/>
    <m/>
    <s v="Cơ sở giết mổ: Hộ kinh doanh VÕ THỊ THU TRANG-PHÚ KIẾT_Đ/c Thửa đất số 17, tờ bản đồ 06, ấp Phú Lợi A, xã Lương Hòa Lạc, Tỉnh Đồng Tháp, Việt Nam_x000a_Cơ sở sơ chế/đóng gói: Cơ sở gia công_Xưởng sản xuất-Công ty Cổ Phần Tam Nông_Đ/c 131 Đường 24, Phường Tam Bình, Tp HCM, Việt Nam"/>
    <s v="Ms Trang "/>
    <n v="9055352632"/>
    <s v="quyle,caritas,foods@gmail,com; caritas,foods@gmail,com"/>
    <s v="Gà ta, gà ác, trứng gà, gà H mông, chim cút…"/>
    <s v="Trần Khắc Điệp"/>
    <m/>
    <s v="QA NCC"/>
    <d v="2026-03-16T00:00:00"/>
    <n v="0.66600000000000004"/>
    <s v="Đạt mức cơ bản và tái đánh giá sau 6 tháng"/>
    <m/>
    <m/>
    <s v="Vi phạm nhãn mác/bao bì"/>
    <s v="Địa chỉ sơ chế đóng gói trên nhãn sán phẩm chưa khớp với nơi đóng gói thực tế_x000a_Trên nhãn: Xưởng sản xuất 54 Lê Thị Hoa, Phường Tam Bình, TP HCM_x000a_Thực tế đóng gói tai: Xưởng sản xuất-Công ty Cổ Phần Tam Nông_Đ/c 131 Đường 24, Phường Tam Bình, Tp HCM"/>
    <s v="Lỗi hồ sơ chứng từ truy xuất"/>
    <s v="Hộ kinh doanh Võ Thị Thu Trang có mướn các hộ liên kết để chăn nuôi gia cầm nhưng không thực hiện kí kết hợp đồng giữa các bên,_x000a_Các hộ nuôi gia cầm có làm &quot;Đơn xin xác nhận nguồn gốc nông sản&quot; =&gt; Chưa phù hợp vì đây là nuôi gia cầm, Đơn này không tương đương với cam kết sản xuất an toàn_x000a_Chưa có giấy kiểm dịch đông vật trước khi đưa vào quy trình giết mổ"/>
    <s v="Lỗi quy trình sản xuất – chế biến"/>
    <s v="Cơ sở giết mổ nằm trong khu dân cư_x000a_Lò mổ có tường cao bao quanh nhưng không kín_x000a_Khu vực giao nhau giữa mái và tường của khu vực giết mổ không kín, có ruồi trong khu vực giết mổ và làm lông_x000a_Tường khu vực làm lông có nhiều lông gia cầm bám trên vách (đã khô) lâu ngày chưa được tổng vệ sinh_x000a_Nơi làm sạch và khám thân thịt gia cầm chưa kín, vách tôn và trần có khoản hở_x000a_Thiếu 1/06 bộ hồ sơ_x000a_04/05 nhân viên có đeo bông tai trong sản xuất_x000a_Khu vưc rửa tay sử dụng nước rửa tay có mùi_x000a_Nước sử dụng trong giết mổ thiếu chỉ tiêu E,Coli_x000a_Chưa có quy trình hướng dẫn cụ thể vệ sinh thiết bị công cụ dụng và và vệ sinh nhà xưởng_x000a_Hàng hóa trong kho thành phẩm để sát tường"/>
    <n v="0.66600000000000004"/>
    <s v="Đạt mức cơ bản và tái đánh giá sau 6 tháng"/>
    <m/>
    <m/>
    <d v="2026-09-16T00:00:00"/>
    <x v="0"/>
    <m/>
    <n v="1"/>
    <n v="0"/>
    <n v="0"/>
    <s v="2062731Thịt"/>
  </r>
  <r>
    <n v="122"/>
    <n v="2026"/>
    <x v="2"/>
    <s v="Thực phẩm tươi sống, chế biến"/>
    <x v="2"/>
    <s v="Nguyễn Thị Quyên, Nguyễn Thị Kim Cúc"/>
    <s v="Dương Thị Lựu, Lưu Thị Hậu"/>
    <s v="MB"/>
    <s v="Tỉnh Quảng Ngãi"/>
    <s v="Kiểm soát nguồn"/>
    <s v="Sản xuất và kinh doanh"/>
    <s v="2001154"/>
    <s v="CTY TNHH ĐTSXTM THANH BÌNH"/>
    <m/>
    <s v="Hộ Nguyễn Thành Dũng, Lý Sơn, Quảng Ngãi"/>
    <s v="Mr Hùng"/>
    <s v="0896697579"/>
    <s v="annv@hnffoods,vn;duyvd@hnffoods,vn;dinhnv@hnffoods,vn;kinhdoanh@hnffoods,vn"/>
    <s v="Hành Lý Sơn, Tỏi Lý Sơn"/>
    <s v="Phùng Thanh Anh"/>
    <m/>
    <s v="QA NCC"/>
    <d v="2026-03-16T00:00:00"/>
    <n v="0.61"/>
    <s v="Đạt mức cơ bản và tái đánh giá sau 6 tháng"/>
    <m/>
    <m/>
    <s v="Vi phạm kiểm soát mối nguy"/>
    <s v="Nhà cung cấp chưa có sẵn Quy định, hướng dẫn thu hoạch, sơ chế đóng gói cho các đơn vị liên kết,  Quy định, hướng dẫn vệ sinh trong nhà sơ chế,  Công cụ dụng cụ thu hoạch; và phương tiện vận chuyển, Các quy định này đã được phổ biến, đào tạo đến toàn bộ Hộ sản xuất của công ty, Chưa kiểm nghiệm đất trồng và nước tưới"/>
    <s v="Lỗi hồ sơ chứng từ truy xuất"/>
    <s v="Hộ có ghi chép nhật ký sản xuất tuy nhiên ghi chép chưa đầy đủ, thiếu thông tin tên  BVTV, lượng dùng"/>
    <s v="Lỗi bảo quản, vận chuyển – logistics thực phẩm"/>
    <s v="Kho lưu trữ chưa có biện pháp kiểm soát tránh sự xâm nhập của động vật vào khu vực bảo quản sản phẩm, Trường hợp sử dụng bẫy, bả để kiểm soát động vật cần đặt tại những vị trí ít có nguy cơ gây ô nhiễm cho sản phẩm, ghi và lưu hồ sơ,"/>
    <n v="0.61"/>
    <s v="Đạt mức cơ bản và tái đánh giá sau 6 tháng"/>
    <m/>
    <m/>
    <d v="2026-09-16T00:00:00"/>
    <x v="0"/>
    <m/>
    <n v="1"/>
    <n v="0"/>
    <n v="0"/>
    <s v="2001154Rau củ"/>
  </r>
  <r>
    <n v="123"/>
    <n v="2026"/>
    <x v="2"/>
    <s v="Thực phẩm tươi sống, chế biến"/>
    <x v="2"/>
    <s v="Lâm Kim Huyền Trân_x000a_Kiều Thị Tuyết Sương_x000a_Nguyễn Thị Bách Thoa"/>
    <s v="Dương Thị Lựu, Lưu Thị Hậu"/>
    <s v="MN"/>
    <s v="Tỉnh Quảng Ngãi"/>
    <s v="Kiểm soát nguồn"/>
    <s v="Sản xuất và kinh doanh"/>
    <n v="2001587"/>
    <s v="CT TNHH TMDV XNK TRƯỜNG AN"/>
    <m/>
    <s v="Hộ Nguyễn Thành Xuân, Lý Sơn, Quảng Ngãi"/>
    <s v="Ms, THANH"/>
    <s v="079 7934722"/>
    <s v="TrườngAnFood &lt;info@truonganfood,com&gt;"/>
    <s v="Hành Lý Sơn, Tỏi Lý Sơn"/>
    <s v="Phùng Thanh Anh"/>
    <m/>
    <s v="QA NCC"/>
    <d v="2026-03-17T00:00:00"/>
    <n v="0.63"/>
    <s v="Đạt mức cơ bản và tái đánh giá sau 6 tháng"/>
    <m/>
    <m/>
    <s v="Vi phạm kiểm soát mối nguy"/>
    <s v="Nhà cung cấp chưa có sẵn Quy định, hướng dẫn thu hoạch, sơ chế đóng gói cho các đơn vị liên kết,  Quy định, hướng dẫn vệ sinh trong nhà sơ chế,  Công cụ dụng cụ thu hoạch; và phương tiện vận chuyển, Các quy định này đã được phổ biến, đào tạo đến toàn bộ Hộ sản xuất của công ty, Chưa kiểm nghiệm đất trồng và nước tưới"/>
    <s v="Lỗi hồ sơ chứng từ truy xuất"/>
    <s v="Hộ có ghi chép nhật ký sản xuất tuy nhiên ghi chép chưa đầy đủ, thiếu thông tin tên  BVTV, lượng dùng"/>
    <m/>
    <m/>
    <n v="0.63"/>
    <s v="Đạt mức cơ bản và tái đánh giá sau 6 tháng"/>
    <m/>
    <m/>
    <d v="2026-09-17T00:00:00"/>
    <x v="0"/>
    <m/>
    <n v="1"/>
    <n v="0"/>
    <n v="0"/>
    <s v="2001587Rau củ"/>
  </r>
  <r>
    <n v="124"/>
    <n v="2026"/>
    <x v="2"/>
    <s v="Thực phẩm tươi sống, chế biến"/>
    <x v="2"/>
    <s v="Lâm Kim Huyền Trân_x000a_Kiều Thị Tuyết Sương_x000a_Nguyễn Thị Bách Thoa"/>
    <s v="Dương Thị Lựu, Lưu Thị Hậu"/>
    <s v="MN"/>
    <s v="Tỉnh Quảng Ngãi"/>
    <s v="Kiểm soát nguồn"/>
    <s v="Sản xuất và kinh doanh"/>
    <n v="2007526"/>
    <s v="CTY CP TMDV DLỊCH LÝ SƠN"/>
    <m/>
    <s v="Hộ Đặng Thị Tòa, Lý Sơn, Quảng Ngãi"/>
    <s v="Mr Dư"/>
    <s v="090 9818259"/>
    <s v="dunv,vhs@gmail,com"/>
    <s v="Hành Lý Sơn, Tỏi Lý Sơn"/>
    <s v="Phùng Thanh Anh"/>
    <m/>
    <s v="QA NCC"/>
    <d v="2026-03-18T00:00:00"/>
    <n v="0.65"/>
    <s v="Đạt mức cơ bản và tái đánh giá sau 6 tháng"/>
    <m/>
    <m/>
    <s v="Vi phạm kiểm soát mối nguy"/>
    <s v="Nhà cung cấp chưa có sẵn Quy định, hướng dẫn thu hoạch, sơ chế đóng gói cho các đơn vị liên kết,  Quy định, hướng dẫn vệ sinh trong nhà sơ chế,  Công cụ dụng cụ thu hoạch; và phương tiện vận chuyển, Các quy định này đã được phổ biến, đào tạo đến toàn bộ Hộ sản xuất của công ty, Chưa kiểm nghiệm đất trồng và nước tưới"/>
    <s v="Lỗi hồ sơ chứng từ truy xuất"/>
    <s v="Hộ có ghi chép nhật ký sản xuất tuy nhiên ghi chép chưa đầy đủ, thiếu thông tin tên  BVTV, lượng dùng"/>
    <m/>
    <m/>
    <n v="0.65"/>
    <s v="Đạt mức cơ bản và tái đánh giá sau 6 tháng"/>
    <m/>
    <m/>
    <d v="2026-09-18T00:00:00"/>
    <x v="0"/>
    <m/>
    <n v="1"/>
    <n v="0"/>
    <n v="0"/>
    <s v="2007526Rau củ"/>
  </r>
  <r>
    <n v="125"/>
    <n v="2026"/>
    <x v="2"/>
    <s v="Thực phẩm tươi sống, chế biến"/>
    <x v="2"/>
    <s v="Lâm Kim Huyền Trân_x000a_Kiều Thị Tuyết Sương_x000a_Nguyễn Thị Bách Thoa"/>
    <s v="Dương Thị Lựu, Lưu Thị Hậu"/>
    <s v="MN"/>
    <s v="Tỉnh Quảng Ngãi"/>
    <s v="Kiểm soát nguồn"/>
    <s v="Sản xuất và kinh doanh"/>
    <n v="2007526"/>
    <s v="CTY CP TMDV DLỊCH LÝ SƠN"/>
    <m/>
    <s v="Hộ Lê Thị Mùi, Lý Sơn, Quảng Ngãi"/>
    <s v="Mr Dư"/>
    <s v="090 9818259"/>
    <s v="dunv,vhs@gmail,com"/>
    <s v="Hành Lý Sơn, Tỏi Lý Sơn"/>
    <s v="Phùng Thanh Anh"/>
    <m/>
    <s v="QA NCC"/>
    <d v="2026-03-18T00:00:00"/>
    <n v="0.64"/>
    <s v="Đạt mức cơ bản và tái đánh giá sau 6 tháng"/>
    <m/>
    <m/>
    <s v="Vi phạm kiểm soát mối nguy"/>
    <s v="Nhà cung cấp chưa có sẵn Quy định, hướng dẫn thu hoạch, sơ chế đóng gói cho các đơn vị liên kết,  Quy định, hướng dẫn vệ sinh trong nhà sơ chế,  Công cụ dụng cụ thu hoạch; và phương tiện vận chuyển, Các quy định này đã được phổ biến, đào tạo đến toàn bộ Hộ sản xuất của công ty, Chưa kiểm nghiệm đất trồng và nước tưới"/>
    <s v="Lỗi hồ sơ chứng từ truy xuất"/>
    <s v="Hộ có ghi chép nhật ký sản xuất tuy nhiên ghi chép chưa đầy đủ, thiếu thông tin tên  BVTV, lượng dùng"/>
    <m/>
    <m/>
    <n v="0.64"/>
    <s v="Đạt mức cơ bản và tái đánh giá sau 6 tháng"/>
    <m/>
    <m/>
    <d v="2026-09-18T00:00:00"/>
    <x v="0"/>
    <m/>
    <n v="1"/>
    <n v="0"/>
    <n v="0"/>
    <s v="2007526Rau củ"/>
  </r>
  <r>
    <n v="126"/>
    <n v="2026"/>
    <x v="2"/>
    <s v="Thực phẩm tươi sống, chế biến"/>
    <x v="2"/>
    <s v="Lâm Kim Huyền Trân_x000a_Kiều Thị Tuyết Sương_x000a_Nguyễn Thị Bách Thoa"/>
    <s v="Dương Thị Lựu, Lưu Thị Hậu"/>
    <s v="MN"/>
    <s v="Tỉnh Quảng Ngãi"/>
    <s v="Kiểm soát nguồn"/>
    <s v="Sản xuất và kinh doanh"/>
    <n v="2007526"/>
    <s v="CTY CP TMDV DLỊCH LÝ SƠN"/>
    <m/>
    <s v="Hộ Lê Đông, Lý Sơn, Quảng Ngãi"/>
    <s v="Mr Dư"/>
    <s v="090 9818259"/>
    <s v="dunv,vhs@gmail,com"/>
    <s v="Hành Lý Sơn, Tỏi Lý Sơn"/>
    <s v="Phùng Thanh Anh"/>
    <m/>
    <s v="QA NCC"/>
    <d v="2026-03-18T00:00:00"/>
    <n v="0.64"/>
    <s v="Đạt mức cơ bản và tái đánh giá sau 6 tháng"/>
    <m/>
    <m/>
    <s v="Vi phạm kiểm soát mối nguy"/>
    <s v="Nhà cung cấp chưa có sẵn Quy định, hướng dẫn thu hoạch, sơ chế đóng gói cho các đơn vị liên kết,  Quy định, hướng dẫn vệ sinh trong nhà sơ chế,  Công cụ dụng cụ thu hoạch; và phương tiện vận chuyển, Các quy định này đã được phổ biến, đào tạo đến toàn bộ Hộ sản xuất của công ty, Chưa kiểm nghiệm đất trồng và nước tưới"/>
    <s v="Lỗi hồ sơ chứng từ truy xuất"/>
    <s v="Hộ có ghi chép nhật ký sản xuất tuy nhiên ghi chép chưa đầy đủ, thiếu thông tin tên  BVTV, lượng dùng"/>
    <m/>
    <m/>
    <n v="0.64"/>
    <s v="Đạt mức cơ bản và tái đánh giá sau 6 tháng"/>
    <m/>
    <m/>
    <d v="2026-09-18T00:00:00"/>
    <x v="0"/>
    <m/>
    <n v="1"/>
    <n v="0"/>
    <n v="0"/>
    <s v="2007526Rau củ"/>
  </r>
  <r>
    <n v="127"/>
    <n v="2026"/>
    <x v="2"/>
    <s v="Thực phẩm tươi sống, chế biến"/>
    <x v="2"/>
    <s v="Nguyễn Thị Quyên, Nguyễn Thị Kim Cúc"/>
    <s v="Dương Thị Lựu, Lưu Thị Hậu"/>
    <s v="MB"/>
    <s v="Thành phố Hải Phòng"/>
    <s v="Kiểm soát nguồn"/>
    <s v="Sản xuất và kinh doanh"/>
    <n v="2062578"/>
    <s v="CTY TNHH CÁNH ĐỒNG NHỎ"/>
    <s v="Công ty TNHH Cánh Đồng Nhỏ: Xã An Thượng, TP Hải Dương (Thôn Trác Châu, xã Thành Đông, Hải Phòng)"/>
    <s v="Tăng Văn Vy: Xã Liên Hồng, Hải Dương, Hải Phòng"/>
    <s v="Đỗ Việt Hà"/>
    <s v=" '0987999034"/>
    <s v="Canhdongnho,vn@gmail,com"/>
    <s v="Bắp cải, thì là, mùi ta, cải ngồng, cải chíp, rau muống"/>
    <s v="Nguyễn Thị Hồng Nhung"/>
    <m/>
    <s v="QA NCC"/>
    <d v="2026-03-13T00:00:00"/>
    <n v="0.65100000000000002"/>
    <s v="Đạt mức cơ bản và tái đánh giá sau 6 tháng"/>
    <m/>
    <m/>
    <s v="Lỗi khác"/>
    <s v="GCN VietGap không có chứng nhận cho sản phẩm Cải ngồng, cải chip, thì là, mùi ta tại địa điểm được chứng nhận =&gt; Hiện tại các SP này NCC chưa đi hàng do vậy khi đi hàng NCC cần cung cấp lại hồ sơ cho WCM"/>
    <m/>
    <m/>
    <s v="Lỗi bảo quản, vận chuyển – logistics thực phẩm"/>
    <s v="- PKN đất và nước hết hạn, sản phẩm lưu kho chưa đảm bảo cách sàn, giấy khám sức khỏe hết hạn, chưa có biện pháp kiểm soát côn trùng và động vật gây hại do khu vực sơ chế là khu vực hở"/>
    <n v="0.65100000000000002"/>
    <s v="Đạt mức cơ bản và tái đánh giá sau 6 tháng"/>
    <m/>
    <m/>
    <d v="2026-09-13T00:00:00"/>
    <x v="0"/>
    <m/>
    <n v="1"/>
    <n v="0"/>
    <n v="0"/>
    <s v="2062578Rau củ"/>
  </r>
  <r>
    <n v="128"/>
    <n v="2026"/>
    <x v="2"/>
    <s v="Thực phẩm tươi sống, chế biến"/>
    <x v="2"/>
    <s v="Nguyễn Thị Quyên, Nguyễn Thị Kim Cúc"/>
    <s v="Dương Thị Lựu, Lưu Thị Hậu"/>
    <s v="MB"/>
    <s v="Thành phố Hà Nội"/>
    <s v="Định kỳ"/>
    <s v="Sản xuất và kinh doanh"/>
    <n v="2001154"/>
    <s v="CTY TNHH ĐTSXTM THANH BÌNH"/>
    <m/>
    <s v="Công ty cổ phần Nấm Việt: TDP An Lĩnh, P, Trần Hưng Đào, TP, Hải Phòng (Chí Linh, Hải Dương cũ)"/>
    <s v="Chị Linh"/>
    <s v="0982721982"/>
    <s v="sieuthirongbien@gmail,com"/>
    <s v="Nấm mỡ"/>
    <s v="Nguyễn Thị Hồng Nhung"/>
    <m/>
    <s v="QA NCC"/>
    <d v="2026-03-17T00:00:00"/>
    <n v="0.40300000000000002"/>
    <s v=" Không đạt và ngừng mua hàng"/>
    <m/>
    <m/>
    <s v="Hồ sơ pháp lý sản phẩm: không có công bố/sai công bố/sai tiêu chuẩn "/>
    <s v="1, Cơ sở được cấp giấy chứng nhận ISO tuy nhiên chưa cung cấp được hồ sơ chương trình tiên quyết theo ISO:_x000a_- Chưa cung cấp được tiêu chuẩn của sản phẩm_x000a_- Chương trình quản lý sự cố, kiểm soát sản phẩm không phù hợp, kiểm soát vệ sinh cá nhân, tiêu chuẩn nhà xưởng, vệ sinh khử trùng, kiểm soát lây nhiễm, _x000a_- Kiểm soát chất lượng nước, mối nguy,,,_x000a_2, 4/6 công nhân chưa có giấy khám sức khỏe_x000a_3, Thiếu hồ sơ tập huấn ATTP cho công nhân_x000a_4, Chưa xây dựng chương trình kiểm soát côn trùng và động vật gây hại"/>
    <s v="Lỗi hồ sơ chứng từ truy xuất"/>
    <s v="Không có nhật ký sản xuất, không có hồ sơ lưu các thông tin liên quan đến hoạt động sản xuất thu hoạch =&gt; Không truy xuất được nguồn gốc của sản phẩm"/>
    <s v="Lỗi khác"/>
    <s v="- Thiếu hồ sơ kiểm nghiệm đất và nước sản xuất nấm_x000a_- Đường dẫn vào khu vực sản xuất công cụ dụng cụ, vật tư để không sắp xếp gọn gàng_x000a_- Bình tưới nước chưa có vị trí quy hoạch cụ thể, để bên ngoài khu vực sân không gọn gàng"/>
    <n v="0.40300000000000002"/>
    <s v=" Không đạt và ngừng mua hàng"/>
    <m/>
    <m/>
    <b v="0"/>
    <x v="1"/>
    <m/>
    <n v="0"/>
    <n v="1"/>
    <n v="0"/>
    <s v="2001154Rau củ"/>
  </r>
  <r>
    <n v="129"/>
    <n v="2026"/>
    <x v="2"/>
    <s v="Thực phẩm tươi sống, chế biến"/>
    <x v="2"/>
    <s v="Nguyễn Thị Quyên, Nguyễn Thị Kim Cúc"/>
    <s v="Dương Thị Lựu, Lưu Thị Hậu"/>
    <s v="MB"/>
    <s v="Thành phố Hà Nội"/>
    <s v="Định kỳ"/>
    <s v="Sản xuất và kinh doanh"/>
    <n v="2001154"/>
    <s v="CTY TNHH ĐTSXTM THANH BÌNH"/>
    <s v="Số 38, Đường ngọc Hồi, Hoàng Liệt, Hoàng Mai, Hà Nội"/>
    <m/>
    <s v="Chị Linh"/>
    <s v="0982721982"/>
    <s v="sieuthirongbien@gmail,com"/>
    <s v="Nấm, khoai lang"/>
    <s v="Nguyễn Thị Hồng Nhung"/>
    <m/>
    <s v="QA NCC"/>
    <d v="2026-03-17T00:00:00"/>
    <n v="0.65700000000000003"/>
    <s v="Đạt mức cơ bản và tái đánh giá sau 6 tháng"/>
    <m/>
    <m/>
    <s v="Hồ sơ pháp lý sản phẩm: không có công bố/sai công bố/sai tiêu chuẩn "/>
    <s v="Tiêu chuẩn sản phẩm xây dựng chưa đầy đủ: thiếu các sản phẩm nấm, măng tây…_x000a_Cần cập nhật các công văn bổ sung chỉ tiêu dinh dưỡng đối với sản phẩm củ cải muối_x000a_Chưa thực hiện việc kiểm soát định lượng của hàng đã bao gói"/>
    <m/>
    <m/>
    <s v="Lỗi vệ sinh nhà xưởng – thiết bị"/>
    <s v="Sàn khu vực kho mát: Sàn không nhẵn, khó làm vệ sinh_x000a_Cửa ra vào khu vực sơ chế còn để mở_x000a_Khay đựng trong khu vực sơ chế có một số khay bám bẩn, chưa vệ sinh sạch_x000a_Sử dụng dao sắt, cán gỗ trong hoạt động sơ chế_x000a_"/>
    <n v="0.72"/>
    <s v="Đạt mức cơ bản và tái đánh giá sau 6 tháng"/>
    <s v="NCC đã gửi hình ảnh khắc phục một số lỗi liên quan đến nhà xưởng, tem nhãn sản phẩm"/>
    <s v="25/3/2026"/>
    <d v="2026-09-17T00:00:00"/>
    <x v="0"/>
    <m/>
    <n v="1"/>
    <n v="0"/>
    <n v="0"/>
    <s v="2001154Rau củ"/>
  </r>
  <r>
    <n v="130"/>
    <n v="2026"/>
    <x v="2"/>
    <s v="Thực phẩm tươi sống, chế biến"/>
    <x v="5"/>
    <s v="Nguyễn Thị Ngọc Tú"/>
    <s v="Huỳnh Thị Bảo Trâm"/>
    <s v="MN"/>
    <s v="Thành phố Hồ Chí Minh"/>
    <s v="Mở mới"/>
    <s v="Sản xuất và kinh doanh"/>
    <s v="NCC mới"/>
    <s v="CTY CP THỰC PHẨM TNT"/>
    <s v="57/15 Vĩnh Phú 38, Phường Vĩnh Phú, TP Thuận An, Bình Dương"/>
    <m/>
    <s v="C,Vân Trưởng bộ phận QA"/>
    <s v="0364746375_x000a_(Anh Sơn 0909667559)"/>
    <s v="Van,PT@tntfoods,vn; son,ld@tntfoods,vn"/>
    <s v="Chè bưởi, chè môn"/>
    <s v="Nguyễn Quốc Hiển"/>
    <m/>
    <s v="QA NCC"/>
    <d v="2026-03-19T00:00:00"/>
    <n v="0.76"/>
    <s v="Đạt mức trung bình và tái đánh giá sau 1 năm"/>
    <m/>
    <m/>
    <s v="Lỗi khác"/>
    <s v=" + Chưa có biểu mẫu kiểm soát thực tế khối lượng tịnh tại khu vực sản xuất,_x000a_ + Chưa có khu vực lưu mẫu riêng (hiện tại đang lưu chung kho thành phẩm),"/>
    <s v="Lỗi hồ sơ chứng từ truy xuất"/>
    <s v=" + NCC chưa ghi chép biểu mẫu kiểm soát thực tế tại ca sản xất (NCC thông tin nhập trực tiếp lên máy tại văn phòng sau mỗi lần kiểm tra khu vực nhà xưởng): rủi ro thiếu thông tin và chưa có biểu mẫu chứng minh thực tế,_x000a_ + Nguyên liệu bột năng: hợp đồng NCC Quốc Ngọc và Tài Ký hết hiệu lực (31/12/2025)_x000a_ + Hợp đồng nguyên liệu hương liệu mua COOP hết hiệu lực,_x000a_ + Chưa cung cấp cam kết sản xuất của hộ nông dân cho các sản phẩm nông sản: lá dứa,…_x000a_ + Chưa cung cấp được hồ sơ cồn của TM Grow"/>
    <s v="Lỗi vệ sinh nhà xưởng – thiết bị"/>
    <s v=" + Hồ sơ khám sức khỏe của nhân viên chưa đầy đủ (NV Trinh)_x000a_ + Cần có kế hoạch kiểm soát máy điều hòa tại khu làm nguội và chiết rót sản phẩm (sản phẩm chưa kín dễ có nguy cơ nhiễm chéo từ không khí)_x000a_ + Cân sử dụng cân nguyên liệu quá hạn kiểm định (T01/2026)_x000a_ + Kiểm nghiệm nước chưa thể hiện đúng địa chỉ cơ sở sản xuất"/>
    <n v="0.76"/>
    <s v="Đạt mức trung bình và tái đánh giá sau 1 năm"/>
    <m/>
    <m/>
    <d v="2027-03-19T00:00:00"/>
    <x v="0"/>
    <m/>
    <n v="1"/>
    <n v="0"/>
    <n v="0"/>
    <s v="NCC mớiThức ăn nấu sẵn"/>
  </r>
  <r>
    <n v="131"/>
    <n v="2026"/>
    <x v="2"/>
    <s v="Thực phẩm tươi sống, chế biến"/>
    <x v="0"/>
    <s v="Nguyễn Thị Yến Nhi"/>
    <s v="Trần Quang Huy"/>
    <s v="MN"/>
    <s v="Thành phố Hồ Chí Minh"/>
    <s v="Định kỳ"/>
    <s v="Tự sản xuất"/>
    <n v="2010622"/>
    <s v="CTY TNHH SX VÀ TM VIETSEAFOOD"/>
    <s v="119 Đường số 27, Phường 6, Quận Gò Vấp, Thành phố Hồ Chí Minh,"/>
    <m/>
    <s v="Ms, Thủy "/>
    <s v="0933236266_x000a_0988,888,722 A Định"/>
    <s v="sea mark &lt;seamart,vietnam@gmail,com&gt;"/>
    <s v="Mực ống"/>
    <s v="Nguyễn Quốc Hiển"/>
    <m/>
    <s v="QA NCC"/>
    <d v="2026-03-18T00:00:00"/>
    <n v="0.66300000000000003"/>
    <s v="Đạt mức cơ bản và tái đánh giá sau 6 tháng"/>
    <m/>
    <m/>
    <s v="Lỗi khác"/>
    <s v="Chưa có hồ sơ hóa chất tẩy rửa Clorine và hướng dẫn pha theo nồng độ sử dụng,"/>
    <s v="Lỗi hồ sơ chứng từ truy xuất"/>
    <s v=" Hợp đồng tôm sú (Cty Hiếu Lê) hết hiệu lực 31/12/2025_x000a_ + Hồ sơ truy xuất chưa đầy đủ thông tin: _x000a_   , Nhật ký ghi chép chưa thể hiện số lượng nhập xuất theo ngày (tính tổng 1 tháng),_x000a_   , Chưa thể hiện địa điểm thu hoạch - khai thác - nơi hàng đến và nơi hàng giao hàng,"/>
    <s v="Lỗi vệ sinh nhà xưởng – thiết bị"/>
    <s v=" + Chưa bố trí bồn rửa tay riêng tại khu vực sản xuất (ghi nhận rửa chung tại khu vực nhà vệ sinh),_x000a_ + Cần bố trí thêm rèm cửa tại khu vực nhà về sinh (ghi nhận có cửa nhưng chưa tuân thủ đóng ngăn cách khu vực)_x000a_ + Chưa có bảng quy định tần suất, nồng độ hóa chất và thiết bị vệ sinh,_x000a_ + Chưa cung cấp được hồ sơ nước đá sử dụng"/>
    <n v="0.66300000000000003"/>
    <s v="Đạt mức cơ bản và tái đánh giá sau 6 tháng"/>
    <m/>
    <m/>
    <d v="2026-09-18T00:00:00"/>
    <x v="0"/>
    <m/>
    <n v="1"/>
    <n v="0"/>
    <n v="0"/>
    <s v="2010622Thủy hải sản"/>
  </r>
  <r>
    <n v="132"/>
    <n v="2026"/>
    <x v="2"/>
    <s v="Thực phẩm tươi sống, chế biến"/>
    <x v="5"/>
    <s v="Nguyễn Thị Dung_x000a_Nguyễn Thị Ngọc Tú"/>
    <s v="Huỳnh Thị Bảo Trâm"/>
    <s v="MN"/>
    <s v="Thành phố Hồ Chí Minh"/>
    <s v="Định kỳ"/>
    <s v="Sản xuất và kinh doanh"/>
    <n v="2010991"/>
    <s v="CÔNG TY TNHH SX TM DV BATRAFOCO"/>
    <s v="Cty: 118/71/28 Liên Khu 5-6, Khu Phố 8, Phường Bình Hưng Hòa B, Quận Bình Tân, Thành Phố Hồ Chí Minh, Việt Nam_x000a_"/>
    <s v="Cơ sở liên kết sản xuất: _x000a_+ 46/9D ấp Thới Tứ 2, xã Thới Tam Thôn, huyện Hóc Môn, TP,HCM_x000a_+ 189/6 đường Bùi Thị Lùng, Ấp Thới Tứ 2, Xã Thới Tam Thôn, Huyện Hóc Môn, Tp, HCM"/>
    <s v="Mr Lắm"/>
    <s v="0868489239"/>
    <s v="batrafoco@gmail,com"/>
    <s v="Bánh tráng nướng mắm tỏi, Bánh tráng nướng mè dừa, bánh tráng trộn khô gà cay"/>
    <s v="Hoàng Kim Duy"/>
    <m/>
    <s v="QA NCC"/>
    <d v="2026-03-13T00:00:00"/>
    <n v="0.63"/>
    <s v="Đạt mức cơ bản và tái đánh giá sau 6 tháng"/>
    <m/>
    <m/>
    <s v="Hồ sơ pháp lý sản phẩm: không có công bố/sai công bố/sai tiêu chuẩn "/>
    <s v="- NCC chưa có công văn thay đổi sang địa chỉ mới (Nhãn đã thay đổi sản phẩm bánh tráng nướng)_x000a_- Bảng chỉ tiêu dinh dưỡng ghi chưa đúng theo TT 29/2023 : Thiếu ĐVT Kcal, đường tổng số ghi chưa đúng_x000a_- Sản phẩm bánh tráng nướng mắm tỏi thực tế có sử dụng màu hạt điều nhưng thành phần trong HSCB chưa có màu hạt điều "/>
    <s v="Lỗi hồ sơ chứng từ truy xuất"/>
    <s v="Hồ sơ kiểm soát: nguyên liệu nhập, hoạt động sản xuất, lưu kho  chưa ghi chép đầy đủ : Khối lượng, cân sau đóng gói, chưa quy định độ ẩm, màu sắc, cảm quan…"/>
    <s v="Lỗi vệ sinh nhà xưởng – thiết bị"/>
    <s v="- Khu vực kho thành phẩm đang để chung với khu vực đóng gói ;_x000a_- Khu vực nguyên liệu chưa có thẻ kho_x000a_- Chưa có quy định kiểm tra định kỳ thiết bị ; Nồi nấu xốt bị rỉ sét, _x000a_- Chưa có đầy đủ thiết bị, dụng cụ giám sát chất lượng, an toàn sản phẩm như máy đo độ ẩm, máy dò kim loại…,_x000a_- Chưa có kiểm nghiệm nước 06 tháng/lần tại nơi sản xuất_x000a_- Kho thành phẩm chung với khu vực đóng gói"/>
    <n v="0.63"/>
    <s v="Đạt mức cơ bản và tái đánh giá sau 6 tháng"/>
    <m/>
    <m/>
    <d v="2026-09-13T00:00:00"/>
    <x v="0"/>
    <m/>
    <n v="1"/>
    <n v="0"/>
    <n v="0"/>
    <s v="2010991Thức ăn nấu sẵn"/>
  </r>
  <r>
    <n v="133"/>
    <n v="2026"/>
    <x v="2"/>
    <s v="Thực phẩm tươi sống, chế biến"/>
    <x v="0"/>
    <s v="Phạm Thị Thảo ; _x000a_Nguyễn Thị Thanh Hào"/>
    <s v="Trần Quang Huy"/>
    <s v="MN"/>
    <s v="Thành phố Hồ Chí Minh"/>
    <s v="Định kỳ"/>
    <s v="Sản xuất và kinh doanh"/>
    <s v="2000521"/>
    <s v="CTY TNHH DVXNK HOÀNG HẢI"/>
    <s v="144/20/1/1 Đường Số 18, Phường 5, Quận Gò Vấp, TP, Hồ Chí Minh,"/>
    <m/>
    <s v="Ms Yên"/>
    <s v="0937 648 059 "/>
    <s v="contact@hoanghaifood,com"/>
    <s v="Cá hồi tươi "/>
    <s v="Hoàng Kim Duy"/>
    <m/>
    <s v="QA NCC"/>
    <d v="2026-03-18T00:00:00"/>
    <n v="0.6"/>
    <s v="Đạt mức cơ bản và tái đánh giá sau 6 tháng"/>
    <m/>
    <m/>
    <s v="Lỗi khác"/>
    <s v="- PKN sản phẩm cá hồi tươi chưa phân biệt được nguồn gốc sản phẩm : cá hồi úc, cá hồi na uy_x000a_- Tem nhãn sản phẩm ghi chưa đúng theo quy định sản phẩm bao gói sẵn : Thiếu thành phần, tên địa chỉ nơi sản xuất ; địa chỉ công ty chưa chuyển qua địa chỉ hành chính mới"/>
    <s v="Lỗi hồ sơ chứng từ truy xuất"/>
    <s v="- Hồ sơ nhập hàng ghi chưa đầy đủ thông tin cho mỗi lần thu mua_x000a_- Chưa có quy định lưu giữ tối thiểu hồ sơ 2 năm_x000a_- Sản phẩm cá ngừ đại dương chưa có tem nhãn, sản phẩm bên trong chưa có thông tin sản phẩm"/>
    <s v="Lỗi vệ sinh nhà xưởng – thiết bị"/>
    <s v="- Có giấy tập huấn kiến thức nhưng chưa quy định điểm đat/không đạt cho bài kiểm tra_x000a_- Khu vực sơ chế, bồn rửa đang sữa chữa, máy sấy tay chưa hoạt động_x000a_- Có hóa đơn nước nhưng không đúng địa chỉ Công ty_x000a_- Hồ sơ vệ sinh nhà xưởng chưa đầy đủ máy móc thiết bị_x000a_- Nhà xưởng chưa thiết kế 01 chiều_x000a_- Trần thấm nước ; la phong có lỗ/khoảng trống nguy cơ côn trùng xâm nhập"/>
    <n v="0.6"/>
    <s v="Đạt mức cơ bản và tái đánh giá sau 6 tháng"/>
    <m/>
    <m/>
    <d v="2026-09-18T00:00:00"/>
    <x v="0"/>
    <m/>
    <n v="1"/>
    <n v="0"/>
    <n v="0"/>
    <s v="2000521Thủy hải sản"/>
  </r>
  <r>
    <n v="134"/>
    <n v="2026"/>
    <x v="2"/>
    <s v="Thực phẩm tươi sống, chế biến"/>
    <x v="0"/>
    <s v="Phạm Thị Thim_x000a_Mai Thị Lan Hương"/>
    <s v="Nguyễn Thúy Quỳnh_x000a_Trần Quang Huy"/>
    <s v="MB"/>
    <s v="Tỉnh Hưng Yên"/>
    <s v="Mở mới"/>
    <s v="Sản xuất và kinh doanh"/>
    <s v="NCC mới"/>
    <s v="CÔNG TY TNHH SẢN XUẤT VÀ DỊCH VỤ PHƯƠNG LAN"/>
    <s v="Tổ dân phố Long Đằng, Phường Đường Hào, Tỉnh Hưng Yên"/>
    <m/>
    <s v="C Hương"/>
    <m/>
    <s v="duonghuong1288@gmail,com"/>
    <s v="Cá Viên, Viên Rau Củ Hải Sản, Viên Vị Tôm, Viên Vị Bò, Viên Mọc Heo Nấm Hương, Viên Mọc Gà Nấm Hương, Chả Mực Xoắn Ống, Chả Mỡ, Chả Bao Sả, Chả Mía"/>
    <s v="Nguyễn Thị Hồng Tịnh"/>
    <s v="Nguyễn Thị Kim Lanh"/>
    <s v="QA NCC"/>
    <d v="2026-03-18T00:00:00"/>
    <n v="0.78800000000000003"/>
    <s v="Đạt mức trung bình và tái đánh giá sau 1 năm"/>
    <m/>
    <m/>
    <s v="Vi phạm nhãn mác/bao bì"/>
    <s v="- Ghi nhận nhãn sản phẩm:_x000a_+ Các SP Viên vị bò, viên vị tôm tên SP ghi chưa đúng quy định_x000a_+ Mục giá trị dinh dưỡng bổ sung &quot;trung bình trong 100 g&quot;_x000a_+ Thành phẩn ghi &quot;tỏi&quot; thực tế sử dụng &quot;bột tỏi&quot;_x000a_+ NCC sử dụng logo &quot;fresh&quot; thực tế hàng chế biến sử dụng nguyên liệu đông lạnh_x000a_- Biểu mẫu kiểm soát khối lượng tịnh sản phẩm đang chưa ghi cụ thể_x000a_- Sản phẩm KPH lưu kho chưa có thông tin stocknote và quy trình xử lý lại"/>
    <s v="Lỗi hồ sơ chứng từ truy xuất"/>
    <s v="- Quy trình SX chưa hoàn thiện các bước thực hiện, thông số kỹ thuật, chi tiết các bước và bản thuyết minh các bước SX_x000a_- Nguyên liệu hàng nhập khẩu tem phụ chưa có thông tin xuất xứ_x000a_- Shelf life SP chỉ mới test cảm quan nội bộ chưa có test tại P,LAB"/>
    <s v="Lỗi vệ sinh nhà xưởng – thiết bị"/>
    <s v="- Chân tường/sàn một số khu vực bị bong tróc, gạch vỡ_x000a_- Khu vực rửa tay cho công nhân chưa có máy sấy tay_x000a_- Kho đông sử dụng pallet gỗ, KV sản xuất chân máy làm từ gỗ đã thâm đen, quạt điện KVSX đồ viên bám bụi, gỉ_x000a_- Chưa có hồ sơ kiểm định cân, bảng hướng dẫn sử dụng máy móc thiết bị, kho đông_x000a_- Phế thải chưa có thùng rác có nắp đậy"/>
    <n v="0.78800000000000003"/>
    <s v="Đạt mức trung bình và tái đánh giá sau 1 năm"/>
    <m/>
    <m/>
    <d v="2027-03-18T00:00:00"/>
    <x v="0"/>
    <m/>
    <n v="1"/>
    <n v="0"/>
    <n v="0"/>
    <s v="NCC mớiThủy hải sản"/>
  </r>
  <r>
    <n v="135"/>
    <n v="2026"/>
    <x v="2"/>
    <s v="Thực phẩm tươi sống, chế biến"/>
    <x v="2"/>
    <s v="Nguyễn Thị Quyên, Nguyễn Thị Kim Cúc"/>
    <s v="Dương Thị Lựu, Lưu Thị Hậu"/>
    <s v="MB"/>
    <s v="Thành phố Hà Nội"/>
    <s v="Kiểm soát nguồn"/>
    <s v="Kinh doanh"/>
    <s v="2062748"/>
    <s v="CTY CỔ PHẦN OMEGA PHÚ THỌ"/>
    <m/>
    <s v="Hộ Thắm Sáng: Mê Linh, Hà Nội"/>
    <s v="Anh Huy"/>
    <s v="0973014888"/>
    <s v="info@xanhsach,com,vn"/>
    <s v="Củ cải"/>
    <s v="Trần Văn Khoa"/>
    <m/>
    <s v="QA NCC"/>
    <d v="2026-03-13T00:00:00"/>
    <n v="0.52"/>
    <s v=" Không đạt và ngừng mua hàng"/>
    <m/>
    <m/>
    <s v="Vi phạm kiểm soát mối nguy"/>
    <s v="Chưa kiểm soát nước sơ chế"/>
    <s v="Lỗi hồ sơ chứng từ truy xuất"/>
    <s v="- Chưa cung cấp hóa đơn mua bán giống, thuốc, phân bón_x000a_- Chưa cung cấp được bảng kê thu mua của các hộ liên kết"/>
    <s v="Yếu tố con người"/>
    <s v="Nhân viên sơ chế không trang bị BHLĐ_x000a_Chưa kiểm nghiệm bao bì tiếp xúc thực phẩm_x000a_Chưa kiểm nghiệm mẫu đất nước"/>
    <n v="0.52"/>
    <s v=" Không đạt và ngừng mua hàng"/>
    <m/>
    <m/>
    <b v="0"/>
    <x v="1"/>
    <m/>
    <n v="0"/>
    <n v="1"/>
    <n v="0"/>
    <s v="2062748Rau củ"/>
  </r>
  <r>
    <n v="136"/>
    <n v="2026"/>
    <x v="2"/>
    <s v="Thực phẩm tươi sống, chế biến"/>
    <x v="5"/>
    <s v="Nguyễn Thị Dung"/>
    <s v="Huỳnh Thị Bảo Trâm"/>
    <s v="MB"/>
    <s v="Tỉnh Thái Nguyên"/>
    <s v="Mở mới"/>
    <s v="Tự sản xuất"/>
    <s v="NCC mới"/>
    <s v="CÔNG TY CỔ PHẦN VGREEN VIỆT NAM"/>
    <s v="Tổ dân phố Tân Lập 12, phường Tích Lương, tỉnh Thái Nguyên "/>
    <m/>
    <s v="C Quỳnh "/>
    <s v="0941351768,"/>
    <s v="Kinhdoanh1@vgreen,vn"/>
    <s v="đồ uống Kumbucha"/>
    <s v="Trần Văn Khoa"/>
    <m/>
    <s v="QA NCC"/>
    <d v="2026-03-12T00:00:00"/>
    <n v="0.62"/>
    <s v="Đạt mức cơ bản và tái đánh giá sau 6 tháng"/>
    <m/>
    <m/>
    <s v="Hồ sơ pháp lý sản phẩm: không có công bố/sai công bố/sai tiêu chuẩn "/>
    <s v="Thành phần hoa quả đưa vào sản xuất thực tế chưa đúng với hồ sơ"/>
    <s v="Lỗi hồ sơ chứng từ truy xuất"/>
    <s v="Chưa kiểm soát nguyên liệu nhập : trái cây, đường, phụ gia,…_x000a_Chưa cung cấp được 1 bộ hồ sơ truy xuất hoàn chỉnh"/>
    <s v="Lỗi vệ sinh nhà xưởng – thiết bị"/>
    <s v="Nhà xưởng khu vực lên men có xuất hiện ruồi dấm"/>
    <n v="0.62"/>
    <s v="Đạt mức cơ bản và tái đánh giá sau 6 tháng"/>
    <m/>
    <m/>
    <d v="2026-09-12T00:00:00"/>
    <x v="0"/>
    <m/>
    <n v="1"/>
    <n v="0"/>
    <n v="0"/>
    <s v="NCC mớiThức ăn nấu sẵn"/>
  </r>
  <r>
    <n v="137"/>
    <n v="2026"/>
    <x v="2"/>
    <s v="Thực phẩm tươi sống, chế biến"/>
    <x v="2"/>
    <s v="Nguyễn Thị Quyên, Nguyễn Thị Kim Cúc"/>
    <s v="Dương Thị Lựu, Lưu Thị Hậu"/>
    <s v="MB"/>
    <s v="Thành phố Hải Phòng"/>
    <s v="Kiểm soát nguồn"/>
    <s v="Sản xuất và kinh doanh"/>
    <s v="2060481"/>
    <s v="CTY CP NSẢN VÔ CỰC VN"/>
    <m/>
    <s v="Phường Trần Liễu, Hải Phòng"/>
    <s v="chị Tuyết"/>
    <s v="Toàn: 0904929468"/>
    <s v="nongsanvocucvietnam@gmail,com"/>
    <s v="Hành tỏi hải dương"/>
    <s v="Trần Văn Khoa"/>
    <m/>
    <s v="QA NCC"/>
    <d v="2026-03-18T00:00:00"/>
    <n v="0.61"/>
    <s v="Đạt mức cơ bản và tái đánh giá sau 6 tháng"/>
    <m/>
    <m/>
    <s v="Vi phạm kiểm soát mối nguy"/>
    <s v="Chưa kiểm nghiêm sản phẩm nguồn mới"/>
    <s v="Lỗi hồ sơ chứng từ truy xuất"/>
    <s v="- Thu mua từ các hộ liên kết chưa có sổ theo dõi_x000a_- Hộ trồng chưa có nhật ký trồng trọt"/>
    <s v="Lỗi vệ sinh nhà xưởng – thiết bị"/>
    <s v="Sơ chế dưới sàn chư akee lót triệt để tránh mỗi nguy nhiễm chéo_x000a_"/>
    <n v="0.61"/>
    <s v="Đạt mức cơ bản và tái đánh giá sau 6 tháng"/>
    <m/>
    <m/>
    <d v="2026-09-18T00:00:00"/>
    <x v="0"/>
    <m/>
    <n v="1"/>
    <n v="0"/>
    <n v="0"/>
    <s v="2060481Rau củ"/>
  </r>
  <r>
    <n v="138"/>
    <n v="2026"/>
    <x v="2"/>
    <s v="Thực phẩm tươi sống, chế biến"/>
    <x v="2"/>
    <s v="Lâm Kim Huyền Trân_x000a_Kiều Thị Tuyết Sương_x000a_Nguyễn Thị Bách Thoa"/>
    <s v="Dương Thị Lựu, Lưu Thị Hậu"/>
    <s v="MN"/>
    <s v="Tỉnh Lâm Đồng"/>
    <s v="Định kỳ"/>
    <s v="Kinh doanh"/>
    <n v="2062533"/>
    <s v="CTY TNHH NHƯ THẢO ĐÀ LẠT"/>
    <s v="Cơ sở sơ chế đóng gói: 8/8 QL20, Xã Hiệp Thạnh, Đức Trọng, Lâm Đồng"/>
    <m/>
    <s v="Mr Hùng"/>
    <s v="0813900616"/>
    <s v="voviethung3616@gmail,com"/>
    <s v="Hành tây, Khoai tây, Cải thảo"/>
    <s v="Trần Xuân Hưng"/>
    <m/>
    <s v="QA NCC"/>
    <d v="2026-03-19T00:00:00"/>
    <n v="0.64600000000000002"/>
    <s v="Đạt mức cơ bản và tái đánh giá sau 6 tháng"/>
    <m/>
    <m/>
    <s v="Vi phạm định lượng"/>
    <s v="Chưa thực hiện việc kiểm soát định lượng sau đóng gói,_x000a_Chưa kiểm định cân định kỳ"/>
    <s v="Lỗi thông tin định danh sản phẩm"/>
    <s v="Chưa trang bị bảng nhận diện lô thửa,_x000a_Nhật ký sản xuất cập nhật chưa đầy đủ"/>
    <s v="Lỗi vệ sinh nhà xưởng – thiết bị"/>
    <s v="sử dụng xà bông rửa tay có mùi,_x000a_Chưa có hướng dẫn rửa tay 6 bước_x000a_Nhà vệ sinh chưa có bồn rửa tay_x000a_chưa có bảng nhắc nhở rửa tay sau khi đi vệ sinh_x000a_Có đèn bẫy côn trùng, nhưng không ghi chép theo dõi"/>
    <n v="0.64600000000000002"/>
    <s v="Đạt mức cơ bản và tái đánh giá sau 6 tháng"/>
    <m/>
    <m/>
    <d v="2026-09-19T00:00:00"/>
    <x v="0"/>
    <m/>
    <n v="1"/>
    <n v="0"/>
    <n v="0"/>
    <s v="2062533Rau củ"/>
  </r>
  <r>
    <n v="139"/>
    <n v="2026"/>
    <x v="2"/>
    <s v="Thực phẩm tươi sống, chế biến"/>
    <x v="2"/>
    <s v="Lâm Kim Huyền Trân_x000a_Kiều Thị Tuyết Sương_x000a_Nguyễn Thị Bách Thoa"/>
    <s v="Dương Thị Lựu, Lưu Thị Hậu"/>
    <s v="MN"/>
    <s v="Tỉnh Lâm Đồng"/>
    <s v="Kiểm soát nguồn"/>
    <s v="Kinh doanh"/>
    <n v="2062533"/>
    <s v="CTY TNHH NHƯ THẢO ĐÀ LẠT"/>
    <m/>
    <s v="HLK Lữ Thị Thuận - Đạ Ròn, Đơn Dương, Lâm Đồng - Sản phẩm: Cải thảo"/>
    <s v="Mr Hùng"/>
    <s v="0813900616"/>
    <s v="voviethung3616@gmail,com"/>
    <s v="Cải thảo"/>
    <s v="Trần Xuân Hưng"/>
    <m/>
    <s v="QA NCC"/>
    <d v="2026-03-19T00:00:00"/>
    <n v="0.66"/>
    <s v="Đạt mức cơ bản và tái đánh giá sau 6 tháng"/>
    <m/>
    <m/>
    <s v="Vi phạm kiểm soát mối nguy"/>
    <s v="Chưa có biện pháp ngăn chặn phát tán sang các ruộng xung quanh khi phun thuốc"/>
    <s v="Lỗi hồ sơ chứng từ truy xuất"/>
    <s v="chưa cung cấp được hóa đơn mua vật tư nông nghiệp_x000a_Chưa trang bị bảng nhận diên lô thửa"/>
    <m/>
    <m/>
    <n v="0.66"/>
    <s v="Đạt mức cơ bản và tái đánh giá sau 6 tháng"/>
    <m/>
    <m/>
    <d v="2026-09-19T00:00:00"/>
    <x v="0"/>
    <m/>
    <n v="1"/>
    <n v="0"/>
    <n v="0"/>
    <s v="2062533Rau củ"/>
  </r>
  <r>
    <n v="140"/>
    <n v="2026"/>
    <x v="2"/>
    <s v="Thực phẩm tươi sống, chế biến"/>
    <x v="2"/>
    <s v="Lâm Kim Huyền Trân_x000a_Kiều Thị Tuyết Sương_x000a_Nguyễn Thị Bách Thoa"/>
    <s v="Dương Thị Lựu, Lưu Thị Hậu"/>
    <s v="MN"/>
    <s v="Tỉnh Lâm Đồng"/>
    <s v="Kiểm soát nguồn"/>
    <s v="Kinh doanh"/>
    <n v="2062533"/>
    <s v="CTY TNHH NHƯ THẢO ĐÀ LẠT"/>
    <m/>
    <s v="HLK Trần Thị Mỹ Vân - TT, Liên Nghĩa, Đức Trọng, Lâm Đồng - sản phẩm: Hành tây, khoai tây"/>
    <s v="Mr Hùng"/>
    <s v="0813900616"/>
    <s v="voviethung3616@gmail,com"/>
    <s v="Cải thảo"/>
    <s v="Trần Xuân Hưng"/>
    <m/>
    <s v="QA NCC"/>
    <d v="2026-03-19T00:00:00"/>
    <n v="0.62"/>
    <s v="Đạt mức cơ bản và tái đánh giá sau 6 tháng"/>
    <m/>
    <m/>
    <m/>
    <m/>
    <s v="Lỗi hồ sơ chứng từ truy xuất"/>
    <s v="Nhật ký trồng trọt chưa cập nhật hết các lô thửa đang trồng_x000a_chưa cung cấp được hóa đơn mua vật tư nông nghiệp_x000a_Chưa trang bị bảng nhận diên lô thửa"/>
    <s v="Yếu tố con người"/>
    <s v="Khu vực lưu trữ phân bón, thuốc bvtv sắp xếp lộn xộn_x000a_Vỏ bao bì thuốc bvtv, phân bón chưa được thu gom đúng quy định"/>
    <n v="0.62"/>
    <s v="Đạt mức cơ bản và tái đánh giá sau 6 tháng"/>
    <m/>
    <m/>
    <d v="2026-09-19T00:00:00"/>
    <x v="0"/>
    <m/>
    <n v="1"/>
    <n v="0"/>
    <n v="0"/>
    <s v="2062533Rau củ"/>
  </r>
  <r>
    <n v="141"/>
    <n v="2026"/>
    <x v="2"/>
    <s v="Thực phẩm tươi sống, chế biến"/>
    <x v="1"/>
    <s v="Nguyễn Thị Thùy Linh_x000a_"/>
    <s v="Lưu Thị Hậu"/>
    <s v="MN"/>
    <s v="Tỉnh Lâm Đồng"/>
    <s v="Kiểm soát nguồn"/>
    <s v="Sản xuất và kinh doanh"/>
    <n v="2062728"/>
    <s v="CTY TNHH DALAT HASFARM"/>
    <s v="450 Nguyên Tự Lực, P, Lâm Viên - Đà Lạt, Lâm Đồng"/>
    <m/>
    <s v="Mr, Nam Sơn"/>
    <s v="0772 193 018"/>
    <s v="namson@hasfarmgreens,com"/>
    <s v="Dâu tây các loại"/>
    <s v="Trần Xuân Hưng"/>
    <m/>
    <s v="QA NCC"/>
    <d v="2026-03-20T00:00:00"/>
    <n v="0.86099999999999999"/>
    <s v="Đạt mức trung bình và tái đánh giá sau 1 năm"/>
    <m/>
    <m/>
    <m/>
    <m/>
    <m/>
    <m/>
    <m/>
    <m/>
    <n v="0.86099999999999999"/>
    <s v="Đạt mức trung bình và tái đánh giá sau 1 năm"/>
    <m/>
    <m/>
    <d v="2027-03-20T00:00:00"/>
    <x v="0"/>
    <m/>
    <n v="1"/>
    <n v="0"/>
    <n v="0"/>
    <s v="2062728Trái cây"/>
  </r>
  <r>
    <n v="142"/>
    <n v="2026"/>
    <x v="2"/>
    <s v="Thực phẩm tươi sống, chế biến"/>
    <x v="8"/>
    <s v="Phạm Thị Thảo_x000a_Nguyễn Thị Ngọc Tú"/>
    <s v="Huỳnh Thị Bảo Trâm"/>
    <s v="MN"/>
    <s v="Tỉnh Đồng Nai"/>
    <s v="Định kỳ"/>
    <s v="Kinh doanh"/>
    <n v="2011430"/>
    <s v="CHI NHÁNH CÔNG TY CỔ PHẦN SIBA"/>
    <s v="Cơ sở giết mổ - ĐỊA ĐIỂM KINH DOANH CÔNG TY TNHH MTV HƯƠNG VĨNH CỬU_Đ/C: Tổ 5, Khu phố 6, Thị trấn Vĩnh An, Huyện Vĩnh Cửu, Tỉnh Đồng Nai_x000a_"/>
    <s v="Cơ sở sơ chế - CHI NHÁNH CÔNG TY CỔ PHẦN NÔNG NGHIỆP BAF VIỆT NAM TẠI ĐỒNG NAI_Đ/c: Tổ 5, Đường Hồ Xuân Hương, Khu phố 6, Thị trấn Vĩnh An, Huyện Vĩnh Cửu, Tỉnh Đồng Nai,"/>
    <s v="Mr, Khanh"/>
    <s v="0933148765"/>
    <s v="sieuthi@chabongviet,com; donhang@chabongviet,com"/>
    <s v="Thịt heo các lại"/>
    <s v="Mai Văn Biên"/>
    <m/>
    <s v="QA NCC"/>
    <d v="2026-03-18T00:00:00"/>
    <n v="0.60019999999999996"/>
    <s v="Đạt mức cơ bản và tái đánh giá sau 6 tháng"/>
    <m/>
    <m/>
    <m/>
    <m/>
    <s v="Lỗi hồ sơ chứng từ truy xuất"/>
    <s v="_x000a_ , Chưa cung cấp được hồ sơ nhập nguyên liệu heo hơi,_x000a_ , Chưa cung cấp sổ theo dõi xuất nhập hàng khu vực giết mổ,"/>
    <s v="Lỗi quy trình sản xuất – chế biến"/>
    <s v=", Chưa kiểm soát tốt khối lượng tịnh sản phẩm (cân kiểm tra còn các sản phẩm thiếu tịnh),_x000a_, Tem nhãn sản phẩm bị mờ nhòe, cần thay tem nhãn mới phù hợp,_x000a_, Mẫu lưu hết hạn còn để chung với mẫu mới sản xuất, Sổ lưu mẫu cần cập nhật đầy đủ thông tin tình trạng mẫu khi lưu và thời gian hủy mẫu, _x000a_, Có thông tin kiểm soát nhiệt độ, tuy nhiên qua kiểm tra nhiệt độ tại phòng đóng gói và nhiệt độ sản phẩm sản phẩm chưa đảm bảo theo yêu cầu khi đo có sản phẩm 10 độ (yêu cầu thịt đóng gói ≤ 7 độ), Máy lạnh chạy chưa đủ độ lạnh 8 - 12 độ,_x000a_ · Đường nhập động vật và đường vận chuyển heo sạch chéo nhau (còn đi chung đường),_x000a_ , Công nhân khu giết mổ không được trang bị bảo hộ lao động,_x000a_ , Nội tạng được xử lý ngay tại khu giết mổ_x000a_, Không có khu vực cách ly động vật nghi mắc bệnh_x000a_, Khu vực giết mổ hở, không ngăn được côn trùng động vạt gây hại,_x000a_, Cống thoát nước thải không có nắp đậy tại khu giết mổ,_x000a_, Chưa cung cấp được hồ sơ tập huấn kiên thức an toàn thực phẩm của cơ sở giết mổ,_x000a_, Chưa cung cấp được giấy khám sức khỏe của công nhân khu vực giết mổ,_x000a_, Công nhân còn mang đồ uống vào khu vực giết mổ,_x000a_, Chưa cung cấp được nhật ký theo dõi hoạt động làm sạch và khử trùng khu vực giết mổ,_x000a_, Chưa cung cấp được quy trình xử lý thu gom chất thải rắn thông thường tại cơ sở giết mổ,_x000a_, Chưa cung cấp được quy trình xử lý thu gom chất thải rắn, chất thải nguy hại tại cơ sở giết mổ (Cơ sơ giết mổ và pha lóc đóng gói xử lý rác thải chung),_x000a_, Thiếu kết quả quan trắc môi trường nước thải khu vực giết mổ năm 2025,_x000a_, Chưa cung cấp được chương trình xử lý côn trùng động vật gây hại tại cơ sở giết mổ,_x000a_, Chưa có bảng hướng dẫn rửa tay tại khu vực vệ sinh,_x000a_, Chưa cung cấp được đúng quy trình vệ sinh tại cơ sở pha lóc đóng gói, Quy định về sử dụng đối với các khay khác màu dùng để sản phẩm, khay lót,_x000a_"/>
    <n v="0.6"/>
    <s v="Đạt mức cơ bản và tái đánh giá sau 6 tháng"/>
    <m/>
    <m/>
    <d v="2026-09-18T00:00:00"/>
    <x v="0"/>
    <m/>
    <n v="1"/>
    <n v="0"/>
    <n v="0"/>
    <s v="2011430Thịt"/>
  </r>
  <r>
    <n v="143"/>
    <n v="2026"/>
    <x v="2"/>
    <s v="Thực phẩm tươi sống, chế biến"/>
    <x v="5"/>
    <s v="Nguyễn Thị Dung_x000a_Nguyễn Thị Ngọc Tú"/>
    <s v="Huỳnh Thị Bảo Trâm"/>
    <s v="MN"/>
    <s v="Thành phố Hồ Chí Minh"/>
    <s v="Định kỳ"/>
    <s v="Kinh doanh"/>
    <n v="2005609"/>
    <s v="CT TNHH TMDVSX CHÀ BÔNG VIỆT"/>
    <s v="D8/46A Nữ Dân Công, ấp 4, xã Vĩnh Lộc A, huyện Bình Chánh, Tp, Hồ Chí Minh"/>
    <m/>
    <s v="Ms, Vân"/>
    <s v="0917759499"/>
    <s v="vantt@sibafood,vn"/>
    <s v="Khô gà, heo, cá hồi, chà bông heo, gà, cá hồi,"/>
    <s v="Mai Văn Biên"/>
    <m/>
    <s v="QA NCC"/>
    <d v="2026-03-20T00:00:00"/>
    <n v="0"/>
    <s v=" Không đạt và ngừng mua hàng"/>
    <s v="Không có GCN"/>
    <s v=", Tại thời điểm kiểm tra nơi đóng gói: Địa điểm D8/12 Nữ Dân Công, ấp 4, xã Vĩnh Lộc A, huyện Bình Chánh, Tp, Hồ Chí Minh (Sát bên) --&gt; Chưa có giấy vệ sinh thực phẩm,"/>
    <s v="Lỗi khác"/>
    <s v="Công bố giá trị dinh dưỡng trên tem nhãn cần điều chỉnh về 1 con số trung bình, không để khoảng giá trị, _x000a_, Công bố bao bì phức hợp PA//LLDPE có hạn sử dụng 6 - 12 tháng (tùy điều kiện sử dụng), NCC cần xác định rõ điều kiện có phù hợp với điều kiện sử dụng của cty mình không, tương thích với thời hạn sử dụng sản phẩm không,_x000a_, 2 sản phẩm khô gà lá chanh, khô gà cay chưa bổ sung tem nhãn dinh dưỡng sau 1/1/2026 vẫn đang còn sử dụng bao bì cũ,"/>
    <s v="Lỗi hồ sơ chứng từ truy xuất"/>
    <s v="Nguyên liệu thịt ức gà, thịt heo, cá hồi cần cung cấp thêm các giấy kiểm dịch động vật, _x000a_,  Nguyên liệu cá hồi chưa có hợp đồng mua bán, hóa đơn mua bán, HSCB nguyên liệu cá hồi chưa có kiểm nghiệm, hồ sơ nhập khẩu,"/>
    <s v="Lỗi vệ sinh nhà xưởng – thiết bị"/>
    <s v="Cần sử dụng nón bảo hộ phù hợp hơn do nón bảo hộ đang dùng chưa che hết được phần tóc,_x000a_ , Chưa có tài liệu đào tạo tập huấn kiến kiến thức an toàn thực phẩm,_x000a_ , Một số nguyên liệu còn chưa có tem nhãn nhận diện (Mật ong, Kali Sortbate),_x000a_, Tường cần làm vệ sinh thường xuyên hơn, có nhiều vết bám ố vàng trên gạch,_x000a_, Nền nhà còn có các viên gạch bị vỡ, bong tróc,_x000a_, Trần nhà khu vực luộc xử lý nguyên liệu ẩm mốc,_x000a_ , Các dụng cụ sau khi vệ sinh phải được để cách sàn (rổ đựng nguyên liệu còn để dưới sàn),_x000a_, Còn để nước vệ sinh không có tem nhãn trong khu vực sản xuất,_x000a_, Chưa có hợp đồng với bên xử lý rác thải,"/>
    <n v="0.63"/>
    <s v="Đạt mức cơ bản và tái đánh giá sau 6 tháng"/>
    <s v="NCC đã thực hiện đóng gói sản phẩm lại tại địa chỉ đang ký ATTP sau khi đã hoàn thành sửa chữa, Khắc phục hầu hết các điểm chưa phù hợp, "/>
    <d v="2026-03-30T00:00:00"/>
    <d v="2026-09-20T00:00:00"/>
    <x v="0"/>
    <m/>
    <n v="1"/>
    <n v="0"/>
    <n v="0"/>
    <s v="2005609Thức ăn nấu sẵn"/>
  </r>
  <r>
    <n v="144"/>
    <n v="2026"/>
    <x v="2"/>
    <s v="Thực phẩm tươi sống, chế biến"/>
    <x v="8"/>
    <s v="Phạm Thị Thảo_x000a_Nguyễn Thị Ngọc Tú"/>
    <s v="Huỳnh Thị Bảo Trâm"/>
    <s v="MN"/>
    <s v="Tỉnh Đồng Nai"/>
    <s v="Định kỳ"/>
    <s v="Tự sản xuất"/>
    <n v="2003734"/>
    <s v="CTY TNHH THỰC PHẨM THIỆN LỘC THỌ"/>
    <s v="CÔNG TY TNHH THỰC PHẨM THIỆN LỘC THỌ_63/10 Tổ 3, KP 9, Phường Hố Nai, Tỉnh Đồng Nai, Việt Nam_x000a_ Cơ sở giết mổ: 519, Tổ 13, Ấp Ngũ Phúc, Xã Hố Nai 3, Huyện Trảng Bom, Tỉnh Cơ sở pha lóc: 110/13, KP9, Hẻm 110, QL1A, Phường Tân Hòa, Tp Biên Hòa, Tỉnh Đồng Nai, Việt Nam_x000a_"/>
    <m/>
    <s v="Vũ Đăng Huy"/>
    <n v="938927889"/>
    <s v="botrungdong@gmail,com&gt;"/>
    <s v="Thịt bò các loại: vai, nạm, thăn, gầu, đùi, phi lê, vụn, bắp…"/>
    <s v="Trần Khắc Điệp"/>
    <m/>
    <s v="QA NCC"/>
    <d v="2026-03-20T00:00:00"/>
    <n v="0.64400000000000002"/>
    <s v="Đạt mức cơ bản và tái đánh giá sau 6 tháng"/>
    <m/>
    <m/>
    <s v="Vi phạm kiểm soát mối nguy"/>
    <s v="Chưa cung cấp được hợp đồng mua bán hóa chất vệ sinh khử trùng: Chlorine_x000a_Qua quá trình kiểm tra thực tế, thời gian giết mổ xong là 23:30 (thường 23:00 - 01:30), thịt được đem về tiếp tục pha lóc ở cơ sơ pha lóc ở nhiệt độ phòng, Thời gian giao hàng cho Winmart khoản 04:00- 06:00 (khoản 02-04h) thịt không được làm mát trước khi lên xe lạnh đi giao,_x000a_Qua quá trình kiểm tra thực tế, thời gian giết mổ xong là 23:30 (thường 23:00 - 01:30), thịt được đem về tiếp tục pha lóc ở cơ sơ pha lóc ở nhiệt độ phòng, Thời gian giao hàng cho Winmart khoản 04:00- 06:00 (khoản 02-04h) thịt không được làm mát trước khi lên xe lạnh đi giao,"/>
    <s v="Lỗi hồ sơ chứng từ truy xuất"/>
    <s v="Chưa có giấy kiểm dịch động vật trước khi giết mổ"/>
    <s v="Lỗi quy trình sản xuất – chế biến"/>
    <s v="Có bình xịt khử trụng xe, tuy nhiên bình không có nhãn nhận diện loại hóa chất khử trùng,_x000a_Chưa nhận diện được nơi: xử l‎ý động vật chết, nội tạng không ăn được đảm bảo không có sự lây nhiễm với các sản phẩm ăn được_x000a_Trần nhà khu vực pha lóc có nhiều mạng nhện_x000a_Vách tường khu vực giết mổ bụi bẩn_x000a_Sàn làm bằng xi-măng, dễ thấm nước_x000a_Giá treo không đủ cao, nên khi di chuyển từ khu vực giết mổ/loc da/lấy nội tạng sang bệ lóc xương thì chưa đáp úng được khoản cách tối thiểu với sàn ít nhất 30cm_x000a_Chưa có cồn sát khuẩn tại khu vực rửa tay _x000a_Kiểm nghiệm nước tại cơ sở giết mổ thiếu chỉ tiêu: Permanganat_x000a_Chỉ tiêu Clo dư dưới 0,02mg/l (mất khả năng khử trùng tự nhiên)_x000a_Khu vực giết mổ tập trung Quốc Tiên có hệ thống xử lý nước thải, tuy nhiên NCC chưa cung cấp quy trình xử lý nước thải,_x000a_Có nhân viên thú y trực tại cơ sở giết mổ để kiểm tra tình trạng/sức khỏe động vật trước khi giết mổ, tuy nhiên chưa có ra văn bản đóng dấu xác nhận động vật đạt điều kiện giết mổ,_x000a_Có nhân viên thú y trực tại cơ sở giết mổ để kiểm tra tình trạng/sức khỏe động vật trước khi giết mổ, tuy nhiên chưa có ra văn bản đóng dấu xác nhận động vật đạt điều kiện giết mổ,_x000a_Các bài kiểm tra tập huấn kiến thức ATTP không có xác định thời gian (không có ngày tháng),_x000a_Hòa chất vệ sinh khử trùng: Chlorine NCC mua lẻ nên chưa cung cấp được an toàn hóa chất sử dụng_x000a_Quá trình vận chuyển thịt về cơ sở pha lóc: khay đụng thịt để trục tiếp trên nền xe"/>
    <n v="0.64400000000000002"/>
    <s v="Đạt mức cơ bản và tái đánh giá sau 6 tháng"/>
    <m/>
    <m/>
    <d v="2026-09-20T00:00:00"/>
    <x v="0"/>
    <m/>
    <n v="1"/>
    <n v="0"/>
    <n v="0"/>
    <s v="2003734Thịt"/>
  </r>
  <r>
    <n v="145"/>
    <n v="2026"/>
    <x v="2"/>
    <s v="Thực phẩm tươi sống, chế biến"/>
    <x v="1"/>
    <s v="Nguyễn Thị Thùy Linh_x000a_Trần Thị Thu Phụng_x000a_Nguyễn Thị Nhung"/>
    <s v="Lưu Thị Hậu"/>
    <s v="MN"/>
    <s v="Thành phố Hồ Chí Minh"/>
    <s v="Định kỳ"/>
    <s v="Kinh doanh"/>
    <n v="2001562"/>
    <s v="CN-CÔNG TY CỔ PHẦN TP NHẬT MINH"/>
    <s v="Số 4, Đường Tân Thới Nhất, P, Đông Hưng Thuận, Tp, Hồ Chí Minh"/>
    <m/>
    <s v="Mr, Công"/>
    <s v="0389150781"/>
    <s v="phongchatluong@nhatminhfoods,com"/>
    <s v="Bơ sáp"/>
    <s v="Trương Duy Khánh"/>
    <m/>
    <s v="QA NCC"/>
    <d v="2026-03-20T00:00:00"/>
    <n v="0.74"/>
    <s v="Đạt mức cơ bản và tái đánh giá sau 6 tháng"/>
    <m/>
    <m/>
    <m/>
    <m/>
    <m/>
    <m/>
    <s v="Lỗi vệ sinh nhà xưởng – thiết bị"/>
    <s v="Tường khu vực kho bảo quản khá dơ, bám nhiều bụi, mạng nhện_x000a_Trần nhà khu vực sơ chế, đóng gói hở, có nhiều mạng nhện_x000a_Hợp đồng thu gom rác thải hết hiệu lực từ 31/12/2025_x000a_Đối với nhân viên thời vụ, cơ sở có triển khai đào tạo khi nhận việc, đào tạo về quy trình làm việc, tuy nhiên chưa có văn bản hóa _x000a_Cửa chính nhập hàng, xuất hàng là cửa kéo, tuy nhiên luôn mở không có rèm che, nguy cơ xâm nhập của côn trùng và động vật gây hại_x000a_Đèn diệt côn trùng khá dơ, bóng đèn mờ không đủ ánh sáng thu hút côn trùng_x000a_"/>
    <n v="0.74"/>
    <s v="Đạt mức cơ bản và tái đánh giá sau 6 tháng"/>
    <m/>
    <m/>
    <d v="2026-09-20T00:00:00"/>
    <x v="0"/>
    <m/>
    <n v="1"/>
    <n v="0"/>
    <n v="0"/>
    <s v="2001562Trái cây"/>
  </r>
  <r>
    <n v="146"/>
    <n v="2026"/>
    <x v="2"/>
    <s v="Thực phẩm tươi sống, chế biến"/>
    <x v="2"/>
    <s v="Lâm Kim Huyền Trân_x000a_Kiều Thị Tuyết Sương_x000a_Nguyễn Thị Bách Thoa"/>
    <s v="Dương Thị Lựu, Lưu Thị Hậu"/>
    <s v="MN"/>
    <s v="Tỉnh Quảng Ngãi"/>
    <s v="Kiểm soát nguồn"/>
    <s v="Sản xuất và kinh doanh"/>
    <n v="2007973"/>
    <s v="CTY CP HẢI ĐẢO LÝ SƠN QNI"/>
    <m/>
    <s v="Hộ: Nguyễn Thị Liên, Đặc khu Lý Sơn, Quảng Ngãi"/>
    <s v="A ĐỊNH_x000a_Chị Liên"/>
    <s v="0904453451; 0967407407_x000a_'0379065007"/>
    <s v="cungung@vuatoi,com,vn;"/>
    <s v="Hành, tỏi, rong biển Lý Sơn"/>
    <s v="Phùng Thanh Anh"/>
    <m/>
    <s v="QA NCC"/>
    <d v="2026-03-19T00:00:00"/>
    <n v="0.61"/>
    <s v="Đạt mức cơ bản và tái đánh giá sau 6 tháng"/>
    <m/>
    <m/>
    <s v="Vi phạm kiểm soát mối nguy"/>
    <s v="Nhà cung cấp chưa có sẵn Quy định, hướng dẫn thu hoạch, sơ chế đóng gói cho các đơn vị liên kết,  Quy định, hướng dẫn vệ sinh trong nhà sơ chế,  Công cụ dụng cụ thu hoạch; và phương tiện vận chuyển, Các quy định này đã được phổ biến, đào tạo đến toàn bộ Hộ sản xuất của công ty, Chưa kiểm nghiệm đất trồng và nước tưới"/>
    <s v="Lỗi hồ sơ chứng từ truy xuất"/>
    <s v="Hộ có ghi chép nhật ký sản xuất tuy nhiên ghi chép chưa đầy đủ, thiếu thông tin tên  BVTV, lượng dùng"/>
    <s v="Lỗi khác"/>
    <s v="Đất trồng và nước tưới chưa kiểm nghiệm"/>
    <n v="0.61"/>
    <s v="Đạt mức cơ bản và tái đánh giá sau 6 tháng"/>
    <m/>
    <m/>
    <d v="2026-09-19T00:00:00"/>
    <x v="0"/>
    <m/>
    <n v="1"/>
    <n v="0"/>
    <n v="0"/>
    <s v="2007973Rau củ"/>
  </r>
  <r>
    <n v="147"/>
    <n v="2026"/>
    <x v="2"/>
    <s v="Thực phẩm tươi sống, chế biến"/>
    <x v="2"/>
    <s v="Lâm Kim Huyền Trân_x000a_Kiều Thị Tuyết Sương_x000a_Nguyễn Thị Bách Thoa"/>
    <s v="Dương Thị Lựu, Lưu Thị Hậu"/>
    <s v="MN"/>
    <s v="Tỉnh Quảng Ngãi"/>
    <s v="Kiểm soát nguồn"/>
    <s v="Sản xuất và kinh doanh"/>
    <n v="2007973"/>
    <s v="CTY CP HẢI ĐẢO LÝ SƠN QNI"/>
    <m/>
    <s v="Hộ: Dương Thị Lệ, Đặc khu Lý Sơn, Quảng Ngãi"/>
    <s v="A ĐỊNH_x000a_Chị Liên"/>
    <s v="0904453451; 0967407407_x000a_'0379065007"/>
    <s v="cungung@vuatoi,com,vn;"/>
    <s v="Hành, tỏi, rong biển Lý Sơn"/>
    <s v="Phùng Thanh Anh"/>
    <m/>
    <s v="QA NCC"/>
    <d v="2026-03-19T00:00:00"/>
    <n v="0.6"/>
    <s v="Đạt mức cơ bản và tái đánh giá sau 6 tháng"/>
    <m/>
    <m/>
    <s v="Vi phạm kiểm soát mối nguy"/>
    <s v="Nhà cung cấp chưa có sẵn Quy định, hướng dẫn thu hoạch, sơ chế đóng gói cho các đơn vị liên kết,  Quy định, hướng dẫn vệ sinh trong nhà sơ chế,  Công cụ dụng cụ thu hoạch; và phương tiện vận chuyển, Các quy định này đã được phổ biến, đào tạo đến toàn bộ Hộ sản xuất của công ty, Chưa kiểm nghiệm đất trồng và nước tưới"/>
    <s v="Lỗi hồ sơ chứng từ truy xuất"/>
    <s v="Hộ có ghi chép nhật ký sản xuất tuy nhiên ghi chép chưa đầy đủ, thiếu thông tin tên  BVTV, lượng dùng"/>
    <s v="Lỗi khác"/>
    <s v="Đất trồng và nước tưới chưa kiểm nghiệm"/>
    <n v="0.6"/>
    <s v="Đạt mức cơ bản và tái đánh giá sau 6 tháng"/>
    <m/>
    <m/>
    <d v="2026-09-19T00:00:00"/>
    <x v="0"/>
    <m/>
    <n v="1"/>
    <n v="0"/>
    <n v="0"/>
    <s v="2007973Rau củ"/>
  </r>
  <r>
    <n v="148"/>
    <n v="2026"/>
    <x v="2"/>
    <s v="Thực phẩm tươi sống, chế biến"/>
    <x v="1"/>
    <s v="Nguyễn Thị Thùy Linh_x000a_Trần Thị Thu Phụng_x000a_Nguyễn Thị Nhung"/>
    <s v="Lưu Thị Hậu"/>
    <s v="MN"/>
    <s v="Thành phố Đà Nẵng"/>
    <s v="Định kỳ"/>
    <s v="Kinh doanh"/>
    <s v="2010364"/>
    <s v="CTY TNHH TM  VÀ DV HP78"/>
    <s v="Lô 53-B2-4 KDC Số 2 đường ĐT 605, Xã Hòa Châu, Huyện Hòa Vang, TP Đà Nẵng "/>
    <m/>
    <s v="Anh Phòng"/>
    <s v="0905905727"/>
    <s v="ctyhp78@gmail,com;trinh,nguyen79@gmail,com"/>
    <s v="Đánh giá kho sơ chế, truy xuất hồ sơ dưa hấu, xoài, bưởi, đu đủ, thanh long"/>
    <s v="Phùng Thanh Anh"/>
    <m/>
    <s v="QA NCC"/>
    <d v="2026-03-20T00:00:00"/>
    <n v="0.64"/>
    <s v="Đạt mức cơ bản và tái đánh giá sau 6 tháng"/>
    <m/>
    <m/>
    <m/>
    <m/>
    <m/>
    <m/>
    <s v="Lỗi vệ sinh nhà xưởng – thiết bị"/>
    <s v="Khu nhà sơ chế chung, chưa có cách biệt khu sản xuất và không sản xuất, Tường/mái hở, không kín, động vật gây hại dễ xâm nhập"/>
    <n v="0.64"/>
    <s v="Đạt mức cơ bản và tái đánh giá sau 6 tháng"/>
    <m/>
    <m/>
    <d v="2026-09-20T00:00:00"/>
    <x v="0"/>
    <m/>
    <n v="1"/>
    <n v="0"/>
    <n v="0"/>
    <s v="2010364Trái cây"/>
  </r>
  <r>
    <n v="149"/>
    <n v="2026"/>
    <x v="2"/>
    <s v="Thực phẩm công nghệ"/>
    <x v="3"/>
    <s v="Nguyễn Thị Dung_x000a_Nguyễn Thị Ngọc Tú"/>
    <s v="Huỳnh Thị Bảo Trâm"/>
    <s v="MN"/>
    <s v="Tỉnh Vĩnh Long"/>
    <s v="Định kỳ"/>
    <s v="Sản xuất và kinh doanh"/>
    <n v="2000540"/>
    <s v="CTY TNHH TM XNK HOÀNG MỸ GIA"/>
    <s v="Cty TNHH MTV Sản Xuất Thương Mại Bánh Ngọt Cao Trí địa chỉ:658D Khu phố Phú Chiến, P Phú Khương, tỉnh Vĩnh Long"/>
    <m/>
    <s v="Ms, Mỹ"/>
    <s v="0915 598 978"/>
    <s v="hoangmygia@gmail,com"/>
    <s v="Bánh đuôn, bánh men"/>
    <s v="Huỳnh Thanh Hòa"/>
    <m/>
    <s v="QA NCC"/>
    <d v="2026-03-16T00:00:00"/>
    <n v="0.67"/>
    <s v="Đạt mức cơ bản và tái đánh giá sau 6 tháng"/>
    <m/>
    <m/>
    <m/>
    <m/>
    <s v="Lỗi hồ sơ chứng từ truy xuất"/>
    <s v="Chưa có biện pháp kiểm soát mối nguy vật lý(kim loại năng) trong quá trình sản xuất"/>
    <s v="Lỗi bảo quản, vận chuyển – logistics thực phẩm"/>
    <s v="Các nguyên liệu trong kho để xác tường_x000a_Tường bên ngoài xưởng sản xuất bị mốc, tường bên trong khu vực sơ chế, sản xuất còn dơ,_x000a_Nền gạch bị bong tróc khu bao gói_x000a_Thiết bị dụng cụ sản xuất còn dính bột chưa được vệ sinh sạch _x000a_Sản phẩm trong kho thành phẩm chưa được để cách tường theo quy định"/>
    <n v="0.67"/>
    <s v="Đạt mức cơ bản và tái đánh giá sau 6 tháng"/>
    <m/>
    <m/>
    <d v="2026-09-16T00:00:00"/>
    <x v="0"/>
    <m/>
    <n v="1"/>
    <n v="0"/>
    <n v="0"/>
    <s v="2000540Bánh kẹo"/>
  </r>
  <r>
    <n v="150"/>
    <n v="2026"/>
    <x v="2"/>
    <s v="Thực phẩm tươi sống, chế biến"/>
    <x v="1"/>
    <s v="Nguyễn Thị Thùy Linh_x000a_"/>
    <s v="Lưu Thị Hậu"/>
    <s v="MN"/>
    <s v="Tỉnh Vĩnh Long"/>
    <s v="Định kỳ"/>
    <s v="Kinh doanh"/>
    <n v="2002726"/>
    <s v="CTY CP RAU QUẢ BÌNH MINH_x000a_"/>
    <s v="Số 1226 tổ 10 Ấp Mỹ Lợi, Xã Mỹ Hòa, Thị Xã Bình Minh, Tỉnh Vĩnh Long"/>
    <m/>
    <s v="Mr, Hùng"/>
    <s v="0939833824"/>
    <s v="rauquabinhminhcorp@gmail,com"/>
    <s v="Bưởi da xanh, bưởi năm roi, cam sành"/>
    <s v="Huỳnh Thanh Hòa"/>
    <m/>
    <s v="QA NCC"/>
    <d v="2026-03-20T00:00:00"/>
    <n v="0.67"/>
    <s v="Đạt mức cơ bản và tái đánh giá sau 6 tháng"/>
    <m/>
    <m/>
    <m/>
    <m/>
    <m/>
    <m/>
    <s v="Yếu tố con người"/>
    <s v="Mái trần còn mạng nhện chưa được vệ sinh sạch sẽ_x000a_Còn sử dụng lifebuoy cục có màu rửa tay_x000a_Có giấy khám sức khỏe nhưng thiếu xét nghiệm cận lâm sàng_x000a_Có quy định trang phục bảo hộ khi vào xưởng nhưng nhân viên chưa thực hiện "/>
    <n v="0.67"/>
    <s v="Đạt mức cơ bản và tái đánh giá sau 6 tháng"/>
    <m/>
    <m/>
    <d v="2026-09-20T00:00:00"/>
    <x v="0"/>
    <m/>
    <n v="1"/>
    <n v="0"/>
    <n v="0"/>
    <s v="2002726Trái cây"/>
  </r>
  <r>
    <n v="151"/>
    <n v="2026"/>
    <x v="2"/>
    <s v="Thực phẩm tươi sống, chế biến"/>
    <x v="1"/>
    <s v="Nguyễn Thị Thùy Linh_x000a_"/>
    <s v="Lưu Thị Hậu"/>
    <s v="MN"/>
    <s v="Tỉnh Vĩnh Long"/>
    <s v="Kiểm soát nguồn"/>
    <s v="Kinh doanh"/>
    <n v="2002726"/>
    <s v="CTY CP RAU QUẢ BÌNH MINH_x000a_"/>
    <m/>
    <s v="Hộ nông dân Lê Vũ Cường, Khóm Mỹ An, Phường Cái Vồn, Tỉnh Vĩnh Long"/>
    <s v="Mr, Hùng"/>
    <s v="0939833824"/>
    <s v="rauquabinhminhcorp@gmail,com"/>
    <s v="Bưởi da xanh"/>
    <s v="Huỳnh Thanh Hòa"/>
    <m/>
    <s v="QA NCC"/>
    <d v="2026-03-20T00:00:00"/>
    <n v="0.76"/>
    <s v="Đạt mức trung bình và tái đánh giá sau 1 năm"/>
    <m/>
    <m/>
    <m/>
    <m/>
    <s v="Lỗi thông tin định danh sản phẩm"/>
    <s v="Chưa có bảng nhận diện lô thửa"/>
    <m/>
    <m/>
    <n v="0.76"/>
    <s v="Đạt mức trung bình và tái đánh giá sau 1 năm"/>
    <m/>
    <m/>
    <d v="2027-03-20T00:00:00"/>
    <x v="0"/>
    <m/>
    <n v="1"/>
    <n v="0"/>
    <n v="0"/>
    <s v="2002726Trái cây"/>
  </r>
  <r>
    <n v="152"/>
    <n v="2026"/>
    <x v="2"/>
    <s v="Thực phẩm tươi sống, chế biến"/>
    <x v="1"/>
    <s v="Nguyễn Thị Thùy Linh_x000a_"/>
    <s v="Lưu Thị Hậu"/>
    <s v="MN"/>
    <s v="Tỉnh Vĩnh Long"/>
    <s v="Kiểm soát nguồn"/>
    <s v="Kinh doanh"/>
    <n v="2002726"/>
    <s v="CTY CP RAU QUẢ BÌNH MINH_x000a_"/>
    <m/>
    <s v="Hộ nông dân Nguyễn Kim Hồng, Khóm Mỹ Thới 1, PhườngCái Vồn , Vĩnh Long"/>
    <s v="Mr, Hùng"/>
    <s v="0939833824"/>
    <s v="rauquabinhminhcorp@gmail,com"/>
    <s v="Bưởi năm roi"/>
    <s v="Huỳnh Thanh Hòa"/>
    <m/>
    <s v="QA NCC"/>
    <d v="2026-03-20T00:00:00"/>
    <n v="0.76"/>
    <s v="Đạt mức trung bình và tái đánh giá sau 1 năm"/>
    <m/>
    <m/>
    <m/>
    <m/>
    <s v="Lỗi thông tin định danh sản phẩm"/>
    <s v="Chưa có bảng nhận diện lô thửa"/>
    <m/>
    <m/>
    <n v="0.76"/>
    <s v="Đạt mức trung bình và tái đánh giá sau 1 năm"/>
    <m/>
    <m/>
    <d v="2027-03-20T00:00:00"/>
    <x v="0"/>
    <m/>
    <n v="1"/>
    <n v="0"/>
    <n v="0"/>
    <s v="2002726Trái cây"/>
  </r>
  <r>
    <n v="153"/>
    <n v="2026"/>
    <x v="2"/>
    <s v="Thực phẩm tươi sống, chế biến"/>
    <x v="1"/>
    <s v="Nguyễn Thị Thùy Linh_x000a_"/>
    <s v="Lưu Thị Hậu"/>
    <s v="MN"/>
    <s v="Tỉnh Vĩnh Long"/>
    <s v="Kiểm soát nguồn"/>
    <s v="Kinh doanh"/>
    <n v="2002726"/>
    <s v="CTY CP RAU QUẢ BÌNH MINH_x000a_"/>
    <m/>
    <s v="Hộ nông dân Nguyễn Vũ Trường, Ấp Mỹ Thuận, xã Trà Ôn, Vĩnh Long"/>
    <s v="Mr, Hùng"/>
    <s v="0939833824"/>
    <s v="rauquabinhminhcorp@gmail,com"/>
    <s v="Cam sành"/>
    <s v="Huỳnh Thanh Hòa"/>
    <m/>
    <s v="QA NCC"/>
    <d v="2026-03-20T00:00:00"/>
    <n v="0.73680000000000001"/>
    <s v="Đạt mức cơ bản và tái đánh giá sau 6 tháng"/>
    <m/>
    <m/>
    <m/>
    <m/>
    <s v="Lỗi thông tin định danh sản phẩm"/>
    <s v="Chưa có bảng nhận diện lô thửa"/>
    <s v="Lỗi khác"/>
    <s v="Rác cam hư còn trên vườn chưa được thu gom triệt để"/>
    <n v="0.74"/>
    <s v="Đạt mức cơ bản và tái đánh giá sau 6 tháng"/>
    <m/>
    <m/>
    <d v="2026-09-20T00:00:00"/>
    <x v="0"/>
    <m/>
    <n v="1"/>
    <n v="0"/>
    <n v="0"/>
    <s v="2002726Trái cây"/>
  </r>
  <r>
    <n v="154"/>
    <n v="2026"/>
    <x v="2"/>
    <s v="Thực phẩm tươi sống, chế biến"/>
    <x v="1"/>
    <s v="Nguyễn Thị Thùy Linh_x000a_"/>
    <s v="Lưu Thị Hậu"/>
    <s v="MN"/>
    <s v="Tỉnh Vĩnh Long"/>
    <s v="Kiểm soát nguồn"/>
    <s v="Kinh doanh"/>
    <s v="2010364"/>
    <s v="CTY TNHH TM  VÀ DV HP78"/>
    <m/>
    <s v="Hộ nông dân: Nguyễn Thanh Chung địa chỉ: Long Hữu, Thị xã Duyên Hải, tỉnh Trà Vinh"/>
    <s v="Mr Phòng"/>
    <n v="905905727"/>
    <s v="ctyhp78@gmail,com;trinh,nguyen79@gmail,com"/>
    <s v="Dưa hấu không hạt, dưa hấu giống Nhật, dưa hấu HMN"/>
    <s v="Huỳnh Thanh Hòa"/>
    <m/>
    <s v="QA NCC"/>
    <d v="2026-03-23T00:00:00"/>
    <n v="0.75"/>
    <s v="Đạt mức trung bình và tái đánh giá sau 1 năm"/>
    <m/>
    <m/>
    <m/>
    <m/>
    <s v="Lỗi thông tin định danh sản phẩm"/>
    <s v="Chưa có bảng nhận diện lô thửa"/>
    <m/>
    <m/>
    <n v="0.75"/>
    <s v="Đạt mức trung bình và tái đánh giá sau 1 năm"/>
    <m/>
    <m/>
    <d v="2027-03-23T00:00:00"/>
    <x v="0"/>
    <m/>
    <n v="1"/>
    <n v="0"/>
    <n v="0"/>
    <s v="2010364Trái cây"/>
  </r>
  <r>
    <n v="155"/>
    <n v="2026"/>
    <x v="2"/>
    <s v="Thực phẩm tươi sống, chế biến"/>
    <x v="1"/>
    <s v="Nguyễn Thị Thùy Linh_x000a_"/>
    <s v="Lưu Thị Hậu"/>
    <s v="MN"/>
    <s v="Tỉnh Vĩnh Long"/>
    <s v="Định kỳ"/>
    <s v="Kinh doanh"/>
    <n v="2007779"/>
    <s v="CTY TNHH MTV LAM GIA"/>
    <s v="Tổ 29, ấp Vĩnh Khánh 01, xã Vĩnh Xuân, Trà Ôn, Vinh Long"/>
    <m/>
    <s v="Ms Lam - GĐ_x000a_Mr Phong - Q,Lý"/>
    <s v="0938209848_x000a_0932322440"/>
    <s v="lam,nguyenthikieu2014@gmail,com"/>
    <s v="Ổi Lê, ổi nữ hoàng, mận An Phước"/>
    <s v="Huỳnh Thanh Hòa"/>
    <m/>
    <s v="QA NCC"/>
    <d v="2026-03-18T00:00:00"/>
    <n v="0.64"/>
    <s v="Đạt mức cơ bản và tái đánh giá sau 6 tháng"/>
    <m/>
    <m/>
    <m/>
    <m/>
    <m/>
    <m/>
    <s v="Lỗi vệ sinh nhà xưởng – thiết bị"/>
    <s v="Chưa cung cấp KN đất, nước tưới vùng trồng_x000a_Nhà xưởng thiết kế hở (không khép kín), không có rèm che_x000a_Chưa có sự cách biệt các khu sản xuất và không sản xuất, khu sơ chế và thành phẩm,_x000a_Mái trần còn mạng nhện chưa được vệ sinh sạch sẽ_x000a_Còn sử dụng nước rửa tay lifebuoy cho nhân viên rửa tay vào xưởng sản xuất"/>
    <n v="0.64"/>
    <s v="Đạt mức cơ bản và tái đánh giá sau 6 tháng"/>
    <m/>
    <m/>
    <d v="2026-09-18T00:00:00"/>
    <x v="0"/>
    <m/>
    <n v="1"/>
    <n v="0"/>
    <n v="0"/>
    <s v="2007779Trái cây"/>
  </r>
  <r>
    <n v="156"/>
    <n v="2026"/>
    <x v="2"/>
    <s v="Thực phẩm tươi sống, chế biến"/>
    <x v="1"/>
    <s v="Nguyễn Thị Thùy Linh_x000a_"/>
    <s v="Lưu Thị Hậu"/>
    <s v="MN"/>
    <s v="Tỉnh Vĩnh Long"/>
    <s v="Kiểm soát nguồn"/>
    <s v="Kinh doanh"/>
    <n v="2007779"/>
    <s v="CTY TNHH MTV LAM GIA"/>
    <m/>
    <s v="Hộ nông dân : Cao Minh Khánh, Ấp Tích Phước, xã Trà Ôn, tỉnh Vĩnh Long"/>
    <s v="Ms Lam - GĐ_x000a_Mr Phong - Q,Lý"/>
    <s v="0938209848_x000a_0932322440"/>
    <s v="lam,nguyenthikieu2014@gmail,com"/>
    <s v="Ổi Lê, ổi nữ hoàng"/>
    <s v="Huỳnh Thanh Hòa"/>
    <m/>
    <s v="QA NCC"/>
    <d v="2026-03-18T00:00:00"/>
    <n v="0.64"/>
    <s v="Đạt mức cơ bản và tái đánh giá sau 6 tháng"/>
    <m/>
    <m/>
    <s v="Vi phạm kiểm soát mối nguy"/>
    <s v="Chưa có biện pháp cách ly thuốc BVTV khi phun xịt phát tán sang các ruộng xung quanh"/>
    <m/>
    <m/>
    <s v="Lỗi khác"/>
    <s v="_x000a_Khu lưu trữ phân thuốc BVTV chưa tách biệt với khu sinh hoạt_x000a_Rác ổi  hư chưa được thu gom trên vườn"/>
    <n v="0.64"/>
    <s v="Đạt mức cơ bản và tái đánh giá sau 6 tháng"/>
    <m/>
    <m/>
    <d v="2026-09-18T00:00:00"/>
    <x v="0"/>
    <m/>
    <n v="1"/>
    <n v="0"/>
    <n v="0"/>
    <s v="2007779Trái cây"/>
  </r>
  <r>
    <n v="157"/>
    <n v="2026"/>
    <x v="2"/>
    <s v="Thực phẩm tươi sống, chế biến"/>
    <x v="1"/>
    <s v="Nguyễn Thị Thùy Linh_x000a_"/>
    <s v="Lưu Thị Hậu"/>
    <s v="MN"/>
    <s v="Tỉnh Đồng Tháp"/>
    <s v="Kiểm soát nguồn"/>
    <s v="Kinh doanh"/>
    <n v="2007779"/>
    <s v="CTY TNHH MTV LAM GIA"/>
    <m/>
    <s v="Hộ nông dân : Đoàn Văn Thòn, Ấp Hòa Bình, xã Tân Hòa , huyện Lai Vung, tỉnh Đồng Tháp"/>
    <s v="Ms Lam - GĐ_x000a_Mr Phong - Q,Lý"/>
    <s v="0938209848_x000a_0932322440"/>
    <s v="lam,nguyenthikieu2014@gmail,com"/>
    <s v="Mận An Phước"/>
    <s v="Huỳnh Thanh Hòa"/>
    <m/>
    <s v="QA NCC"/>
    <d v="2026-03-18T00:00:00"/>
    <n v="0.65"/>
    <s v="Đạt mức cơ bản và tái đánh giá sau 6 tháng"/>
    <m/>
    <m/>
    <m/>
    <m/>
    <s v="Lỗi thông tin định danh sản phẩm"/>
    <s v="Chưa có bảng nhận diện lô thửa"/>
    <s v="Lỗi khác"/>
    <s v="_x000a_Rác mận hư chưa được thu gom triệt để trên vườn"/>
    <n v="0.65"/>
    <s v="Đạt mức cơ bản và tái đánh giá sau 6 tháng"/>
    <m/>
    <m/>
    <d v="2026-09-18T00:00:00"/>
    <x v="0"/>
    <m/>
    <n v="1"/>
    <n v="0"/>
    <n v="0"/>
    <s v="2007779Trái cây"/>
  </r>
  <r>
    <n v="158"/>
    <n v="2026"/>
    <x v="2"/>
    <s v="Thực phẩm tươi sống, chế biến"/>
    <x v="1"/>
    <s v="Nguyễn Thị Nhung, Nguyễn Thị Thùy Linh"/>
    <s v="Dương Thị Lựu, Lưu Thị Hậu"/>
    <s v="MB"/>
    <s v="Tỉnh Sơn La"/>
    <s v="Kiểm soát nguồn"/>
    <s v="Sản xuất"/>
    <s v="2011238"/>
    <s v="CTY TNHH PHÁT TRIỂN NÔNG NGHIỆP GRE"/>
    <s v="Bản Áng, Mộc Sơn, Sơn la"/>
    <m/>
    <s v="Mr, Mạnh"/>
    <m/>
    <s v="kinhdoanh,png@gmail,com"/>
    <s v="Việt Quất"/>
    <s v="Trần Văn Khoa"/>
    <m/>
    <s v="QA NCC"/>
    <d v="2026-03-20T00:00:00"/>
    <n v="0.61"/>
    <s v="Đạt mức cơ bản và tái đánh giá sau 6 tháng"/>
    <m/>
    <m/>
    <s v="Vi phạm định lượng"/>
    <s v="Chưa cung cấp được hồ sơ hiệu chuẩn cân định lượng"/>
    <s v="Lỗi hồ sơ chứng từ truy xuất"/>
    <s v="Chưa cung cấp được hóa đơn mua thuốc+phân bón"/>
    <s v="Lỗi vệ sinh nhà xưởng – thiết bị"/>
    <s v="Chưa kiểm nghiệm dụng cụ chứa đựng thực phẩm"/>
    <n v="0.64"/>
    <s v="Đạt mức cơ bản và tái đánh giá sau 6 tháng"/>
    <m/>
    <m/>
    <d v="2026-09-20T00:00:00"/>
    <x v="0"/>
    <m/>
    <n v="1"/>
    <n v="0"/>
    <n v="0"/>
    <s v="2011238Trái cây"/>
  </r>
  <r>
    <n v="159"/>
    <n v="2026"/>
    <x v="2"/>
    <s v="Thực phẩm tươi sống, chế biến"/>
    <x v="1"/>
    <s v="Nguyễn Thị Thùy Linh, Nguyễn Thị Nhung"/>
    <s v="Dương Thị Lựu, Lưu Thị Hậu"/>
    <s v="MB"/>
    <s v="Tỉnh Sơn La"/>
    <s v="Kiểm soát nguồn"/>
    <s v="Kinh doanh"/>
    <s v="2011275"/>
    <s v="CN CTY CỔ PHẦN XNK DANKO SƠN LA"/>
    <m/>
    <s v="Nguyễn Hoa Văn: Bản Áng, Mộc Sơn, Sơn la"/>
    <s v="Mr, Lương"/>
    <m/>
    <s v="nongsandanko@gmail,com"/>
    <s v="Dâu tây"/>
    <s v="Trần Văn Khoa"/>
    <m/>
    <s v="QA NCC"/>
    <d v="2026-03-19T00:00:00"/>
    <n v="0.5"/>
    <s v=" Không đạt và ngừng mua hàng"/>
    <s v="Không có GCN"/>
    <s v="Chưa có bản cam kết ATTP"/>
    <m/>
    <m/>
    <s v="Lỗi hồ sơ chứng từ truy xuất"/>
    <s v="Lô thửa không có bảng biển nhận diện"/>
    <s v="Lỗi vệ sinh nhà xưởng – thiết bị"/>
    <s v="Khu vực sơ chế đóng gói chung với khu vực sinh hoạt không tách biệt riêng_x000a_Nhân viên không trang bị BHLĐ đầy đủ"/>
    <n v="0.5"/>
    <s v=" Không đạt và ngừng mua hàng"/>
    <m/>
    <m/>
    <b v="0"/>
    <x v="1"/>
    <m/>
    <n v="0"/>
    <n v="1"/>
    <n v="0"/>
    <s v="2011275Trái cây"/>
  </r>
  <r>
    <n v="160"/>
    <n v="2026"/>
    <x v="2"/>
    <s v="Thực phẩm tươi sống, chế biến"/>
    <x v="1"/>
    <s v="Nguyễn Thị Thùy Linh, Nguyễn Thị Nhung"/>
    <s v="Dương Thị Lựu, Lưu Thị Hậu"/>
    <s v="MB"/>
    <s v="Tỉnh Sơn La"/>
    <s v="Kiểm soát nguồn"/>
    <s v="Kinh doanh"/>
    <s v="2011275"/>
    <s v="CN CTY CỔ PHẦN XNK DANKO SƠN LA"/>
    <m/>
    <s v="Hà Thị Huyên: Bản Tự Nhiên, Mộc Sơn, Sơn la"/>
    <s v="Mr, Lương"/>
    <m/>
    <s v="nongsandanko@gmail,com"/>
    <s v="Dâu tây"/>
    <s v="Trần Văn Khoa"/>
    <m/>
    <s v="QA NCC"/>
    <d v="2026-03-19T00:00:00"/>
    <n v="0.6"/>
    <s v="Đạt mức cơ bản và tái đánh giá sau 6 tháng"/>
    <m/>
    <m/>
    <m/>
    <m/>
    <s v="Lỗi bao bì thiếu thông tin truy xuất"/>
    <s v="Lô thửa không có bảng biển nhận diện"/>
    <s v="Lỗi vệ sinh nhà xưởng – thiết bị"/>
    <s v="Khu vực sơ chế đóng gói chung với khu vực sinh hoạt không tách biệt riêng_x000a_Nhân viên không trang bị BHLĐ đầy đủ"/>
    <n v="0.6"/>
    <s v="Đạt mức cơ bản và tái đánh giá sau 6 tháng"/>
    <m/>
    <m/>
    <d v="2026-09-19T00:00:00"/>
    <x v="0"/>
    <m/>
    <n v="1"/>
    <n v="0"/>
    <n v="0"/>
    <s v="2011275Trái cây"/>
  </r>
  <r>
    <n v="161"/>
    <n v="2026"/>
    <x v="2"/>
    <s v="Thực phẩm tươi sống, chế biến"/>
    <x v="1"/>
    <s v="Nguyễn Thị Thùy Linh, Nguyễn Thị Nhung"/>
    <s v="Dương Thị Lựu, Lưu Thị Hậu"/>
    <s v="MB"/>
    <s v="Tỉnh Sơn La"/>
    <s v="Kiểm soát nguồn"/>
    <s v="Kinh doanh"/>
    <s v="2011275"/>
    <s v="CN CTY CỔ PHẦN XNK DANKO SƠN LA"/>
    <m/>
    <s v="Đỗ Trung Hiếu:Bản Tân Thảo, Mai Sơn, Sơn la"/>
    <s v="Mr, Lương"/>
    <m/>
    <s v="nongsandanko@gmail,com"/>
    <s v="Dau tây Hichi"/>
    <s v="Trần Văn Khoa"/>
    <m/>
    <s v="QA NCC"/>
    <d v="2026-03-19T00:00:00"/>
    <n v="0.6"/>
    <s v="Đạt mức cơ bản và tái đánh giá sau 6 tháng"/>
    <m/>
    <m/>
    <m/>
    <m/>
    <s v="Lỗi bao bì thiếu thông tin truy xuất"/>
    <s v="Lô thửa không có bảng biển nhận diện"/>
    <s v="Lỗi vệ sinh nhà xưởng – thiết bị"/>
    <s v="Khu vực sơ chế đóng gói chung với khu vực sinh hoạt không tách biệt riêng_x000a_Nhân viên không trang bị BHLĐ đầy đủ"/>
    <n v="0.6"/>
    <s v="Đạt mức cơ bản và tái đánh giá sau 6 tháng"/>
    <m/>
    <m/>
    <d v="2026-09-19T00:00:00"/>
    <x v="0"/>
    <m/>
    <n v="1"/>
    <n v="0"/>
    <n v="0"/>
    <s v="2011275Trái cây"/>
  </r>
  <r>
    <n v="162"/>
    <n v="2026"/>
    <x v="2"/>
    <s v="Thực phẩm tươi sống, chế biến"/>
    <x v="5"/>
    <s v="Nguyễn Thị Dung_x000a_Nguyễn Thị Ngọc Tú"/>
    <s v="Huỳnh Thị Bảo Trâm"/>
    <s v="MB"/>
    <s v="Thành phố Hà Nội"/>
    <s v="Định kỳ"/>
    <s v="Sản xuất"/>
    <s v="2008163"/>
    <s v="HKD NGUYỄN VĂN CHUNG"/>
    <s v="Thôn Kỳ Thủy, Bích Hòa, Thanh Oai, Hà Nội"/>
    <m/>
    <s v="C,Mai "/>
    <s v="0902 223 170"/>
    <s v="buimai1981h@gmail,com"/>
    <s v="Bánh cuốn nhân mộc nhĩ, NL_Bún lá, NL_Bún tươi"/>
    <s v="Ngô Hồng Vân"/>
    <m/>
    <s v="QA ST/CH"/>
    <d v="2026-03-23T00:00:00"/>
    <n v="0.64"/>
    <s v="Đạt mức cơ bản và tái đánh giá sau 6 tháng"/>
    <m/>
    <m/>
    <s v="Lỗi khác"/>
    <s v="HKD Nguyễn Thị Hằng (nguyên liệu mộc nhĩ), NCC gạo (CTY TNHH XNK MH VINA) chưa có GCN VSATTP/ giấy cam kết VSATTP , giấy ĐKKD"/>
    <s v="Lỗi hồ sơ chứng từ truy xuất"/>
    <s v="Không có sổ theo dõi lưu mẫu"/>
    <s v="Lỗi vệ sinh nhà xưởng – thiết bị"/>
    <s v="Khu vực sản xuất không tách biệt với khu vực sinh hoạt và khu vực phụ trợ_x000a_Có nhiều ruồi trong khu vực sản xuất"/>
    <n v="0.64"/>
    <s v="Đạt mức cơ bản và tái đánh giá sau 6 tháng"/>
    <m/>
    <m/>
    <d v="2026-09-23T00:00:00"/>
    <x v="0"/>
    <m/>
    <n v="1"/>
    <n v="0"/>
    <n v="0"/>
    <s v="2008163Thức ăn nấu sẵn"/>
  </r>
  <r>
    <n v="163"/>
    <n v="2026"/>
    <x v="2"/>
    <s v="Thực phẩm tươi sống, chế biến"/>
    <x v="2"/>
    <s v="Lâm Kim Huyền Trân_x000a_Kiều Thị Tuyết Sương_x000a_Nguyễn Thị Bách Thoa"/>
    <s v="Dương Thị Lựu, Lưu Thị Hậu"/>
    <s v="MN"/>
    <s v="Tỉnh Lâm Đồng"/>
    <s v="Định kỳ"/>
    <s v="Sản xuất và kinh doanh"/>
    <s v="2062541"/>
    <s v="HKD HOÀNG VĂN XUÂN"/>
    <s v="Nhà sơ chế: Thửa số 1291, Đường Lê Thị Hồng Gấm, Thị Trấn, Liên Nghĩa, Đức Trọng, Lâm Đồng_x000a_Vùng trồng: Tu Tra - Đơn Dương, Nghĩa Hội - Đơn Dương"/>
    <m/>
    <s v="Chị Dung"/>
    <s v="097 506 8000"/>
    <s v="nccxuandung@gmail,com"/>
    <s v="Khoai lang giống nhật"/>
    <s v="Trần Xuân Hưng"/>
    <m/>
    <s v="QA NCC"/>
    <d v="2026-03-23T00:00:00"/>
    <n v="0.61"/>
    <s v="Đạt mức cơ bản và tái đánh giá sau 6 tháng"/>
    <m/>
    <m/>
    <s v="Vi phạm về ATTP: Lịch sử vi phạm kiểm nghiệm (vi sinh/kháng sinh,…), KNKH"/>
    <s v="Chưa có kết quả test nước sử dụng cho sơ chế"/>
    <s v="Lỗi hồ sơ chứng từ truy xuất"/>
    <s v="Nhật ký sản xuất cập nhật chưa dầy đủ các lô thửa,_x000a_Chưa có nhật ký thu mua vật tư nông nghiệp_x000a_Chưa trang bị bảng nhận diện lô thửa"/>
    <s v="Yếu tố con người"/>
    <s v="Tại thời điểm kiểm tra, công nhân ăn trưa trong khu vực sơ chế"/>
    <n v="0.61"/>
    <s v="Đạt mức cơ bản và tái đánh giá sau 6 tháng"/>
    <m/>
    <m/>
    <d v="2026-09-23T00:00:00"/>
    <x v="0"/>
    <m/>
    <n v="1"/>
    <n v="0"/>
    <n v="0"/>
    <s v="2062541Rau củ"/>
  </r>
  <r>
    <n v="164"/>
    <n v="2026"/>
    <x v="2"/>
    <s v="Thực phẩm tươi sống, chế biến"/>
    <x v="0"/>
    <s v="Nguyễn Thị Thanh Hào, Phạm Thị Thim"/>
    <s v="Trần Quang Huy, Nguyễn Thúy Quỳnh"/>
    <s v="MB"/>
    <s v="Thành phố Hà Nội"/>
    <s v="Định kỳ"/>
    <s v="Sản xuất và kinh doanh"/>
    <s v="2010078"/>
    <s v="CTY CP TP QTẾ VIMEX VN"/>
    <s v="524, Minh Khai, Vĩnh Tuy, Hai Bà Trưng, Hà Nội"/>
    <m/>
    <s v="Chị Nga"/>
    <s v="0941502183"/>
    <s v="KENHNPP@VIMEXFOOD,COM,VN; ketoanvimex01@gmail,com; bact@vimexfood,com,vn; thuytt@vimexfood,com,vn; ngavt@vimexfood,com,vn"/>
    <s v="Cá hồi"/>
    <s v="Nguyễn Thị Hồng Tịnh"/>
    <s v="Bùi Thị Mai"/>
    <s v="QA NCC"/>
    <d v="2026-03-24T00:00:00"/>
    <n v="0.76900000000000002"/>
    <s v="Đạt mức trung bình và tái đánh giá sau 1 năm"/>
    <m/>
    <m/>
    <s v="Hồ sơ pháp lý sản phẩm: không có công bố/sai công bố/sai tiêu chuẩn "/>
    <s v="- HSTCB sản phẩm sơ chế điều chỉnh lại Nhà nhập khẩu sang nhà sản xuất tại nước ngoài để truy suất nguồn gốc_x000a_- Nhãn phụ tiếng Việt hàng sơ chế cần điều chỉnh thông tin: &quot;Ngày sản xuất&quot;, độ C sang °C, bổ sung thành phần với các SP hút chân không, cập nhật lại địa chỉ công ty theo đơn vị hành chỉnh mới_x000a_- Nhãn phụ tiếng việt nguyên con: Bổ sung tên và địa chỉ nhà máy sản xuất tại nước ngoài, địa chỉ nhà máy nhập khẩu, sửa độ C sang °C "/>
    <s v="Lỗi hồ sơ chứng từ truy xuất"/>
    <s v="Hồ sơ GMP sản xuất: Biểu mẫu ghi chép sản xuất thực tế đã điều chỉnh nhưng chưa cập nhật vào quy trình"/>
    <s v="Lỗi vệ sinh nhà xưởng – thiết bị"/>
    <s v="Nền nhà bị vỡ, gồ ghề đọng nước; Trần nhà bị gỉ, có dột nước_x000a_Bình đựng nước rửa tay bị hỏng_x000a_P,KN nước đá hết hiệu lực 1/3/2026_x000a_Thùng rác đựng phế thải trong sản xuất chưa có gạt mở bằng chân"/>
    <n v="0.76900000000000002"/>
    <s v="Đạt mức trung bình và tái đánh giá sau 1 năm"/>
    <m/>
    <m/>
    <d v="2027-03-24T00:00:00"/>
    <x v="0"/>
    <m/>
    <n v="1"/>
    <n v="0"/>
    <n v="0"/>
    <s v="2010078Thủy hải sản"/>
  </r>
  <r>
    <n v="165"/>
    <n v="2026"/>
    <x v="2"/>
    <s v="Thực phẩm tươi sống, chế biến"/>
    <x v="8"/>
    <s v="Phạm Trúc Minh Thư"/>
    <s v="Trần Quang Huy"/>
    <s v="MN"/>
    <s v="Tỉnh Khánh Hoà"/>
    <s v="Mở mới"/>
    <s v="Kinh doanh"/>
    <s v="NCC mới"/>
    <s v="HKD TRIỆU TÍN"/>
    <s v="Thôn Phước Khánh, xã Ninh Phước, tỉnh Khánh Hòa"/>
    <s v="Cơ sở giết mổ: ĐỨC HÒA_KP3, Phường Mỹ Đông, Phan Rang, Khánh Hòa_x000a_Cơ sở sơ chế: HKD Lê Thị Huyền Trúc_Chợ đầu mối Phan Rang, chợ Phan Rang"/>
    <s v="A Đoài"/>
    <s v="0915 241 587 "/>
    <s v="trieutinninhthuan@gmail,com"/>
    <s v="Thịt heo"/>
    <s v="Trương Duy Khánh"/>
    <s v="Trần Khắc Điệp"/>
    <s v="QA NCC"/>
    <d v="2026-03-25T00:00:00"/>
    <n v="0.503"/>
    <s v=" Không đạt và ngừng mua hàng"/>
    <m/>
    <m/>
    <s v="Vi phạm kiểm soát mối nguy"/>
    <s v="Thịt bảo quản ơ nhiệt độ thường từ lúc giết mổ đến khi vận chuyển đến sạp HKD Huyền Trúc trong chợ =&gt; chờ đi giao đến các đầu mối"/>
    <s v="Lỗi hồ sơ chứng từ truy xuất"/>
    <s v="HKD Huyền Trúc chưa cung cấp được hợp đồng mua heo hơi từ CP_x000a_HKD Huyền Trúc chưa cung cấp được hóa đơn mua heo hơi từ CP_x000a_Chưa cung cấp biên bản ghi nhận tình trạng vệ sinh thú y của động vật và sản phẩm động vật có đạt điều kiện giết mổ hay không?"/>
    <s v="Lỗi quy trình sản xuất – chế biến"/>
    <s v="Lò mổ không có tường bao quanh hoặc cách biệt với khu vực xung quanh, _x000a_Không có hố sát trùng hoặc phương tiện khử trùng xe và người ra vào khu giết mổ_x000a_Đường nhập động vật vào và đường vận chuyển thịt pha lóc (pha mảnh) chung một đường,_x000a_Không có phòng thay bảo hộ lao động trước và sau khi làm việc_x000a_Nơi xử lý và sơ chế nội tạng tại khu vực phân mảnh heo =&gt; khả năng nhiễm chéo cao_x000a_Mái/trần của khu vực giết mổ không kín_x000a_Không có tường bao quanh khu vực giết mổ_x000a_Sàn giết mổ bằng xi-măng, thấm nước dễ gây trơn trượt và khó vệ sinh khử trùng_x000a_Giết mổ và pha lóc thịt trên sàn xi-măng_x000a_Giết mổ và pha lóc thịt trên sàn xi-măng_x000a_Không có dụng cụ chứa đựng chất thải rắn phù hợp tại nơi phát sinh chất thải (xử lý lòng và làm ruột ngay tại khu vực pha lóc và chất thải chảy về đường gom giữa khu vực pha lóc)_x000a_Nơi làm sạch lòng, dạ dày không phải tách biệt với nơi để tim, gan, thận và thịt, bảo đảm không làm vấy nhiễm chéo_x000a_Nơi làm sạch và khám thân thịt không đảm bảo: thoáng mát, hợp vệ sinh, có lưới chống côn trùng và động vật gây hại; có vật dụng chứa thân thịt chưa sạch lông, dính dị vật, bị trầy xước hoặc không đáp ứng yêu cầu, chờ xử lý; có bàn để kiểm tra thân thịt hoặc bố trí nơi khám thân thịt tại cuối dây chuyền giết mổ treo_x000a_Khu vực lò mổ hở, không có thiết bị phòng chống côn trùng và động vật gây hại_x000a_HKD Huyền Trúc chưa cung cấp tập huấn kiến thức an toàn vệ sinh thực phẩm và phải được chủ cơ sở xác nhận,_x000a_HKD Huyền Trúc chưa cung  hố sơ khám sức khỏe nhân viên giết mổ heo,_x000a_Nhân viên thực hiện giết mổ/pha lóc không được trang bị bảo hộ lao động cơ bản: ủng, khẩu trang, nón trùm tóc…_x000a_Cơ sở giết mổ Đức Hòa: chưa cung cấp quy định về giám sát chất lượng nước và bảo trì hệ thống cung cấp nước dùng cho hoạt động giết mổ_x000a_Nước cho hoạt động giết mổ sử dụng nước giếng và nước máy, nhưng cơ sở giết mổ Đức Hòa chưa cung cấp KN nước định kì_x000a_Sơ sở có nhân viên thú y trực, tuy nhiên:_x000a_+ Chưa cung cấp biên bản ghi nhận tình trạng vệ sinh thú y của động vật và sản phẩm động vật có đạt điều kiện giết mổ hay không?_x000a_+ Nhân viên thú y chỉ đóng kiểm dịch ngẫu nhiên chứ không phải 100% lô heo được pha lóc,_x000a_Không có: Có chương trình bẫy bắt côn trùng và vật gây hại_x000a_Tại thời điểm kiểm tra ghi nhận, các lượt xe vào lấy thịt chủ yếu là xe ba gác và xe máy: thịt để trực tiếp trên sàng xe/gác ba-ga_x000a_Tại sạp HKD Huyền Trúc sơ chế/cắt, chia túi tại không gian giữa chợ =&gt; khả năng lây nhiễm chéo cao (thịt được sắp cách mặt đất 1 lớp thùng carton)_x000a_Tại sạp HKD Huyền Trúc sơ chế/cắt, chia túi tại không gian giữa chợ =&gt; khả năng lây nhiễm chéo cao (thịt được sắp cách mặt đất 1 lớp thùng carton)"/>
    <n v="0.503"/>
    <s v=" Không đạt và ngừng mua hàng"/>
    <m/>
    <m/>
    <b v="0"/>
    <x v="1"/>
    <m/>
    <n v="0"/>
    <n v="1"/>
    <n v="0"/>
    <s v="NCC mớiThịt"/>
  </r>
  <r>
    <n v="166"/>
    <n v="2026"/>
    <x v="2"/>
    <s v="Thực phẩm tươi sống, chế biến"/>
    <x v="5"/>
    <s v="Nguyễn Thị Dung_x000a_Nguyễn Thị Ngọc Tú"/>
    <s v="Huỳnh Thị Bảo Trâm"/>
    <s v="MN"/>
    <s v="Tỉnh Tây Ninh"/>
    <s v="Định kỳ"/>
    <s v="Sản xuất và kinh doanh"/>
    <n v="2061446"/>
    <s v="CTY TNHH THỰC PHẨM QUỐC TẾ TÂM LỢI"/>
    <s v="377A Long Bình, Ấp Long Bình, Xã Long Hiệp,Huyện Bến Lức,Tỉnh Long An"/>
    <m/>
    <s v="Mr Phương"/>
    <n v="903878601"/>
    <s v="phuongtamloi,mt@gmail,com"/>
    <s v="Chè dưỡng nhan, Sâm bông cúc, Bánh flan, rau câu cacao, rau câu lá dứa, rau câu thanh long, sâm rong biển, Pannacotta,,,"/>
    <s v="Mai Văn Biên"/>
    <m/>
    <s v="QA NCC"/>
    <d v="2026-03-25T00:00:00"/>
    <n v="0.78"/>
    <s v="Đạt mức trung bình và tái đánh giá sau 1 năm"/>
    <m/>
    <m/>
    <s v="Vi phạm kiểm soát mối nguy"/>
    <s v="Điều chỉnh lại nhiệt độ lưu kho trong quy trình đúng với nhiệt độ thực tế đang kiểm soát, (thực tế 0 - 8 độ C, quy trình 2 - 10 độ C),_x000a_, Có lưu mẫu tuy nhiên chưa ghi chép hồ sơ lưu mẫu,"/>
    <s v="Lỗi hồ sơ chứng từ truy xuất"/>
    <s v="Hợp đồng mua bán nguyên liệu Agar hết hiệu lực, "/>
    <s v="Lỗi vệ sinh nhà xưởng – thiết bị"/>
    <s v="Tường nhà xưởng bị bong tróc nhiều (các khu đều bị, nhiều nhất ở khu vực nấu), cần làm lại tránh nguy cơ ô nhiễm vào sản phẩm,_x000a_, Phần cửa sổ đã bịt, tuy nhiên phía bên ngoài bị mốc,_x000a_, Khu vực nấu còn các dụng cụ và nồi nấu, bàn làm việc để sát tường,_x000a_, Vẫn còn xuất hiện kiến trong khu vực nấu,"/>
    <n v="0.78"/>
    <s v="Đạt mức trung bình và tái đánh giá sau 1 năm"/>
    <m/>
    <m/>
    <d v="2027-03-25T00:00:00"/>
    <x v="0"/>
    <m/>
    <n v="1"/>
    <n v="0"/>
    <n v="0"/>
    <s v="2061446Thức ăn nấu sẵn"/>
  </r>
  <r>
    <n v="167"/>
    <n v="2026"/>
    <x v="2"/>
    <s v="Thực phẩm tươi sống, chế biến"/>
    <x v="5"/>
    <s v="Nguyễn Thị Dung, Nguyễn Thị Ngọc Tú"/>
    <s v="Huỳnh Thị Bảo Trâm"/>
    <s v="MB"/>
    <s v="Thành phố Hải Phòng"/>
    <s v="Định kỳ"/>
    <s v="Tự sản xuất"/>
    <s v="2010868"/>
    <s v="CTY TNHH SX THỰC PHẨM TOÀN CẦU"/>
    <s v="Khu tây CB5, Phường Anh Dũng, Dương Kinh, TP Hải Phòng"/>
    <m/>
    <s v="Phạm Thị Khuyên-"/>
    <n v="964867855"/>
    <s v="heyofoods@gmail,com"/>
    <s v="Chân gà chế biến"/>
    <s v="Bùi Thị Mai"/>
    <s v="Nguyễn Thị Hồng Nhung"/>
    <s v="QA NCC"/>
    <d v="2026-03-26T00:00:00"/>
    <n v="0.75"/>
    <s v="Đạt mức cơ bản và tái đánh giá sau 6 tháng"/>
    <m/>
    <m/>
    <s v="Vi phạm kiểm soát mối nguy"/>
    <s v="Chân gà Cung Đình, Chân gà Bách Thảo, chân gà Cay kiểm nghiệm định kì chỉ tiêu hàm lượng đường tổng số thấp hơn nhiều so với hồ sơ công bố, NCC kiểm tra lại_x000a_Chân gà Bách Thảo: 0,69g/100g ; hồ sơ: 1,5 - 2,54 g/100g_x000a_Chân gà Cung Đình: 0,48g/100g; hồ sơ: 1,45 - 2,43 g/100g_x000a_Chân gà Cay: 0,12g/100g; hồ sơ: 0,84 - 1,41g/100g"/>
    <s v="Lỗi hồ sơ chứng từ truy xuất"/>
    <s v="NCC nguyên liệu chân gà đông lạnh Cty TNHH SX TMDV - XNK Thanh Tùng: chưa cung cấp được hồ sơ nhập khẩu của sản phẩm, Trong hồ sơ tự công và tem nhãn đang thể hiện thông tin xuất xứ: Nga, Ba Lan ,,, NCC Toàn Cầu mua chân gà lựa chọn theo tiêu chuẩn riêng =&gt; Rủi ro có thể lẫn các lô hàng xuất xứ khác nhau, khó truy xuất"/>
    <s v="Lỗi quy trình sản xuất – chế biến"/>
    <s v="Chưa bổ sung các thông số vào quy trinh vệ sinh thiết bị dụng cụ"/>
    <n v="0.75"/>
    <s v="Đạt mức cơ bản và tái đánh giá sau 6 tháng"/>
    <m/>
    <m/>
    <d v="2026-09-26T00:00:00"/>
    <x v="0"/>
    <m/>
    <n v="1"/>
    <n v="0"/>
    <n v="0"/>
    <s v="2010868Thức ăn nấu sẵn"/>
  </r>
  <r>
    <n v="168"/>
    <n v="2026"/>
    <x v="2"/>
    <s v="Thực phẩm tươi sống, chế biến"/>
    <x v="5"/>
    <s v="Nguyễn Thị Dung, Nguyễn Thị Ngọc Tú"/>
    <s v="Huỳnh Thị Bảo Trâm"/>
    <s v="MB"/>
    <s v="Thành phố Hà Nội"/>
    <s v="Định kỳ"/>
    <s v="Sản xuất và kinh doanh"/>
    <s v="2003496"/>
    <s v="CTY TNHH TMDV ATABLE VN"/>
    <s v="số 1B, Đường Hạ Trại, Ngõ Thống Nhất, Cự Khối, Long Biên, Hà Nội"/>
    <m/>
    <s v="Ms Tú"/>
    <s v="0983085133"/>
    <s v="sales,atablevietnam@gmail,com'"/>
    <s v="Bánh mì chế biến"/>
    <s v="Bùi Thị Mai"/>
    <m/>
    <s v="QA NCC"/>
    <d v="2026-03-19T00:00:00"/>
    <n v="0.66"/>
    <s v="Đạt mức cơ bản và tái đánh giá sau 6 tháng"/>
    <m/>
    <m/>
    <s v="Hồ sơ pháp lý sản phẩm: không có công bố/sai công bố/sai tiêu chuẩn "/>
    <s v="Thiếu ATTP đơn vị cung ứng rau"/>
    <m/>
    <m/>
    <m/>
    <m/>
    <n v="0.66"/>
    <s v="Đạt mức cơ bản và tái đánh giá sau 6 tháng"/>
    <m/>
    <m/>
    <d v="2026-09-19T00:00:00"/>
    <x v="0"/>
    <m/>
    <n v="1"/>
    <n v="0"/>
    <n v="0"/>
    <s v="2003496Thức ăn nấu sẵn"/>
  </r>
  <r>
    <n v="169"/>
    <n v="2026"/>
    <x v="2"/>
    <s v="Thực phẩm tươi sống, chế biến"/>
    <x v="0"/>
    <s v="Nguyễn Thị Thanh Hào"/>
    <s v="Trần Quang Huy"/>
    <s v="MB"/>
    <s v="Thành phố Hà Nội"/>
    <s v="Định kỳ"/>
    <s v="Kinh doanh"/>
    <s v="2003413"/>
    <s v="CTY TNHH TPHẨM CAO CẤP"/>
    <s v="Lô CN8 Cụm công nghiệp Từ Liêm, phường Minh Khai, quận Bắc Từ Liêm, TP Hà Nội"/>
    <m/>
    <s v="Ms, Hà GĐ 0913203829/ C Thanh Phó GĐ 0936516899/ Ms Hằng 0336052666/ Hotline: Mr Nguyên 0941419009/ 0941148008/ 0915181338"/>
    <s v="Ms, Hà GĐ 0913203829/ C Thanh Phó GĐ 0936516899/ Ms Hằng 0336052666/ Hotline: Mr Nguyên 0941419009/ 0941148008/ 0915181338"/>
    <m/>
    <s v="cá hồi nhập khẩu"/>
    <s v="Trần Văn Khoa"/>
    <m/>
    <s v="QA NCC"/>
    <d v="2026-03-27T00:00:00"/>
    <n v="0.62"/>
    <s v="Đạt mức cơ bản và tái đánh giá sau 6 tháng"/>
    <m/>
    <m/>
    <s v="Vi phạm nhãn mác/bao bì"/>
    <s v="Thay đổi địa chỉ sản xuất từ 34 Bạch Đằng về CN8 CCN Từ Liêm_x000a_Tem nhãn phụ: bổ sung tên và địa chỉ nhà sản xuất"/>
    <s v="Lỗi hồ sơ chứng từ truy xuất"/>
    <s v="Chưa cung cấp được hóa đơn mua nước đá"/>
    <s v="Lỗi vệ sinh nhà xưởng – thiết bị"/>
    <s v="Nền xưởng thoát nước chưa tốt, 1 số điểm đọng nước, bong tróc sơn ở khu vực chuyển giao"/>
    <n v="0.62"/>
    <s v="Đạt mức cơ bản và tái đánh giá sau 6 tháng"/>
    <m/>
    <m/>
    <d v="2026-09-27T00:00:00"/>
    <x v="0"/>
    <m/>
    <n v="1"/>
    <n v="0"/>
    <n v="0"/>
    <s v="2003413Thủy hải sản"/>
  </r>
  <r>
    <n v="170"/>
    <n v="2026"/>
    <x v="3"/>
    <s v="Thực phẩm tươi sống, chế biến"/>
    <x v="4"/>
    <s v="Nguyễn Thị Ngọc Tú"/>
    <s v="Huỳnh Thị Bảo Trâm"/>
    <s v="MN"/>
    <s v="Thành phố Cần Thơ"/>
    <s v="Mở mới"/>
    <s v="Sản xuất và kinh doanh"/>
    <s v="NCC mới"/>
    <s v="CTY TNHH MTV 9 SẠCH"/>
    <s v="116BIS, đường Mậu Thân, Phường Cái Khế, Thành phố Cần Thơ"/>
    <s v=" "/>
    <s v="Chị My"/>
    <n v="962221759"/>
    <s v="banh9sach@gmail,com"/>
    <s v="Bánh Crepe Sầu Riêng các loại"/>
    <s v="Huỳnh Thanh Hòa"/>
    <s v=" "/>
    <s v="QA NCC"/>
    <d v="2026-04-02T00:00:00"/>
    <n v="0.89"/>
    <s v="Đạt mức trung bình và tái đánh giá sau 1 năm"/>
    <m/>
    <s v=" "/>
    <s v="Vi phạm kiểm soát mối nguy"/>
    <s v="Chưa có biện pháp kiểm soát kim loại tại cơ sở sản xuất"/>
    <m/>
    <s v=" "/>
    <s v="Lỗi vệ sinh nhà xưởng – thiết bị"/>
    <s v="Tường khu vực đổ vỏ bánh và cửa kho tường còn nứt, còn mạng nhện_x000a_Trần còn mạng nhện và bám bụi trên máy hút không khí, La phong bị hở khu vực kho thành phẩm"/>
    <n v="0.89"/>
    <s v="Đạt mức trung bình và tái đánh giá sau 1 năm"/>
    <s v=" "/>
    <s v=" "/>
    <d v="2027-02-04T00:00:00"/>
    <x v="0"/>
    <m/>
    <n v="1"/>
    <n v="0"/>
    <n v="0"/>
    <s v="NCC mớiBánh mỳ"/>
  </r>
  <r>
    <n v="171"/>
    <n v="2026"/>
    <x v="3"/>
    <s v="Thực phẩm tươi sống, chế biến"/>
    <x v="8"/>
    <s v="Phạm Thị Thảo_x000a_Nguyễn Thị Ngọc Tú"/>
    <s v="Huỳnh Thị Bảo Trâm"/>
    <s v="MN"/>
    <s v="Thành phố Đà Nẵng"/>
    <s v="Định kỳ"/>
    <s v="Sản xuất và kinh doanh"/>
    <n v="2062617"/>
    <s v="CÔNG TY CP PECO FOOD"/>
    <s v="Giết mổ và pha lóc: Nhơn Thọ 2, P, Hòa Xuân, TP, Đà Nẵng"/>
    <s v=" "/>
    <s v="Mr Nguyễn Văn Tài"/>
    <s v="0905 821 727"/>
    <s v="pigecocompany@gmail,com;_x000a_nguyenvantaidn89@gmail,com"/>
    <s v="Thịt heo"/>
    <s v="Phùng Thanh Anh"/>
    <s v=" "/>
    <s v="QA NCC"/>
    <d v="2026-04-07T00:00:00"/>
    <n v="0.73299999999999998"/>
    <s v="Đạt mức cơ bản và tái đánh giá sau 6 tháng"/>
    <m/>
    <s v=" "/>
    <m/>
    <s v=" "/>
    <s v="Lỗi hồ sơ chứng từ truy xuất"/>
    <s v="Có bảng thu mua heo của kế toán tuy nhiên chưa có nhật ký thu mua chi tiết "/>
    <s v="Lỗi vệ sinh nhà xưởng – thiết bị"/>
    <s v="Cơ sở giết mổ hở, sàn tường bám bẩn, chưa cách biệt rõ khu bẩn và khu sạch, chưa theo nguyên tắc 1 chiều, nhà vệ sinh chưa có đầy đủ thiết bị vê sinh theo quy định và bảng nhắc rửa tay sau khi đi vệ sinh"/>
    <n v="0.73"/>
    <s v="Đạt mức cơ bản và tái đánh giá sau 6 tháng"/>
    <s v=" "/>
    <s v=" "/>
    <d v="2026-07-10T00:00:00"/>
    <x v="0"/>
    <m/>
    <n v="1"/>
    <n v="0"/>
    <n v="0"/>
    <s v="2062617Thịt"/>
  </r>
  <r>
    <n v="172"/>
    <n v="2026"/>
    <x v="3"/>
    <s v="Thực phẩm tươi sống, chế biến"/>
    <x v="2"/>
    <s v="Lâm Kim Huyền Trân_x000a_Kiều Thị Thuyết Sương_x000a_Nguyễn Thị Bách Thoa"/>
    <s v="Dương Thị Lựu"/>
    <s v="MN"/>
    <s v="Thành phố Hồ Chí Minh"/>
    <s v="Định kỳ"/>
    <s v="Sản xuất, kinh doanh"/>
    <n v="2005100"/>
    <s v="CTY TNHH TMDV SXTP HƯƠNG VIỆT"/>
    <s v="Cơ sở sơ chế đóng gói: 117E/2 Đặng Công Bỉnh, Ấp 5,X, Xuân Thới Sơn H, Hóc Môn TP Hồ Chí Minh"/>
    <s v="Ms Quyên"/>
    <n v="938117639"/>
    <s v="toquyen1982@gmail,com_x000a_raucuquahuongviet@gmail,com "/>
    <s v=" "/>
    <s v="Bí hồ lô, ớt cay, rau muống nước"/>
    <s v="Trần Khắc Điệp"/>
    <s v=" "/>
    <s v="QA NCC"/>
    <d v="2026-04-08T00:00:00"/>
    <n v="0.77"/>
    <s v="Đạt mức trung bình và tái đánh giá sau 1 năm"/>
    <m/>
    <s v=" "/>
    <m/>
    <s v=" "/>
    <s v="Lỗi hồ sơ chứng từ truy xuất"/>
    <s v="HLK Huỳnh Văn Tý của công ty BIMYCO giấy cam kết sản xuất an toàn chưa đạt (không có con dấu của UBND cấp xã/chủ tịch hội nông dân)_x000a_Hồ sơ lưu lại các thông tin liên quan đến an toàn thực phẩm trong sản xuất, truy xuất nguồn gốc: nhật kí trồng trot ghi chép chưa đầy đủ, thiếu sót nhiều trường thông tin: ngày cách ly, thuốc xịt cỏ sử dụng…"/>
    <s v="Lỗi quy trình sản xuất – chế biến"/>
    <s v="NCC có thực hiện kiểm định nước, nhưng giấy kiểm nghiệm chưa thể hiện rõ là nước tưới vừng trồng và địa chỉ /vùng lấy mẫu thực tế_x000a_NCC có thực hiện kiểm định đất, nhưng giấy kiểm nghiệm chưa thể hiện rõ là đất vừng trồng và địa chỉ /vùng lấy mẫu thực tế_x000a_Trên vườn trồng không có bảng nhận diện lô/thửa nên không so sánh đối chiếu với nhật kí sản xuất được (HKL Nguyễn Văn Nhân)_x000a_Trên vườn có bảng nhận diện thông tin lô thửa, nhưng trên nhật kí lại không thể hiện =&gt; cũng không đối chiếu thông tin được_x000a_Trên nhật kí sản xuất chưa thể hiện thời gian cách ly khi sử dụng phân thuốc (HLK Nguyễn Văn Nhân)_x000a_Nhật kí sản xuất của 03 hộ đều có ghi chép tương đối, tuy nhiên trên nhật kí chưa có mã lô/ số lô, một số ngày phun phân/thuốc vẫn chưa ghi đầy đủ ngày cách ly,_x000a_HLK Huỳnh Văn Tý có sử dụng thuốc xịt cỏ bờ, nhưng trên nhật kí không có thể hiện,_x000a_Các thiết bị sử dụng cho việc phun thuốc bảo vệ thực vật phải được bảo quản trong điều kiện tốt, bảo đảm an toàn và được vệ sinh thường xuyên, (HLK Huỳnh Văn Tý)_x000a_Vỏ bao bì BVTV chưa được thu gom triệt để, thực tế đang đốt ngay tại vườn (HLK Huỳnh Văn Tý)_x000a_Người đào tạo ATTP chưa được cấp giấy CN đào tạo"/>
    <n v="0.77"/>
    <s v="Đạt mức trung bình và tái đánh giá sau 1 năm"/>
    <s v=" "/>
    <s v=" "/>
    <d v="2027-08-04T00:00:00"/>
    <x v="0"/>
    <m/>
    <n v="1"/>
    <n v="0"/>
    <n v="0"/>
    <s v="2005100Rau củ"/>
  </r>
  <r>
    <n v="173"/>
    <n v="2026"/>
    <x v="3"/>
    <s v="Thực phẩm tươi sống, chế biến"/>
    <x v="2"/>
    <s v="Lâm Kim Huyền Trân_x000a_Kiều Thị Thuyết Sương_x000a_Nguyễn Thị Bách Thoa"/>
    <s v="Dương Thị Lựu"/>
    <s v="MN"/>
    <s v="Tỉnh Tây Ninh"/>
    <s v="Kiểm soát nguồn"/>
    <s v="Sản xuất, kinh doanh"/>
    <n v="2005100"/>
    <s v="CTY TNHH TMDV SXTP HƯƠNG VIỆT"/>
    <s v=" "/>
    <s v="Ms Quyên"/>
    <n v="938117639"/>
    <s v="toquyen1982@gmail,com_x000a_raucuquahuongviet@gmail,com "/>
    <s v=" "/>
    <s v="Bí hồ lô, ớt cay"/>
    <s v="Trần Khắc Điệp"/>
    <s v=" "/>
    <s v="QA NCC"/>
    <d v="2026-04-07T00:00:00"/>
    <n v="0.64"/>
    <s v="Đạt mức cơ bản và tái đánh giá sau 6 tháng"/>
    <m/>
    <s v=" "/>
    <m/>
    <s v=" "/>
    <s v="Lỗi hồ sơ chứng từ truy xuất"/>
    <s v="Nhật kí sản xuất cả 02 vừng trồng đều có ghi chép tương đối, tuy nhiên trên nhật kí chưa có mã lô/ số lô, một số ngày phun phân/thuốc vẫn chưa ghi đầy đủ ngày cách ly,_x000a_Cả 02 vùng trồng: ớt cay và bí hồ lô điều không có bảng thông tin nhận diện lô thửa"/>
    <s v="Lỗi quy trình sản xuất – chế biến"/>
    <s v="Trên vườn có bảng nhận diện thông tin lô thửa, nhưng trên nhật kí lại không thể hiện =&gt; cũng không đối chiếu thông tin được"/>
    <n v="0.64"/>
    <s v="Đạt mức cơ bản và tái đánh giá sau 6 tháng"/>
    <s v=" "/>
    <s v=" "/>
    <d v="2026-07-10T00:00:00"/>
    <x v="0"/>
    <m/>
    <n v="1"/>
    <n v="0"/>
    <n v="0"/>
    <s v="2005100Rau củ"/>
  </r>
  <r>
    <n v="174"/>
    <n v="2026"/>
    <x v="3"/>
    <s v="Thực phẩm tươi sống, chế biến"/>
    <x v="2"/>
    <s v="Lâm Kim Huyền Trân_x000a_Kiều Thị Thuyết Sương_x000a_Nguyễn Thị Bách Thoa"/>
    <s v="Dương Thị Lựu"/>
    <s v="MN"/>
    <s v="Thành phố Hồ Chí Minh"/>
    <s v="Kiểm soát nguồn"/>
    <s v="Sản xuất, kinh doanh"/>
    <n v="2005100"/>
    <s v="CTY TNHH TMDV SXTP HƯƠNG VIỆT"/>
    <s v=" "/>
    <s v="Ms Quyên"/>
    <n v="938117639"/>
    <s v="toquyen1982@gmail,com_x000a_raucuquahuongviet@gmail,com "/>
    <s v=" "/>
    <s v="Rau muống nước"/>
    <s v="Trần Khắc Điệp"/>
    <s v=" "/>
    <s v="QA NCC"/>
    <d v="2026-04-08T00:00:00"/>
    <n v="0"/>
    <s v=" Không đạt và ngừng mua hàng"/>
    <s v="GCN hết hiệu lực"/>
    <s v="HLK Huỳnh Văn Tý của công ty BIMYCO giấy cam kết sản xuất an toàn chưa đạt (không có con dấu của UBND cấp xã/chủ tịch hội nông dân)"/>
    <s v="Vi phạm kiểm soát mối nguy"/>
    <s v="Trên vườn có bảng nhận diện thông tin lô thửa, nhưng trên nhật kí lại không thể hiện =&gt; cũng không đối chiếu thông tin được"/>
    <s v="Lỗi hồ sơ chứng từ truy xuất"/>
    <s v="HLK Huỳnh Văn Tý có sử dụng thuốc xịt cỏ bờ, nhưng trên nhật kí không có thể hiện,"/>
    <s v="Lỗi quy trình sản xuất – chế biến"/>
    <s v="Các thiết bị sử dụng cho việc phun thuốc bảo vệ thực vật phải được bảo quản trong điều kiện tốt, bảo đảm an toàn và được vệ sinh thường xuyên, (HLK Huỳnh Văn Tý)_x000a_Vỏ bao bì BVTV chưa được thu gom triệt để, thực tế đang đốt ngay tại vườn (HLK Huỳnh Văn Tý)"/>
    <n v="0.62"/>
    <s v="Đạt mức cơ bản và tái đánh giá sau 6 tháng"/>
    <s v="NCC đã gửi hành động khắc phục"/>
    <s v="04/21/26"/>
    <d v="2026-08-10T00:00:00"/>
    <x v="0"/>
    <m/>
    <n v="1"/>
    <n v="0"/>
    <n v="0"/>
    <s v="2005100Rau củ"/>
  </r>
  <r>
    <n v="175"/>
    <n v="2026"/>
    <x v="3"/>
    <s v="Thực phẩm tươi sống, chế biến"/>
    <x v="2"/>
    <s v="Lâm Kim Huyền Trân_x000a_Kiều Thị Thuyết Sương_x000a_Nguyễn Thị Bách Thoa"/>
    <s v="Dương Thị Lựu"/>
    <s v="MN"/>
    <s v="Thành phố Hồ Chí Minh"/>
    <s v="Định kỳ"/>
    <s v="Sản xuất, kinh doanh"/>
    <n v="2010793"/>
    <s v="CTY CP SX - TM NÔNG SẢN HITECH"/>
    <s v="Ấp Xóm Mới, Xã Trung Lập Hạ, huyện Củ Chi, Thành Phố Hồ Chí Minh"/>
    <s v=" "/>
    <s v="Mr, Lâm"/>
    <s v="0989 651 646"/>
    <s v="chautruclam88@gmail,com"/>
    <s v="Rau dền, cải thìa, cải dún thủy canh"/>
    <s v="Trương Duy Khánh"/>
    <s v=" "/>
    <s v="QA NCC"/>
    <d v="2026-04-08T00:00:00"/>
    <n v="0.74"/>
    <s v="Đạt mức cơ bản và tái đánh giá sau 6 tháng"/>
    <m/>
    <s v=" "/>
    <s v="Vi phạm nhãn mác/bao bì"/>
    <s v="Nhãn sản phẩm thay đổi địa chỉ mới, tuy nhiên NCC chưa có thông báo hoặc công văn cập nhật gửi cho WCM_x000a_Cơ sở chưa thực hiện việc kiểm soát đo lường đối với sản phẩm được cân sau quá trình đóng gói"/>
    <m/>
    <s v=" "/>
    <s v="Lỗi quy trình sản xuất – chế biến"/>
    <s v="Khu vực sơ chế, đóng gói bố trí chưa phù hợp: còn để nhiều vật dụng không cần thiết bên trong như: đồ dùng cá nhân, đồ ăn, các nguyên vật liệu linh tinh…_x000a_Tường dơ, bám bẩn, một phần khá lớn thiết kế hở, nguy cơ xâm nhập của côn trùng và động vật gay hại khá cao,_x000a_Khu sơ chế, đóng gói chưa theo nguyên tắc một chiều_x000a_Trần có nhiều mạng nhện, dơ_x000a_Của nhập xuất hàng không thiết kế rèm che, nguy cơ xâm nhập côn trùng và động vật gây hại khi cửa mở_x000a_Ghi nhận thực tế: chưa có giấy khám sức khỏe của chủ cơ sở_x000a_Có biểu mẫu ghi chép, kiểm soát, vệ sinh  các đèn diệt côn trùng tuy nhiên đèn tại khu vực đóng gói còn khá dơ"/>
    <n v="0.74"/>
    <s v="Đạt mức cơ bản và tái đánh giá sau 6 tháng"/>
    <s v=" "/>
    <s v=" "/>
    <d v="2026-08-10T00:00:00"/>
    <x v="0"/>
    <m/>
    <n v="1"/>
    <n v="0"/>
    <n v="0"/>
    <s v="2010793Rau củ"/>
  </r>
  <r>
    <n v="176"/>
    <n v="2026"/>
    <x v="3"/>
    <s v="Thực phẩm tươi sống, chế biến"/>
    <x v="2"/>
    <s v="Lâm Kim Huyền Trân_x000a_Kiều Thị Thuyết Sương_x000a_Nguyễn Thị Bách Thoa"/>
    <s v="Dương Thị Lựu"/>
    <s v="MN"/>
    <s v="Thành phố Hồ Chí Minh"/>
    <s v="Định kỳ"/>
    <s v="Sản xuất, kinh doanh"/>
    <n v="2062724"/>
    <s v="CTY TNHH CB NÔNG SẢN XANH"/>
    <s v="354/20/16 Vườn lài, P, An Phú Đông, Tp, Hồ Chí Minh"/>
    <s v=" "/>
    <s v="Ms, Oanh"/>
    <n v="987599718"/>
    <s v="nongsanxanh2025@gmail,com"/>
    <s v="Khổ qua, Đu đủ"/>
    <s v="Trương Duy Khánh"/>
    <s v=" "/>
    <s v="QA NCC"/>
    <d v="2026-04-09T00:00:00"/>
    <n v="0.74"/>
    <s v="Đạt mức cơ bản và tái đánh giá sau 6 tháng"/>
    <m/>
    <s v=" "/>
    <s v="Vi phạm nhãn mác/bao bì"/>
    <s v="Có kiểm soát việc đo lường các sản phẩm được cân sau đóng gói, tuy nhiên chưa có biểu mẫu ghi chép,"/>
    <s v="Lỗi hồ sơ chứng từ truy xuất"/>
    <s v="Chưa có lưu các hồ sơ liên quan đến ATTP trong quá trình sản xuất tại cơ sở: biểu mẫu vệ sinh nhà xưởng, vệ sinh nhân viên, vệ sinh dụng cụ, thiết bị sản xuất,"/>
    <s v="Lỗi quy trình sản xuất – chế biến"/>
    <s v="Cơ sở có hai nguồn nước thủy cục và nước giếng, phiếu kiểm nghiệm nước giếng còn thiếu nhiều chỉ tiêu, kiểm nghiệm nước thủy cục còn thiếu 2 chỉ tiêu quan trọng là KMnO2, Amoni_x000a_Các thiết bị dùng cho việc sơ chế cắt gọt như các loại dao sử dụng cán gỗ, nguy cơ nhiễm mốc,_x000a_Sàn nhà khu vực sơ chế giá bị vở một số chổ,_x000a_Tường một số khu vực làm bằng panel, chưa đủ kín, nguy cơ xâm nhập của côn trùng và động vật gây hại_x000a_Trần khu vực sơ chế hở một số vị trí, nguy cơ xâm nhập của động vật gây hại rất cao_x000a_Một số nhân viên sản xuất giấy khám sức khỏe hết hiệu lực"/>
    <n v="0.74"/>
    <s v="Đạt mức cơ bản và tái đánh giá sau 6 tháng"/>
    <s v=" "/>
    <s v=" "/>
    <d v="2026-09-10T00:00:00"/>
    <x v="0"/>
    <m/>
    <n v="1"/>
    <n v="0"/>
    <n v="0"/>
    <s v="2062724Rau củ"/>
  </r>
  <r>
    <n v="177"/>
    <n v="2026"/>
    <x v="3"/>
    <s v="Thực phẩm tươi sống, chế biến"/>
    <x v="2"/>
    <s v="Lâm Kim Huyền Trân_x000a_Kiều Thị Thuyết Sương_x000a_Nguyễn Thị Bách Thoa"/>
    <s v="Dương Thị Lựu"/>
    <s v="MN"/>
    <s v="Tỉnh Khánh Hoà"/>
    <s v="Định kỳ"/>
    <s v="Sản xuất và kinh doanh"/>
    <n v="2011596"/>
    <s v="CTY TNHH VƯỜN LÁ XANH"/>
    <s v="51 Ngô Gia Tự, TT Vạn Giã, H, Vạn Ninh, tỉnh Khánh Hòa,"/>
    <s v=" "/>
    <s v="Mr,Phương"/>
    <n v="979505935"/>
    <s v="greenleafgarden,vn@gmail,com"/>
    <s v="cải ngồng tc, cải ngọt tc, rau dền tc, cải bó xôi tc, rau muống tc, xà lách tc các loại…,"/>
    <s v="Trần Xuân Hưng"/>
    <s v=" "/>
    <s v="QA NCC"/>
    <d v="2026-04-07T00:00:00"/>
    <n v="0.76"/>
    <s v="Đạt mức trung bình và tái đánh giá sau 1 năm"/>
    <m/>
    <s v=" "/>
    <s v="Vi phạm định lượng"/>
    <s v="chưa có kiểm định cân định kỳ, chưa lưu hồ sơ theo dõi kiểm soát đo lường sau đóng gói"/>
    <s v="Lỗi hồ sơ chứng từ truy xuất"/>
    <s v="nhật ký  vườn ươm cập nhật chưa đầy đủ thông tin"/>
    <s v="Yếu tố con người"/>
    <s v="- tại thời điểm kiểm tra, chưa cung cấp được PKN giá thể_x000a_- NCC sử dụng chế phẩm sinh học tự ủ: gừng, tòi, ớt, dịch mật, Nhưng chưa ghi chép quá trình ủ_x000a_- Chưa khám sức khỏe định kỳ 1 năm/ lần, Khám ngày 07/03/2025_x000a_- Tại thời điểm kiểm tra, chưa cung cấp dc hồ sơ tập huấn ATTP_x000a_- chưa có hồ sơ kiểm soát động vật gây hại"/>
    <n v="0.76"/>
    <s v="Đạt mức trung bình và tái đánh giá sau 1 năm"/>
    <s v=" "/>
    <s v=" "/>
    <d v="2027-07-04T00:00:00"/>
    <x v="0"/>
    <m/>
    <n v="1"/>
    <n v="0"/>
    <n v="0"/>
    <s v="2011596Rau củ"/>
  </r>
  <r>
    <n v="178"/>
    <n v="2026"/>
    <x v="3"/>
    <s v="Thực phẩm tươi sống, chế biến"/>
    <x v="5"/>
    <s v="Nguyễn Thị Dung"/>
    <s v="Huỳnh Thị Bảo Trâm"/>
    <s v="MB"/>
    <s v="Tỉnh Hưng Yên"/>
    <s v="Định kỳ"/>
    <s v="Sản xuất và kinh doanh"/>
    <n v="2007828"/>
    <s v="CTY TNHH TMSX NHẬT NGUYÊN"/>
    <s v=" "/>
    <s v=" Cty TNHH TOFU HOUSE - Đường ĐT 37, Liên Nghĩa, Văn Giang, Hưng Yên"/>
    <s v="Anh Thành"/>
    <n v="913031035"/>
    <s v="info@thitheo3g,com] "/>
    <s v="Đậu phụ các loại"/>
    <s v="Trần Văn Khoa"/>
    <s v=" "/>
    <s v="QA NCC"/>
    <d v="2026-04-07T00:00:00"/>
    <n v="0.71"/>
    <s v="Đạt mức cơ bản và tái đánh giá sau 6 tháng"/>
    <m/>
    <s v=" "/>
    <s v="Hồ sơ pháp lý sản phẩm: không có công bố/sai công bố/sai tiêu chuẩn "/>
    <s v="- Bổ sung hợp đồng mua bán giữa Tofu house và Nhật Nguyên do hợp đồng hiện tại hết hiệu lực_x000a_- Sản phẩm Đậu làng mơ có dùng 2 loại nguyên liệu đâu Non GMO và đậu ATTP nhưng đang quảng cáo sản phẩm từ đậu nành không biến đổi GEN=&gt; xem xét bỏ nội dung này"/>
    <s v="Lỗi hồ sơ chứng từ truy xuất"/>
    <s v="Chưa cung cấp được hồ sơ mua bán nguyên liệu phụ gia sản xuất gói sốt đậu tự xuyên: hợp đồng, hóa đơn"/>
    <s v="Lỗi vệ sinh nhà xưởng – thiết bị"/>
    <s v="Không có kho lưu trữ bao bì hộp chuyên dụng"/>
    <n v="0.71"/>
    <s v="Đạt mức cơ bản và tái đánh giá sau 6 tháng"/>
    <s v=" "/>
    <s v=" "/>
    <d v="2026-07-10T00:00:00"/>
    <x v="0"/>
    <m/>
    <n v="1"/>
    <n v="0"/>
    <n v="0"/>
    <s v="2007828Thức ăn nấu sẵn"/>
  </r>
  <r>
    <n v="179"/>
    <n v="2026"/>
    <x v="3"/>
    <s v="Thực phẩm tươi sống, chế biến"/>
    <x v="4"/>
    <s v="Nguyễn Thị Dung_x000a_Nguyễn Thị Ngọc Tú"/>
    <s v="Huỳnh Thị Bảo Trâm"/>
    <s v="MN"/>
    <s v="Thành phố Hồ Chí Minh"/>
    <s v="Định kỳ"/>
    <s v="Sản xuất và kinh doanh"/>
    <n v="2062374"/>
    <s v="CTY TNHH SXTMĐT HOÀNG PHÁT"/>
    <s v="34 đường Thạnh Lộc 50, Khu Phố 2, Phường Thạnh Lộc, Quận 12, TPHCM"/>
    <s v=" "/>
    <s v=" "/>
    <n v="969147140"/>
    <s v="ctyhoangphat1910@gmail,com"/>
    <s v="Bánh khoai lang nướng, bánh khoai lang phô mai"/>
    <s v="Hoàng Kim Duy"/>
    <s v=" "/>
    <s v="QA NCC"/>
    <d v="2026-04-10T00:00:00"/>
    <n v="0.55000000000000004"/>
    <s v=" Không đạt và ngừng mua hàng"/>
    <m/>
    <s v=" "/>
    <s v="Vi phạm nhãn mác/bao bì"/>
    <s v="Nhãn chưa có bảng dinh dưỡng theo TT 29/2023/TT-BYT của 02 sản phẩm bánh khoai lang nướng, bánh khoai lang pho mai"/>
    <s v="Lỗi hồ sơ chứng từ truy xuất"/>
    <s v="Chưa Có kế hoạch/ quy trình/ quy định kiểm soát chất lượng từ nguyên liệu đến thành phẩm_x000a_Chưa có hồ sơ truy xuất từ đầu vào đến đầu ra"/>
    <s v="Lỗi vệ sinh nhà xưởng – thiết bị"/>
    <s v="- Nhà xưởng chưa đảm bảo nguyên tắc 01 chiều_x000a_- Tường nhà chưa phẳng_x000a_- Nền bong tróc_x000a_- Trần nhà còn bụi_x000a_- Cửa ra vào và cửa sổ chưa kín_x000a_- Chưa trang bị khăn lau tay/giấy lau tay/máy sấy tại nhà vệ sinh_x000a_- Kiểm nghiệm nước hết hạn năm 2023_x000a_- Sản phẩm bảo quản trong kho mát chưa có thẻ kho ; Chưa có bảng nhận diện phân tách theo từng khu vực_x000a_- Có hợp đồng kiểm soát động vật gây hại, côn trùng hạn 12/08/2026 nhưng chưa có biên bản nghiệm thu năm 2026"/>
    <n v="0.61"/>
    <s v="Đạt mức cơ bản và tái đánh giá sau 6 tháng"/>
    <s v="NCC đã gửi hành động khắc phục"/>
    <d v="2026-04-17T00:00:00"/>
    <d v="2026-10-10T00:00:00"/>
    <x v="0"/>
    <m/>
    <n v="1"/>
    <n v="0"/>
    <n v="0"/>
    <s v="2062374Bánh mỳ"/>
  </r>
  <r>
    <n v="180"/>
    <n v="2026"/>
    <x v="3"/>
    <s v="Thực phẩm tươi sống, chế biến"/>
    <x v="8"/>
    <s v="Phạm Thị Thảo_x000a_Nguyễn Thị Ngọc Tú"/>
    <s v="Huỳnh Thị Bảo Trâm"/>
    <s v="MN"/>
    <s v="Tỉnh Đồng Nai"/>
    <s v="Định kỳ"/>
    <s v="Sản xuất và kinh doanh"/>
    <n v="2000672"/>
    <s v="CTY TNHH KOYU &amp; UNITEK"/>
    <s v="Khu công nghiệp Long Bình, P, Long Bình, TP, Biên Hòa, Tỉnh Đồng Nai"/>
    <s v=" "/>
    <s v="Ms, Thanh"/>
    <s v="0933 319789"/>
    <s v="thanh,pham@99poultry,com'; 'nhung,nguyen@99poultry,com'"/>
    <s v="Thịt gà"/>
    <s v="Trương Duy Khánh"/>
    <s v=" "/>
    <s v="QA NCC"/>
    <d v="2026-04-10T00:00:00"/>
    <n v="0.99"/>
    <s v="Đạt mức cao và tái đánh giá sau 2 năm"/>
    <m/>
    <s v=" "/>
    <m/>
    <s v=" "/>
    <m/>
    <s v=" "/>
    <s v="Lỗi vệ sinh nhà xưởng – thiết bị"/>
    <s v="Nền khu vực làm sạch lòng gà bị vỡ, bong tróc,"/>
    <n v="0.99"/>
    <s v="Đạt mức cao và tái đánh giá sau 2 năm"/>
    <s v=" "/>
    <s v=" "/>
    <d v="2028-10-04T00:00:00"/>
    <x v="0"/>
    <m/>
    <n v="1"/>
    <n v="0"/>
    <n v="0"/>
    <s v="2000672Thịt"/>
  </r>
  <r>
    <n v="181"/>
    <n v="2026"/>
    <x v="3"/>
    <s v="Thực phẩm tươi sống, chế biến"/>
    <x v="1"/>
    <s v="Nguyễn Thị Thùy Linh"/>
    <s v="Lưu Thị Hậu"/>
    <s v="MN"/>
    <s v="Tỉnh Vĩnh Long"/>
    <s v="Định kỳ"/>
    <s v="Sản xuất và kinh doanh"/>
    <n v="2062518"/>
    <s v="CTY CP VINAGREENCO"/>
    <s v="QL 54, tổ 4, ấp Đông Hưng 2, P Đông Thành, tỉnh Vĩnh Long"/>
    <s v=" "/>
    <s v="Mr Hiển "/>
    <n v="967777760"/>
    <s v="infovinagreenco@gmail,com"/>
    <s v="Bưởi da xanh"/>
    <s v="Huỳnh Thanh Hòa"/>
    <s v=" "/>
    <s v="QA NCC"/>
    <d v="2026-04-08T00:00:00"/>
    <n v="0.66"/>
    <s v="Đạt mức cơ bản và tái đánh giá sau 6 tháng"/>
    <m/>
    <s v=" "/>
    <s v="Vi phạm phụ gia, chất cấm"/>
    <s v="Chưa cung cấp được hồ sơ của hóa chất Calcium Hypochlorite)"/>
    <m/>
    <s v=" "/>
    <m/>
    <s v="_x000a_Chưa có sự cách biệt khu sản xuất và không sản xuất_x000a_Tường không kín còn nhiều chỗ hở_x000a_Nhà xưởng hở nhiều, cửa chưa có rèm che cách biệt khu vực đường xe chạy phía trước_x000a_Chưa cung cấp KN nước tại cơ sở sản xuất_x000a_Chưa có cồn sát khuẩn, Còn sử dụng nước rửa tay có màu(màu xanh)_x000a_'Có giấy khám sức khỏe nhưng chưa khám cận lâm sàng_x000a_Có đèn bẫy côn trùng nhưng nhà xưởng hở chưa có rèm che không có tác dụng,"/>
    <n v="0.66"/>
    <s v="Đạt mức cơ bản và tái đánh giá sau 6 tháng"/>
    <s v=" "/>
    <s v=" "/>
    <d v="2026-08-10T00:00:00"/>
    <x v="0"/>
    <m/>
    <n v="1"/>
    <n v="0"/>
    <n v="0"/>
    <s v="2062518Trái cây"/>
  </r>
  <r>
    <n v="182"/>
    <n v="2026"/>
    <x v="3"/>
    <s v="Thực phẩm tươi sống, chế biến"/>
    <x v="1"/>
    <s v="Nguyễn Thị Thùy Linh"/>
    <s v="Lưu Thị Hậu"/>
    <s v="MN"/>
    <s v="Tỉnh Vĩnh Long"/>
    <s v="Kiểm soát nguồn"/>
    <s v="Sản xuất và kinh doanh"/>
    <n v="2062518"/>
    <s v="CTY CP VINAGREENCO"/>
    <s v=" "/>
    <s v="HTX Bưởi Thành Công,Hộ nông dân Đinh Văn Chệt, Ấp Kinh giữa 1, xã Kế Thành, huyện Kế Sách, tỉnh Sóc Trăng"/>
    <s v="Mr Hiển "/>
    <n v="967777760"/>
    <s v="infovinagreenco@gmail,com"/>
    <s v="Bưởi da xanh"/>
    <s v="Huỳnh Thanh Hòa"/>
    <s v=" "/>
    <s v="QA NCC"/>
    <d v="2026-04-08T00:00:00"/>
    <n v="0.67800000000000005"/>
    <s v="Đạt mức cơ bản và tái đánh giá sau 6 tháng"/>
    <m/>
    <s v=" "/>
    <s v="Vi phạm phụ gia, chất cấm"/>
    <s v="Chưa cung cấp hóa đơn thuốc BVTV sử dụng_x000a_Chưa có biện pháp cách ly thuốc BVTV khi phun xịt phát tán sang các ruộng xung quanh"/>
    <s v="Lỗi hồ sơ chứng từ truy xuất"/>
    <s v="Chưa có bảng nhận diện lô thửa"/>
    <m/>
    <s v="Bưởi hư và rác trong sản xuất chưa được thu gom xử lý"/>
    <n v="0.68"/>
    <s v="Đạt mức cơ bản và tái đánh giá sau 6 tháng"/>
    <s v=" "/>
    <s v=" "/>
    <d v="2026-08-10T00:00:00"/>
    <x v="0"/>
    <m/>
    <n v="1"/>
    <n v="0"/>
    <n v="0"/>
    <s v="2062518Trái cây"/>
  </r>
  <r>
    <n v="183"/>
    <n v="2026"/>
    <x v="3"/>
    <s v="Thực phẩm tươi sống, chế biến"/>
    <x v="1"/>
    <s v="Nguyễn Thị Thùy Linh"/>
    <s v="Lưu Thị Hậu"/>
    <s v="MN"/>
    <s v="Tỉnh Vĩnh Long"/>
    <s v="Kiểm soát nguồn"/>
    <s v="Sản xuất và kinh doanh"/>
    <n v="2062518"/>
    <s v="CTY CP VINAGREENCO"/>
    <s v=" "/>
    <s v="HTX Bưởi Thành Công Hộ nông dân Lê Văn Phải , Ấp Kinh giữa 1, xã Kế Thành, huyện Kế Sách, tỉnh Sóc Trăng"/>
    <s v="Mr Hiển "/>
    <n v="967777760"/>
    <s v="infovinagreenco@gmail,com"/>
    <s v="Bưởi da xanh"/>
    <s v="Huỳnh Thanh Hòa"/>
    <s v=" "/>
    <s v="QA NCC"/>
    <d v="2026-04-08T00:00:00"/>
    <n v="0.64"/>
    <s v="Đạt mức cơ bản và tái đánh giá sau 6 tháng"/>
    <m/>
    <s v=" "/>
    <s v="Vi phạm phụ gia, chất cấm"/>
    <s v="Chưa cung cấp hóa đơn thuốc BVTV sử dụng_x000a_Chưa có biện pháp cách ly thuốc BVTV khi phun xịt phát tán sang các ruộng xung quanh"/>
    <s v="Lỗi hồ sơ chứng từ truy xuất"/>
    <s v="Chưa có bảng nhận diện lô thửa"/>
    <m/>
    <s v="Bưởi hư và rác trong sản xuất chưa được thu gom xử lý"/>
    <n v="0.64"/>
    <s v="Đạt mức cơ bản và tái đánh giá sau 6 tháng"/>
    <s v=" "/>
    <s v=" "/>
    <d v="2026-08-10T00:00:00"/>
    <x v="0"/>
    <m/>
    <n v="1"/>
    <n v="0"/>
    <n v="0"/>
    <s v="2062518Trái cây"/>
  </r>
  <r>
    <n v="184"/>
    <n v="2026"/>
    <x v="3"/>
    <s v="Thực phẩm tươi sống, chế biến"/>
    <x v="1"/>
    <s v="Nguyễn Thị Thùy Linh"/>
    <s v="Lưu Thị Hậu"/>
    <s v="MN"/>
    <s v="Tỉnh Vĩnh Long"/>
    <s v="Kiểm soát nguồn"/>
    <s v="Sản xuất và kinh doanh"/>
    <n v="2062518"/>
    <s v="CTY CP VINAGREENCO"/>
    <s v=" "/>
    <s v="HTX Bưởi Thành Công Hộ nông dân Trần Trung Dũng, Ấp Kinh giữa 1, xã Kế Thành, huyện Kế Sách, tỉnh Sóc Trăng"/>
    <s v="Mr Hiển "/>
    <n v="967777760"/>
    <s v="infovinagreenco@gmail,com"/>
    <s v="Bưởi da xanh"/>
    <s v="Huỳnh Thanh Hòa"/>
    <s v=" "/>
    <s v="QA NCC"/>
    <d v="2026-04-08T00:00:00"/>
    <n v="0.68"/>
    <s v="Đạt mức cơ bản và tái đánh giá sau 6 tháng"/>
    <m/>
    <s v=" "/>
    <s v="Vi phạm phụ gia, chất cấm"/>
    <s v="Chưa cung cấp hóa đơn thuốc BVTV sử dụng_x000a_Chưa có biện pháp cách ly thuốc BVTV khi phun xịt phát tán sang các ruộng xung quanh"/>
    <s v="Lỗi hồ sơ chứng từ truy xuất"/>
    <s v="Chưa có bảng nhận diện lô thửa"/>
    <m/>
    <s v="Bưởi hư và rác trong sản xuất chưa được thu gom xử lý"/>
    <n v="0.68"/>
    <s v="Đạt mức cơ bản và tái đánh giá sau 6 tháng"/>
    <s v=" "/>
    <s v=" "/>
    <d v="2026-08-10T00:00:00"/>
    <x v="0"/>
    <m/>
    <n v="1"/>
    <n v="0"/>
    <n v="0"/>
    <s v="2062518Trái cây"/>
  </r>
  <r>
    <n v="185"/>
    <n v="2026"/>
    <x v="3"/>
    <s v="Thực phẩm tươi sống, chế biến"/>
    <x v="1"/>
    <s v="Nguyễn Thị Thùy Linh"/>
    <s v="Lưu Thị Hậu"/>
    <s v="MN"/>
    <s v="Tỉnh Vĩnh Long"/>
    <s v="Định kỳ"/>
    <s v="Sản xuất và kinh doanh"/>
    <n v="2010076"/>
    <s v="CÔNG TY TNHH MTV TMDV C,D,K,"/>
    <s v="Thửa đất 281, tờ bản đồ số 12, ấp Long Hiệp, phường An Hội, tỉnh Vĩnh Long, Việt Nam"/>
    <s v=" "/>
    <s v="Mr Khiêm"/>
    <s v="0985 991 332 -0919 426 575 -0907485560"/>
    <s v="freshfood2412@gmail,com"/>
    <s v="Dừa xiêm"/>
    <s v="Huỳnh Thanh Hòa"/>
    <s v=" "/>
    <s v="QA NCC"/>
    <d v="2026-04-10T00:00:00"/>
    <n v="0.73"/>
    <s v="Đạt mức cơ bản và tái đánh giá sau 6 tháng"/>
    <m/>
    <s v=" "/>
    <m/>
    <s v=" "/>
    <m/>
    <s v=" "/>
    <s v="Yếu tố con người"/>
    <s v="Chưa cung cấp KN đất nước vùng trồng_x000a_Nhà xưởng có ngăn nhưng chưa kín tại các khu vực,_x000a_Tường khu vực sơ chế chưa kín, tường bị hở nhiều nơi_x000a_Chưa có KN nước tại cơ sở sơ chế_x000a_'Giấy khám sức khỏe nhân viên chưa khám cận lâm sàn(mới có 4/20 nhân viên có cận lâm sàng)"/>
    <n v="0.73"/>
    <s v="Đạt mức cơ bản và tái đánh giá sau 6 tháng"/>
    <s v=" "/>
    <s v=" "/>
    <d v="2026-10-10T00:00:00"/>
    <x v="0"/>
    <m/>
    <n v="1"/>
    <n v="0"/>
    <n v="0"/>
    <s v="2010076Trái cây"/>
  </r>
  <r>
    <n v="186"/>
    <n v="2026"/>
    <x v="3"/>
    <s v="Thực phẩm tươi sống, chế biến"/>
    <x v="1"/>
    <s v="Nguyễn Thị Thùy Linh"/>
    <s v="Lưu Thị Hậu"/>
    <s v="MN"/>
    <s v="Tỉnh Vĩnh Long"/>
    <s v="Kiểm soát nguồn"/>
    <s v="Sản xuất và kinh doanh"/>
    <n v="2010076"/>
    <s v="CÔNG TY TNHH MTV TMDV C,D,K,"/>
    <s v=" "/>
    <s v="Hộ nông dân Bùi Thị Tuyết Vân, 123G, An Thạnh B, P An Hội, tỉnh Vĩnh Long"/>
    <s v="Mr Khiêm"/>
    <s v="0985 991 332 -0919 426 575 -0907485560"/>
    <s v="freshfood2412@gmail,com"/>
    <s v="Dừa xiêm"/>
    <s v="Huỳnh Thanh Hòa"/>
    <s v=" "/>
    <s v="QA NCC"/>
    <d v="2026-04-10T00:00:00"/>
    <n v="0.72"/>
    <s v="Đạt mức cơ bản và tái đánh giá sau 6 tháng"/>
    <m/>
    <s v=" "/>
    <s v="Vi phạm phụ gia, chất cấm"/>
    <s v="Chưa có biện pháp cách ly thuốc BVTV khi phun xịt phát tán sang các ruộng xung quanh"/>
    <m/>
    <s v=" "/>
    <s v="Lỗi vệ sinh nhà xưởng – thiết bị"/>
    <s v="_x000a_Khu vực sản xuất còn mộ, còn thả vật nuôi trong vườn"/>
    <n v="0.72"/>
    <s v="Đạt mức cơ bản và tái đánh giá sau 6 tháng"/>
    <s v=" "/>
    <s v=" "/>
    <d v="2026-10-10T00:00:00"/>
    <x v="0"/>
    <m/>
    <n v="1"/>
    <n v="0"/>
    <n v="0"/>
    <s v="2010076Trái cây"/>
  </r>
  <r>
    <n v="187"/>
    <n v="2026"/>
    <x v="3"/>
    <s v="Thực phẩm tươi sống, chế biến"/>
    <x v="1"/>
    <s v="Nguyễn Thị Thùy Linh"/>
    <s v="Lưu Thị Hậu"/>
    <s v="MN"/>
    <s v="Tỉnh Vĩnh Long"/>
    <s v="Kiểm soát nguồn"/>
    <s v="Sản xuất và kinh doanh"/>
    <n v="2010076"/>
    <s v="CÔNG TY TNHH MTV TMDV C,D,K,"/>
    <s v=" "/>
    <s v="Hộ nông dân Nguyễn Bình Nghị, 126/ 1G Khu phố An Thạnh B, P An Hội tỉnh Vĩnh Long"/>
    <s v="Mr Khiêm"/>
    <s v="0985 991 332 -0919 426 575 -0907485560"/>
    <s v="freshfood2412@gmail,com"/>
    <s v="Dừa xiêm"/>
    <s v="Huỳnh Thanh Hòa"/>
    <s v=" "/>
    <s v="QA NCC"/>
    <d v="2026-04-10T00:00:00"/>
    <n v="0.72"/>
    <s v="Đạt mức cơ bản và tái đánh giá sau 6 tháng"/>
    <m/>
    <s v=" "/>
    <s v="Vi phạm phụ gia, chất cấm"/>
    <s v="Chưa có biện pháp cách ly thuốc BVTV khi phun xịt phát tán sang các ruộng xung quanh"/>
    <m/>
    <s v=" "/>
    <s v="Lỗi vệ sinh nhà xưởng – thiết bị"/>
    <s v="_x000a_Khu vực sản xuất còn mộ, còn thả vật nuôi trong vườn"/>
    <n v="0.72"/>
    <s v="Đạt mức cơ bản và tái đánh giá sau 6 tháng"/>
    <s v=" "/>
    <s v=" "/>
    <d v="2026-10-10T00:00:00"/>
    <x v="0"/>
    <m/>
    <n v="1"/>
    <n v="0"/>
    <n v="0"/>
    <s v="2010076Trái cây"/>
  </r>
  <r>
    <n v="188"/>
    <n v="2026"/>
    <x v="3"/>
    <s v="Thực phẩm tươi sống, chế biến"/>
    <x v="1"/>
    <s v="Nguyễn Thị Thùy Linh"/>
    <s v="Lưu Thị Hậu"/>
    <s v="MN"/>
    <s v="Tỉnh Vĩnh Long"/>
    <s v="Kiểm soát nguồn"/>
    <s v="Sản xuất và kinh doanh"/>
    <n v="2010076"/>
    <s v="CÔNG TY TNHH MTV TMDV C,D,K,"/>
    <s v=" "/>
    <s v="Nguyễn Trung Hiếu, Khu phố 126G, P An Hội, tỉnh Vĩnh Long"/>
    <s v="Mr Khiêm"/>
    <s v="0985 991 332 -0919 426 575 -0907485560"/>
    <s v="freshfood2412@gmail,com"/>
    <s v="Dừa xiêm"/>
    <s v="Huỳnh Thanh Hòa"/>
    <s v=" "/>
    <s v="QA NCC"/>
    <d v="2026-04-10T00:00:00"/>
    <n v="0.75"/>
    <s v="Đạt mức cơ bản và tái đánh giá sau 6 tháng"/>
    <m/>
    <s v=" "/>
    <s v="Vi phạm phụ gia, chất cấm"/>
    <s v="Chưa có biện pháp cách ly thuốc BVTV khi phun xịt phát tán sang các ruộng xung quanh"/>
    <m/>
    <s v=" "/>
    <s v="Lỗi quy trình sản xuất – chế biến"/>
    <s v="_x000a_Rác sản xuất chưa thu gom xử lý triệt để"/>
    <n v="0.75"/>
    <s v="Đạt mức trung bình và tái đánh giá sau 1 năm"/>
    <s v=" "/>
    <s v=" "/>
    <d v="2027-10-04T00:00:00"/>
    <x v="0"/>
    <m/>
    <n v="1"/>
    <n v="0"/>
    <n v="0"/>
    <s v="2010076Trái cây"/>
  </r>
  <r>
    <n v="189"/>
    <n v="2026"/>
    <x v="3"/>
    <s v="Thực phẩm tươi sống, chế biến"/>
    <x v="2"/>
    <s v="Lâm Kim Huyền Trân_x000a_Kiều Thị Thuyết Sương_x000a_Nguyễn Thị Bách Thoa"/>
    <s v="Dương Thị Lựu"/>
    <s v="MN"/>
    <s v="Tỉnh Lâm Đồng"/>
    <s v="Mở mới"/>
    <s v="Sản xuất và kinh doanh"/>
    <s v="NCC mới"/>
    <s v="CÔNG TY CỔ PHẦN VƯỜN RAU ĐÀ LẠT"/>
    <s v="Nhà sơ chế: 112 Huỳnh Tấn Phát, P, Xuân Trường - Đà Lạt"/>
    <s v=" "/>
    <s v="Ms,yến"/>
    <n v="917720803"/>
    <s v="rauciti2011@gmail,com; qa@raudl,com"/>
    <s v="Lơ xanh baby, lơ xanh, cải thảo, bắp cải trắng, cà rốt baby, xà lách mở tc, xà lách thủy tinh tc, xà lách lolo xah tc,"/>
    <s v="Trần Xuân Hưng"/>
    <s v=" "/>
    <s v="QA NCC"/>
    <d v="2026-04-14T00:00:00"/>
    <n v="0.85"/>
    <s v="Đạt mức trung bình và tái đánh giá sau 1 năm"/>
    <m/>
    <s v=" "/>
    <m/>
    <s v=" "/>
    <m/>
    <s v=" "/>
    <s v="Yếu tố con người"/>
    <s v="- vườn lơ baby: tàn dư thực vật chưa được thu gom sạch sẽ_x000a_- vườn cà rốt baby: phân bón hết hạn chưa được tách riêng, bảo quản chung với thuốc bvtv_x000a_- Vườn cà rốt: thuốc bvtv chưa được bảo quản đúng cách (để chung trong bao phân bón)_x000a_- Chưa có biện pháp kiểm soát cách ly ly nhiểm chéo khi phun thuốc bvtv,_x000a_- vườn cà rốt baby: vỏ bao bì thuốc chứa được thu gom hết, còn vương vãi trên bờ ao nước tưới,"/>
    <n v="0.85"/>
    <s v="Đạt mức trung bình và tái đánh giá sau 1 năm"/>
    <s v=" "/>
    <s v=" "/>
    <s v="04/14/27"/>
    <x v="0"/>
    <m/>
    <n v="1"/>
    <n v="0"/>
    <n v="0"/>
    <s v="NCC mớiRau củ"/>
  </r>
  <r>
    <n v="190"/>
    <n v="2026"/>
    <x v="3"/>
    <s v="Thực phẩm tươi sống, chế biến"/>
    <x v="2"/>
    <s v="Lâm Kim Huyền Trân_x000a_Kiều Thị Thuyết Sương_x000a_Nguyễn Thị Bách Thoa"/>
    <s v="Dương Thị Lựu"/>
    <s v="MN"/>
    <s v="Tỉnh Lâm Đồng"/>
    <s v="Kiểm soát nguồn"/>
    <s v="Sản xuất và kinh doanh"/>
    <s v="NCC mới"/>
    <s v="CÔNG TY CỔ PHẦN VƯỜN RAU ĐÀ LẠT"/>
    <s v=" "/>
    <s v="HLK Nguyễn Thị My Ly - Đường Tập Đoàn 1, phường Xuân trường - Đà Lạt, Lâm Đồng"/>
    <s v="Ms,yến"/>
    <n v="917720803"/>
    <s v="rauciti2011@gmail,com; qa@raudl,com"/>
    <s v="Lơ xanh baby"/>
    <s v="Trần Xuân Hưng"/>
    <s v=" "/>
    <s v="QA NCC"/>
    <d v="2026-04-14T00:00:00"/>
    <n v="0.71"/>
    <s v="Đạt mức cơ bản và tái đánh giá sau 6 tháng"/>
    <m/>
    <s v=" "/>
    <s v="Vi phạm kiểm soát mối nguy"/>
    <s v="Chưa có kiểm nghiệm đất vùng trồng_x000a_Chưa có kiểm nghiệm nước vùng trồng"/>
    <s v="Lỗi hồ sơ chứng từ truy xuất"/>
    <s v="Chưa có hóa đơn mua bán vật tư nông nghiệp"/>
    <s v="Yếu tố con người"/>
    <s v="tàn dư thực vật chưa được thu gom sạch sẽ"/>
    <n v="0.71"/>
    <s v="Đạt mức cơ bản và tái đánh giá sau 6 tháng"/>
    <s v=" "/>
    <s v=" "/>
    <s v="10/14/26"/>
    <x v="0"/>
    <m/>
    <n v="1"/>
    <n v="0"/>
    <n v="0"/>
    <s v="NCC mớiRau củ"/>
  </r>
  <r>
    <n v="191"/>
    <n v="2026"/>
    <x v="3"/>
    <s v="Thực phẩm tươi sống, chế biến"/>
    <x v="2"/>
    <s v="Lâm Kim Huyền Trân_x000a_Kiều Thị Thuyết Sương_x000a_Nguyễn Thị Bách Thoa"/>
    <s v="Dương Thị Lựu"/>
    <s v="MN"/>
    <s v="Tỉnh Lâm Đồng"/>
    <s v="Kiểm soát nguồn"/>
    <s v="Sản xuất và kinh doanh"/>
    <s v="NCC mới"/>
    <s v="CÔNG TY CỔ PHẦN VƯỜN RAU ĐÀ LẠT"/>
    <s v=" "/>
    <s v="Công ty TNHH trang trại Langbiang - Đạ Sar, xã Lạc Dương, Lâm Đồng"/>
    <s v="Ms,yến"/>
    <n v="917720803"/>
    <s v="rauciti2011@gmail,com; qa@raudl,com"/>
    <s v="xà lách mở tc, xà lách thủy tinh tc, xà lách lolo xah tc,"/>
    <s v="Trần Xuân Hưng"/>
    <s v=" "/>
    <s v="QA NCC"/>
    <d v="2026-04-14T00:00:00"/>
    <n v="0.81"/>
    <s v="Đạt mức trung bình và tái đánh giá sau 1 năm"/>
    <m/>
    <s v=" "/>
    <s v="Vi phạm kiểm soát mối nguy"/>
    <s v="Chưa có biện pháp ngăn chặn phát tán sang ruộng xung quanh khi phun thuốc bvtv"/>
    <s v="Lỗi hồ sơ chứng từ truy xuất"/>
    <s v="Chưa có hóa đơn mua bán vật tư nông nghiệp"/>
    <m/>
    <s v=" "/>
    <n v="0.81"/>
    <s v="Đạt mức trung bình và tái đánh giá sau 1 năm"/>
    <s v=" "/>
    <s v=" "/>
    <s v="04/14/27"/>
    <x v="0"/>
    <m/>
    <n v="1"/>
    <n v="0"/>
    <n v="0"/>
    <s v="NCC mớiRau củ"/>
  </r>
  <r>
    <n v="192"/>
    <n v="2026"/>
    <x v="3"/>
    <s v="Thực phẩm tươi sống, chế biến"/>
    <x v="2"/>
    <s v="Lâm Kim Huyền Trân_x000a_Kiều Thị Thuyết Sương_x000a_Nguyễn Thị Bách Thoa"/>
    <s v="Dương Thị Lựu"/>
    <s v="MN"/>
    <s v="Tỉnh Lâm Đồng"/>
    <s v="Kiểm soát nguồn"/>
    <s v="Sản xuất và kinh doanh"/>
    <s v="NCC mới"/>
    <s v="CÔNG TY CỔ PHẦN VƯỜN RAU ĐÀ LẠT"/>
    <s v=" "/>
    <s v="HLK Trần Thị Hồng Cẩm - Võ Trường Toản, P, Lâm Viên - Đà Lạt, Lâm Đông"/>
    <s v="Ms,yến"/>
    <n v="917720803"/>
    <s v="rauciti2011@gmail,com; qa@raudl,com"/>
    <s v="cà rốt baby"/>
    <s v="Trần Xuân Hưng"/>
    <s v=" "/>
    <s v="QA NCC"/>
    <d v="2026-04-14T00:00:00"/>
    <n v="0.64"/>
    <s v="Đạt mức cơ bản và tái đánh giá sau 6 tháng"/>
    <m/>
    <s v=" "/>
    <s v="Vi phạm kiểm soát mối nguy"/>
    <s v="Chưa có kiểm nghiệm đất vùng trồng_x000a_Chưa có kiểm nghiệm nước vùng trồng_x000a_Chưa có biện pháp ngăn chặn phát tán sang ruộng xung quanh khi phun thuốc bvtv"/>
    <s v="Lỗi hồ sơ chứng từ truy xuất"/>
    <s v="Chưa có hóa đơn mua bán vật tư nông nghiệp"/>
    <s v="Lỗi bảo quản, vận chuyển – logistics thực phẩm"/>
    <s v="Kho bảo quản lộn xộn, không sạch sẽ"/>
    <n v="0.64"/>
    <s v="Đạt mức cơ bản và tái đánh giá sau 6 tháng"/>
    <s v=" "/>
    <s v=" "/>
    <s v="10/14/26"/>
    <x v="0"/>
    <m/>
    <n v="1"/>
    <n v="0"/>
    <n v="0"/>
    <s v="NCC mớiRau củ"/>
  </r>
  <r>
    <n v="193"/>
    <n v="2026"/>
    <x v="3"/>
    <s v="Thực phẩm tươi sống, chế biến"/>
    <x v="2"/>
    <s v="Lâm Kim Huyền Trân_x000a_Kiều Thị Thuyết Sương_x000a_Nguyễn Thị Bách Thoa"/>
    <s v="Dương Thị Lựu"/>
    <s v="MN"/>
    <s v="Tỉnh Lâm Đồng"/>
    <s v="Kiểm soát nguồn"/>
    <s v="Sản xuất và kinh doanh"/>
    <s v="NCC mới"/>
    <s v="CÔNG TY CỔ PHẦN VƯỜN RAU ĐÀ LẠT"/>
    <s v=" "/>
    <s v="HLK Lê Khăc sáng - Đạ Sar, xã Lạc Dương, Lâm Đồng"/>
    <s v="Ms,yến"/>
    <n v="917720803"/>
    <s v="rauciti2011@gmail,com; qa@raudl,com"/>
    <s v="Lơ xanh"/>
    <s v="Trần Xuân Hưng"/>
    <s v=" "/>
    <s v="QA NCC"/>
    <d v="2026-04-14T00:00:00"/>
    <n v="0.69"/>
    <s v="Đạt mức cơ bản và tái đánh giá sau 6 tháng"/>
    <m/>
    <s v=" "/>
    <s v="Vi phạm kiểm soát mối nguy"/>
    <s v="Chưa có kiểm nghiệm đất vùng trồng_x000a_Chưa có kiểm nghiệm nước vùng trồng_x000a_Chưa có biện pháp ngăn chặn phát tán sang ruộng xung quanh khi phun thuốc bvtv"/>
    <s v="Lỗi hồ sơ chứng từ truy xuất"/>
    <s v="Chưa có hóa đơn mua bán vật tư nông nghiệp"/>
    <m/>
    <s v=" "/>
    <n v="0.69"/>
    <s v="Đạt mức cơ bản và tái đánh giá sau 6 tháng"/>
    <s v=" "/>
    <s v=" "/>
    <s v="10/14/26"/>
    <x v="0"/>
    <m/>
    <n v="1"/>
    <n v="0"/>
    <n v="0"/>
    <s v="NCC mớiRau củ"/>
  </r>
  <r>
    <n v="194"/>
    <n v="2026"/>
    <x v="3"/>
    <s v="Thực phẩm tươi sống, chế biến"/>
    <x v="5"/>
    <s v="Nguyễn Thị Dung_x000a_Nguyễn Thị Ngọc Tú"/>
    <s v="Huỳnh Thị Bảo Trâm"/>
    <s v="MN"/>
    <s v="Tỉnh Đồng Nai"/>
    <s v="Định kỳ"/>
    <s v="Sản xuất và kinh doanh"/>
    <n v="2004021"/>
    <s v="CÔNG TY TNHH LONG HUY PHÁT"/>
    <s v="Cơ sở bánh Ngon Ngon: Tổ 4, Khu phố Thái Hòa ( Tờ bản đồ số 62, thửa số 323), P, Long Hưng, Tỉnh Đồng Nai,"/>
    <s v=" "/>
    <s v="Ms, Vực"/>
    <s v="0916 833 914"/>
    <s v="longhuyphat@gmail,com 'luannv,iden@gmail,com'"/>
    <s v="Bánh khoaài mì nướng, bánh chuối nướng, bánh đậu xanh nướng…"/>
    <s v="Trương Duy Khánh"/>
    <s v=" "/>
    <s v="QA NCC"/>
    <d v="2026-04-14T00:00:00"/>
    <n v="0.67"/>
    <s v="Đạt mức cơ bản và tái đánh giá sau 6 tháng"/>
    <m/>
    <s v=" "/>
    <s v="Vi phạm kiểm soát mối nguy"/>
    <s v="Có biểu mẫu kiểm soát đo lường các sản phẩm được cân, tuy nhiên biểu mẫu còn thiếu thông tin KLT sản phẩm cân sau đóng gói,_x000a_Không có khu vực lưu mẫu riêng không đạt chất lượng, cơ sở xử lý luôn khi sản phẩm có dấu hiệu hư hỏng, không đạt chất lượng: hủy ngay lập tức_x000a_Cơ sở chưa thiết lập tiêu chuẩn kiểm soát nguyên liệu đầu vào,"/>
    <s v="Lỗi hồ sơ chứng từ truy xuất"/>
    <s v="Các loại nguyên liệu như dừa khô, đường, khoai mì tươi, bột năng, phụ gia cơ sở mua lẻ, có hồ sơ đầy đủ, có hóa đơn, tuy nhiên cơ sở chỉ ký hợp đồng với một số nguyên liệu như dưa khô, khoai mì,"/>
    <s v="Lỗi quy trình sản xuất – chế biến"/>
    <s v="Thiếu bài thi ATTP của một số nhân viên_x000a_Các nguyên liệu trong kho còn để sát tường, không có bảng thông tin nhận diện ngày mở bao bì, hạn sử dụng trong thời gian bao lâu,_x000a_Không làm hợp đồng thu gom rác thải với đơn vị bên ngoài, thu gom theo họ gia đình"/>
    <n v="0.67"/>
    <s v="Đạt mức cơ bản và tái đánh giá sau 6 tháng"/>
    <s v=" "/>
    <s v=" "/>
    <s v="10/14/26"/>
    <x v="0"/>
    <m/>
    <n v="1"/>
    <n v="0"/>
    <n v="0"/>
    <s v="2004021Thức ăn nấu sẵn"/>
  </r>
  <r>
    <n v="195"/>
    <n v="2026"/>
    <x v="3"/>
    <s v="Thực phẩm tươi sống, chế biến"/>
    <x v="4"/>
    <s v="Nguyễn Thị Dung, Nguyễn Thị Ngọc Tú"/>
    <s v="Huỳnh Thị Bảo Trâm"/>
    <s v="MB"/>
    <s v="Thành phố Hà Nội"/>
    <s v="Định kỳ"/>
    <s v="Tự sản xuất"/>
    <n v="2003948"/>
    <s v="CN CTY TNHH THIÊN LƯƠNG-HN"/>
    <s v="Số 36, Bạch Đằng, CHương Dương, Hoàn Kiếm, Hà Nội"/>
    <s v=" "/>
    <s v="Hằng :_x000a_C,Sang : "/>
    <s v="0978333583_x000a_0908285343"/>
    <s v="thienluonghanoi@gmail,com"/>
    <s v="Bánh ngọt, bánh macaron, bánh kem…"/>
    <s v="Nguyễn Thị Hồng Nhung"/>
    <s v=" "/>
    <s v="QA NCC"/>
    <d v="2026-04-15T00:00:00"/>
    <n v="0"/>
    <s v="Không đạt và ngừng mua hàng"/>
    <m/>
    <s v=" "/>
    <s v="Hồ sơ pháp lý sản phẩm: không có công bố/sai công bố/sai tiêu chuẩn "/>
    <s v="- Hồ sơ TCB số 11/THIÊN LƯƠNG/2018 NCC lưu trữ: Bánh pía Sầu đặc biệt 400g Bổ sung công văn bổ sung về giá trị dinh dưỡng và có phiếu kiểm nghiệm giá trị dinh dưỡng kèm theo,_x000a_- Hồ sơ TCB số 05/THIÊN LƯƠNG/2022: Bánh pía Sầu trà xanh 40g: Bổ sung công văn bổ sung về giá trị dinh dưỡng và có phiếu kiểm nghiệm giá trị dinh dưỡng kèm theo, nhãn SP chưa có bảng giá trị dinh dưỡng,_x000a_- Hồ sơ TCB số 07/THIÊN LƯƠNG/2018: Bánh pía Chay 400g: Bổ sung công văn bổ sung về giá trị dinh dưỡng và có phiếu kiểm nghiệm giá trị dinh dưỡng kèm theo,_x000a_- Hồ sơ TCB số 10/THIÊN LƯƠNG/2018: Bánh pía số 9 500g: Bổ sung công văn bổ sung về giá trị dinh dưỡng và có phiếu kiểm nghiệm giá trị dinh dưỡng kèm theo_x000a_- Nhóm SP khác: Cơ sở không còn tồn bao bì nhãn của SP 40g nên không kiểm tra được"/>
    <s v="Lỗi hồ sơ chứng từ truy xuất"/>
    <s v="Chưa có xây dựng hồ sơ truy xuất từ đầu vào đến đầu ra của sản phẩm"/>
    <s v="Lỗi quy trình sản xuất – chế biến"/>
    <s v="Chưa xây dựng quy trình kiểm soát vệ sinh nhà xưởng, thiết bị, Không có đủ các thiết bị để kiểm soát nhiệt độ, độ ẩm trong quá trình sản xuất"/>
    <n v="0"/>
    <s v=" Không đạt và ngừng mua hàng"/>
    <s v=" "/>
    <s v=" "/>
    <b v="0"/>
    <x v="1"/>
    <m/>
    <n v="0"/>
    <n v="1"/>
    <n v="0"/>
    <s v="2003948Bánh mỳ"/>
  </r>
  <r>
    <n v="196"/>
    <n v="2026"/>
    <x v="3"/>
    <s v="Thực phẩm tươi sống, chế biến"/>
    <x v="5"/>
    <s v="Nguyễn Thị Dung, Nguyễn Thị Ngọc Tú"/>
    <s v="Huỳnh Thị Bảo Trâm"/>
    <s v="MB"/>
    <s v="Thành phố Hà Nội"/>
    <s v="Định kỳ"/>
    <s v="Tự sản xuất"/>
    <n v="2011714"/>
    <s v="CTY CỔ PHẦN LA PARISIENNE"/>
    <s v="18 Phú Xá, phường Phú Thượng, TP,Hà Nội"/>
    <s v=" "/>
    <s v="Quân"/>
    <n v="988394451"/>
    <s v="laparisiene09@GMAIL,COM"/>
    <s v="Bánh pía"/>
    <s v="Nguyễn Thị Hồng Nhung"/>
    <s v=" "/>
    <s v="QA NCC"/>
    <d v="2026-04-14T00:00:00"/>
    <n v="0.59199999999999997"/>
    <s v=" Không đạt và ngừng mua hàng"/>
    <m/>
    <s v=" "/>
    <s v="Vi phạm kiểm soát mối nguy"/>
    <s v=" , Quy trình kiểm soát ATTP Cty có xây dựng tuy nhiên chưa có chữ ký, dấu xác nhận của công ty_x000a_ , Chưa thực hiện kiểm soát định lượng của hàng bao gói sẵn,_x000a_ , Chưa thực hiện lưu mẫu thực phẩm_x000a_ , Chưa cung cấp được tiêu chuẩn kiểm soát nguyên liệu đầu vào, các biểu mẫu kiểm soát về nguyên liệu, quá trình sản xuất chưa được ghi chép,_x000a_ , Chưa có sự đồng nhất trong việc ghi nhãn đối với những nguyên liệu sản xuất: còn thiếu stock note, nhãn mờ nhòe, thiếu thông tin"/>
    <s v="Lỗi hồ sơ chứng từ truy xuất"/>
    <s v="Có xây dựng quy trình truy xuất sản phẩm nhưng chưa thực hiện kiểm soát theo các biểu mẫu đi kèm"/>
    <s v="Lỗi quy trình sản xuất – chế biến"/>
    <s v="15/18 nhân viên chưa có giấy xác nhận tập huấn ATTP_x000a_ , Khu vực bồn rửa còn bị mốc, vệ sinh chưa sạch, bồn rửa trong khu sản xuất bánh mì còn thiếu nước rửa, khăn lau tay cho nhân viên,_x000a_ , Cân thiếu hồ sơ kiểm định_x000a_ , Hóa chất vệ sinh còn để lẫn trong khu vực sản xuất cùng nguyên liệu sản xuất, chưa có danh mục hóa chất cần sử dụng_x000a_ , Chưa cung cấp được hồ sơ kiểm soát vệ sinh nhà xưởng, thiết bị_x000a_ , Khu vực kho đông còn lộn xộn, nhiều SP không có tem nhãn,"/>
    <n v="0.73"/>
    <s v="Đạt mức cơ bản và tái đánh giá sau 6 tháng"/>
    <s v=" "/>
    <s v=" "/>
    <s v="10/14/26"/>
    <x v="0"/>
    <m/>
    <n v="1"/>
    <n v="0"/>
    <n v="0"/>
    <s v="2011714Thức ăn nấu sẵn"/>
  </r>
  <r>
    <n v="197"/>
    <n v="2026"/>
    <x v="3"/>
    <s v="Thực phẩm tươi sống, chế biến"/>
    <x v="5"/>
    <s v="Nguyễn Thị Dung, Nguyễn Thị Ngọc Tú"/>
    <s v="Huỳnh Thị Bảo Trâm"/>
    <s v="MN"/>
    <s v="Thành phố Hồ Chí Minh"/>
    <s v="Định kỳ"/>
    <s v="Sản xuất và kinh doanh"/>
    <n v="2003537"/>
    <s v="DNTN THÁI KIẾN ĐẠT"/>
    <s v="Số 115/13 Cô Giang, F,1, Q, Phú Nhuận, TPHCM"/>
    <s v=" "/>
    <s v="Mr, Phong"/>
    <s v="0917024089_x000a_090 8356768"/>
    <s v="DNTN Thái Kiến Đạt &lt;dntnthaikiendat@gmail,com&gt;"/>
    <s v="Rau câu trái dừa, rau câu dừa ly"/>
    <s v="Trương Duy Khánh"/>
    <s v=" "/>
    <s v="QA NCC"/>
    <d v="2026-04-16T00:00:00"/>
    <n v="0.62"/>
    <s v="Đạt mức cơ bản và tái đánh giá sau 6 tháng"/>
    <m/>
    <s v=" "/>
    <s v="Vi phạm nhãn mác/bao bì"/>
    <s v="HSCB: rau câu trái dừa, nhãn sản phẩm có thông tin quảng cáo: khoogn sử dụng chất bảo quản, tuy nhiên cơ sở không có hồ sơ chứng minh nội dung quảng cáo,_x000a_Thông tin dinh dưỡng ghi trên nhãn sản phẩm chưa đúng theo TT24/2023/BYT: carbohydrate, béo tổng_x000a_Cơ sở chưa thực hiện việc kiểm soát đo lường với các sản phẩm được cân và ghi nhãn định lượng, chưa có biểu mẫu ghi chép_x000a_Không có khu vực riêng để lưu giữ tạm thời các sản phẩm không đạt chất lượng"/>
    <s v="Lỗi hồ sơ chứng từ truy xuất"/>
    <s v="Cơ sở chưa quy trình sản xuất các loại rau câu"/>
    <s v="Lỗi quy trình sản xuất – chế biến"/>
    <s v="Nhà xưởng chưa theo nguyên tắc một chiều_x000a_Kho nguyên liệu: các nguyên liệu nhập kho không có bảng thông tin nguyên liệu, nguyên liệu sau khi mở bao bì có dán thoogn tin ngày mở, hạn sử dụng, tuy nhiên còn thiếu thông tin ngày sản xuất, hạn sử dụng gốc của nguyên liệu_x000a_Kiểm nghiệm nước thiếu nhiều chỉ tiêu: màu sắc, mùi vị, clo dư, KMnO4, Amoni…_x000a_Sản phẩm bảo quản trong tủ mát, không có thông tin nhận diện ngày sản xuất, lô sản xuất,_x000a_Có gắn đèn diệt côn trùng, tuy nhiên bóng đèn khá mờ,"/>
    <n v="0.62"/>
    <s v="Đạt mức cơ bản và tái đánh giá sau 6 tháng"/>
    <s v=" "/>
    <s v=" "/>
    <s v="10/16/26"/>
    <x v="0"/>
    <m/>
    <n v="1"/>
    <n v="0"/>
    <n v="0"/>
    <s v="2003537Thức ăn nấu sẵn"/>
  </r>
  <r>
    <n v="198"/>
    <n v="2026"/>
    <x v="3"/>
    <s v="Thực phẩm tươi sống, chế biến"/>
    <x v="1"/>
    <s v="Nguyễn Thị Thùy Linh"/>
    <s v="Lưu Thị Hậu"/>
    <s v="MN"/>
    <s v="Tỉnh Đồng Nai"/>
    <s v="Mở mới"/>
    <s v="Sản xuất và kinh doanh"/>
    <n v="2011742"/>
    <s v="CTY TNHH CÔNG NGHỆ SẠCH TIẾN TUẤN"/>
    <s v=" "/>
    <s v="HLK Đỗ Quang Việt _Tổ 8, ấp 2, Mã Đà, Vĩnh Cửu, Đồng Nai"/>
    <s v="Thân Văn Tiến - Giám Đốc"/>
    <s v="0943 963 975"/>
    <s v="rausachtientuan@gmail,com"/>
    <s v="cát chu xanh, Đài Loan, giống Úc, Keo, Thái"/>
    <s v="Trần Khắc Điệp"/>
    <s v=" "/>
    <s v="QA NCC"/>
    <d v="2026-04-10T00:00:00"/>
    <n v="0.71"/>
    <s v="Đạt mức cơ bản và tái đánh giá sau 6 tháng"/>
    <m/>
    <s v=" "/>
    <s v="Vi phạm kiểm soát mối nguy"/>
    <s v="NCC Tiến Tuấn chựa thực hiện lấy mẫu kiểm định đất vừng trồng Vĩnh Cửu_Đồng Nai_x000a_NCC Tiến Tuấn chựa thực hiện lấy mẫu kiểm định nước tưới vùng trồng Vĩnh Cửu_Đồng Nai"/>
    <s v="Lỗi hồ sơ chứng từ truy xuất"/>
    <s v="Hồ sơ lưu trữ: nhật kí sản xuất và nhật ki thu mua vật tư chưa lưu trữ tối thiếu một năm theo quy định_x000a_Chưa có bảng nhận diện thông tin lô thửa tại vườn trồng (chủng loại, diện tích, sản lượng dự kiến…)"/>
    <s v="Lỗi quy trình sản xuất – chế biến"/>
    <s v="Chưa có bảng nhận diện thông tin lô thửa tại vườn trồng (chủng loại, diện tích, sản lượng dự kiến…)_x000a_HLK chưa được tập huẩn về ATTP, sử dụng thuốc BVTV, phân bón… an toàn_x000a_Vỏ chai thuốc, bao bì BVTV chưa được thu gom và xử lý đúng cách, còn vươn vãi trên vườn"/>
    <n v="0.71"/>
    <s v="Đạt mức cơ bản và tái đánh giá sau 6 tháng"/>
    <s v=" "/>
    <s v=" "/>
    <d v="2026-10-10T00:00:00"/>
    <x v="0"/>
    <m/>
    <n v="1"/>
    <n v="0"/>
    <n v="0"/>
    <s v="2011742Trái cây"/>
  </r>
  <r>
    <n v="199"/>
    <n v="2026"/>
    <x v="3"/>
    <s v="Thực phẩm tươi sống, chế biến"/>
    <x v="8"/>
    <s v="Phạm Thị Thảo"/>
    <s v="Trần Quang Huy"/>
    <s v="MN"/>
    <s v="Thành phố Hồ Chí Minh"/>
    <s v="Mở mới"/>
    <s v="Sản xuất và kinh doanh"/>
    <s v="NCC mới"/>
    <s v="CÔNG TY CỔ PHẨN CHĂN NUÔI C,P, VIỆT NAM_CHI NHÁNH MN 6 TẠI ĐỒNG NAI"/>
    <s v=" "/>
    <s v="HTX GIẾT MỔ GIA SÚC, GIA CẦM TÂN PHÁT_Số nhà 597, Đường DDH507, Tổ 3, Ấp 2, Xã Tân Hiệp, huyện Phú Giáo, Tỉnh Bình Dương, Việt Nam"/>
    <s v="Tạ Thị Quỳnh Diễm"/>
    <n v="354150444"/>
    <s v="Ta Thi Quynh Diem' &lt;quynhdiem@cp,com,vn&gt;_x000a_'Rachet Wangkathat' &lt;rachet,w@cp,com,vn&gt;; 'Chaunguyencp@gmail,com'"/>
    <s v="Thịt gia cầm: gà/vịt hàng chill (tại Tân Phát)_x000a_Thift/gà vịt tẩm ướp (tại nhà máy CP)"/>
    <s v="Trần Khắc Điệp"/>
    <s v=" "/>
    <s v="QA NCC"/>
    <d v="2026-04-13T00:00:00"/>
    <n v="0.74099999999999999"/>
    <s v="Đạt mức cơ bản và tái đánh giá sau 6 tháng"/>
    <m/>
    <s v=" "/>
    <s v="Vi phạm nhãn mác/bao bì"/>
    <s v="Nhãn sản phẩm tẩm ướp: thành phần dinh dưỡng tiếng Việt dùng cụm từ Carbohydate =&gt; chuyển thành Carbohydrat_x000a_Nhãn sản phẩm hàng mát ghi sai cụm từ ViệtGAP =&gt; chuyển thành cách ghi đúng VietGAP"/>
    <s v="Lỗi hồ sơ chứng từ truy xuất"/>
    <s v="NCC chưa cung cấp kiểm dịch của thú y địa phương trước khi giết mổ "/>
    <s v="Lỗi quy trình sản xuất – chế biến"/>
    <s v="Có biểu mẫu theo dõi pha chlorine tại các khu vực nhưng chưa có hướng dẫn pha chlorine thực tế_x000a_Các cửa đẫn vào khu vục giết mổ chưa bố trí lớp rèm đệm sau cửa_x000a_Nhà vệ sinh không có bổ trí: xà phòng rửa tay/khăn lao tay/cồn sát khuẩn &amp; không có hướng dẫn rửa tay 06 bước của bộ y tế_x000a_NCC chưa bố trí khu vực chuồng cách ly động vật nghi bị mắc bệnh_x000a_Mái/trần khu vực giêt mổ không kín, không có la phong, khu vực có nhiều ruồi &amp; trần có nhiều mạng nhện,_x000a_Tường khu vực giết mổ bẩn, dính nhiều lông và tạp chất đã khô_x000a_Hệ thống rửa tay tại khu vực giết mổ: sử dụng nước rửa tay có mùi và vòi nước phải dùng tay để mở =&gt; dễ gây nhiễm chéo và ám mùi xà phòng_x000a_Đèn côn trùng ở các khu vực đều không có lưới hoặc chụp bảo vệ_x000a_Có danh sách tham gia đào tạo nhưng chưa có bài thi (bản cứng hoặc link làm bài để chứng minh)_x000a_Nhân viên sản xuất chưa trang bị bảo hộ lao động đầy đủ_x000a_Khoát sát thực tế nhiều nhân viên nữa còn đeo nữ trang: bông tai lẫn dây chuyền_x000a_Nhà vệ sinh không có bổ trí: xà phòng rửa tay/khăn lao tay/cồn sát khuẩn &amp; không có hướng dẫn rửa tay 06 bước của bộ y tế_x000a_Có chương trình bẫy bắt côn trùng và vật gây hại nhưng chưa hiệu quả, tổng thể nhà xưởng nhiều ruồi dù đã qua 02 lớp rèm (khu làm lạnh/đóng gói)_x000a_Có danh sách tham gia đào tạo nhưng chưa có bài thi (bản cứng hoặc link làm bài để chứng minh)_x000a_Khoát sát thực tế nhiều nhân viên nữa còn đeo nữ trang: bông tai lẫn dây chuyền_x000a_Nhà vệ sinh không có bổ trí: xà phòng rửa tay/khăn lao tay/cồn sát khuẩn &amp; không có hướng dẫn rửa tay 06 bước của bộ y tế_x000a_Nhân viên sản xuất chưa trang bị bảo hộ lao động đầy đủ_x000a_Chưa phẩn biệt màu rổ tại khu vực cuối máy rửa gà/vịt trước khi đưa qua khu vực pha lóc: rổ đựng bán thành phẩm và thành phẩm chung một màu,"/>
    <n v="0.71"/>
    <s v="Đạt mức cơ bản và tái đánh giá sau 6 tháng"/>
    <s v=" "/>
    <s v=" "/>
    <s v="10/13/26"/>
    <x v="0"/>
    <m/>
    <n v="1"/>
    <n v="0"/>
    <n v="0"/>
    <s v="NCC mớiThịt"/>
  </r>
  <r>
    <n v="200"/>
    <n v="2026"/>
    <x v="3"/>
    <s v="Thực phẩm tươi sống, chế biến"/>
    <x v="2"/>
    <s v="Lâm Kim Huyền Trân_x000a_Kiều Thị Thuyết Sương_x000a_Nguyễn Thị Bách Thoa"/>
    <s v="Dương Thị Lựu"/>
    <s v="MN"/>
    <s v="Thành phố Hồ Chí Minh"/>
    <s v="Định kỳ"/>
    <s v="Sản xuất, kinh doanh"/>
    <n v="2007625"/>
    <s v="CTY TNHH MTV TP ÁNH NHI"/>
    <s v="Cơ sở sơ chế: 58 đường số 11, P, Bình Chiểu, Tp, Thủ Đức, Tp, Hồ Chí Minh"/>
    <s v=" "/>
    <s v="Ms, Ánh Nhi"/>
    <n v="979870110"/>
    <s v="anhnhivcm@gmail,com; daocaothuc@gmail,com"/>
    <s v="Rau muống nước, rau rừng, cải chíp"/>
    <s v="Trần Khắc Điệp"/>
    <s v=" "/>
    <s v="QA NCC"/>
    <d v="2026-04-14T00:00:00"/>
    <n v="0.67"/>
    <s v="Đạt mức cơ bản và tái đánh giá sau 6 tháng"/>
    <m/>
    <s v=" "/>
    <s v="Vi phạm nhãn mác/bao bì"/>
    <s v="Giấy ATTP cơ sở sơ chế/đóng gói đã đổi địa chỉ mới sau sáp nhập: Số 58, đường số 11, khu phố 17, Phường Tam Bình, Tp HCM, Việt Nam_x000a_Tem nhãn sản phẩm đã đổi theo địa chỉ mới này nhưng chưa làm công văn cập nhật tem nhãn gửi cho WCM"/>
    <s v="Lỗi hồ sơ chứng từ truy xuất"/>
    <s v="Giấy cam kết sản xuất an toàn HLK Phạm Thế Lộc hết hạn 03/10/2025_x000a_Chứng chứng nhận VietGAP HLK Trần Đức Sơn hết hạn 19/03/2026_x000a_HĐ mua bán với HLK Phạm Thế Lộc hết hạn 31/12/2023"/>
    <s v="Lỗi quy trình sản xuất – chế biến"/>
    <s v="HLK Trần Đức Sơn: nơi chứa thuốc bảo vệ thực vật phải được khoá cẩn thận_x000a_Việc sử dụng các loại phân vô cơ và hữu cơ trên đồng ruộng chưa được ghi chép đầy đủ (cả 03 HLK)_x000a_HKL Trần Đức Sơn chưa cung cấp hóa đơn mua phân gà ủ mục_x000a_Cả 03 HLK đều ghi chép nhật kí sản xuất chưa đầy đủ nên chưa xác định được đầy đủ danh sách phân thuốc đang sử dụng_x000a_Nhật kí sản xuất 03 HLK đều ghi chép chưa đầy đủ nên khó xác định việc xác định ử dụng thuốc bảo vệ thực vật theo nguyên tắc 4 đúng: đúng thuốc; đúng nồng độ, liều lượng; đúng lúc; đúng cách_x000a_Trên vườn trồng cả 03 HLK đều không có bảng nhận diện lô thửa =&gt; không đối chiếu được với nhật kí sản xuất,_x000a_HLK Lê Văn Đỉnh: bình xịt và thùng pha thuốc bụi bẩn_x000a_HLK Lê Văn Đỉnh: có nuôi động vật thả rông (chó)_x000a_Chưa có sự tách biệt và phân khu sản xuất và không sản xuất, giữa các khu tiếp nhận nguyên liệu, sơ chế…_x000a_Trần nhà có mạng nhện_x000a_Thiếu cồn sát khuẩn tay_x000a_Người đào tạo ATTP chưa được cấp giấy CN đào tạo"/>
    <n v="0.67"/>
    <s v="Đạt mức cơ bản và tái đánh giá sau 6 tháng"/>
    <s v=" "/>
    <s v=" "/>
    <s v="10/14/26"/>
    <x v="0"/>
    <m/>
    <n v="1"/>
    <n v="0"/>
    <n v="0"/>
    <s v="2007625Rau củ"/>
  </r>
  <r>
    <n v="201"/>
    <n v="2026"/>
    <x v="3"/>
    <s v="Thực phẩm tươi sống, chế biến"/>
    <x v="2"/>
    <s v="Lâm Kim Huyền Trân_x000a_Kiều Thị Thuyết Sương_x000a_Nguyễn Thị Bách Thoa"/>
    <s v="Dương Thị Lựu"/>
    <s v="MN"/>
    <s v="Thành phố Hồ Chí Minh"/>
    <s v="Định kỳ"/>
    <s v="Sản xuất, kinh doanh"/>
    <n v="2007625"/>
    <s v="CTY TNHH MTV TP ÁNH NHI"/>
    <s v=" "/>
    <s v="HLK Lê Văn Đỉnh_Bình Mỹ, Tp HCM"/>
    <s v="Ms, Ánh Nhi"/>
    <n v="979870110"/>
    <s v="anhnhivcm@gmail,com; daocaothuc@gmail,com"/>
    <s v="Rau muống"/>
    <s v="Trần Khắc Điệp"/>
    <s v=" "/>
    <s v="QA NCC"/>
    <d v="2026-04-14T00:00:00"/>
    <n v="0.61"/>
    <s v="Đạt mức cơ bản và tái đánh giá sau 6 tháng"/>
    <m/>
    <s v=" "/>
    <s v="Vi phạm kiểm soát mối nguy"/>
    <s v="Trên vườn có bảng nhận diện thông tin lô thửa, nhưng trên nhật kí sản xuất chưa ghi chép đầy đủ =&gt; cũng không đối chiếu thông tin được"/>
    <s v="Lỗi hồ sơ chứng từ truy xuất"/>
    <s v="Nhật kí sản xuất vùng trồng trồng đều có ghi chép tương đối, tuy nhiên trên nhật kí chưa có mã lô/ số lô, một số ngày phun phân/thuốc vẫn chưa ghi đầy đủ ngày cách ly,"/>
    <s v="Lỗi quy trình sản xuất – chế biến"/>
    <s v="Có kho lưu trữ thuốc BVTV, nhưng tủ chưa có khóa bảo vệ an toàn và biển báo nhận diện_x000a_Dụng cụ phun xịt/nơi pha thuốc bẩn chưa được vệ sinh thường xuyên_x000a_Tại hộ liên kết có nuôi nhiều chó thả rông"/>
    <n v="0.61"/>
    <s v="Đạt mức cơ bản và tái đánh giá sau 6 tháng"/>
    <s v=" "/>
    <s v=" "/>
    <s v="10/14/26"/>
    <x v="0"/>
    <m/>
    <n v="1"/>
    <n v="0"/>
    <n v="0"/>
    <s v="2007625Rau củ"/>
  </r>
  <r>
    <n v="202"/>
    <n v="2026"/>
    <x v="3"/>
    <s v="Thực phẩm tươi sống, chế biến"/>
    <x v="2"/>
    <s v="Lâm Kim Huyền Trân_x000a_Kiều Thị Thuyết Sương_x000a_Nguyễn Thị Bách Thoa"/>
    <s v="Dương Thị Lựu"/>
    <s v="MN"/>
    <s v="Thành phố Hồ Chí Minh"/>
    <s v="Định kỳ"/>
    <s v="Sản xuất, kinh doanh"/>
    <n v="2007625"/>
    <s v="CTY TNHH MTV TP ÁNH NHI"/>
    <s v=" "/>
    <s v="HLK Phan Thế Lộc_An Tịnh, Tây Ninh"/>
    <s v="Ms, Ánh Nhi"/>
    <n v="979870110"/>
    <s v="anhnhivcm@gmail,com; daocaothuc@gmail,com"/>
    <s v="Rau rừng"/>
    <s v="Trần Khắc Điệp"/>
    <s v=" "/>
    <s v="QA NCC"/>
    <d v="2026-04-14T00:00:00"/>
    <n v="0"/>
    <s v=" Không đạt và ngừng mua hàng"/>
    <s v="GCN hết hiệu lực"/>
    <s v="Giấy cam kết sản xuất an toàn hết hạn 03/10/2025"/>
    <s v="Vi phạm kiểm soát mối nguy"/>
    <s v="Trên vườn có bảng nhận diện thông tin lô thửa, nhưng trên nhật kí sản xuất chưa ghi chép đầy đủ =&gt; cũng không đối chiếu thông tin được"/>
    <s v="Lỗi hồ sơ chứng từ truy xuất"/>
    <s v="Nhật kí sản xuất vùng trồng trồng đều có ghi chép tương đối, tuy nhiên trên nhật kí chưa có mã lô/ số lô, một số ngày phun phân/thuốc vẫn chưa ghi đầy đủ ngày cách ly,"/>
    <m/>
    <s v="Vườn trồng không có bảng nhận diện lô thửaCó kho lưu trữ thuốc BVTV, nhưng tủ chưa có khóa bảo vệ an toàn và biển báo nhận diện"/>
    <n v="0.66"/>
    <s v="Đạt mức cơ bản và tái đánh giá sau 6 tháng"/>
    <s v="NCC đã gửi hành động khắc phục"/>
    <s v="04/22/26"/>
    <s v="10/14/26"/>
    <x v="0"/>
    <m/>
    <n v="1"/>
    <n v="0"/>
    <n v="0"/>
    <s v="2007625Rau củ"/>
  </r>
  <r>
    <n v="203"/>
    <n v="2026"/>
    <x v="3"/>
    <s v="Thực phẩm tươi sống, chế biến"/>
    <x v="2"/>
    <s v="Lâm Kim Huyền Trân_x000a_Kiều Thị Thuyết Sương_x000a_Nguyễn Thị Bách Thoa"/>
    <s v="Dương Thị Lựu"/>
    <s v="MN"/>
    <s v="Thành phố Hồ Chí Minh"/>
    <s v="Định kỳ"/>
    <s v="Sản xuất, kinh doanh"/>
    <n v="2007625"/>
    <s v="CTY TNHH MTV TP ÁNH NHI"/>
    <s v=" "/>
    <s v="HLK Trần Đức Sơn_Quận 12, Tp HCM"/>
    <s v="Ms, Ánh Nhi"/>
    <n v="979870110"/>
    <s v="anhnhivcm@gmail,com; daocaothuc@gmail,com"/>
    <s v="Cải chíp"/>
    <s v="Trần Khắc Điệp"/>
    <s v=" "/>
    <s v="QA NCC"/>
    <d v="2026-04-14T00:00:00"/>
    <n v="0"/>
    <s v=" Không đạt và ngừng mua hàng"/>
    <s v="GCN hết hiệu lực"/>
    <s v="Giấy chứng nhận VietGAP hết hạn 19/03/2026, không có giấy chứng nhận sản xuất an toàn thay thế"/>
    <s v="Vi phạm kiểm soát mối nguy"/>
    <s v="Trên vườn có bảng nhận diện thông tin lô thửa, nhưng trên nhật kí sản xuất chưa ghi chép đầy đủ =&gt; cũng không đối chiếu thông tin được"/>
    <s v="Lỗi hồ sơ chứng từ truy xuất"/>
    <s v="Nhật kí sản xuất vùng trồng trồng đều có ghi chép tương đối, tuy nhiên trên nhật kí chưa có mã lô/ số lô, một số ngày phun phân/thuốc vẫn chưa ghi đầy đủ ngày cách ly,"/>
    <s v="Lỗi quy trình sản xuất – chế biến"/>
    <s v="Chưa cung cấp hóa đơn thu mua phân gà ủ mục_x000a_Vườn trồng khoog có bảng nhận diện lô thửa_x000a_Có kho lưu trữ thuốc BVTV, nhưng tủ chưa có khóa bảo vệ an toàn và biển báo nhận diện"/>
    <n v="0.62"/>
    <s v="Đạt mức cơ bản và tái đánh giá sau 6 tháng"/>
    <s v="NCC đã gửi hành động khắc phục"/>
    <s v="04/22/26"/>
    <s v="10/14/26"/>
    <x v="0"/>
    <m/>
    <n v="1"/>
    <n v="0"/>
    <n v="0"/>
    <s v="2007625Rau củ"/>
  </r>
  <r>
    <n v="204"/>
    <n v="2026"/>
    <x v="3"/>
    <s v="Thực phẩm tươi sống, chế biến"/>
    <x v="5"/>
    <s v="Nguyễn Thị Thanh Tuyền_x000a_Từ Ngọc Lam Vi_x000a_Nguyễn Đức Duy"/>
    <s v="Huỳnh Thị Bảo Trâm"/>
    <s v="MN"/>
    <s v="Thành phố Hồ Chí Minh"/>
    <s v="Định kỳ"/>
    <s v="Sản xuất, kinh doanh"/>
    <s v="NCC mới"/>
    <s v="CÔNG TY TNHH MTV UNIVERSAL TRADE"/>
    <s v="81 Huỳnh Văn Một, Phường Hiệp Tân, Quận Tân Phú, Tp Hồ Chí Minh, Việt Nam"/>
    <s v=" "/>
    <s v="Ms Loan"/>
    <n v="933009737"/>
    <s v="hrc-mtleader@universalfoods,com,vn; sale,mt,universal@universalfoods,com,vn;sale,mt,universal@universalfoods,com,vn"/>
    <s v="Ba chỉ bò, ba chỉ heo, khoanh giò heo, cốt lết có xương, chân gà…nguyên liệu heo/gà các loại đông lạnh"/>
    <s v="Trần Khắc Điệp"/>
    <s v=" "/>
    <s v="QA NCC"/>
    <d v="2026-04-15T00:00:00"/>
    <n v="0.64"/>
    <s v="Đạt mức cơ bản và tái đánh giá sau 6 tháng"/>
    <m/>
    <s v=" "/>
    <s v="Vi phạm kiểm soát mối nguy"/>
    <s v="Sản phẩm chân gà rút xương cấp đông:_x000a_Quy trình: rã đông chân gà =&gt;rút xương=&gt;tái cấp đông (HSD 12 tháng)_x000a_NCC chưa cung cấp bằng chứng test shelf life sản phẩm_x000a_Chưa có biểu mẫu theo dõi trọng lượng thành phẩm tại cơ sở_x000a_Có lưu mẫu tại kho đông, nhưng có biểu mẫu theo dõi"/>
    <s v="Lỗi hồ sơ chứng từ truy xuất"/>
    <s v="Chưa cung cấp quy trình rút xương chân gà sau khi rã đông tại cơ sở và quy trình tái cấp đông sản phẩm,_x000a_Chưa có quy định mã hóa sô Lo/Lot nguyên liệu đến thành phẩm,_x000a_Chưa có quy định mã hóa sô Lo/Lot nguyên liệu đến thành phẩm,"/>
    <s v="Lỗi quy trình sản xuất – chế biến"/>
    <s v="12 hồ sơ khám sức khỏe thiếu mục khám cận lâm sàng_x000a_Tại cơ sở có tập huấn kiến thức ATTP cho nhân viên, tuy nhiên trên bài thi không thể hiện ngày thi,_x000a_Địa điểm sản xuất nằm trong khu dân cư_x000a_Nhà xưởng chưa thiết kế theo nguyên tắc một chiều_x000a_Chưa có lớp rèm đệm ở cửa mở vào khu vực sản xuất và cửa kho_x000a_Chưa có bảng chỉ dẫn và nhắc nhở &quot;Rửa tay sau khi đi vệ sinh”_x000a_Tại cơ sở không có thiết bị cấp đông chuyên dụng_x000a_NCC có chào hàng sản phẩm chân gà rút xương cấp đông_x000a_Kiểm nghiệm nước đang thiếu 02 chỉ tiêu: Amoni &amp;_x000a_Permanganat_x000a_Góc tường phòng sản xuất có hiện tượng rỉ sét_x000a_Tại thời điểm kiểm tra ghi nhận nguyên liệu trong để sát tường_x000a_Chưa có thẻ kho để phân biệt các vị trí hàng hóa hóa (hàng nhập khẩu từ nhiều quốc gia: Nga, Mỹ, Đức, Brazil…)_x000a_Nguyễn liệu và thành phẩm đang lưu trữ chung một kho_x000a_Kiểm soát côn trùng và động vật gây hại: NCC có hợp đồng với một bên thứ 3 để phun côn trùng, tuy nhiên tại cơ sở chưa có biểu mẫu theo dõi côn trùng và động vật gây hại thực tế tại cơ sở_x000a_Tại thời điểm kiểm tra tại khu vực sản xuất có côn trùng"/>
    <n v="0.64"/>
    <s v="Đạt mức cơ bản và tái đánh giá sau 6 tháng"/>
    <s v=" "/>
    <s v=" "/>
    <s v="10/15/26"/>
    <x v="0"/>
    <m/>
    <n v="1"/>
    <n v="0"/>
    <n v="0"/>
    <s v="NCC mớiThức ăn nấu sẵn"/>
  </r>
  <r>
    <n v="205"/>
    <n v="2026"/>
    <x v="3"/>
    <s v="Thực phẩm tươi sống, chế biến"/>
    <x v="2"/>
    <s v="Lâm Kim Huyền Trân_x000a_Kiều Thị Thuyết Sương_x000a_Nguyễn Thị Bách Thoa"/>
    <s v="Dương Thị Lựu"/>
    <s v="MN"/>
    <s v="Tỉnh Quảng Ngãi"/>
    <s v="Định kỳ"/>
    <s v="Sản xuất, kinh doanh"/>
    <n v="2010420"/>
    <s v="CÔNG TY TNHH SX TM DV HƯƠNG ĐẤT"/>
    <s v="Đường Phan Bội Châu, tổ dân phố 2, thị trấn Măng Đen, huyện  Kon Plong, tỉnh KonTum"/>
    <s v=" "/>
    <s v="Ms,Viên_x000a_Ms, Dung"/>
    <s v="0909 018 036_x000a_ 0979,347,507"/>
    <s v="quynhvien78@gmail,com;banhang@happyvegi,com;vanhanh@happyvegi,com"/>
    <s v="Cà chua bi, cà tím, cải kale, cải ngọt, cải thìa, dưa leo, đậu cove,  cà rốt, hành lá, sả, su su, ngò rí"/>
    <s v="Phùng Thanh Anh"/>
    <s v=" "/>
    <s v="QA NCC"/>
    <d v="2026-04-16T00:00:00"/>
    <n v="0.7"/>
    <s v="Đạt mức cơ bản và tái đánh giá sau 6 tháng"/>
    <m/>
    <s v=" "/>
    <s v="Vi phạm định lượng"/>
    <s v="NCC chưa checklist thực hiện việc kiểm soát đo lường đối với các sản phẩm được cân và ghi nhãn định lượng sẵn tại cơ sở,"/>
    <s v="Lỗi hồ sơ chứng từ truy xuất"/>
    <s v="Chưa có đầy đủ hồ sơ lưu lại các thông tin liên quan đến an toàn thực phẩm trong sản xuất, truy xuất nguồn gốc (nhật ký sản xuất, sơ chế/đóng gói )"/>
    <s v="Yếu tố con người"/>
    <s v="Việc sử dụng các loại thuốc bảo vệ thực vật/phân bón trên đồng ruộng thiếu số lượng và lô thửa ruộng được phun thuốc, người phun thuốc và thời gian cách ly, NCC đang quản lý bằng app, tuy nhiên chưa cập nhập đầy đủ trường thông tin như trên"/>
    <n v="0.7"/>
    <s v="Đạt mức cơ bản và tái đánh giá sau 6 tháng"/>
    <s v=" "/>
    <s v=" "/>
    <s v="10/16/26"/>
    <x v="0"/>
    <m/>
    <n v="1"/>
    <n v="0"/>
    <n v="0"/>
    <s v="2010420Rau củ"/>
  </r>
  <r>
    <n v="206"/>
    <n v="2026"/>
    <x v="3"/>
    <s v="Thực phẩm tươi sống, chế biến"/>
    <x v="2"/>
    <s v="Lâm Kim Huyền Trân_x000a_Kiều Thị Thuyết Sương_x000a_Nguyễn Thị Bách Thoa"/>
    <s v="Dương Thị Lựu"/>
    <s v="MN"/>
    <s v="Tỉnh Lâm Đồng"/>
    <s v="Định kỳ"/>
    <s v="Sản xuất, kinh doanh"/>
    <n v="2010977"/>
    <s v="CTY TNHH NSẢN NƯƠNG XANH"/>
    <s v="01 PHẠM NGỌC THẠCH, TT THẠNH MỸ, H, ĐƠN DƯƠNG, T, LÂM ĐỒNG"/>
    <s v=" "/>
    <s v="Ms,Tâm"/>
    <n v="932740860"/>
    <s v="nuongxanh,info@gmail,com"/>
    <s v="Dưa leo dài, bí ngô non, bắp cải trắng, đậu cove"/>
    <s v="Trần Xuân Hưng"/>
    <s v=" "/>
    <s v="QA NCC"/>
    <d v="2026-04-16T00:00:00"/>
    <n v="0.69"/>
    <s v="Đạt mức cơ bản và tái đánh giá sau 6 tháng"/>
    <m/>
    <s v=" "/>
    <s v="Vi phạm kiểm soát mối nguy"/>
    <s v="PKN: bắp cải trắng, đậu leo thiếu chỉ tiêu vi sinh"/>
    <m/>
    <s v=" "/>
    <s v="Lỗi quy trình sản xuất – chế biến"/>
    <s v="- dụng cụ pha thuốc bvtv, phân bón vệ sinh chưa sạch sẽ và bảo quản chưa đúng cách (để ngoài trời)_x000a_- Thu hoạch dưa leo dài đang để trong bao đựng thức ăn chăn nuôi_x000a_- chưa cung cấp được phiếu kiểm ngiệm nước tại nhà sơ chế_x000a_- sử dụng xà bông rửa tay có mùi_x000a_- Tại thời điểm kiểm tra, đèn côn trùng không bật"/>
    <n v="0.69"/>
    <s v="Đạt mức cơ bản và tái đánh giá sau 6 tháng"/>
    <s v=" "/>
    <s v=" "/>
    <s v="10/16/26"/>
    <x v="0"/>
    <m/>
    <n v="1"/>
    <n v="0"/>
    <n v="0"/>
    <s v="2010977Rau củ"/>
  </r>
  <r>
    <n v="207"/>
    <n v="2026"/>
    <x v="3"/>
    <s v="Thực phẩm tươi sống, chế biến"/>
    <x v="2"/>
    <s v="Lâm Kim Huyền Trân_x000a_Kiều Thị Thuyết Sương_x000a_Nguyễn Thị Bách Thoa"/>
    <s v="Dương Thị Lựu"/>
    <s v="MN"/>
    <s v="Tỉnh Đồng Tháp"/>
    <s v="Định kỳ"/>
    <s v="Sản xuất, kinh doanh"/>
    <n v="2011645"/>
    <s v="HTX NÔNG NGHIỆP THƯƠNG MẠI DỊCH VỤ LONG THỚI THỊNH, "/>
    <s v="Ấp Long Thới, xã Long Bình, huyện Gò Công Tây, tỉnh Tiền Giang"/>
    <s v=" "/>
    <s v="Ms Phượng_x000a_Anh Khởi"/>
    <s v="0902 543 379_x000a_0937793891"/>
    <s v="hoptacxalongthoithinh@gmail,com'"/>
    <s v="cải chíp, mồng tơ, cải xanh, rau dền…"/>
    <s v="Huỳnh Thanh Hòa"/>
    <s v=" "/>
    <s v="QA NCC"/>
    <d v="2026-04-14T00:00:00"/>
    <n v="0.67"/>
    <s v="Đạt mức cơ bản và tái đánh giá sau 6 tháng"/>
    <m/>
    <s v=" "/>
    <m/>
    <s v=" "/>
    <m/>
    <s v=" "/>
    <m/>
    <s v="Sàn nhà khu vực sơ chế bị nứt nhiều chỗ_x000a_Hồ sơ khám sức khỏe thiếu mục cân lâm sàng_x000a_Còn sử dụng nước rửa tay lifebouy_x000a_Trần có nhiều chỗ laphong chưa kín_x000a_Chưa cung cấp KN nước tại cơ sở"/>
    <n v="0.67"/>
    <s v="Đạt mức cơ bản và tái đánh giá sau 6 tháng"/>
    <s v=" "/>
    <s v=" "/>
    <s v="10/14/26"/>
    <x v="0"/>
    <m/>
    <n v="1"/>
    <n v="0"/>
    <n v="0"/>
    <s v="2011645Rau củ"/>
  </r>
  <r>
    <n v="208"/>
    <n v="2026"/>
    <x v="3"/>
    <s v="Thực phẩm tươi sống, chế biến"/>
    <x v="2"/>
    <s v="Lâm Kim Huyền Trân_x000a_Kiều Thị Thuyết Sương_x000a_Nguyễn Thị Bách Thoa"/>
    <s v="Dương Thị Lựu"/>
    <s v="MN"/>
    <s v="Tỉnh Đồng Tháp"/>
    <s v="Kiểm soát nguồn"/>
    <s v="Sản xuất, kinh doanh"/>
    <n v="2011645"/>
    <s v="HTX NÔNG NGHIỆP THƯƠNG MẠI DỊCH VỤ LONG THỚI THỊNH, "/>
    <s v=" "/>
    <s v="HND: Trần Thị Vân địa chỉ: Ấp Phú Quới, Xã Phú Thành, tỉnh Đồng Tháp"/>
    <s v="Ms Phượng_x000a_Anh Khởi"/>
    <s v="0902 543 379_x000a_0937793891"/>
    <s v="hoptacxalongthoithinh@gmail,com'"/>
    <s v="Rau muống, rau dền, mồng tơi,"/>
    <s v="Huỳnh Thanh Hòa"/>
    <s v=" "/>
    <s v="QA NCC"/>
    <d v="2026-04-14T00:00:00"/>
    <n v="0.7"/>
    <s v="Đạt mức cơ bản và tái đánh giá sau 6 tháng"/>
    <m/>
    <s v=" "/>
    <s v="Vi phạm phụ gia, chất cấm"/>
    <s v="Chưa có biện pháp ngăn chặn sự phát tán thuốc BVTV sang các ruộng xung quanh"/>
    <s v="Lỗi hồ sơ chứng từ truy xuất"/>
    <s v="Chưa có bảng nhận diện lô thửa"/>
    <s v="Lỗi quy trình sản xuất – chế biến"/>
    <s v="Vỏ bao bì thuốc BVTV chưa được thu gom xử lý triệt để"/>
    <n v="0.7"/>
    <s v="Đạt mức cơ bản và tái đánh giá sau 6 tháng"/>
    <s v=" "/>
    <s v=" "/>
    <s v="10/14/26"/>
    <x v="0"/>
    <m/>
    <n v="1"/>
    <n v="0"/>
    <n v="0"/>
    <s v="2011645Rau củ"/>
  </r>
  <r>
    <n v="209"/>
    <n v="2026"/>
    <x v="3"/>
    <s v="Thực phẩm tươi sống, chế biến"/>
    <x v="2"/>
    <s v="Lâm Kim Huyền Trân_x000a_Kiều Thị Thuyết Sương_x000a_Nguyễn Thị Bách Thoa"/>
    <s v="Dương Thị Lựu"/>
    <s v="MN"/>
    <s v="Tỉnh Đồng Tháp"/>
    <s v="Kiểm soát nguồn"/>
    <s v="Sản xuất, kinh doanh"/>
    <n v="2011645"/>
    <s v="HTX NÔNG NGHIỆP THƯƠNG MẠI DỊCH VỤ LONG THỚI THỊNH, "/>
    <s v=" "/>
    <s v="HND: Lê Nguyên Châu, Địa chỉ: Ấp Phú Quới, xã Phú Thành, Đồng Tháp"/>
    <s v="Ms Phượng_x000a_Anh Khởi"/>
    <s v="0902 543 379_x000a_0937793891"/>
    <s v="hoptacxalongthoithinh@gmail,com'"/>
    <s v="Cải thìa, cải ngọt, cải xanh, mồng tơi, rau muống"/>
    <s v="Huỳnh Thanh Hòa"/>
    <s v=" "/>
    <s v="QA NCC"/>
    <d v="2026-04-14T00:00:00"/>
    <n v="0.66600000000000004"/>
    <s v="Đạt mức cơ bản và tái đánh giá sau 6 tháng"/>
    <m/>
    <s v=" "/>
    <s v="Vi phạm phụ gia, chất cấm"/>
    <s v="Chưa có biện pháp ngăn chặn sự phát tán thuốc BVTV sang các ruộng xung quanh"/>
    <s v="Lỗi hồ sơ chứng từ truy xuất"/>
    <s v="Chưa có bảng nhận diện lô thửa"/>
    <s v="Lỗi khác"/>
    <s v="Có tập huấn ATTP nhưng chưa văn hóa"/>
    <n v="0.67"/>
    <s v="Đạt mức cơ bản và tái đánh giá sau 6 tháng"/>
    <s v=" "/>
    <s v=" "/>
    <s v="10/14/26"/>
    <x v="0"/>
    <m/>
    <n v="1"/>
    <n v="0"/>
    <n v="0"/>
    <s v="2011645Rau củ"/>
  </r>
  <r>
    <n v="210"/>
    <n v="2026"/>
    <x v="3"/>
    <s v="Thực phẩm tươi sống, chế biến"/>
    <x v="2"/>
    <s v="Lâm Kim Huyền Trân_x000a_Kiều Thị Thuyết Sương_x000a_Nguyễn Thị Bách Thoa"/>
    <s v="Dương Thị Lựu"/>
    <s v="MN"/>
    <s v="Tỉnh Đồng Tháp"/>
    <s v="Kiểm soát nguồn"/>
    <s v="Sản xuất, kinh doanh"/>
    <n v="2011645"/>
    <s v="HTX NÔNG NGHIỆP THƯƠNG MẠI DỊCH VỤ LONG THỚI THỊNH, "/>
    <s v=" "/>
    <s v="HND: Nguyễn Văn Phụng, địa chỉ: Ấp Phú Trung, xã Long Bình, tỉnh Đồng Tháp"/>
    <s v="Ms Phượng_x000a_Anh Khởi"/>
    <s v="0902 543 379_x000a_0937793891"/>
    <s v="hoptacxalongthoithinh@gmail,com'"/>
    <s v="Húng cây, diếp cá"/>
    <s v="Huỳnh Thanh Hòa"/>
    <s v=" "/>
    <s v="QA NCC"/>
    <d v="2026-04-14T00:00:00"/>
    <n v="0.61899999999999999"/>
    <s v="Đạt mức cơ bản và tái đánh giá sau 6 tháng"/>
    <m/>
    <s v=" "/>
    <s v="Vi phạm phụ gia, chất cấm"/>
    <s v="Chưa có biện pháp ngăn chặn sự phát tán thuốc BVTV sang các ruộng xung quanh"/>
    <s v="Lỗi hồ sơ chứng từ truy xuất"/>
    <s v="Chưa có bảng nhận diện lô thửa"/>
    <s v="Lỗi khác"/>
    <s v="Có tập huấn ATTP nhưng chưa văn hóa_x000a_Khu vực lưu trữ phân thuốc chưa cách ly với khu vực sinh hoạt(còn để chung với khu vực sinh hoạt)"/>
    <n v="0.62"/>
    <s v="Đạt mức cơ bản và tái đánh giá sau 6 tháng"/>
    <s v=" "/>
    <s v=" "/>
    <s v="10/14/26"/>
    <x v="0"/>
    <m/>
    <n v="1"/>
    <n v="0"/>
    <n v="0"/>
    <s v="2011645Rau củ"/>
  </r>
  <r>
    <n v="211"/>
    <n v="2026"/>
    <x v="3"/>
    <s v="Thực phẩm tươi sống, chế biến"/>
    <x v="2"/>
    <s v="Lâm Kim Huyền Trân_x000a_Kiều Thị Thuyết Sương_x000a_Nguyễn Thị Bách Thoa"/>
    <s v="Dương Thị Lựu"/>
    <s v="MN"/>
    <s v="Tỉnh Tây Ninh"/>
    <s v="Định kỳ"/>
    <s v="Sản xuất, kinh doanh"/>
    <n v="2010490"/>
    <s v="CÔNG TY TNHH RAU AN TOÀN PHÚ HIỆP, "/>
    <s v="69,ấp Trong, xã Phước Hậu, huyện Cần Giuộc, tỉnh Long An"/>
    <s v=" "/>
    <s v="Mr, Luân"/>
    <s v="0943139415"/>
    <s v="rauantoanphuhiep@gmail,com"/>
    <s v="Húng quế, húng cây, húng lủi, ngò gai"/>
    <s v="Huỳnh Thanh Hòa"/>
    <s v=" "/>
    <s v="QA NCC"/>
    <d v="2026-04-16T00:00:00"/>
    <n v="0.69"/>
    <s v="Đạt mức cơ bản và tái đánh giá sau 6 tháng"/>
    <m/>
    <s v=" "/>
    <m/>
    <s v=" "/>
    <m/>
    <s v=" "/>
    <s v="Lỗi vệ sinh nhà xưởng – thiết bị"/>
    <s v="Rau củ qua khi sơ chế còn đề trên sàn, không để trên pallet_x000a_Chưa có sự cách biệt các khu vực sản xuất_x000a_Chưa có KN nước tại cơ sở sản xuất_x000a_Chưa trang bị cồn xác khuẩn và còn sử dụng nước rửa tay lifebouy có màu mùi_x000a_Có khám sức khỏe tuy nhiên không khám cận lâm sàng cho chủ cơ sở và nhân viên_x000a_Có kiểm soát côn trùng gây hại nhưng chưa có hồ sơ ghi chép"/>
    <n v="0.69"/>
    <s v="Đạt mức cơ bản và tái đánh giá sau 6 tháng"/>
    <s v=" "/>
    <s v=" "/>
    <s v="10/16/26"/>
    <x v="0"/>
    <m/>
    <n v="1"/>
    <n v="0"/>
    <n v="0"/>
    <s v="2010490Rau củ"/>
  </r>
  <r>
    <n v="212"/>
    <n v="2026"/>
    <x v="3"/>
    <s v="Thực phẩm tươi sống, chế biến"/>
    <x v="2"/>
    <s v="Lâm Kim Huyền Trân_x000a_Kiều Thị Thuyết Sương_x000a_Nguyễn Thị Bách Thoa"/>
    <s v="Dương Thị Lựu"/>
    <s v="MN"/>
    <s v="Tỉnh Tây Ninh"/>
    <s v="Kiểm soát nguồn"/>
    <s v="Sản xuất, kinh doanh"/>
    <n v="2010490"/>
    <s v="CÔNG TY TNHH RAU AN TOÀN PHÚ HIỆP, "/>
    <s v=" "/>
    <s v="HTX Rau An Toàn Phước Hiệp HND: Nguyễn Thanh Lanh, ấp Trong, xã Phước Hậu, Cần Giuộc, Long An"/>
    <s v="Mr, Luân"/>
    <s v="0943139415"/>
    <s v="rauantoanphuhiep@gmail,com"/>
    <s v="Húng quế, húng cây"/>
    <s v="Huỳnh Thanh Hòa"/>
    <s v=" "/>
    <s v="QA NCC"/>
    <d v="2026-04-16T00:00:00"/>
    <n v="0.68"/>
    <s v="Đạt mức cơ bản và tái đánh giá sau 6 tháng"/>
    <m/>
    <s v=" "/>
    <s v="Vi phạm phụ gia, chất cấm"/>
    <s v="Không có biện pháp ngăn chặn sự phát tán sang các ruộng xung quanh khi phun thuốc BVTV và các lô khác nhau, nguy cơ nhiễm chéo cao_x000a_Có nhật ký sản xuất nhưng mới ghi đến ngày 5/03/2026"/>
    <s v="Lỗi hồ sơ chứng từ truy xuất"/>
    <s v="Có phân chia lô thửa nhưng không có bảng thông tin nhận dạng, khó truy xuất nguồn gốc"/>
    <s v="Lỗi khác"/>
    <s v="Có tập huấn ATTP cho hộ nông dân nhưng chưa văn bản hóa_x000a_Khu vực lưu trữ phân bón, thuốc BVTV bừa bộ, không ngăn nắp, không có thông tin nhận diện"/>
    <n v="0.68"/>
    <s v="Đạt mức cơ bản và tái đánh giá sau 6 tháng"/>
    <s v=" "/>
    <s v=" "/>
    <s v="10/16/26"/>
    <x v="0"/>
    <m/>
    <n v="1"/>
    <n v="0"/>
    <n v="0"/>
    <s v="2010490Rau củ"/>
  </r>
  <r>
    <n v="213"/>
    <n v="2026"/>
    <x v="3"/>
    <s v="Thực phẩm tươi sống, chế biến"/>
    <x v="2"/>
    <s v="Lâm Kim Huyền Trân_x000a_Kiều Thị Thuyết Sương_x000a_Nguyễn Thị Bách Thoa"/>
    <s v="Dương Thị Lựu"/>
    <s v="MN"/>
    <s v="Tỉnh Tây Ninh"/>
    <s v="Kiểm soát nguồn"/>
    <s v="Sản xuất, kinh doanh"/>
    <n v="2010490"/>
    <s v="CÔNG TY TNHH RAU AN TOÀN PHÚ HIỆP, "/>
    <s v=" "/>
    <s v="HTX Rau An Toàn Phước Hiệp HND: Nguyễn Văn Thành ấp Trong, xã Phước Hậu, Cần Giuộc, Long An"/>
    <s v="Mr, Luân"/>
    <s v="0943139415"/>
    <s v="rauantoanphuhiep@gmail,com"/>
    <s v="Húng cây, ngò rí"/>
    <s v="Huỳnh Thanh Hòa"/>
    <s v=" "/>
    <s v="QA NCC"/>
    <d v="2026-04-16T00:00:00"/>
    <n v="0.68"/>
    <s v="Đạt mức cơ bản và tái đánh giá sau 6 tháng"/>
    <m/>
    <s v=" "/>
    <s v="Vi phạm phụ gia, chất cấm"/>
    <s v="Không có biện pháp ngăn chặn sự phát tán sang các ruộng xung quanh khi phun thuốc BVTV và các lô , nguy cơ nhiễm chéo cao"/>
    <s v="Lỗi hồ sơ chứng từ truy xuất"/>
    <s v="Có phân chia lô thửa nhưng không có bảng thông tin nhận dạng, khó truy xuất nguồn gốc"/>
    <m/>
    <s v="Có tập huấn ATTP cho hộ nông dân nhưng chưa văn bản hóa_x000a_Khu vực lưu trữ phân bón, thuốc BVTV bừa bộ"/>
    <n v="0.68"/>
    <s v="Đạt mức cơ bản và tái đánh giá sau 6 tháng"/>
    <s v=" "/>
    <s v=" "/>
    <s v="10/16/26"/>
    <x v="0"/>
    <m/>
    <n v="1"/>
    <n v="0"/>
    <n v="0"/>
    <s v="2010490Rau củ"/>
  </r>
  <r>
    <n v="214"/>
    <n v="2026"/>
    <x v="3"/>
    <s v="Thực phẩm tươi sống, chế biến"/>
    <x v="2"/>
    <s v="Lâm Kim Huyền Trân_x000a_Kiều Thị Thuyết Sương_x000a_Nguyễn Thị Bách Thoa"/>
    <s v="Dương Thị Lựu"/>
    <s v="MN"/>
    <s v="Tỉnh Tây Ninh"/>
    <s v="Kiểm soát nguồn"/>
    <s v="Sản xuất, kinh doanh"/>
    <n v="2010490"/>
    <s v="CÔNG TY TNHH RAU AN TOÀN PHÚ HIỆP, "/>
    <s v=" "/>
    <s v="HTX Rau An Toàn Phước Hiệp HND Phạm Lê Yên, phước hậu, cần Giuộc, long an "/>
    <s v="Mr, Luân"/>
    <s v="0943139415"/>
    <s v="rauantoanphuhiep@gmail,com"/>
    <s v="Húng lủi, ngò gai"/>
    <s v="Huỳnh Thanh Hòa"/>
    <s v=" "/>
    <s v="QA NCC"/>
    <d v="2026-04-16T00:00:00"/>
    <n v="0.66"/>
    <s v="Đạt mức cơ bản và tái đánh giá sau 6 tháng"/>
    <m/>
    <s v=" "/>
    <s v="Vi phạm phụ gia, chất cấm"/>
    <s v="Không có biện pháp ngăn chặn sự phát tán sang các ruộng xung quanh khi phun thuốc BVTV, nguy cơ nhiễm chéo cao"/>
    <s v="Lỗi hồ sơ chứng từ truy xuất"/>
    <s v="Có phân chia lô thửa nhưng không có bảng thông tin nhận dạng, khó truy xuất nguồn gốc"/>
    <m/>
    <s v="Có tập huấn ATTP cho hộ nông dân nhưng chưa văn bản hóa_x000a_Khu vực lưu trữ phân bón, thuốc BVTV bừa bộ"/>
    <n v="0.66"/>
    <s v="Đạt mức cơ bản và tái đánh giá sau 6 tháng"/>
    <s v=" "/>
    <s v=" "/>
    <s v="10/16/26"/>
    <x v="0"/>
    <m/>
    <n v="1"/>
    <n v="0"/>
    <n v="0"/>
    <s v="2010490Rau củ"/>
  </r>
  <r>
    <n v="215"/>
    <n v="2026"/>
    <x v="3"/>
    <s v="Thực phẩm tươi sống, chế biến"/>
    <x v="0"/>
    <s v="Phạm Thị Thảo"/>
    <s v="Trần Quang Huy"/>
    <s v="MN"/>
    <s v="Tp, Hồ Chí Minh"/>
    <s v="Định kỳ"/>
    <s v="Tự sản xuất"/>
    <n v="2011533"/>
    <s v="CÔNG TY TNHH TC FOOD"/>
    <s v="Số 21 đường 105D Trịnh Quang Nghị, Phường Bình Đông, TPHCM"/>
    <s v=" "/>
    <s v="Ms, Nhi "/>
    <s v="0938 353 819"/>
    <s v="tcfood,hcm@gmail,com"/>
    <s v="cá nục, cá saba, cá bạc má hấp, nướng,"/>
    <s v="Mai Văn Biên"/>
    <s v=" "/>
    <s v="QA NCC"/>
    <d v="2026-04-10T00:00:00"/>
    <n v="0.66200000000000003"/>
    <s v="Đạt mức cơ bản và tái đánh giá sau 6 tháng"/>
    <m/>
    <s v=" "/>
    <s v="Vi phạm kiểm soát mối nguy"/>
    <s v=" NCC chưa cập nhật HSCB mới và giấy ISO 22000 mới cho WCM (hs mới từ 09/2025),_x000a_, NCC chỉ giám sát kho lạnh 2 lần 1 ngày (cần thực hiện giám sát 2 - 4h 1 lần),_x000a_, Chưa hiệu chuẩn quả cân chuẩn,_x000a_, Các lò hấp, nướng chưa được hiệu chuẩn định kỳ,_x000a_, Hiện công ty được chứng nhận quản lý chất lượng theo ISO22000 tuy nhiên chưa có QA, QC giám sát, chủ cơ sở tự thực hiện,_x000a_, Sổ lưu mẫu chưa có tần suất theo dõi, chưa có đánh giá chất lượng sau lưu mẫu,_x000a_, Hàng lỗi, mẫu lưu hết hạn sử dụng còn để chung với thành phẩm,"/>
    <m/>
    <s v="Không ghi nhận"/>
    <s v="Lỗi vệ sinh nhà xưởng – thiết bị"/>
    <s v="· Công nhân còn đi chân trần trong phòng đóng gói,_x000a_, Chỉ có 4/8 công nhân có giấy khám sức khỏe (công nhân mới chưa có giấy khám sức khỏe),_x000a_, Công nhân mới chưa được tập huấn kiến thức an toàn thực phẩm,_x000a_, Công nhân còn mang đồ uống vào khu vực sản xuất,_x000a_, NCC chưa thực hiện kiểm tra chất lượng nguồn nước tại nơi sản xuất định kỳ hàng năm,_x000a_, Thiếu hồ sơ an toàn hóa chất (Chlorine),_x000a_, 2 đèn bắt công trùng trong khu vực sản xuất đóng gói hư hỏng,_x000a_, 1 phần tường khu vực kho đông (đường vào khu đóng gói) chưa được trát vữa, còn các khe hở tạo nơi trú ngụ cho côn trùng,_x000a_, Tường khu vực hấp, nướng và khu vực làm nguội còn bị ẩm mốc,"/>
    <n v="0.66200000000000003"/>
    <s v="Đạt mức cơ bản và tái đánh giá sau 6 tháng"/>
    <s v=" "/>
    <s v=" "/>
    <d v="2026-10-10T00:00:00"/>
    <x v="0"/>
    <m/>
    <n v="1"/>
    <n v="0"/>
    <n v="0"/>
    <s v="2011533Thủy hải sản"/>
  </r>
  <r>
    <n v="216"/>
    <n v="2026"/>
    <x v="3"/>
    <s v="Thực phẩm tươi sống, chế biến"/>
    <x v="4"/>
    <s v="Nguyễn Thị ngọc Tú"/>
    <s v="Huỳnh Thị Bảo Trâm"/>
    <s v="MN"/>
    <s v="Tp, Hồ Chí Minh"/>
    <s v="Định kỳ"/>
    <s v="Tự sản xuất"/>
    <n v="2061450"/>
    <s v="CTY CP THỰC PHẨM SUN DO"/>
    <s v="Số 5/22A Đường Bùi Hữu Nghĩa, Khu phố Bình Đức 2, Phường Bình Hòa, TP, HCM, Việt Nam"/>
    <s v=" "/>
    <s v="Chị Ngân"/>
    <n v="918206604"/>
    <s v="ngan,nguyen@sundofoods,com"/>
    <s v="Bánh mì các loại, bánh bông lan, bánh su kem, bánh tươi các loại…"/>
    <s v="Mai Văn Biên"/>
    <s v=" "/>
    <s v="QA NCC"/>
    <d v="2026-04-13T00:00:00"/>
    <n v="0.9"/>
    <s v="Đạt mức trung bình và tái đánh giá sau 1 năm"/>
    <m/>
    <s v=" "/>
    <s v="Vi phạm kiểm soát mối nguy"/>
    <s v="Tháng 07/2025 Có mẫu bánh chà bông gà 70g bị vượt ngưỡng về chỉ tiêu vi sinh,_x000a_Chưa có có phiếu kiểm nghiệm an toàn cho nguyên liệu đầu vào tươi sống, cần yêu cầu NCC bổ sung phiếu kiểm nghiệm an toàn, hoặc cty thực hiện test đầu vào (theo các chỉ tiêu trong tiêu chuẩn cơ sở),_x000a_Bổ sung lại hợp đồng của NCC rau quả Thiên Lộc (chưa có ngày tháng ký và hiệu lực hợp đồng),"/>
    <m/>
    <s v=" "/>
    <s v="Lỗi vệ sinh nhà xưởng – thiết bị"/>
    <s v="Trần và tường phòng làm bánh còn bị ghỉ sét (NCC cần xử lý sạch sẽ)"/>
    <n v="0.9"/>
    <s v="Đạt mức trung bình và tái đánh giá sau 1 năm"/>
    <s v=" "/>
    <s v=" "/>
    <s v="04/13/27"/>
    <x v="0"/>
    <m/>
    <n v="1"/>
    <n v="0"/>
    <n v="0"/>
    <s v="2061450Bánh mỳ"/>
  </r>
  <r>
    <n v="217"/>
    <n v="2026"/>
    <x v="3"/>
    <s v="Thực phẩm tươi sống, chế biến"/>
    <x v="5"/>
    <s v="Nguyễn Thị Dung_x000a_Nguyễn Thị Ngọc Tú_x000a_Lê Thị Kim Cương"/>
    <s v="Huỳnh Thị Bảo Trâm"/>
    <s v="MN"/>
    <s v="Thành phố Hồ Chí Minh"/>
    <s v="Định kỳ"/>
    <s v="Sản xuất, kinh doanh"/>
    <n v="2011416"/>
    <s v="CTY TNHH SX VÀ TM TP TÂN VĨNH PHÁT"/>
    <s v="Lô 31B, khu B, đường D4, Khu công nghiệp An Hạ, xã Phạm Văn Hai, huyện Bình Chánh"/>
    <s v=" "/>
    <s v="Mr Lộc"/>
    <n v="961000431"/>
    <s v="loc,tp@tvpfood,com"/>
    <s v="Bánh mì que"/>
    <s v="Nguyễn Quốc Hiển"/>
    <s v=" "/>
    <s v="QA NCC"/>
    <d v="2026-04-13T00:00:00"/>
    <n v="0.67"/>
    <s v="Đạt mức cơ bản và tái đánh giá sau 6 tháng"/>
    <m/>
    <s v=" "/>
    <s v="Vi phạm nhãn mác/bao bì"/>
    <s v="Nhãn thực tế có nội dung ghi nhãn dinh dưỡng nhưng chưa gửi công văn cập nhật nhãn"/>
    <s v="Lỗi hồ sơ chứng từ truy xuất"/>
    <s v="Quy trình truy xuất còn thủ công, chưa có ký duyệt của CBLĐ"/>
    <s v="Yếu tố con người"/>
    <s v="Cần kiểm soát nhân viên ra vào khu vực nấu chín và làm nuội pate (ghi nhận nhân viên ra vào chưa thay bảo hộ =&gt; Nguy cơ nhiễm chéo),_x000a_Hồ sơ khám sức khỏe của nhân viên chưa đầy đủ (NV Khang)"/>
    <n v="0.67"/>
    <s v="Đạt mức cơ bản và tái đánh giá sau 6 tháng"/>
    <s v=" "/>
    <s v=" "/>
    <d v="2026-10-13T00:00:00"/>
    <x v="0"/>
    <m/>
    <n v="1"/>
    <n v="0"/>
    <n v="0"/>
    <s v="2011416Thức ăn nấu sẵn"/>
  </r>
  <r>
    <n v="218"/>
    <n v="2026"/>
    <x v="3"/>
    <s v="Thực phẩm tươi sống, chế biến"/>
    <x v="4"/>
    <s v="Nguyễn Thị Dung, Nguyễn Thị Ngọc Tú"/>
    <s v="Huỳnh Thị Bảo Trâm"/>
    <s v="MB"/>
    <s v="Thành phố Hà Nội"/>
    <s v="Định kỳ"/>
    <s v="Tự sản xuất"/>
    <n v="2002569"/>
    <s v="CTY CP TĐ ĐT BẢO NGỌC"/>
    <s v="Tòa Nhà Bảo Ngọc, Lô A2CN8 Cụm Công nghiệpP, Phương CanhTừ Liêm, P, Phương Canh,Quận Nam Từ Liêm,TP, Hà Nội,"/>
    <s v=" "/>
    <s v="Hùng 0981400586 ; Hưng GĐ 0913 323 333"/>
    <n v="981400586"/>
    <s v="hung,dao@banhbaongoc,vn"/>
    <s v="bánh mỳ"/>
    <s v="Đậu Thị Vân"/>
    <s v="Bùi Thị Mai"/>
    <s v="QA NCC"/>
    <d v="2026-04-10T00:00:00"/>
    <n v="0.61"/>
    <s v="Đạt mức cơ bản và tái đánh giá sau 6 tháng"/>
    <m/>
    <s v=" "/>
    <s v="Lỗi khác"/>
    <s v="1, Bánh mì tươi vị bò bít tết Mahattan: công bố thành phần ghi nhãn (bột bò) không đúng với công bố tên nguyên liệu hỗn hợp là Bột thịt bò=&gt; Lỗi đánh giá lần trước ncc chưa khắc phục,2, Hồ sơ công bố tại NCC có thêm TCCS, chưa cập nhật cho WCM, NCC bổ sung để QLCL lưu hồ sơ phục vụ kiểm tra, Góp ý phần công bố giá trị dinh dưỡng tại bảng TCCS cần điều chỉnh phù hợp: Mức min, mức max và trung bình, Cách NCC thể hiện giá trị dinh dưỡng trung bình /100 g nhưng kết quả thể hiện trong khoảng chưa phù hợp,3, NCC không có máy dò kim loại, chưa loại bỏ được hoàn toàn mối nguy vật lý trong sản xuất thực phẩm,"/>
    <s v="Lỗi hồ sơ chứng từ truy xuất"/>
    <s v="Công ty chưa xây dựng tình huống giả định truy xuất xuôi và truy xuất ngược=&gt; NCC bổ sung"/>
    <s v="Lỗi vệ sinh nhà xưởng – thiết bị"/>
    <s v="Nền nhà một số khu vực xuống cấp cần được hoàn thiện khắc phục: Bong tróc, các góc nhà bị  mốc, đọng nước (khu ủ bánh)"/>
    <n v="0.61"/>
    <s v="Đạt mức cơ bản và tái đánh giá sau 6 tháng"/>
    <s v=" "/>
    <s v=" "/>
    <d v="2026-10-10T00:00:00"/>
    <x v="0"/>
    <m/>
    <n v="1"/>
    <n v="0"/>
    <n v="0"/>
    <s v="2002569Bánh mỳ"/>
  </r>
  <r>
    <n v="219"/>
    <n v="2026"/>
    <x v="3"/>
    <s v="Thực phẩm tươi sống, chế biến"/>
    <x v="0"/>
    <s v="Nguyễn Thị Thanh Hào"/>
    <s v="Trần Quang Huy"/>
    <s v="MB"/>
    <s v="Thành phố Hà Nội"/>
    <s v="Mở mới"/>
    <s v="Sản xuất và kinh doanh"/>
    <s v="NCC mới"/>
    <s v="CÔNG TY CP CHỢ HẢI SẢN VÂN ĐỒN - CN HÀ NỘI"/>
    <s v="107 Ngụy Như Kon Tum, Thanh Xuân, Hà Nội"/>
    <s v="Nguồn nguyên liệu:Ngô Nam Trung_x000a_Đ/C: Khu 9, Thị Trấn Cái Rồng, Vân Đồn, Quảng Ninh"/>
    <s v="Ms Hiền TGĐ 0919 705 917"/>
    <s v="Ms Hiền TGĐ 0919 705 917"/>
    <s v="Vân Đồn Chợ hải sản &lt;chsvd,kinhdoanh@gmail,com&gt;"/>
    <s v="Thủy hải sản"/>
    <s v="Trần Văn Khoa"/>
    <s v="Trương Phi Anh"/>
    <s v="QA NCC"/>
    <d v="2026-04-10T00:00:00"/>
    <n v="0.64"/>
    <s v="Đạt mức cơ bản và tái đánh giá sau 6 tháng"/>
    <m/>
    <s v=" "/>
    <s v="Hồ sơ pháp lý sản phẩm: không có công bố/sai công bố/sai tiêu chuẩn "/>
    <s v="- Cá rô nước lợ chưa có chứng nhận nuôi trồng, chưa có hợp đồng mua bán với THANH Thủy và Nguyễn Xuân Hương_x000a_- Hàu nguyên vỏ chưa có chứng nhận nuôi trồng (HTX Đông nam Hùng Mạnh)_x000a_- Một số sản phẩm phụ như ngao, ốc Hương chưa cung cấp được hợp đồng, cam kết ATTP, chứng nhận nuôi trồng,,,"/>
    <s v="Lỗi hồ sơ chứng từ truy xuất"/>
    <s v="Chưa có hợp đồng, GCN ATTP, KQKN nước đá"/>
    <s v="Lỗi vệ sinh nhà xưởng – thiết bị"/>
    <s v="Khu vực sơ chế, đóng gói vệ sinh chưa đảm bảo, Chân tường, tường, trần nhà có vết bẩn chưa vệ sinh,"/>
    <n v="0.64"/>
    <s v="Đạt mức cơ bản và tái đánh giá sau 6 tháng"/>
    <s v=" "/>
    <s v=" "/>
    <d v="2026-10-10T00:00:00"/>
    <x v="0"/>
    <m/>
    <n v="1"/>
    <n v="0"/>
    <n v="0"/>
    <s v="NCC mớiThủy hải sản"/>
  </r>
  <r>
    <n v="220"/>
    <n v="2026"/>
    <x v="3"/>
    <s v="Thực phẩm tươi sống, chế biến"/>
    <x v="0"/>
    <s v="Nguyễn Thị Thanh Hào"/>
    <s v="Trần Quang Huy"/>
    <s v="MB"/>
    <s v="Tỉnh Quảng Ninh"/>
    <s v="Mở mới"/>
    <s v="Sản xuất và kinh doanh"/>
    <s v="NCC mới"/>
    <s v="CÔNG TY TNHH THỦY SẢN PHÁT THÀNH"/>
    <s v="Lô 16, CN02 Cụm Công nghiệp Cẩm Thịnh, phường Cửa Ông, Quảng Ninh"/>
    <s v=" "/>
    <s v="Ms Ngọc Anh TPKD 0832050990"/>
    <s v="Ms Ngọc Anh TPKD 0832050990"/>
    <s v="Thị Ngọc Anh Nguyễn &lt;pkd,phatthanh@gmail,com&gt;; thuysanphatthanhqn@gmail,com"/>
    <s v="Thủy hải sản"/>
    <s v="Trần Văn Khoa"/>
    <s v="Trần Xuân Hưng"/>
    <s v="QA NCC"/>
    <d v="2026-04-09T00:00:00"/>
    <n v="0.78"/>
    <s v="Đạt mức trung bình và tái đánh giá sau 1 năm"/>
    <m/>
    <s v=" "/>
    <s v="Vi phạm nhãn mác/bao bì"/>
    <s v="- Sản phẩm hàu nướng phô mai: chỉnh sửa lại nội dung nhiệt độ bảo quản -5 đến -12 độ C=&gt; &lt;-18 độ C_x000a_- Sản phẩm hàu thịt: Chỉnh sửa lại nội dung Khối lượng tịnh: Khối lượng chất rắn, khối lượng tịnh hỗn hợp"/>
    <s v="Lỗi thông tin định danh sản phẩm"/>
    <s v="- Hồ sơ truy xuất: phiếu nhập , xuất kho chưa thể hiện lô hàng sản xuất_x000a_- Chưa xây dựng quy định về mã hóa: lô nhập, lô sản xuất"/>
    <s v="Lỗi khác"/>
    <s v="Chưa cung cấp được hồ sơ kiểm nghiệm nước đá"/>
    <n v="0.78"/>
    <s v="Đạt mức trung bình và tái đánh giá sau 1 năm"/>
    <s v=" "/>
    <s v=" "/>
    <d v="2027-04-09T00:00:00"/>
    <x v="0"/>
    <m/>
    <n v="1"/>
    <n v="0"/>
    <n v="0"/>
    <s v="NCC mớiThủy hải sản"/>
  </r>
  <r>
    <n v="221"/>
    <n v="2026"/>
    <x v="3"/>
    <s v="Thực phẩm tươi sống, chế biến"/>
    <x v="0"/>
    <s v="Nguyễn Thị Thanh Hào"/>
    <s v="Trần Quang Huy"/>
    <s v="MB"/>
    <s v="Thành phố Hà Nội"/>
    <s v="Mở mới"/>
    <s v="Sản xuất và kinh doanh"/>
    <s v="NCC mới"/>
    <s v="CÔNG TY CP CHỢ HẢI SẢN VÂN ĐỒN - CN HÀ NỘI"/>
    <s v=" "/>
    <s v="Nguồn nguyên liệu:Ngô Nam Trung_x000a_Đ/C: Khu 9, Thị Trấn Cái Rồng, Vân Đồn, Quảng Ninh"/>
    <s v="Ms Hiền TGĐ 0919 705 917"/>
    <s v="Ms Hiền TGĐ 0919 705 917"/>
    <s v="Vân Đồn Chợ hải sản &lt;chsvd,kinhdoanh@gmail,com&gt;"/>
    <s v="Thủy hải sản"/>
    <s v="Trần Văn Khoa"/>
    <s v="Trần Xuân Hưng"/>
    <s v="QA NCC"/>
    <d v="2026-04-08T00:00:00"/>
    <n v="0.65"/>
    <s v="Đạt mức cơ bản và tái đánh giá sau 6 tháng"/>
    <m/>
    <s v=" "/>
    <s v="Hồ sơ pháp lý sản phẩm: không có công bố/sai công bố/sai tiêu chuẩn "/>
    <s v="Các sản phẩm thu mua của cty Thanh Thủy:_x000a_+ GCN VG (tôm thẻ): hết hiệu lực 2017_x000a_+ Chưa cung cấp được hợp đồng, chứng nhận vùng trồng/bản cam kết với đơn vị liên kết thu mua_x000a_Các sản phẩm thu mua của TS Quảng Ninh:_x000a_+ GCN vùng trồng đơn vị liên kết Làng chài chưa có sản phẩm cá song, dìa (mới có sản phẩm hàu)_x000a_+ Chưa cung cấp được hđ, GCN ATTP nuôi trồng của HTX Lê Xuân_x000a_+ Chưa cung cấp được hđ, GCN ATTP nuôi trồng của hộ Phan Văn Hải"/>
    <s v="Lỗi hồ sơ chứng từ truy xuất"/>
    <s v="HTX Làng Chài: SP hàu, cá song: chưa cung cấp được hợp đồng hóa đơn mua giống_x000a_HTX Làng Chài: chưa cung cấp được nhật ký nuôi trồng cá song, cá giò"/>
    <s v="Lỗi vệ sinh nhà xưởng – thiết bị"/>
    <s v="Nền nhà xưởng nhiều điểm bị bong tróc, xuống cấp=&gt; khó vệ sinh"/>
    <n v="0.65"/>
    <s v="Đạt mức cơ bản và tái đánh giá sau 6 tháng"/>
    <s v=" "/>
    <s v=" "/>
    <d v="2026-10-08T00:00:00"/>
    <x v="0"/>
    <m/>
    <n v="1"/>
    <n v="0"/>
    <n v="0"/>
    <s v="NCC mớiThủy hải sản"/>
  </r>
  <r>
    <n v="222"/>
    <n v="2026"/>
    <x v="3"/>
    <s v="Thực phẩm tươi sống, chế biến"/>
    <x v="5"/>
    <s v="Nguyễn Thị Dung, _x000a_Nguyễn Thị Ngọc Tú"/>
    <s v="Huỳnh Thị Bảo Trâm"/>
    <s v="MB"/>
    <s v="Thành phố Hà Nội"/>
    <s v="Định kỳ"/>
    <s v="Tự sản xuất"/>
    <n v="2007904"/>
    <s v="CTY TNHH THỦY SẢN NGUYỄN NGHIÊM"/>
    <s v="823 Nguyễn Đức Thuận, Trâu Quỳ, Gia Lâm, Hà Nội"/>
    <s v=" "/>
    <s v="Ms, Quỳnh GĐ"/>
    <s v="0904773281/ Ms Vân nvkd 0941016666"/>
    <s v="thuysannguyennghiem@gmail,com"/>
    <s v="Chả cá"/>
    <s v="Trần Văn Khoa"/>
    <s v="Trương Phi Anh"/>
    <s v="QA NCC"/>
    <d v="2026-04-16T00:00:00"/>
    <n v="0.65"/>
    <s v="Đạt mức cơ bản và tái đánh giá sau 6 tháng"/>
    <m/>
    <s v=" "/>
    <s v="Vi phạm nhãn mác/bao bì"/>
    <s v="- Ruốc cá thu chưng, mắm tép chưng thịt: tem nhãn cần bỏ nội dung &quot;tỷ lệ dung sai&quot; đối với Khối lượng tịnh_x000a_- GCN HACCP của đơn vị liên kết Tạ Quang Khiêm hết hiệu lực_x000a_- Sản phẩm ruốc cá thu, chả cá thu mối chưa có kiểm nghiệm vi sinh_x000a_- Thiếu KQKN tiêu chí &quot;đường tổng&quot; sản phẩm ruốc cá thu"/>
    <s v="Lỗi hồ sơ chứng từ truy xuất"/>
    <s v="- Tiêu, ớt, tỏi, hành, thì là: NCC liên kết Nguyễn Thị Hộ + Nguyễn Thị Nụ chưa có hợp đồng, chưa có bản cam kết sản xuất kinh doanh ATTP"/>
    <s v="Yếu tố con người"/>
    <s v="Khu vực nấu có lọ nhựa đựng thuốc diệt chuột màu xanh"/>
    <n v="0.65"/>
    <s v="Đạt mức cơ bản và tái đánh giá sau 6 tháng"/>
    <s v=" "/>
    <s v=" "/>
    <d v="2026-10-16T00:00:00"/>
    <x v="0"/>
    <m/>
    <n v="1"/>
    <n v="0"/>
    <n v="0"/>
    <s v="2007904Thức ăn nấu sẵn"/>
  </r>
  <r>
    <n v="223"/>
    <n v="2026"/>
    <x v="3"/>
    <s v="Thực phẩm tươi sống, chế biến"/>
    <x v="1"/>
    <s v="Nguyễn Thị Thùy Linh"/>
    <s v="Lưu Thị Hậu"/>
    <s v="MN"/>
    <s v="Thành phố Cần Thơ"/>
    <s v="Định kỳ"/>
    <s v="Sản xuất, kinh doanh"/>
    <n v="2010818"/>
    <s v="CÔNG TY TNHH MTV DVTM VĂN HỒNG "/>
    <s v="Thửa đất số 695, tờ bản đồ số 2, ấp An Ninh 2, thị trấn An Lạc Thôn, huyện Kế Sách, tỉnh Sóc Trăng"/>
    <s v=" "/>
    <s v="Ms, Trang"/>
    <n v="774847246"/>
    <s v="ctyvanhong2020@gmail,com"/>
    <s v="Mận An Phước"/>
    <s v="Huỳnh Thanh Hòa"/>
    <s v=" "/>
    <s v="QA NCC"/>
    <d v="2026-04-20T00:00:00"/>
    <n v="0.56999999999999995"/>
    <s v=" Không đạt và ngừng mua hàng"/>
    <m/>
    <s v=" "/>
    <m/>
    <s v=" "/>
    <m/>
    <s v=" "/>
    <s v="Lỗi khác"/>
    <s v="Chưa có sự tách biệt giữa các khu vực sản xuất_x000a_Tường, trần nhà còn nhiều mạng nhện chưa được vệ sinh_x000a_Cửa chưa có màng che_x000a_Khu vực rửa tay chưa có cồn sát khuẩn và khăn lau tay_x000a_Giấy khám sức khỏe thiếu cận lâm sàng_x000a_Có kiểm soát động vật gây hại nhưng chưa có hồ sơ ghi chép"/>
    <n v="0.62"/>
    <s v="Đạt mức cơ bản và tái đánh giá sau 6 tháng"/>
    <s v="NCC đã gửi hành động khắc phục"/>
    <s v="04/23/26"/>
    <s v="10/20/26"/>
    <x v="0"/>
    <m/>
    <n v="1"/>
    <n v="0"/>
    <n v="0"/>
    <s v="2010818Trái cây"/>
  </r>
  <r>
    <n v="224"/>
    <n v="2026"/>
    <x v="3"/>
    <s v="Thực phẩm tươi sống, chế biến"/>
    <x v="1"/>
    <s v="Nguyễn Thị Thùy Linh"/>
    <s v="Lưu Thị Hậu"/>
    <s v="MN"/>
    <s v="Thành phố Cần Thơ"/>
    <s v="Kiểm soát nguồn"/>
    <s v="Sản xuất, kinh doanh"/>
    <n v="2010818"/>
    <s v="CÔNG TY TNHH MTV DVTM VĂN HỒNG "/>
    <s v=" "/>
    <s v="HND: Huỳnh Văn Hùng, Ấp An Ninh, An Lạc Thôn, TP Cần Thơ"/>
    <s v="Ms, Trang"/>
    <n v="774847246"/>
    <s v="ctyvanhong2020@gmail,com"/>
    <s v="Mận An Phước"/>
    <s v="Huỳnh Thanh Hòa"/>
    <s v=" "/>
    <s v="QA NCC"/>
    <d v="2026-04-20T00:00:00"/>
    <n v="0"/>
    <s v=" Không đạt và ngừng mua hàng"/>
    <s v="Không có GPKD"/>
    <s v="Chưa cung cấp HĐ HND Huỳnh Văn Hùng Và Cty TNHH MTV DVTM Văn Hồng"/>
    <s v="Vi phạm phụ gia, chất cấm"/>
    <s v="Chưa có biện pháp cách ly thuốc BVTV khi phun thuốc sang các ruộng xung quanh_x000a_Nhật ký trồng trọt chưa có liều lượng và thời gian cách ly"/>
    <s v="Lỗi hồ sơ chứng từ truy xuất"/>
    <s v="Chưa có bảng nhận diện lô thửa"/>
    <s v="Lỗi quy trình sản xuất – chế biến"/>
    <s v="Chưa có tập huấn ATTP cho hộ nông dân liên kết_x000a_Có khu lưu trữ phân thuốc BVTV nhưng chưa có bảng nhận diện_x000a_Rác mận hư trong vườn nhưng chưa được thu gom xử lý"/>
    <n v="0.62"/>
    <s v="Đạt mức cơ bản và tái đánh giá sau 6 tháng"/>
    <s v="NCC đã gửi hành động khắc phục"/>
    <s v="04/23/26"/>
    <s v="10/20/26"/>
    <x v="0"/>
    <m/>
    <n v="1"/>
    <n v="0"/>
    <n v="0"/>
    <s v="2010818Trái cây"/>
  </r>
  <r>
    <n v="225"/>
    <n v="2026"/>
    <x v="3"/>
    <s v="Thực phẩm tươi sống, chế biến"/>
    <x v="1"/>
    <s v="Nguyễn Thị Thùy Linh"/>
    <s v="Lưu Thị Hậu"/>
    <s v="MN"/>
    <s v="Thành phố Cần Thơ"/>
    <s v="Kiểm soát nguồn"/>
    <s v="Sản xuất, kinh doanh"/>
    <n v="2010818"/>
    <s v="CÔNG TY TNHH MTV DVTM VĂN HỒNG "/>
    <s v=" "/>
    <s v="HND: Lê Thị Lùng, Ấp An Ninh, An Lạc Thôn, TP Cần Thơ"/>
    <s v="Ms, Trang"/>
    <n v="774847246"/>
    <s v="ctyvanhong2020@gmail,com"/>
    <s v="Mận An Phước"/>
    <s v="Huỳnh Thanh Hòa"/>
    <s v=" "/>
    <s v="QA NCC"/>
    <d v="2026-04-20T00:00:00"/>
    <n v="0"/>
    <s v=" Không đạt và ngừng mua hàng"/>
    <s v="Không có GPKD+GCN"/>
    <s v="Chưa cung cấp HĐ với Cty TNHH MTV DVTM Văn Hồng_x000a_Chưa cung cấp bản Cam kết sản xuất ATTP hộ nông dân"/>
    <s v="Vi phạm phụ gia, chất cấm"/>
    <s v="Chưa có biện pháp cách ly thuốc BVTV khi phun thuốc sang các ruộng xung quanh_x000a_Chưa cung cấp hóa đơn phân thuốc BVTV_x000a_Chưa có nhật ký sản xuất vùng trồng"/>
    <s v="Lỗi hồ sơ chứng từ truy xuất"/>
    <s v="Chưa có bảng nhận diện lô thửa"/>
    <s v="Lỗi quy trình sản xuất – chế biến"/>
    <s v="Chưa có tập huấn ATTP cho hộ nông dân liên kết_x000a_Có khu lưu trữ phân thuốc BVTV nhưng chưa có bảng nhận diện_x000a_Rác mận hư trong vườn nhưng chưa được thu gom xử lý"/>
    <n v="0.69"/>
    <s v="Đạt mức cơ bản và tái đánh giá sau 6 tháng"/>
    <s v="NCC đã gửi hành động khắc phục"/>
    <s v="04/23/26"/>
    <s v="10/20/26"/>
    <x v="0"/>
    <m/>
    <n v="1"/>
    <n v="0"/>
    <n v="0"/>
    <s v="2010818Trái cây"/>
  </r>
  <r>
    <n v="226"/>
    <n v="2026"/>
    <x v="3"/>
    <s v="Thực phẩm tươi sống, chế biến"/>
    <x v="1"/>
    <s v="Nguyễn Thị Thùy Linh"/>
    <s v="Lưu Thị Hậu"/>
    <s v="MN"/>
    <s v="Thành phố Cần Thơ"/>
    <s v="Kiểm soát nguồn"/>
    <s v="Sản xuất, kinh doanh"/>
    <n v="2010818"/>
    <s v="CÔNG TY TNHH MTV DVTM VĂN HỒNG "/>
    <s v=" "/>
    <s v="HND: Phan Ngọc Lợi, Ấp Hòa Lợi, An Lạc Thôn, TP Cần Thơ"/>
    <s v="Ms, Trang"/>
    <n v="774847246"/>
    <s v="ctyvanhong2020@gmail,com"/>
    <s v="Mận An Phước"/>
    <s v="Huỳnh Thanh Hòa"/>
    <s v=" "/>
    <s v="QA NCC"/>
    <d v="2026-04-20T00:00:00"/>
    <n v="0.61"/>
    <s v="Đạt mức cơ bản và tái đánh giá sau 6 tháng"/>
    <m/>
    <s v=" "/>
    <s v="Vi phạm phụ gia, chất cấm"/>
    <s v="Chưa có biện pháp cách ly thuốc BVTV khi phun thuốc sang các ruộng xung quanh_x000a_Nhật ký trồng trọt chưa có liều lượng và thời gian cách ly"/>
    <s v="Lỗi hồ sơ chứng từ truy xuất"/>
    <s v="Chưa có bảng nhận diện lô thửa"/>
    <s v="Lỗi quy trình sản xuất – chế biến"/>
    <s v="Chưa có tập huấn ATTP cho hộ nông dân liên kết_x000a_Có khu lưu trữ phân thuốc BVTV nhưng chưa có bảng nhận diện_x000a_Rác mận hư trong vườn nhưng chưa được thu gom xử lý"/>
    <n v="0.64"/>
    <s v="Đạt mức cơ bản và tái đánh giá sau 6 tháng"/>
    <s v="NCC đã gửi hành động khắc phục"/>
    <s v="04/23/26"/>
    <s v="10/20/26"/>
    <x v="0"/>
    <m/>
    <n v="1"/>
    <n v="0"/>
    <n v="0"/>
    <s v="2010818Trái cây"/>
  </r>
  <r>
    <n v="227"/>
    <n v="2026"/>
    <x v="3"/>
    <s v="Thực phẩm tươi sống, chế biến"/>
    <x v="1"/>
    <s v="Nguyễn Thị Thùy Linh"/>
    <s v="Lưu Thị Hậu"/>
    <s v="MN"/>
    <s v="Tỉnh Đồng Nai"/>
    <s v="Định kỳ"/>
    <s v="Sản xuất, kinh doanh"/>
    <n v="2010453"/>
    <s v="CÔNG TY TNHH NÔNG SẢN XANH AN PHÁT"/>
    <s v="Số 481 xa lộ Hà Nội, khu phố 5B, P, Tân Biên, TP, Biên Hòa, Tỉnh Đồng Nai, "/>
    <s v=" "/>
    <s v="Ms Trang"/>
    <n v="916260911"/>
    <s v="ceo@depaco,vn"/>
    <s v="Đu đủ và dưa lưới các loại"/>
    <s v="Trần Khắc Điệp"/>
    <s v=" "/>
    <s v="QA NCC"/>
    <d v="2026-04-20T00:00:00"/>
    <n v="0.8"/>
    <s v="Đạt mức trung bình và tái đánh giá sau 1 năm"/>
    <m/>
    <s v=" "/>
    <s v="Vi phạm kiểm soát mối nguy"/>
    <s v="Chưa có biểu mẫu ghi nhận việc kiểm soát đo lường đối với các sản phẩm được cân và ghi nhãn định lượng sẵn tại cơ sở,"/>
    <s v="Lỗi bao bì thiếu thông tin truy xuất"/>
    <s v="Nhật kí sản xuất HLK Nguyễn Thị Phương Mai chưa thể hiện loại phân sử dụng (loại hỗn hợp nhiều thành phần)"/>
    <s v="Lỗi quy trình sản xuất – chế biến"/>
    <s v="Phân thuốc tại hộ Lý A Lục tập kết ngoài sân, không có kho chứa và khóa an toàn_x000a_Trên vườn trồng không có bảng nhận diện lô/thửa nên không so sánh đối chiếu với nhật kí sản xuất được (HKL Lý A Lục)_x000a_Trên nhật kí sản xuất chưa thể hiện thời gian cách ly khi sử dụng phân thuốc (HLK Lý A Lục)_x000a_Hàng hóa trong kho thành phẩm để sát tường_x000a_Cửa ra vào khu sơ chế thiếu lớp rèm đệm_x000a_NCC chưa thực hiện kiểm định nước tại cơ sở_x000a_Sử dụng nước rửa tay có mùi và chưa có cồn sát khuẩn_x000a_Nhân viên nữ còn đeo nữ trang trong lúc thao tác sơ chế/đóng gói,"/>
    <n v="0.8"/>
    <s v="Đạt mức trung bình và tái đánh giá sau 1 năm"/>
    <s v=" "/>
    <s v=" "/>
    <s v="04/20/27"/>
    <x v="0"/>
    <m/>
    <n v="1"/>
    <n v="0"/>
    <n v="0"/>
    <s v="2010453Trái cây"/>
  </r>
  <r>
    <n v="228"/>
    <n v="2026"/>
    <x v="3"/>
    <s v="Thực phẩm tươi sống, chế biến"/>
    <x v="1"/>
    <s v="Nguyễn Thị Thùy Linh"/>
    <s v="Lưu Thị Hậu"/>
    <s v="MN"/>
    <s v="Tỉnh Đồng Nai"/>
    <s v="Kiểm soát nguồn"/>
    <s v="Sản xuất, kinh doanh"/>
    <n v="2010453"/>
    <s v="CÔNG TY TNHH NÔNG SẢN XANH AN PHÁT"/>
    <s v=" "/>
    <s v="HKL Nguyễn Thị Phương Mai_Ấp Cẩm Sơn, xã Cẩm Mỹ, tỉnh Đồng Nai"/>
    <s v="Ms Trang"/>
    <n v="916260911"/>
    <s v="ceo@depaco,vn"/>
    <s v="Dưa lưới ruột vàng, dưa lưới Huỳnh Long, dưa lưới Hạ Uyển"/>
    <s v="Trần Khắc Điệp"/>
    <s v=" "/>
    <s v="QA NCC"/>
    <d v="2026-04-20T00:00:00"/>
    <n v="0.83"/>
    <s v="Đạt mức trung bình và tái đánh giá sau 1 năm"/>
    <m/>
    <s v=" "/>
    <m/>
    <s v=" "/>
    <s v="Lỗi hồ sơ chứng từ truy xuất"/>
    <s v="Nhật kí sản xuấNhật kí sản xuất HLK Nguyễn Thị Phương Mai chưa thể hiện loại phân sử dụng (loại hỗn hợp nhiều thành phần) HLK "/>
    <m/>
    <s v=" "/>
    <n v="0.83"/>
    <s v="Đạt mức trung bình và tái đánh giá sau 1 năm"/>
    <s v=" "/>
    <s v=" "/>
    <s v="04/20/27"/>
    <x v="0"/>
    <m/>
    <n v="1"/>
    <n v="0"/>
    <n v="0"/>
    <s v="2010453Trái cây"/>
  </r>
  <r>
    <n v="229"/>
    <n v="2026"/>
    <x v="3"/>
    <s v="Thực phẩm tươi sống, chế biến"/>
    <x v="1"/>
    <s v="Nguyễn Thị Thùy Linh"/>
    <s v="Lưu Thị Hậu"/>
    <s v="MN"/>
    <s v="Thành phố Hồ Chí Minh"/>
    <s v="Kiểm soát nguồn"/>
    <s v="Sản xuất, kinh doanh"/>
    <n v="2010453"/>
    <s v="CÔNG TY TNHH NÔNG SẢN XANH AN PHÁT"/>
    <s v=" "/>
    <s v="HLK Lý A Lục_Tổ 13, Ấp Phú Hòa, Xã Hòa Hiệp, Tp HCM"/>
    <s v="Ms Trang"/>
    <n v="916260911"/>
    <s v="ceo@depaco,vn"/>
    <s v="Đu đủ ruột vàng, đu đủ ruột đỏ"/>
    <s v="Trần Khắc Điệp"/>
    <s v=" "/>
    <s v="QA NCC"/>
    <d v="2026-04-20T00:00:00"/>
    <n v="0.74"/>
    <s v="Đạt mức cơ bản và tái đánh giá sau 6 tháng"/>
    <m/>
    <s v=" "/>
    <m/>
    <s v=" "/>
    <s v="Lỗi hồ sơ chứng từ truy xuất"/>
    <s v="Trên vườn chưa có bảng thông tin phân lô thửa nên chưa đối chiếu được với nhật kí sản xuất để theo dõi gian cách ly khi sử dụng phân thuốc (HLK Lý A Lục)_x000a_Trên vườn trồng không có bảng nhận diện lô/thửa nên không so sánh đối chiếu với nhật kí sản xuất được (HKL Lý A Lục)"/>
    <s v="Lỗi vệ sinh nhà xưởng – thiết bị"/>
    <s v="Phân thuốc và BVTV tại hộ nông dân tập kết ngoài sân, không có kho chứa và khóa an toàn"/>
    <n v="0.74"/>
    <s v="Đạt mức cơ bản và tái đánh giá sau 6 tháng"/>
    <s v=" "/>
    <s v=" "/>
    <s v="10/20/26"/>
    <x v="0"/>
    <m/>
    <n v="1"/>
    <n v="0"/>
    <n v="0"/>
    <s v="2010453Trái cây"/>
  </r>
  <r>
    <n v="230"/>
    <n v="2026"/>
    <x v="3"/>
    <s v="Thực phẩm tươi sống, chế biến"/>
    <x v="0"/>
    <s v="Nguyễn Thị Thanh Hào"/>
    <s v="Trần Quang Huy"/>
    <s v="MB"/>
    <s v="Thành phố Hà Nội"/>
    <s v="Kiểm soát nguồn"/>
    <s v="Sản xuất, kinh doanh"/>
    <n v="2010727"/>
    <s v="CƠ SỞ KINH DOANH HOÀNG THỊ XUYÊN"/>
    <s v="Sô 18A ngõ 7, phố Yên Phúc, phường Phúc La, Hà Đông, Hà Nội (phường Hà Đông, Hà Nội)"/>
    <s v=" "/>
    <s v=" "/>
    <s v=" "/>
    <s v=" "/>
    <s v="Thịt ốc"/>
    <s v="Nguyễn Thị Kim Lanh"/>
    <s v="Lê Anh Dũng"/>
    <s v="QA NCC"/>
    <d v="2026-04-21T00:00:00"/>
    <n v="0.622"/>
    <s v="Đạt mức cơ bản và tái đánh giá sau 6 tháng"/>
    <m/>
    <s v=" "/>
    <s v="Vi phạm về ATTP: Lịch sử vi phạm kiểm nghiệm (vi sinh/kháng sinh,…), KNKH"/>
    <s v="Có lịch sử vi phạm kiểm nghiệm tôm sú, lươn_x000a_Cân chưa có kiểm định =&gt; NCC bổ sung cân có kiểm định_x000a_Kho đẻ công cụ dụng cụ =&gt; cần quây kín và dọn dẹp vẹ sinh_x000a_Chưa có hồ sơ kiểm tra hàng hóa trong quá trình đóng thùng xuất đi_x000a_Bổ sung thiết bị bắn nhiệt độ để kiểm soát =&gt; Bổ sung có phiếu kiểm tra_x000a_Chưa có phiếu kỉm nghiệm nước đá =&gt; Vì nước đá đang tiếp xúc tực tiếp với thực phẩm_x000a_Chưa phân công rõ ràng về nhân sự chịu trách nhiệm về chất lượng_x000a_Chưa ghi chép thông tin hồ sơ theo dõi sản xuất"/>
    <s v="Lỗi hồ sơ chứng từ truy xuất"/>
    <s v="Cần bỏ sung hồ sơ truy xuất nguồn mua liên quan đến phần kiểm soát chất lượng"/>
    <s v="Lỗi vệ sinh nhà xưởng – thiết bị"/>
    <s v="Cơ sở nằm ở trong khu vực đông dân cư_x000a_Dọn kho tầng 2 để đảm bảo sạch sẽ chánh côn trùng_x000a_Nhà xưởng chưa kín_x000a_Tường đang ốp tôn, do cơ sở nhỏ lẻ_x000a_Sủ dụng nước sạch của nhà máy nước_x000a_Sàn vẫn đọng nước_x000a_NCC đang dùng túi bóng to để đựng cá vận chuyển vể các tỉnh_x000a_Công nhân càn tuân thủ bảo hộ khi đóng gói sản phẩm_x000a_Cần có hướng dẫn rửa tay sau khi đi vệ sinh_x000a_Chưa có hồ sơ vệ sinh"/>
    <n v="0.622"/>
    <s v="Đạt mức cơ bản và tái đánh giá sau 6 tháng"/>
    <s v=" "/>
    <s v=" "/>
    <s v="10/21/26"/>
    <x v="0"/>
    <m/>
    <n v="1"/>
    <n v="0"/>
    <n v="0"/>
    <s v="2010727Thủy hải sản"/>
  </r>
  <r>
    <n v="231"/>
    <n v="2026"/>
    <x v="3"/>
    <s v="Thực phẩm tươi sống, chế biến"/>
    <x v="1"/>
    <s v="Nguyễn Thị Thùy Linh, Nguyễn Thị Nhung"/>
    <s v="Lưu Thị Hậu, Dương Thị Lựu"/>
    <s v="MB"/>
    <s v="Thành phố Hà Nội"/>
    <s v="Định kỳ"/>
    <s v="Kinh doanh"/>
    <n v="2004749"/>
    <s v="CTY CP HTS VIỆT NAM"/>
    <s v="Số 78 đường Cầu Diễn, Nam Từ Liêm, Hà Nội"/>
    <s v=" "/>
    <s v="Ms Linh"/>
    <s v=" "/>
    <s v=" "/>
    <s v="Trái cây (Dưa bở, Hồng xiêm, xoài keo vàng, mận hậu, quyt đường, ổi nữ hoàng, quả nhãn, nho, táo xanh, xoài cát chu, xoài giống ĐL, xoài đỏ ĐL, Xoài Hòa Lộc, xoài giống Úc"/>
    <s v="Nguyễn Thị Hồng Tịnh"/>
    <s v=" "/>
    <s v="QA NCC"/>
    <d v="2026-04-21T00:00:00"/>
    <n v="0.73199999999999998"/>
    <s v="Đạt mức cơ bản và tái đánh giá sau 6 tháng"/>
    <m/>
    <s v=" "/>
    <s v="Vi phạm nhãn mác/bao bì"/>
    <s v="Nhãn sản phẩm (Nho, mận hậu, Nhãn) thiếu thông tin &quot;Hình ảnh chỉ mang tính chất minh họa&quot;_x000a_Cân điện tử chưa dán tem kiểm định cân (có hồ sơ KĐ)"/>
    <m/>
    <s v=" "/>
    <s v="Lỗi vệ sinh nhà xưởng – thiết bị"/>
    <s v="&quot;Bao bì đựng thực phẩm đc lưu trữ trực tiếp dưới sàn_x000a_Hàng chờ xử lý trong kho chưa có thẻ nhận dạng&quot;_x000a_Sàn kho bẩn_x000a_Tường bám bẩn, tường kho mát có gỉ mốc_x000a_Trần nhà ẩm bị mốc góc nhà_x000a_CCDC: Bàn sơ chế bám bẩn, máy pack khay gỉ"/>
    <n v="0.73"/>
    <s v="Đạt mức cơ bản và tái đánh giá sau 6 tháng"/>
    <s v=" "/>
    <s v=" "/>
    <s v="10/21/26"/>
    <x v="0"/>
    <m/>
    <n v="1"/>
    <n v="0"/>
    <n v="0"/>
    <s v="2004749Trái cây"/>
  </r>
  <r>
    <n v="232"/>
    <n v="2026"/>
    <x v="3"/>
    <s v="Thực phẩm tươi sống, chế biến"/>
    <x v="1"/>
    <s v="Nguyễn Thị Thùy Linh, Nguyễn Thị Nhung"/>
    <s v="Lưu Thị Hậu, Dương Thị Lựu"/>
    <s v="MN"/>
    <s v="Tỉnh Vĩnh Long"/>
    <s v="Định kỳ"/>
    <s v="Kinh doanh"/>
    <n v="2062520"/>
    <s v="CÔNG TY TNHH TM PHÁT HƯNG THỊNH"/>
    <s v="10B1/1, ấp Phú Long B, Xã Phú Quới, Tỉnh Vĩnh Long"/>
    <s v=" "/>
    <s v="Mr, Triết"/>
    <n v="908818790"/>
    <s v="phathungthinh,fruit@gmail,com"/>
    <s v="Dưa hấu không hạt, dưa hấu HMN, mít Thái,chuối sứ"/>
    <s v="Huỳnh Thanh Hòa"/>
    <s v=" "/>
    <s v="QA NCC"/>
    <d v="2026-04-22T00:00:00"/>
    <n v="0.55000000000000004"/>
    <s v=" Không đạt và ngừng mua hàng"/>
    <m/>
    <s v=" "/>
    <s v="Lỗi khác"/>
    <s v="Chưa cung cấp hồ sơ công bố túi lưới bao cam sành, bưởi da xanh_x000a_Chưa có kiểm định cân tại cơ sở sơ chế"/>
    <m/>
    <s v=" "/>
    <s v="Lỗi vệ sinh nhà xưởng – thiết bị"/>
    <s v="Chưa cung cấp KN đất nước vùng trồng_x000a_Tường, trần khu vực tiếp nhận còn nhiều mạng nhện_x000a_Chưa có màng chắn côn trùng tại các cửa ra vào_x000a_Chưa có KN nước tại cơ sở sản xuất_x000a_Chưa cung cấp hóa đơn rác_x000a_Sử dụng nước rửa tay có mùi( sử dụng lifebouy)chưa có hướng dẫn rữa tay và nhắc nhở rửa tay sau khi đi vệ sinh"/>
    <n v="0.67"/>
    <s v="Đạt mức cơ bản và tái đánh giá sau 6 tháng"/>
    <s v="NCC đã gửi hành động khắc phục"/>
    <s v="04/24/26"/>
    <s v="10/22/26"/>
    <x v="0"/>
    <m/>
    <n v="1"/>
    <n v="0"/>
    <n v="0"/>
    <s v="2062520Trái cây"/>
  </r>
  <r>
    <n v="233"/>
    <n v="2026"/>
    <x v="3"/>
    <s v="Thực phẩm tươi sống, chế biến"/>
    <x v="1"/>
    <s v="Nguyễn Thị Thùy Linh, Nguyễn Thị Nhung"/>
    <s v="Lưu Thị Hậu, Dương Thị Lựu"/>
    <s v="MN"/>
    <s v="Tỉnh Vĩnh Long"/>
    <s v="Kiểm soát nguồn"/>
    <s v="Kinh doanh"/>
    <n v="2062520"/>
    <s v="CÔNG TY TNHH TM PHÁT HƯNG THỊNH"/>
    <s v=" "/>
    <s v="HND: Nguyễn Văn Ít , Phú Long B, Phú Quới, Long Hồ, Vĩnh Long"/>
    <s v="Mr, Triết"/>
    <n v="908818790"/>
    <s v="phathungthinh,fruit@gmail,com"/>
    <s v="Chuối sứ, mít Thái"/>
    <s v="Huỳnh Thanh Hòa"/>
    <s v=" "/>
    <s v="QA NCC"/>
    <d v="2026-04-22T00:00:00"/>
    <n v="0.47"/>
    <s v=" Không đạt và ngừng mua hàng"/>
    <m/>
    <s v=" "/>
    <s v="Vi phạm phụ gia, chất cấm"/>
    <s v="Chưa có biện pháp cách ly thuốc BVTV khi phun thuốc sang các ruộng xung quanh_x000a_Chưa cung cấp hóa đơn phân thuốc BVTV_x000a_Chưa cung cấp nhật ký trồng trọt"/>
    <s v="Lỗi hồ sơ chứng từ truy xuất"/>
    <s v="Chưa có bảng nhận diện lô thửa"/>
    <s v="Lỗi khác"/>
    <s v="Chưa có tập huấn hướng dẫn ATTP hộ nông dân liên kết_x000a_Rác thân chuối sau thu hoạch chưa được thu gom xử lý_x000a_Chưa Có bể hoặc dụng cụ chứa vỏ bao bì thuốc bảo vệ thực vật"/>
    <n v="0.64"/>
    <s v="Đạt mức cơ bản và tái đánh giá sau 6 tháng"/>
    <s v="NCC đã gửi hành động khắc phục"/>
    <s v="04/24/26"/>
    <s v="10/22/26"/>
    <x v="0"/>
    <m/>
    <n v="1"/>
    <n v="0"/>
    <n v="0"/>
    <s v="2062520Trái cây"/>
  </r>
  <r>
    <n v="234"/>
    <n v="2026"/>
    <x v="3"/>
    <s v="Thực phẩm tươi sống, chế biến"/>
    <x v="1"/>
    <s v="Nguyễn Thị Thùy Linh, Nguyễn Thị Nhung"/>
    <s v="Lưu Thị Hậu, Dương Thị Lựu"/>
    <s v="MN"/>
    <s v="Tỉnh Vĩnh Long"/>
    <s v="Kiểm soát nguồn"/>
    <s v="Kinh doanh"/>
    <n v="2062520"/>
    <s v="CÔNG TY TNHH TM PHÁT HƯNG THỊNH"/>
    <s v=" "/>
    <s v="HND: Nguyễn Xuân Đảnh, Long Hưng A, Lấp Vò, Đồng Tháp"/>
    <s v="Mr, Triết"/>
    <n v="908818790"/>
    <s v="phathungthinh,fruit@gmail,com"/>
    <s v="Dưa hấu Không hạt, dưa hấu HMN"/>
    <s v="Huỳnh Thanh Hòa"/>
    <s v=" "/>
    <s v="QA NCC"/>
    <d v="2026-04-22T00:00:00"/>
    <n v="0.67"/>
    <s v="Đạt mức cơ bản và tái đánh giá sau 6 tháng"/>
    <m/>
    <s v=" "/>
    <s v="Vi phạm phụ gia, chất cấm"/>
    <s v="Chưa có biện pháp cách ly thuốc BVTV khi phun thuốc sang các ruộng xung quanh"/>
    <s v="Lỗi hồ sơ chứng từ truy xuất"/>
    <s v="Chưa có bảng nhận diện lô thửa"/>
    <s v="Lỗi quy trình sản xuất – chế biến"/>
    <s v="Chưa có tập huấn hướng dẫn ATTP hộ nông dân liên kết_x000a_Dưa thu hoạch còn để trực tiếp dưới đất_x000a_Chưa Có bể hoặc dụng cụ chứa vỏ bao bì thuốc bảo vệ thực vật"/>
    <n v="0.67"/>
    <s v="Đạt mức cơ bản và tái đánh giá sau 6 tháng"/>
    <s v=" "/>
    <s v=" "/>
    <s v="10/22/26"/>
    <x v="0"/>
    <m/>
    <n v="1"/>
    <n v="0"/>
    <n v="0"/>
    <s v="2062520Trái cây"/>
  </r>
  <r>
    <n v="235"/>
    <n v="2026"/>
    <x v="3"/>
    <s v="Thực phẩm tươi sống, chế biến"/>
    <x v="2"/>
    <s v="Nguyễn Thị Kim Cúc, Nguyễn Thị Quyên"/>
    <s v="Lưu Thị Hậu, Dương Thị Lựu"/>
    <s v="MB"/>
    <s v="Tỉnh Hưng Yên"/>
    <s v="Định kỳ"/>
    <s v="Sản xuất, kinh doanh"/>
    <n v="2008074"/>
    <s v="CTY TNHH ĐTPT TTM FARM"/>
    <s v="Thôn Đồng Mỹ, Xã Tân Minh, Huyện Yên Mỹ, Tỉnh Hưng Yên. "/>
    <s v=" "/>
    <s v="Ms Duyên- Hồng"/>
    <n v="973543434"/>
    <s v=": ttmfarm@gmail.com"/>
    <s v="rau củ"/>
    <s v="Trần Văn Khoa"/>
    <m/>
    <s v="QA NCC"/>
    <d v="2026-04-21T00:00:00"/>
    <n v="0.6"/>
    <s v="Đạt mức cơ bản và tái đánh giá sau 6 tháng"/>
    <m/>
    <m/>
    <s v="Hồ sơ pháp lý sản phẩm: không có công bố/sai công bố/sai tiêu chuẩn "/>
    <s v="Sản phẩm cần nước chưa có chứng nhận vùng trồng"/>
    <s v="Lỗi hồ sơ chứng từ truy xuất"/>
    <s v="Nhật ký sản xuất chưa thể hiện thông tin: lô thửa, ngày thu hoạch, sản lượng thu hoạch_x000a_Vườn chưa có bảng biển nhận diện"/>
    <s v="Lỗi vệ sinh nhà xưởng – thiết bị"/>
    <s v="Nhà xưởng chưa kín=&gt; rủi ro nhiễm chéo"/>
    <n v="0.6"/>
    <s v="Đạt mức cơ bản và tái đánh giá sau 6 tháng"/>
    <m/>
    <m/>
    <d v="2026-10-21T00:00:00"/>
    <x v="0"/>
    <m/>
    <n v="1"/>
    <n v="0"/>
    <n v="0"/>
    <s v="2008074Rau củ"/>
  </r>
  <r>
    <n v="236"/>
    <n v="2026"/>
    <x v="3"/>
    <s v="Thực phẩm tươi sống, chế biến"/>
    <x v="2"/>
    <s v="Nguyễn Thị Kim Cúc, Nguyễn Thị Quyên"/>
    <s v="Lưu Thị Hậu, Dương Thị Lựu"/>
    <s v="MB"/>
    <s v="Thành phố Hà Nội"/>
    <s v="Định kỳ"/>
    <s v="Sản xuất và kinh doanh"/>
    <n v="2002599"/>
    <s v="CTY CP GTECH VIỆT NAM"/>
    <s v="Thôn Bằng Sở, xã Ninh Sở, Huyện Thường Tín, Hà Nội"/>
    <s v=" "/>
    <s v="Chị Hà"/>
    <n v="984920986"/>
    <s v="Vinasafl &lt;vinasafl@gmail.com&gt;"/>
    <s v="rau củ"/>
    <s v="Nguyễn Thị Hồng Tịnh"/>
    <s v="Nguyễn Thị Kim Lanh"/>
    <s v="QA NCC"/>
    <d v="2026-04-24T00:00:00"/>
    <n v="0.73570000000000002"/>
    <s v="Đạt mức cơ bản và tái đánh giá sau 6 tháng"/>
    <m/>
    <m/>
    <s v="Vi phạm nhãn mác/bao bì"/>
    <s v="Tem nhãn phụ của SP chưa điều chỉnh đơn vị hành chính mới"/>
    <s v="Lỗi hồ sơ chứng từ truy xuất"/>
    <s v="Sản phẩm hạt sen  lấy từ hộ Nguyễn Thanh Tuấn thiếu BCK lĩnh vực trồng trọt"/>
    <s v="Lỗi khác"/>
    <s v="Nước sản xuất chưa có kết quả kiểm nghiệm (NCC đã gửi mẫu đi kiểm)"/>
    <n v="0.73570000000000002"/>
    <s v="Đạt mức cơ bản và tái đánh giá sau 6 tháng"/>
    <m/>
    <m/>
    <d v="2026-10-24T00:00:00"/>
    <x v="0"/>
    <m/>
    <n v="1"/>
    <n v="0"/>
    <n v="0"/>
    <s v="2002599Rau củ"/>
  </r>
  <r>
    <n v="237"/>
    <n v="2026"/>
    <x v="3"/>
    <s v="Thực phẩm tươi sống, chế biến"/>
    <x v="2"/>
    <s v="Lâm Kim Huyền Trân_x000a_Kiều Thị Thuyết Sương_x000a_Nguyễn Thị Bách Thoa"/>
    <s v="Dương Thị Lựu"/>
    <s v="MN"/>
    <s v="Tỉnh Lâm Đồng"/>
    <s v="Định kỳ"/>
    <s v="Sản xuất và kinh doanh"/>
    <n v="2010978"/>
    <s v="CTY TNHH SXTM HỒNG ÂN"/>
    <s v="Thôn Ninh Hòa, xã Ninh Gia, huyện Đức Trọng, Lâm Đồng"/>
    <m/>
    <s v="Phạm Thị Ân"/>
    <n v="917520243"/>
    <s v="phaman.ruougaco@gmail.com; ruougaco@gmail.com; nampoco.gaco@gmail.com"/>
    <s v="Nấm bào ngư xám, nấm notaky, nấm mỡ, nấm hương tươi"/>
    <s v="Trần Xuân Hưng"/>
    <m/>
    <s v="QA NCC"/>
    <d v="2026-04-24T00:00:00"/>
    <n v="0.81"/>
    <s v="Đạt mức trung bình và tái đánh giá sau 1 năm"/>
    <m/>
    <m/>
    <m/>
    <m/>
    <s v="Lỗi hồ sơ chứng từ truy xuất"/>
    <s v="HLK chưa có bảng nhận diện lô thửa"/>
    <s v="Lỗi vệ sinh nhà xưởng – thiết bị"/>
    <s v="Các hộ liên kết chưa có phiếu kiểm nghiệm nước tưới_x000a_Kho bảo quản chưa có bảng nhận diện kho thành phẩm, kho nguyên liệu_x000a_Có sơ đồ bẫy chuột, đè bẫy côn trùng. Chưa có hồ sơ theo dõi bẫy chuột"/>
    <n v="0.81"/>
    <s v="Đạt mức trung bình và tái đánh giá sau 1 năm"/>
    <m/>
    <m/>
    <d v="2027-04-24T00:00:00"/>
    <x v="0"/>
    <m/>
    <n v="1"/>
    <n v="0"/>
    <n v="0"/>
    <s v="2010978Rau củ"/>
  </r>
  <r>
    <n v="238"/>
    <n v="2026"/>
    <x v="3"/>
    <s v="Thực phẩm tươi sống, chế biến"/>
    <x v="5"/>
    <s v="Nguyễn Thị Dung_x000a_Nguyễn Thị Ngọc Tú"/>
    <s v="Huỳnh Thị Bảo Trâm"/>
    <s v="MN"/>
    <s v="Thành phố Hồ Chí Minh"/>
    <s v="Định kỳ"/>
    <s v="Sản xuất và kinh doanh"/>
    <n v="2008325"/>
    <s v="CTY TNHH GFU"/>
    <s v="688/59A Hương Lộ 2, Bình Trị Đông, Bình Tân "/>
    <m/>
    <s v="Ms Dương"/>
    <s v="0817867717"/>
    <s v="Kingskimchi@gmail.com; sales@gfu.vn"/>
    <s v="Kim chi, cà pháo"/>
    <s v="Nguyễn Quốc Hiển"/>
    <m/>
    <s v="QA NCC"/>
    <d v="2026-04-24T00:00:00"/>
    <n v="0.82"/>
    <s v="Đạt mức trung bình và tái đánh giá sau 1 năm"/>
    <m/>
    <m/>
    <s v="Vi phạm kiểm soát mối nguy"/>
    <s v="Chưa có khu vực riêng để lưu trữ hàng chờ xử lý_x000a_Chưa bố trị kệ lưu mẫu nên khó vận hành cho việc kiểm tra và đánh giá chất lượng"/>
    <s v="Lỗi hồ sơ chứng từ truy xuất"/>
    <s v="Có hổ sơ kiểm soát từ nguyên liệu đến thành phẩm tuy nhiên cần rà soát các chỉ tiêu đánh giá và điều chỉnh quy trình phù hợp với thực tế sản xuất."/>
    <s v="Lỗi vệ sinh nhà xưởng – thiết bị"/>
    <s v="Cần có kế hoạch bảo trì thay thế máy cắt cải (ghi nhận bong tróc)_x000a_Thớt sơ chế cần được thay thế định kỳ (ghi nhận thớt nhưa có hiện tượng bong tróc)_x000a_Ghi nhận NCC có bảng ghi thông tin về hàng lưu trữ, tuy nhiên cần lưu ý thẻ tạm và sản phẩm đã đóng date để tránh gây sai lệch về thời gian"/>
    <n v="0.82"/>
    <s v="Đạt mức trung bình và tái đánh giá sau 1 năm"/>
    <m/>
    <m/>
    <d v="2027-04-24T00:00:00"/>
    <x v="0"/>
    <m/>
    <n v="1"/>
    <n v="0"/>
    <n v="0"/>
    <s v="2008325Thức ăn nấu sẵn"/>
  </r>
  <r>
    <n v="239"/>
    <n v="2026"/>
    <x v="3"/>
    <s v="Thực phẩm tươi sống, chế biến"/>
    <x v="2"/>
    <s v="Lâm Kim Huyền Trân_x000a_Kiều Thị Thuyết Sương_x000a_Nguyễn Thị Bách Thoa"/>
    <s v="Dương Thị Lựu"/>
    <s v="MN"/>
    <s v="Thành phố Hồ Chí Minh"/>
    <s v="Định kỳ"/>
    <s v="Sản xuất và kinh doanh"/>
    <n v="2003784"/>
    <s v="CÔNG TY TNHH MTV SXKDDV TRÂM ANH"/>
    <s v="133-133A-133B An Phú Đông 03, P. An Phú Đông, Q12"/>
    <s v=" "/>
    <s v="Ms. Thẩm"/>
    <n v="902343143"/>
    <s v="Foodtramanh@gmail.com"/>
    <s v="Nấm bào ngư trắng, xám, nấm NK"/>
    <s v="Trần Khắc Điệp"/>
    <s v=" "/>
    <s v="QA NCC"/>
    <d v="2026-03-04T00:00:00"/>
    <s v="77.0%"/>
    <s v="Đạt mức trung bình và tái đánh giá sau 1 năm"/>
    <s v=" "/>
    <s v=" "/>
    <s v=" "/>
    <s v=" "/>
    <s v="Lỗi hồ sơ chứng từ truy xuất"/>
    <s v="Có nhật kí sản xuất của riêng mỗi trại nấm, tuy nhiên:_x000a_Tại trại chưa có bảng nhận diện thông tin lô thử: một trại trồng 02 loại nấm trở lên, và ngày cấy phôi cũng khách nhau_x000a_Hồ sơ truy xuất: có quy trình truy xuất nhung chưa khoa học, chưa mã hóa số lô với các mặt hàng nhập khẩu."/>
    <s v="Lỗi quy trình sản xuất – chế biến"/>
    <s v="Nhà nấm nhiều rác lá cây và rác nhựa dưới nền_x000a_Chưa cung cấp KN nước tưới vùng trồng nấm bào ngư (nước giếng)_x000a_Chưa cung cấp KN  giá thể trồng nấm bào ngư_x000a_Khảo sát thực tế 03 nhà nấm của hộ liên kết nấm bào ngư: bịch phôi nấm không có khoản cách với mặt đất (chậm đất), nấm khi ra có thể tiếp xúc trực tiếp với nền đất)_x000a_Trên sàn khu vực sơ chế có nhiều vụn xốp_x000a_Một số thùng rác trong khu sơ chế chưa có túi rác_x000a_Sử dụng nước rửa tay có mùi và không có trang bị cồn sát khuẩn_x000a_Có hợp đồng với bên thứ 3 là công ty cổ phần tập đoàn Wincare (ngày nghiệm thu gần nhất là 30/03/2026)_x000a_Biểu mẫu theo dõi, chưa thể hiện được số lượng côn trùng và chủng loại từ đó đưa ra được các cảnh báo và hướng khắc phục phù hợp."/>
    <n v="0.77"/>
    <s v="Đạt mức trung bình và tái đánh giá sau 1 năm"/>
    <s v=" "/>
    <s v=" "/>
    <d v="2027-03-04T00:00:00"/>
    <x v="0"/>
    <m/>
    <n v="1"/>
    <n v="0"/>
    <n v="0"/>
    <s v="2003784Rau củ"/>
  </r>
  <r>
    <n v="240"/>
    <n v="2026"/>
    <x v="3"/>
    <s v="Thực phẩm tươi sống, chế biến"/>
    <x v="2"/>
    <s v="Lâm Kim Huyền Trân_x000a_Kiều Thị Thuyết Sương_x000a_Nguyễn Thị Bách Thoa"/>
    <s v="Dương Thị Lựu"/>
    <s v="MN"/>
    <s v="Tỉnh Đồng Nai"/>
    <s v="Kiểm soát nguồn"/>
    <s v="Sản xuất và kinh doanh"/>
    <n v="2003784"/>
    <s v="CÔNG TY TNHH MTV SXKDDV TRÂM ANH"/>
    <s v=" "/>
    <s v="HLK Nguyễn Thị Lời_HTX Bảo Quang, Long Khánh, Đồng Nai "/>
    <s v="Ms. Thẩm"/>
    <n v="902343143"/>
    <s v="Foodtramanh@gmail.com"/>
    <s v="Nấm bào ngư trắng, xám, nấm NK"/>
    <s v="Trần Khắc Điệp"/>
    <s v=" "/>
    <s v="QA NCC"/>
    <d v="2026-03-04T00:00:00"/>
    <s v="64.0%"/>
    <s v="Đạt mức cơ bản và tái đánh giá sau 6 tháng"/>
    <s v=" "/>
    <s v=" "/>
    <s v="Vi phạm kiểm soát mối nguy"/>
    <s v="Chưa cung cấp kiểm nghiệm giá thể trồng nấm bào ngư_x000a_Chưa cung cấp kiểm nghiệm nước tưới vùng trồng nấm bào ngư (nước giếng)"/>
    <s v="Lỗi hồ sơ chứng từ truy xuất"/>
    <s v="Có nhật kí sản xuất của riêng mỗi trại nấm, tuy nhiên:_x000a_Tại trại chưa có bảng nhận diện thông tin lô thử: một trại trồng 02 loại nấm trở lên và ngày cấy phôi cũng khách nhau"/>
    <s v="Lỗi quy trình sản xuất – chế biến"/>
    <s v="Khảo sát thực tế 03 nhà nấm của hộ liên kết nấm bào ngư: bịch phôi nấm không có khoản cách với mặt đất (chậm đất), nấm khi ra có thể tiếp xúc trực tiếp với nền đất._x000a_Nhà nấm nhiều rác lá cây và rác nhựa dưới nền"/>
    <n v="0.64"/>
    <s v="Đạt mức cơ bản và tái đánh giá sau 6 tháng"/>
    <s v=" "/>
    <s v=" "/>
    <d v="2026-09-04T00:00:00"/>
    <x v="0"/>
    <m/>
    <n v="1"/>
    <n v="0"/>
    <n v="0"/>
    <s v="2003784Rau củ"/>
  </r>
  <r>
    <n v="241"/>
    <n v="2026"/>
    <x v="3"/>
    <s v="Thực phẩm công nghệ"/>
    <x v="3"/>
    <s v="Đại Thị Thanh Huyền, Nguyễn Thị Kim Chi "/>
    <s v="Lê Khánh Châu"/>
    <s v="MN"/>
    <s v="Thành phố Hồ Chí Minh"/>
    <s v="Định kỳ"/>
    <s v="Sản xuất và kinh doanh"/>
    <n v="2006872"/>
    <s v="CTY TNHH MARKETING IBC"/>
    <s v="9/4 Nhị Bình 12, Xã Đông Thạnh, TPHCM, Việt Nam"/>
    <s v=" "/>
    <s v=" "/>
    <n v="969147140"/>
    <s v="salesfood.ibc@gmail.com"/>
    <s v="Khô gà lá chanh, khô gà bơ tỏi"/>
    <s v="Hoàng Kim Duy"/>
    <s v=" "/>
    <s v="QA NCC"/>
    <d v="2026-04-24T00:00:00"/>
    <s v="55,9%"/>
    <s v=" Không đạt và ngừng mua hàng"/>
    <s v=" "/>
    <s v=" "/>
    <s v="Vi phạm nhãn mác/bao bì"/>
    <s v="Chưa có kiểm nghiệm nguyên liệu lá chanh sấy khô, tỏi tươi, gừng, sả ; chưa có hợp đồng nguyên liệu ớt tươi_x000a_Sản phẩm sản xuất ở HCM nhưng đang mã hóa là ở HN (17 mã) ;  Giờ in ghi chưa đúng đối với ca sản xuất chiều"/>
    <s v="Lỗi hồ sơ chứng từ truy xuất"/>
    <s v="Nhà xưởng chưa đảm bảo nguyên tắc 01 chiều_x000a_Có kế hoạch/ quy trình/ quy định kiểm soát chất lượng từ nguyên liệu đến thành phẩm nhưng chưa lưu đầy đủ hồ sơ hết vòng đời sản phẩm_x000a_Chưa có hợp đồng + hóa đơn nguyên liệu ớt tươi ; Chưa có HSCB + PKN hạt điều_x000a_Chưa có hồ sơ day du đảm bảo truy xuất từ đầu vào đến đầu ra_x000a_Hồ sơ chưa lưu đầy đủ tối thiểu hết vòng đời sản phẩm"/>
    <s v="Lỗi vệ sinh nhà xưởng – thiết bị"/>
    <s v="01 số cân chưa có hiệu chuẩn nội bộ (Chỉ có 01 câncó kiểm định) ; Biên bản kiểm tra định lượng sản phẩm thành phẩm chưa đủ số lượng thành phẩm_x000a_NCC chưa lưu mẫu + chưa có hồ sơ lưu mẫu_x000a_Nhân viên mang dép không đồng bộ vào trong khu vực xưởng ; Nhân viên chưa đeo khẩu trang_x000a_Chưa có xét nghiệm máu, nước tiểu của nhân viên dóng gói, kho (09 người)_x000a_Nhân viên còn mang đồ uống vào khu vực sản xuất_x000a_Nhà xưởng chưa đảm bảo nguyên tắc 01 chiều_x000a_ Khu vực rửa, sơ chế chưa tách biệt_x000a_Nền bị bể_x000a_Cửa ra vào còn mở chưa đóng lại_x000a_Thiết bị luộc còn đóng vôi, rỉ sét_x000a_Có máy dò kim loại ; có máy đo độ ẩm nhưng chưa có thiết bị kiểm tra hiệu chuẩn máy sấy_x000a_Chưa có kiểm nghiệm nước giếng_x000a_Sản phẩm bảo quản trong kho chưa có bảng thẻ kho các thông tin về: Tên sản phẩm, lô hàng, ngày sản xuất._x000a_Đèn côn trùng 01 đèn không sáng_x000a_Có hợp đồng diệt côn trùng nhưng chưa có sơ đồ đặt bẫy"/>
    <n v="0.55900000000000005"/>
    <s v="Không đạt, tạm ngừng nhập hàng"/>
    <s v=" "/>
    <s v=" "/>
    <b v="0"/>
    <x v="1"/>
    <m/>
    <n v="0"/>
    <n v="1"/>
    <n v="0"/>
    <s v="2006872Bánh kẹo"/>
  </r>
  <r>
    <e v="#REF!"/>
    <n v="2026"/>
    <x v="4"/>
    <s v="Thực phẩm tươi sống, chế biến"/>
    <x v="2"/>
    <s v="Nhà hàng HÀNH TRÌNH LÀM CHỦ"/>
    <m/>
    <s v="MN"/>
    <s v="Thành phố Đà Nẵng"/>
    <s v="Mở mới"/>
    <m/>
    <s v="NCC mới"/>
    <s v="ORGANIC"/>
    <s v="07-17 Hồ nghinh, sơn trà, đà nẵng"/>
    <s v="Nhà hàng cung cấp dịch vụ ăn uống"/>
    <m/>
    <m/>
    <s v="Ms. Linh - Viettravel"/>
    <s v="linhnkh.mice@vietravel.com"/>
    <s v="Phùng Thanh Anh"/>
    <s v="Trần Thị Hòa"/>
    <s v="QA NCC"/>
    <d v="2026-03-06T00:00:00"/>
    <s v="61.00%"/>
    <s v="Đạt mức cơ bản và tái đánh giá sau 6 tháng"/>
    <m/>
    <m/>
    <m/>
    <m/>
    <m/>
    <m/>
    <m/>
    <m/>
    <s v="61.00%"/>
    <s v="Đạt mức cơ bản và tái đánh giá sau 6 tháng"/>
    <m/>
    <m/>
    <d v="2026-03-12T00:00:00"/>
    <x v="0"/>
    <m/>
    <m/>
    <m/>
    <m/>
    <m/>
  </r>
  <r>
    <e v="#REF!"/>
    <n v="2026"/>
    <x v="4"/>
    <s v="Thực phẩm tươi sống, chế biến"/>
    <x v="2"/>
    <s v="Nhà hàng HÀNH TRÌNH LÀM CHỦ"/>
    <m/>
    <s v="MN"/>
    <s v="Thành phố Đà Nẵng"/>
    <s v="Mở mới"/>
    <m/>
    <s v="NCC mới"/>
    <s v="COM NIÊUU HƯƠNG ĐỒNG"/>
    <s v="04 Duy Tân, P. Hòa Thuận Đông, Q. Hải Châu, Tp. Đà Nẵng"/>
    <s v="Nhà hàng cung cấp dịch vụ ăn uống"/>
    <m/>
    <m/>
    <s v="Ms. Linh - Viettravel"/>
    <s v="linhnkh.mice@vietravel.com"/>
    <s v="Phùng Thanh Anh"/>
    <s v="Trần Thị Hòa"/>
    <s v="QA NCC"/>
    <d v="2026-03-06T00:00:00"/>
    <s v="61.00%"/>
    <s v="Đạt mức cơ bản và tái đánh giá sau 6 tháng"/>
    <m/>
    <m/>
    <m/>
    <m/>
    <m/>
    <m/>
    <m/>
    <m/>
    <s v="61.00%"/>
    <s v="Đạt mức cơ bản và tái đánh giá sau 6 tháng"/>
    <m/>
    <m/>
    <d v="2026-03-12T00:00:00"/>
    <x v="0"/>
    <m/>
    <m/>
    <m/>
    <m/>
    <m/>
  </r>
  <r>
    <e v="#REF!"/>
    <n v="2026"/>
    <x v="4"/>
    <s v="Thực phẩm tươi sống, chế biến"/>
    <x v="2"/>
    <s v="Nhà hàng HÀNH TRÌNH LÀM CHỦ"/>
    <m/>
    <s v="MN"/>
    <s v="Thành phố Đà Nẵng"/>
    <s v="Mở mới"/>
    <m/>
    <s v="NCC mới"/>
    <s v="CỘI NGUỒN ĐẢO XANH"/>
    <s v="Lô 01A 43 Khu Công Viên Bắc Tượng Đài, Đà Nẵng, Việt Nam"/>
    <s v="Nhà hàng cung cấp dịch vụ ăn uống"/>
    <m/>
    <m/>
    <s v="Ms. Linh - Viettravel"/>
    <s v="linhnkh.mice@vietravel.com"/>
    <s v="Phùng Thanh Anh"/>
    <s v="Trần Thị Hòa"/>
    <s v="QA NCC"/>
    <d v="2026-03-06T00:00:00"/>
    <s v="61.00%"/>
    <s v="Đạt mức cơ bản và tái đánh giá sau 6 tháng"/>
    <m/>
    <m/>
    <m/>
    <m/>
    <m/>
    <m/>
    <m/>
    <m/>
    <s v="61.00%"/>
    <s v="Đạt mức cơ bản và tái đánh giá sau 6 tháng"/>
    <m/>
    <m/>
    <d v="2026-03-12T00:00:00"/>
    <x v="0"/>
    <m/>
    <m/>
    <m/>
    <m/>
    <m/>
  </r>
  <r>
    <e v="#REF!"/>
    <n v="2026"/>
    <x v="4"/>
    <s v="Thực phẩm tươi sống, chế biến"/>
    <x v="2"/>
    <s v="Nhà hàng HÀNH TRÌNH LÀM CHỦ"/>
    <m/>
    <s v="MN"/>
    <s v="Thành phố Đà Nẵng"/>
    <s v="Mở mới"/>
    <m/>
    <s v="NCC mới"/>
    <s v="CƠM NIÊU CỘI NGUỒN Q&amp;T ĐÀ NẴNG"/>
    <s v="159-161 Chương Dương, P. Mỹ An, Q. Ngũ Hành Sơn, Đà Nẵng, Việt Nam"/>
    <s v="Nhà hàng cung cấp dịch vụ ăn uống"/>
    <m/>
    <m/>
    <s v="Ms. Linh - Viettravel"/>
    <s v="linhnkh.mice@vietravel.com"/>
    <s v="Phùng Thanh Anh"/>
    <s v="Trần Thị Hòa"/>
    <s v="QA NCC"/>
    <d v="2026-03-06T00:00:00"/>
    <s v="61.00%"/>
    <s v="Đạt mức cơ bản và tái đánh giá sau 6 tháng"/>
    <m/>
    <m/>
    <m/>
    <m/>
    <m/>
    <m/>
    <m/>
    <m/>
    <s v="61.00%"/>
    <s v="Đạt mức cơ bản và tái đánh giá sau 6 tháng"/>
    <m/>
    <m/>
    <d v="2026-03-12T00:00:00"/>
    <x v="0"/>
    <m/>
    <m/>
    <m/>
    <m/>
    <m/>
  </r>
  <r>
    <e v="#REF!"/>
    <n v="2026"/>
    <x v="4"/>
    <s v="Thực phẩm tươi sống, chế biến"/>
    <x v="2"/>
    <s v="Nhà hàng HÀNH TRÌNH LÀM CHỦ"/>
    <m/>
    <s v="MN"/>
    <s v="Thành phố Đà Nẵng"/>
    <s v="Mở mới"/>
    <m/>
    <s v="NCC mới"/>
    <s v="FOR YOU PALACE &amp; FOR YOU LUXURY ĐÀ NẴNG"/>
    <s v="Lô 1-2-3 A7.3, Khu Bắc Tượng Đài, Đường 2/9, P. Hòa Cường Bắc, Q. Hải Châu, Đà Nẵng"/>
    <s v="Nhà hàng cung cấp dịch vụ ăn uống"/>
    <m/>
    <m/>
    <s v="Ms. Linh - Viettravel"/>
    <s v="linhnkh.mice@vietravel.com"/>
    <s v="Phùng Thanh Anh"/>
    <s v="Trần Thị Hòa"/>
    <s v="QA NCC"/>
    <d v="2026-03-06T00:00:00"/>
    <s v="61.00%"/>
    <s v="Đạt mức cơ bản và tái đánh giá sau 6 tháng"/>
    <m/>
    <m/>
    <m/>
    <m/>
    <m/>
    <m/>
    <m/>
    <m/>
    <s v="61.00%"/>
    <s v="Đạt mức cơ bản và tái đánh giá sau 6 tháng"/>
    <m/>
    <m/>
    <d v="2026-03-12T00:00:00"/>
    <x v="0"/>
    <m/>
    <m/>
    <m/>
    <m/>
    <m/>
  </r>
  <r>
    <e v="#REF!"/>
    <n v="2026"/>
    <x v="4"/>
    <s v="Thực phẩm tươi sống, chế biến"/>
    <x v="2"/>
    <s v="Nhà hàng HÀNH TRÌNH LÀM CHỦ"/>
    <m/>
    <s v="MN"/>
    <s v="Thành phố Đà Nẵng"/>
    <s v="Mở mới"/>
    <m/>
    <s v="NCC mới"/>
    <s v="TUYÊN SƠN 1"/>
    <s v="148 Nguyễn Tri Phương, P. Chính Giản, Đà Nẵng, VN"/>
    <s v="Nhà hàng cung cấp dịch vụ ăn uống"/>
    <m/>
    <m/>
    <s v="Ms. Linh - Viettravel"/>
    <s v="linhnkh.mice@vietravel.com"/>
    <s v="Phùng Thanh Anh"/>
    <s v="Trần Thị Hòa"/>
    <s v="QA NCC"/>
    <d v="2026-03-06T00:00:00"/>
    <s v="61.00%"/>
    <s v="Đạt mức cơ bản và tái đánh giá sau 6 tháng"/>
    <m/>
    <m/>
    <m/>
    <m/>
    <m/>
    <m/>
    <m/>
    <m/>
    <s v="61.00%"/>
    <s v="Đạt mức cơ bản và tái đánh giá sau 6 tháng"/>
    <m/>
    <m/>
    <d v="2026-03-12T00:00:00"/>
    <x v="0"/>
    <m/>
    <m/>
    <m/>
    <m/>
    <m/>
  </r>
  <r>
    <e v="#REF!"/>
    <n v="2026"/>
    <x v="4"/>
    <s v="Thực phẩm tươi sống, chế biến"/>
    <x v="2"/>
    <s v="Nhà hàng HÀNH TRÌNH LÀM CHỦ"/>
    <m/>
    <s v="MN"/>
    <s v="Thành phố Đà Nẵng"/>
    <s v="Mở mới"/>
    <m/>
    <s v="NCC mới"/>
    <s v="ÂU LẠC BEACH"/>
    <s v="296 Võ Nguyên Giáp, P. Mỹ An, Đà Nẵng, VN"/>
    <s v="Nhà hàng cung cấp dịch vụ ăn uống"/>
    <m/>
    <m/>
    <s v="Ms. Linh - Viettravel"/>
    <s v="linhnkh.mice@vietravel.com"/>
    <s v="Phùng Thanh Anh"/>
    <s v="Trần Thị Hòa"/>
    <s v="QA NCC"/>
    <d v="2026-03-06T00:00:00"/>
    <s v="61.00%"/>
    <s v="Đạt mức cơ bản và tái đánh giá sau 6 tháng"/>
    <m/>
    <m/>
    <m/>
    <m/>
    <m/>
    <m/>
    <m/>
    <m/>
    <s v="61.00%"/>
    <s v="Đạt mức cơ bản và tái đánh giá sau 6 tháng"/>
    <m/>
    <m/>
    <d v="2026-03-12T00:00:00"/>
    <x v="0"/>
    <m/>
    <m/>
    <m/>
    <m/>
    <m/>
  </r>
  <r>
    <e v="#REF!"/>
    <n v="2026"/>
    <x v="4"/>
    <s v="Thực phẩm tươi sống, chế biến"/>
    <x v="2"/>
    <s v="Nhà hàng HÀNH TRÌNH LÀM CHỦ"/>
    <m/>
    <s v="MN"/>
    <s v="Thành phố Đà Nẵng"/>
    <s v="Mở mới"/>
    <m/>
    <s v="NCC mới"/>
    <s v="TRỐNG ĐỒNG LUXURY"/>
    <s v="231 Nguyễn Tất Thành, P. Hải Châu, TP. Đà Nẵng"/>
    <s v="Nhà hàng cung cấp dịch vụ ăn uống"/>
    <m/>
    <m/>
    <s v="Ms. Linh - Viettravel"/>
    <s v="linhnkh.mice@vietravel.com"/>
    <s v="Phùng Thanh Anh"/>
    <s v="Trần Thị Hòa"/>
    <s v="QA NCC"/>
    <d v="2026-03-06T00:00:00"/>
    <s v="61.00%"/>
    <s v="Đạt mức cơ bản và tái đánh giá sau 6 tháng"/>
    <m/>
    <m/>
    <m/>
    <m/>
    <m/>
    <m/>
    <m/>
    <m/>
    <s v="61.00%"/>
    <s v="Đạt mức cơ bản và tái đánh giá sau 6 tháng"/>
    <m/>
    <m/>
    <d v="2026-03-12T00:00:00"/>
    <x v="0"/>
    <m/>
    <m/>
    <m/>
    <m/>
    <m/>
  </r>
  <r>
    <e v="#REF!"/>
    <n v="2026"/>
    <x v="4"/>
    <s v="Thực phẩm tươi sống, chế biến"/>
    <x v="5"/>
    <s v="Nguyễn Thị Dung_x000a_Nguyễn Thị Ngọc Tú"/>
    <s v="Huỳnh Thị Bảo Trâm"/>
    <s v="MN"/>
    <s v="Thành phố Hồ Chí Minh"/>
    <s v="Định kỳ"/>
    <s v="Sản xuất và kinh doanh"/>
    <n v="2008302"/>
    <s v="HKD CƠ SỞ THU THỦY"/>
    <s v="Cơ sở 1: 315/4 Kha Vạn Cân, Hiệp Bình Chánh, TP.Thủ Đức, TP.HCM_x000a_Cơ sở 2: 118/127A/86 Phan Huy Ích, Phường 15, Q. Tân Bình, TP.HCM"/>
    <m/>
    <s v="Dẫu: chủ cơ sở"/>
    <n v="903754390"/>
    <s v="thuthuy.gift@gmail.com"/>
    <s v="Chả chiên, bánh cuốn mộc nhĩ"/>
    <s v="Trần Khắc Điệp"/>
    <m/>
    <s v="QA NCC"/>
    <d v="2026-02-06T00:00:00"/>
    <s v="74.4%"/>
    <s v="Đạt mức cơ bản và tái đánh giá sau 6 tháng"/>
    <m/>
    <m/>
    <s v="Vi phạm kiểm soát mối nguy"/>
    <s v="Cả 02 cơ sở đều chưa thiết lập tiêu chuẩn nguyên liệu đầu vào_x000a_Chưa thực hiện ghi chép biểu mẫu kiểm tra nguyên liệu đầu vào_x000a_Cơ sở 1: gạo và muối trong kho để sát tường_x000a_Cơ sở 2:_x000a_Gạo không có thông tin tem nhãn (Tên, NSX/HSD, có sở sản xuất)_x000a_Bao bì đựng nấm mèo: không có nhãn Tiếng Việt_x000a_Cả 02 sơ sở đều chưa thiết lập tiêu chuẩn nguyên liệu đầu vào_x000a_Quy trình sản xuất và diễn dãi đơn giản nên chưa thực hiện phân tích mối nguy ở các bước thục hiện"/>
    <s v="Lỗi hồ sơ chứng từ truy xuất"/>
    <s v="Cả 02 cơ sở thiếu hồ sơ nhập nguyên liệu đầu vào"/>
    <s v="Lỗi vệ sinh nhà xưởng – thiết bị"/>
    <s v="Cả 02 cơ sở sản xuất đều nằm trong khu dân cư_x000a_Cả 02 nhà xưởng sán xuất đều chưa đảm bảothiết kế đảm bảo thứ tự hoạt động của cơ sở có lưu thông theo một chiều từ khu bẩn đến khu sạch, từ nguyên liệu đầu vào cho đến sản phẩm cuối cùng._x000a_Cả 02 sơ sở đều chưa trang bị đầy đủ xà phòng rửa tay, cồn sát khuẩn…_x000a_Cả 02 cơ sở chưa bố trí được phòng thay bảo hộ lao động_x000a_Kiểm nghiệm nước sản xuất tại hai cơ sở thiếu nhiều chỉ tiêu theo QCVN 01-1/2024 BYT_x000a_Cả 02 cơ sở chưa ghi chép biểu mẫu để kiểm soát côn trùng và động vật gây hại"/>
    <n v="0.74"/>
    <s v="Đạt mức cơ bản và tái đánh giá sau 6 tháng"/>
    <m/>
    <m/>
    <s v="11/22/26"/>
    <x v="0"/>
    <m/>
    <m/>
    <m/>
    <m/>
    <m/>
  </r>
  <r>
    <e v="#REF!"/>
    <n v="2026"/>
    <x v="4"/>
    <s v="Thực phẩm tươi sống, chế biến"/>
    <x v="1"/>
    <s v="Nguyễn Thị Thùy Linh_x000a_Nguyễn Phước Tuân"/>
    <s v="Lưu Thị Hậu"/>
    <s v="MN"/>
    <s v="Thành phố Cần Thơ"/>
    <s v="Kiểm soát nguồn"/>
    <s v="Sản xuất, kinh doanh"/>
    <n v="2060481"/>
    <s v="CTY CP NÔNG SẢN VÔ CỰC VIỆT NAM"/>
    <m/>
    <s v="HLK_Nguyễn Thanh Mộng_HND Lê Bá Đương, Trung Kiên, Thốt nốt, Cần Thơ"/>
    <s v="chị Tuyết"/>
    <s v="Toàn: 0904929468"/>
    <s v="nongsanvocucvietnam@gmail.com"/>
    <s v="Huỳnh Thanh Hòa"/>
    <s v="Huỳnh Thanh Hòa"/>
    <s v="QA NCC"/>
    <s v="QA NCC"/>
    <d v="2026-05-06T00:00:00"/>
    <s v="40.0%"/>
    <s v="Không đạt và ngừng mua hàng"/>
    <m/>
    <m/>
    <s v="Vi phạm kiểm soát mối nguy"/>
    <m/>
    <s v="Lỗi hồ sơ chứng từ truy xuất"/>
    <s v="Chưa có HĐ và bản cam kết sản xuất an toàn hộ nông dân liên kết cấp 2_x000a_'Chưa cung cấp nhật ký trồng trọt và hóa đơn phân thuốc"/>
    <s v="Lỗi quy trình sản xuất – chế biến"/>
    <m/>
    <n v="0.4"/>
    <s v="Không đạt và ngừng mua hàng"/>
    <m/>
    <m/>
    <b v="0"/>
    <x v="1"/>
    <m/>
    <m/>
    <m/>
    <m/>
    <m/>
  </r>
  <r>
    <e v="#REF!"/>
    <n v="2026"/>
    <x v="4"/>
    <s v="Thực phẩm tươi sống, chế biến"/>
    <x v="1"/>
    <s v="Nguyễn Thị Thùy Linh_x000a_Nguyễn Phước Tuân"/>
    <s v="Lưu Thị Hậu"/>
    <s v="MN"/>
    <s v="Thành phố Cần Thơ"/>
    <s v="Kiểm soát nguồn"/>
    <s v="Sản xuất, kinh doanh"/>
    <n v="2060481"/>
    <s v="CTY CP NÔNG SẢN VÔ CỰC VIỆT NAM"/>
    <m/>
    <s v="HLK_Nguyễn Thanh Mộng_HND Nguyễn Văn Nhãn , Trung Kiên, Thốt nốt, Cần Thơ"/>
    <s v="chị Tuyết"/>
    <s v="Toàn: 0904929468"/>
    <s v="nongsanvocucvietnam@gmail.com"/>
    <s v="Huỳnh Thanh Hòa"/>
    <s v="Huỳnh Thanh Hòa"/>
    <s v="QA NCC"/>
    <s v="QA NCC"/>
    <d v="2026-05-06T00:00:00"/>
    <s v="36.0%"/>
    <s v="Không đạt và ngừng mua hàng"/>
    <m/>
    <m/>
    <s v="Vi phạm kiểm soát mối nguy"/>
    <m/>
    <s v="Lỗi hồ sơ chứng từ truy xuất"/>
    <s v="Chưa có HĐ và bản cam kết sản xuất an toàn hộ nông dân sản xuất_x000a_Chưa có HĐ và bản cam kết sản xuất an toàn hộ nông dân liên kết cấp 2"/>
    <s v="Lỗi quy trình sản xuất – chế biến"/>
    <m/>
    <n v="0.36"/>
    <s v="Không đạt và ngừng mua hàng"/>
    <m/>
    <m/>
    <b v="0"/>
    <x v="1"/>
    <m/>
    <m/>
    <m/>
    <m/>
    <m/>
  </r>
  <r>
    <e v="#REF!"/>
    <n v="2026"/>
    <x v="4"/>
    <s v="Thực phẩm tươi sống, chế biến"/>
    <x v="2"/>
    <s v="Lâm Kim Huyền Trân_x000a_Nguyễn Thị Bách Thoa_x000a_Kiều Thị tuyết Sương"/>
    <s v="Dương Thị Lựu"/>
    <s v="MN"/>
    <s v="Tỉnh Lâm Đồng"/>
    <s v="Định kỳ"/>
    <s v="Kinh doanh"/>
    <n v="2010976"/>
    <s v="CTY TNHH NSẢN ÁNH DƯƠNG LDG"/>
    <m/>
    <m/>
    <s v="Nguyễn Hữu Đại"/>
    <n v="981016666"/>
    <s v="anhduonglamdong01@gmail.com"/>
    <s v="Ớt chuông màu, dưa leo baby, cải thảo"/>
    <s v="Trần Xuân Hưng"/>
    <s v="Trương Duy Khánh_x000a_Trần Khắc Điệp"/>
    <s v="QA NCC"/>
    <d v="2026-04-06T00:00:00"/>
    <s v="68.0%"/>
    <s v="Đạt mức cơ bản và tái đánh giá sau 6 tháng"/>
    <m/>
    <m/>
    <s v="Vi phạm định lượng"/>
    <m/>
    <s v="Lỗi hồ sơ chứng từ truy xuất"/>
    <s v="- Tại thời điểm kiểm tra, chưa cung cấp được phiếu nhập kho, xuất kho_x000a_- 'Chưa có nhật ký sơ chế"/>
    <s v="Lỗi vệ sinh nhà xưởng – thiết bị"/>
    <m/>
    <n v="0.68"/>
    <s v="Đạt mức cơ bản và tái đánh giá sau 6 tháng"/>
    <m/>
    <m/>
    <d v="2026-12-04T00:00:00"/>
    <x v="0"/>
    <m/>
    <m/>
    <m/>
    <m/>
    <m/>
  </r>
  <r>
    <e v="#REF!"/>
    <n v="2026"/>
    <x v="4"/>
    <s v="Thực phẩm tươi sống, chế biến"/>
    <x v="2"/>
    <s v="Lâm Kim Huyền Trân_x000a_Nguyễn Thị Bách Thoa_x000a_Kiều Thị tuyết Sương"/>
    <s v="Dương Thị Lựu"/>
    <s v="MN"/>
    <s v="Tỉnh Lâm Đồng"/>
    <s v="Kiểm soát nguồn"/>
    <s v="Kinh doanh"/>
    <n v="2010976"/>
    <s v="CTY TNHH NSẢN ÁNH DƯƠNG LDG"/>
    <m/>
    <s v="HLK Lê Đức Thọ_Đơn Dương, Lâm Đồng"/>
    <s v="Nguyễn Hữu Đại"/>
    <n v="981016666"/>
    <s v="anhduonglamdong01@gmail.com"/>
    <s v="Ớt chuông màu"/>
    <s v="Trần Xuân Hưng"/>
    <s v="Trương Duy Khánh_x000a_Trần Khắc Điệp"/>
    <s v="QA NCC"/>
    <d v="2026-04-06T00:00:00"/>
    <s v="64.0%"/>
    <s v="Đạt mức cơ bản và tái đánh giá sau 6 tháng"/>
    <m/>
    <m/>
    <s v="Vi phạm kiểm soát mối nguy"/>
    <m/>
    <s v="Lỗi hồ sơ chứng từ truy xuất"/>
    <s v="Tại thời điểm kiểm tra, chưa cung cấp được phiếu giao hàng"/>
    <s v="Lỗi quy trình sản xuất – chế biến"/>
    <m/>
    <n v="0.64"/>
    <s v="Đạt mức cơ bản và tái đánh giá sau 6 tháng"/>
    <m/>
    <m/>
    <d v="2026-12-04T00:00:00"/>
    <x v="0"/>
    <m/>
    <m/>
    <m/>
    <m/>
    <m/>
  </r>
  <r>
    <e v="#REF!"/>
    <n v="2026"/>
    <x v="4"/>
    <s v="Thực phẩm tươi sống, chế biến"/>
    <x v="2"/>
    <s v="Lâm Kim Huyền Trân_x000a_Nguyễn Thị Bách Thoa_x000a_Kiều Thị tuyết Sương"/>
    <s v="Dương Thị Lựu"/>
    <s v="MN"/>
    <s v="Tỉnh Lâm Đồng"/>
    <s v="Kiểm soát nguồn"/>
    <s v="Kinh doanh"/>
    <n v="2010976"/>
    <s v="CTY TNHH NSẢN ÁNH DƯƠNG LDG"/>
    <m/>
    <s v="HLK Dương Văn Vương_Hiệp Thạnh, Lâm Đồng"/>
    <s v="Nguyễn Hữu Đại"/>
    <n v="981016666"/>
    <s v="anhduonglamdong01@gmail.com"/>
    <s v="Dưa leo baby"/>
    <s v="Trần Xuân Hưng"/>
    <s v="Trương Duy Khánh_x000a_Trần Khắc Điệp"/>
    <s v="QA NCC"/>
    <d v="2026-04-06T00:00:00"/>
    <s v="68.0%"/>
    <s v="Đạt mức cơ bản và tái đánh giá sau 6 tháng"/>
    <m/>
    <m/>
    <s v="Vi phạm kiểm soát mối nguy"/>
    <m/>
    <s v="Lỗi hồ sơ chứng từ truy xuất"/>
    <s v="Tại thời điểm kiểm tra, chưa cung cấp được phiếu giao hàng_x000a_sử dụng phân chuồng tự ủ hoai, nhưng chưa ghi chép nhật ký"/>
    <s v="Lỗi quy trình sản xuất – chế biến"/>
    <m/>
    <n v="0.68"/>
    <s v="Đạt mức cơ bản và tái đánh giá sau 6 tháng"/>
    <m/>
    <m/>
    <d v="2026-12-04T00:00:00"/>
    <x v="0"/>
    <m/>
    <m/>
    <m/>
    <m/>
    <m/>
  </r>
  <r>
    <e v="#REF!"/>
    <n v="2026"/>
    <x v="4"/>
    <s v="Thực phẩm tươi sống, chế biến"/>
    <x v="2"/>
    <s v="Lâm Kim Huyền Trân_x000a_Nguyễn Thị Bách Thoa_x000a_Kiều Thị tuyết Sương"/>
    <s v="Dương Thị Lựu"/>
    <s v="MN"/>
    <s v="Tỉnh Lâm Đồng"/>
    <s v="Kiểm soát nguồn"/>
    <s v="Kinh doanh"/>
    <n v="2010976"/>
    <s v="CTY TNHH NSẢN ÁNH DƯƠNG LDG"/>
    <m/>
    <s v="HKL Phạn Văn Lực_Đơn Dương, Lâm Đồng"/>
    <s v="Nguyễn Hữu Đại"/>
    <n v="981016666"/>
    <s v="anhduonglamdong01@gmail.com"/>
    <s v="cải thảo"/>
    <s v="Trần Xuân Hưng"/>
    <s v="Trương Duy Khánh_x000a_Trần Khắc Điệp"/>
    <s v="QA NCC"/>
    <d v="2026-04-06T00:00:00"/>
    <s v="68.0%"/>
    <s v="Đạt mức cơ bản và tái đánh giá sau 6 tháng"/>
    <m/>
    <m/>
    <s v="Vi phạm kiểm soát mối nguy"/>
    <m/>
    <s v="Lỗi hồ sơ chứng từ truy xuất"/>
    <s v="nhật ký ghi chép thông tin liều lượng khó truy xuất_x000a_Tại thời điểm kiểm tra, chưa cung cấp được phiếu giao hàng_x000a_Nhật ký thu hoạch ghi chép sai thông tin lô thửa"/>
    <s v="Lỗi quy trình sản xuất – chế biến"/>
    <m/>
    <n v="0.68"/>
    <s v="Đạt mức cơ bản và tái đánh giá sau 6 tháng"/>
    <m/>
    <m/>
    <d v="2026-12-04T00:00:00"/>
    <x v="0"/>
    <m/>
    <m/>
    <m/>
    <m/>
    <m/>
  </r>
  <r>
    <e v="#REF!"/>
    <n v="2026"/>
    <x v="4"/>
    <s v="Thực phẩm tươi sống, chế biến"/>
    <x v="2"/>
    <s v="Lâm Kim Huyền Trân_x000a_Nguyễn Thị Bách Thoa_x000a_Kiều Thị tuyết Sương"/>
    <s v="Dương Thị Lựu"/>
    <s v="MN"/>
    <s v="Tỉnh Lâm Đồng"/>
    <s v="Mở mới"/>
    <s v="Kinh doanh"/>
    <n v="2011169"/>
    <s v="CTY TNHH CN &amp;TM DHF"/>
    <m/>
    <s v="HLK Công ty TNHH LVT Hợp Nhất: Ấp Lát, Xã Lạc Dương, Lâm Đồng"/>
    <s v="Ms. Thu Anh"/>
    <s v="0384.79.77.78"/>
    <s v="thu.anh@dhfplatforms.com"/>
    <s v="Nấm shiitake"/>
    <s v="Trần Xuân Hưng"/>
    <s v="Trương Duy Khánh_x000a_Trần Khắc Điệp"/>
    <s v="QA NCC"/>
    <d v="2026-05-06T00:00:00"/>
    <s v="74.0%"/>
    <s v="Đạt mức cơ bản và tái đánh giá sau 6 tháng"/>
    <m/>
    <m/>
    <s v="Vi phạm về ATTP: Lịch sử vi phạm kiểm nghiệm (vi sinh/kháng sinh,…), KNKH"/>
    <m/>
    <s v="Lỗi hồ sơ chứng từ truy xuất"/>
    <s v="tại thời điểm kiểm tra, Chưa cung cấp được nhật ký sản xuất"/>
    <m/>
    <m/>
    <n v="0.74"/>
    <s v="Đạt mức cơ bản và tái đánh giá sau 6 tháng"/>
    <m/>
    <m/>
    <d v="2026-12-05T00:00:00"/>
    <x v="0"/>
    <m/>
    <m/>
    <m/>
    <m/>
    <m/>
  </r>
  <r>
    <e v="#REF!"/>
    <n v="2026"/>
    <x v="4"/>
    <s v="Thực phẩm tươi sống, chế biến"/>
    <x v="2"/>
    <s v="Lâm Kim Huyền Trân_x000a_Nguyễn Thị Bách Thoa_x000a_Kiều Thị tuyết Sương"/>
    <s v="Dương Thị Lựu"/>
    <s v="MN"/>
    <s v="Tỉnh Lâm Đồng"/>
    <s v="Kiểm soát nguồn"/>
    <s v="Kinh doanh"/>
    <n v="2011169"/>
    <s v="CTY TNHH CN &amp;TM DHF"/>
    <m/>
    <s v="HLK Nguyễn Thị Hòa: Nguyễn Tự Lực, P.8, TP. Đà Lạt, Lâm Đồng"/>
    <s v="Ms. Thu Anh"/>
    <s v="0384.79.77.78"/>
    <s v="thu.anh@dhfplatforms.com"/>
    <s v="Cà rốt"/>
    <s v="Trần Xuân Hưng"/>
    <s v="Trương Duy Khánh_x000a_Trần Khắc Điệp"/>
    <s v="QA NCC"/>
    <d v="2026-05-06T00:00:00"/>
    <s v="65.0%"/>
    <s v="Đạt mức cơ bản và tái đánh giá sau 6 tháng"/>
    <m/>
    <m/>
    <s v="Vi phạm về ATTP: Lịch sử vi phạm kiểm nghiệm (vi sinh/kháng sinh,…), KNKH"/>
    <m/>
    <s v="Lỗi hồ sơ chứng từ truy xuất"/>
    <s v="thiếu nhật ký thu hoạch, nhật ký sản xuất của lô thửa trước"/>
    <m/>
    <m/>
    <n v="0.65"/>
    <s v="Đạt mức cơ bản và tái đánh giá sau 6 tháng"/>
    <m/>
    <m/>
    <d v="2026-12-05T00:00:00"/>
    <x v="0"/>
    <m/>
    <m/>
    <m/>
    <m/>
    <m/>
  </r>
  <r>
    <e v="#REF!"/>
    <n v="2026"/>
    <x v="4"/>
    <s v="Thực phẩm tươi sống, chế biến"/>
    <x v="2"/>
    <s v="Lâm Kim Huyền Trân_x000a_Nguyễn Thị Bách Thoa_x000a_Kiều Thị tuyết Sương"/>
    <s v="Dương Thị Lựu"/>
    <s v="MN"/>
    <s v="Tỉnh Lâm Đồng"/>
    <s v="Kiểm soát nguồn"/>
    <s v="Kinh doanh"/>
    <n v="2011169"/>
    <s v="CTY TNHH CN &amp;TM DHF"/>
    <m/>
    <s v="HLK Phạm Ngọc Bảo Trâm: Thôn Bắc Hội, Xã Hiệp Thạnh, Lâm Đồng"/>
    <s v="Ms. Thu Anh"/>
    <s v="0384.79.77.78"/>
    <s v="thu.anh@dhfplatforms.com"/>
    <s v="Dưa leo nhật"/>
    <s v="Trần Xuân Hưng"/>
    <s v="Trương Duy Khánh_x000a_Trần Khắc Điệp"/>
    <s v="QA NCC"/>
    <d v="2026-05-06T00:00:00"/>
    <s v="73.0%"/>
    <s v="Đạt mức cơ bản và tái đánh giá sau 6 tháng"/>
    <m/>
    <m/>
    <s v="Vi phạm kiểm soát mối nguy"/>
    <m/>
    <s v="Lỗi hồ sơ chứng từ truy xuất"/>
    <s v="nhật ký thu hoạch cập nhật đên ngày 31/05/2026"/>
    <s v="Yếu tố con người"/>
    <m/>
    <n v="0.73"/>
    <s v="Đạt mức cơ bản và tái đánh giá sau 6 tháng"/>
    <m/>
    <m/>
    <d v="2026-12-05T00:00:00"/>
    <x v="0"/>
    <m/>
    <m/>
    <m/>
    <m/>
    <m/>
  </r>
  <r>
    <e v="#REF!"/>
    <n v="2026"/>
    <x v="4"/>
    <s v="Thực phẩm tươi sống, chế biến"/>
    <x v="2"/>
    <s v="Lâm Kim Huyền Trân_x000a_Nguyễn Thị Bách Thoa_x000a_Kiều Thị tuyết Sương"/>
    <s v="Dương Thị Lựu"/>
    <s v="MN"/>
    <s v="Tỉnh Đồng Nai"/>
    <s v="Kiểm soát nguồn"/>
    <s v="Sản xuất và kinh doanh"/>
    <n v="2011742"/>
    <s v="CTY TNHH CÔNG NGHỆ SẠCH TIẾN TUẤN"/>
    <s v="Sơ chế/đóng gói: Số 44, Tổ 24, KP 2A, P.Trảng Dài, TP.Biên Hòa, Tỉnh Đồng Nai"/>
    <s v="HTX NN TM DV VĨNH TÂM_Đ/C ẤP 6 XÃ VĨNH TÂN, VĨNH CỬU TP. ĐỒNG NAI"/>
    <s v="Mr. Tiến"/>
    <s v="0943 963 975"/>
    <s v="rausachtientuan@gmail.com"/>
    <s v="Rau thủy canh: cải ngọt, cải thìa, cải dún..."/>
    <s v="Trương Duy Khánh"/>
    <m/>
    <s v="QA NCC"/>
    <d v="2026-10-06T00:00:00"/>
    <n v="0.64"/>
    <s v="Đạt mức cơ bản và tái đánh giá sau 6 tháng"/>
    <m/>
    <m/>
    <m/>
    <m/>
    <m/>
    <m/>
    <s v="Lỗi vệ sinh nhà xưởng – thiết bị"/>
    <s v="Nơi bảo quản phân thuốc chưa có có kho chứa riêng biệt và khóa an toàn cho toàn bộ._x000a_HTX chưa thực hiện kiểm nghiệm giá thể vùng trồng định kì_x000a_HTX chưa thực hiện kiểm nghiệm nươc tưới vùng trồng định kì (nước giếng)_x000a_'Nhật kí sử dụng phân bón/dinh dưỡng cho rau thủy canh ghi chép chưa đầy đủ và liên tục_x000a_Nơi phối trộn dinh dưỡng để dẫn vào nhà kính có dụng cụ bừa bộn và bụi bẩn"/>
    <n v="0.64"/>
    <s v="Đạt mức cơ bản và tái đánh giá sau 6 tháng"/>
    <m/>
    <m/>
    <d v="2026-10-12T00:00:00"/>
    <x v="0"/>
    <m/>
    <m/>
    <m/>
    <m/>
    <m/>
  </r>
  <r>
    <n v="1"/>
    <n v="2026"/>
    <x v="5"/>
    <s v="Thực phẩm tươi sống, chế biến"/>
    <x v="8"/>
    <s v="Phạm Thị Thảo"/>
    <s v="Trần Quang Huy"/>
    <s v="MN"/>
    <s v="Thành phố Đà Nẵng"/>
    <s v="Mở mới"/>
    <s v="Kinh doanh"/>
    <n v="2062698"/>
    <s v="CTY TNHH MTV THỰC PHẨM VĂN ĐÔNG"/>
    <s v="17-19 Bầu Cầu 15X. Hòa Châu, H. Hòa Vang, Thành phố Đà Nẵng"/>
    <s v="Giết mổ heo: Lò mổ tại Đại Minh, Đại Lộc, Quảng Nam cũ ."/>
    <s v="Ms Vân"/>
    <s v="090 526 0265"/>
    <s v="thucphamvandong@gmail.com"/>
    <s v="SP từ heo"/>
    <s v="Phùng Thanh Anh"/>
    <s v=" "/>
    <s v="QA NCC"/>
    <d v="2026-04-29T00:00:00"/>
    <n v="0.55900000000000005"/>
    <s v=" Không đạt và ngừng mua hàng"/>
    <s v="Không có GCN"/>
    <s v="Lò giết mổ heo không có giấy chứng nhận VSATTP"/>
    <s v="Vi phạm kiểm soát mối nguy"/>
    <s v="NCC kinh doanh thu mua, chưa có nhật ký thu mua, chưa đảm bảo truy xuất nguồn hàng. Tại hai cơ sở giết mổ Đà Sơn thì chưa có hợp đồng liên kết, tại cơ sở giết mổ Đại Lộc thì có hợp đồng liên kết, tuy nhiên lò mổ chưa có giấy phép, mới có giây cam kết tuy nhiên giấy cam kết hết hạn, hạn đến 08/04/2025"/>
    <s v="Lỗi hồ sơ chứng từ truy xuất"/>
    <s v="Cơ sở giết mổ chưa có hồ sơ ghi chép việc kiểm soát hoạt động giết mổ và phải được lưu tại cơ sở giết mổ. Khu giết mổ Đại Lộc chưa kiểm dịch của thú y địa phương trước khi giết mổ "/>
    <s v="Lỗi vệ sinh nhà xưởng – thiết bị"/>
    <s v="Sàn tường trần bẩn, khu giết mổ hở và chưa đảm bảo một chiều, nguy cơ nhiễm chéo. Công cụ dụng cụ làm bằng vật liệu không phù hợp (dao sắt cán  gổ, thớt gổ)"/>
    <n v="0.55900000000000005"/>
    <s v=" Không đạt và ngừng mua hàng"/>
    <s v=" "/>
    <s v=" "/>
    <b v="0"/>
    <x v="1"/>
    <m/>
    <m/>
    <m/>
    <m/>
    <m/>
  </r>
  <r>
    <n v="2"/>
    <n v="2026"/>
    <x v="5"/>
    <s v="Thực phẩm tươi sống, chế biến"/>
    <x v="8"/>
    <s v="Phạm Thị Thảo"/>
    <s v="Trần Quang Huy"/>
    <s v="MN"/>
    <s v="Thành phố Đà Nẵng"/>
    <s v="Mở mới"/>
    <s v="Kinh doanh"/>
    <n v="2062698"/>
    <s v="CTY TNHH MTV THỰC PHẨM VĂN ĐÔNG"/>
    <s v="17-19 Bầu Cầu 15X. Hòa Châu, H. Hòa Vang, Thành phố Đà Nẵng"/>
    <s v="_x000a_Giết mổ bò: Lò mổ Đà Sơn tại 60 Đ. Đà Sơn 2, Hoà Khánh Nam, Hòa Khánh, Đà Nẵng "/>
    <s v="Ms Vân"/>
    <s v="090 526 0265"/>
    <s v="thucphamvandong@gmail.com"/>
    <s v="SP từ bò"/>
    <s v="Phùng Thanh Anh"/>
    <s v=" "/>
    <s v="QA NCC"/>
    <d v="2026-04-29T00:00:00"/>
    <n v="0.58499999999999996"/>
    <s v=" Không đạt và ngừng mua hàng"/>
    <s v=" "/>
    <s v=" "/>
    <s v="Vi phạm kiểm soát mối nguy"/>
    <s v="NCC kinh doanh thu mua, chưa có nhật ký thu mua, chưa đảm bảo truy xuất nguồn hàng. Tại hai cơ sở giết mổ Đà Sơn thì chưa có hợp đồng liên kết, tại cơ sở giết mổ Đại Lộc thì có hợp đồng liên kết, tuy nhiên lò mổ chưa có giấy phép, mới có giây cam kết tuy nhiên giấy cam kết hết hạn, hạn đến 08/04/2025"/>
    <s v="Lỗi hồ sơ chứng từ truy xuất"/>
    <s v=" Chưa có kiểm dịch động vật liên tỉnh trong trường hợp vận chuyển ra khỏi tỉnh thành giết mổ. Chưa có báo cáo đầy đủ theo dõi lượng hàng xuất, nhập và nguồn gốc của sản phẩm xuất, nhập kho"/>
    <s v="Lỗi vệ sinh nhà xưởng – thiết bị"/>
    <s v="Sàn tường trần bẩn, khu giết mổ hở và chưa đảm bảo một chiều, nguy cơ nhiễm chéo."/>
    <n v="0.58499999999999996"/>
    <s v=" Không đạt và ngừng mua hàng"/>
    <s v=" "/>
    <s v=" "/>
    <b v="0"/>
    <x v="1"/>
    <m/>
    <m/>
    <m/>
    <m/>
    <m/>
  </r>
  <r>
    <n v="3"/>
    <n v="2026"/>
    <x v="5"/>
    <s v="Thực phẩm tươi sống, chế biến"/>
    <x v="1"/>
    <s v="Nguyễn Thị Kim Cúc, Nguyễn Thị Quyên"/>
    <s v="Lưu Thị Hậu"/>
    <s v="MN"/>
    <s v="Tỉnh Lâm Đồng"/>
    <s v="Định kỳ"/>
    <s v="Kinh doanh"/>
    <n v="2011489"/>
    <s v="CTY TNHH NÔNG SẢN AN THIÊN PHÚ"/>
    <s v="NSC Lâm đồng: Cao tốc Liên khương, Liên Nghĩa, Đức trọng, lâm đồng"/>
    <s v=" "/>
    <s v="Mr. Thái"/>
    <n v="966540968"/>
    <s v="anthienphu2001@gmail.com"/>
    <s v="Bơ booth, bơ sáp, bở 034"/>
    <s v="Trần Xuân Hưng"/>
    <s v=" "/>
    <s v="QA NCC"/>
    <d v="2026-04-05T00:00:00"/>
    <n v="0.76"/>
    <s v="Đạt mức trung bình và tái đánh giá sau 1 năm"/>
    <s v=" "/>
    <s v=" "/>
    <s v="Vi phạm định lượng"/>
    <s v="Chưa có kiểm định cân định kỳ"/>
    <s v="Lỗi hồ sơ chứng từ truy xuất"/>
    <s v="Chưa có hồ sơ truy xuất sản phẩm_x000a_Chưa lưu hồ sơ tối thiểu 1 năm"/>
    <s v="Lỗi vệ sinh nhà xưởng – thiết bị"/>
    <s v="sàn nhà có vết nứt, dễ dàng đọng nước_x000a_chỗ rửa tay chưa có hướng dẫn rửa tay 6 bước_x000a_Chưa có biện pháp kiểm soát côn trùng và động vật gây hại"/>
    <n v="0.76"/>
    <s v="Đạt mức trung bình và tái đánh giá sau 1 năm"/>
    <s v=" "/>
    <s v=" "/>
    <d v="2027-04-05T00:00:00"/>
    <x v="0"/>
    <m/>
    <m/>
    <m/>
    <m/>
    <m/>
  </r>
  <r>
    <n v="4"/>
    <n v="2026"/>
    <x v="5"/>
    <s v="Thực phẩm tươi sống, chế biến"/>
    <x v="1"/>
    <s v="Nguyễn Thị Kim Cúc, Nguyễn Thị Quyên"/>
    <s v="Lưu Thị Hậu"/>
    <s v="MN"/>
    <s v="Tỉnh Lâm Đồng"/>
    <s v="Kiểm soát nguồn"/>
    <s v="Kinh doanh"/>
    <n v="2011489"/>
    <s v="CTY TNHH NÔNG SẢN AN THIÊN PHÚ"/>
    <s v=" "/>
    <s v="HLK Đoàn Phước Hưng:  Thôn 3, xã Nam Ban, Lâm Hà, Lâm Đồng"/>
    <s v="Mr. Thái"/>
    <n v="966540968"/>
    <s v="anthienphu2001@gmail.com"/>
    <s v="Bơ booth, bơ sáp, bở 034"/>
    <s v="Trần Xuân Hưng"/>
    <s v=" "/>
    <s v="QA NCC"/>
    <d v="2026-04-05T00:00:00"/>
    <n v="0.61"/>
    <s v="Đạt mức cơ bản và tái đánh giá sau 6 tháng"/>
    <s v=" "/>
    <s v=" "/>
    <s v=" "/>
    <s v=" "/>
    <s v="Lỗi hồ sơ chứng từ truy xuất"/>
    <s v="Tại thời điểm kiểm tra, hộ nông dân chưa cung cấp được nhật ký sản xuất, hóa đơn mua bán vật tư nông nghiệp_x000a_Tại thời điểm kiểm tra, chưa cung cấp được hóa đơn bán lẻ_x000a_Tại thời điểm kiểm tra, Chưa cung cấp được nhật ký thu hoạch_x000a_Chưa trang bị bảng nhận diện lô thửa"/>
    <s v="Yếu tố con người"/>
    <s v="Bao bì thuốc bvtv chưa thu gom đúng quy định, chưa có kho lưu trữ thuốc bvtv"/>
    <n v="0.61"/>
    <s v="Đạt mức cơ bản và tái đánh giá sau 6 tháng"/>
    <s v=" "/>
    <s v=" "/>
    <d v="2026-10-05T00:00:00"/>
    <x v="0"/>
    <m/>
    <m/>
    <m/>
    <m/>
    <m/>
  </r>
  <r>
    <n v="5"/>
    <n v="2026"/>
    <x v="5"/>
    <s v="Thực phẩm tươi sống, chế biến"/>
    <x v="1"/>
    <s v="Nguyễn Thị Kim Cúc, Nguyễn Thị Quyên"/>
    <s v="Lưu Thị Hậu"/>
    <s v="MN"/>
    <s v="Tỉnh Đồng Tháp"/>
    <s v="Kiểm soát nguồn"/>
    <s v="Kinh doanh"/>
    <n v="2003691"/>
    <s v="CTY TNHH NSẢN TP BỐN MÙA "/>
    <s v=" "/>
    <s v="HND_Huỳnh Thị Kim Huệ, Ấp Trung, xã Tân Quới, H.Thanh Bình, T.Đồng Tháp"/>
    <s v="Mr Lời"/>
    <n v="938583682"/>
    <s v="xoaicocbonmua@gmail.com"/>
    <s v="Đu đủ giống Nhật"/>
    <s v="Huỳnh Thanh Hòa"/>
    <s v=" "/>
    <s v="QA NCC"/>
    <d v="2026-05-04T00:00:00"/>
    <n v="0.69"/>
    <s v="Đạt mức cơ bản và tái đánh giá sau 6 tháng"/>
    <s v=" "/>
    <s v=" "/>
    <s v="Vi phạm phụ gia, chất cấm"/>
    <s v="Chưa có biện pháp cách ly thuốc BVTV khi phun sang các ruộng xung quanh"/>
    <s v="Lỗi hồ sơ chứng từ truy xuất"/>
    <s v="Chưa có bảng nhận diện lô thửa_x000a_Chưa có hóa đơn phân thuốc BVTV và nhật ký chưa phân lô thửa_x000a_Chưa cung cấp hóa đơn hạt giống"/>
    <s v="Lỗi quy trình sản xuất – chế biến"/>
    <s v="Có tập huấn ATTP cho hộ nông dân liên kết nhưng chưa có văn bản hóa_x000a_Có thu gom nhưng chưa có thùng chứa đầy đủ thông tin"/>
    <n v="0.69"/>
    <s v="Đạt mức cơ bản và tái đánh giá sau 6 tháng"/>
    <s v=" "/>
    <s v=" "/>
    <d v="2026-11-04T00:00:00"/>
    <x v="0"/>
    <m/>
    <m/>
    <m/>
    <m/>
    <m/>
  </r>
  <r>
    <n v="6"/>
    <n v="2026"/>
    <x v="5"/>
    <s v="Thực phẩm tươi sống, chế biến"/>
    <x v="1"/>
    <s v="Trần Thị Thùy Linh_x000a_Nguyễn Thị Nhung"/>
    <s v="Lưu Thị Hậu"/>
    <s v="MN"/>
    <s v="Tỉnh Đồng Tháp"/>
    <s v="Định kỳ"/>
    <s v="Kinh doanh"/>
    <n v="2062638"/>
    <s v="HTX NÔNG SẢN SẠCH VĨNH THỚI"/>
    <s v="412B,TL851, ấp Tân Khánh, xã Lai Vung, tỉnh Đồng Tháp"/>
    <s v=" "/>
    <s v="Mr Trần Bá Chuốt"/>
    <n v="913884294"/>
    <s v="dieulankt0609@gmail.com"/>
    <s v="Quýt đường VietGAP"/>
    <s v="Trần Khắc Điệp"/>
    <s v=" "/>
    <s v="QA NCC"/>
    <d v="2026-05-05T00:00:00"/>
    <n v="0.75"/>
    <s v="Đạt mức cơ bản và tái đánh giá sau 6 tháng"/>
    <s v=" "/>
    <s v=" "/>
    <s v=" "/>
    <s v=" "/>
    <s v="Lỗi hồ sơ chứng từ truy xuất"/>
    <s v="Hồ sơ lưu lại các thông tin liên quan đến an toàn thực phẩm trong sản xuất, truy xuất nguồn gốc (nhật ký sản xuất, sơ chế/đóng gói ) ghi chép chưa đầy đủ"/>
    <s v="Lỗi quy trình sản xuất – chế biến"/>
    <s v="Phân bón tập kết tại khu vực sinh hoạt, chưa có kho lưu trữ an toàn: HLK Trịnh Văn Lô_x000a_Việc sử dụng các loại phân vô cơ và hữu cơ trên đồng ruộng chưa được ghi chép đầy đủ (cả 03 HLK)_x000a_Nhật kí sản xuất 03 HLK đều ghi chép chưa đầy đủ nên khó xác định việc xác định ử dụng thuốc bảo vệ thực vật theo nguyên tắc 4 đúng: đúng thuốc; đúng nồng độ, liều lượng; đúng lúc; đúng cách_x000a_Nhật kí ghi sản xuất ghi chép không đày đủ nên không xác định được gian cách ly trước khi thu hoạch theo đúng như hướng dẫn của từng loại thuốc khi sử dụng._x000a_Việc sử dụng các loại thuốc bảo vệ thực vật trên đồng ruộng phải được ghi chép lại, bao gồm ngày sử dụng, loại thuốc, hoạt chất, số lượng và lô thửa ruộng được phun thuốc, người phun thuốc và thời gian cách ly: chưa được được ghi chép đầy đủ ở cả 03 HLK_x000a_ _x000a_Vỏ bảo bì thuốc BVTV trên đồng ruộng chưa được thu gom triệt để ở hai hộ liên kết: Trịnh Văn Lô, Trịnh Thùy Trang_x000a_Nơi phân loại, xử lý và đóng gói sản phẩm được thiết kế chưa hợp lý: quýt được để trong rổ tiếp xúc với nền đất_x000a_Khu sản xuất nhỏ, chưa phân khu_x000a_Nhà xưởng thiết kế chưa khép kín, nhân viên làm việc trong màng lưới chung (không có cửa ra vào)_x000a_Nhà xưởng thiết kế chưa khép kín, nhân viên làm việc trong màng lưới chung (không có cửa ra vào)_x000a_Bồn rửa tay khu vực sản xuất và vệ sinh dùng chung_x000a_Dụng cụ chứa quýt bụi bẩn chưa được vệ sinh định kì_x000a_Không có thiết bị kiểm soát động vật gây hại"/>
    <n v="0.76"/>
    <s v="Đạt mức trung bình và tái đánh giá sau 1 năm"/>
    <s v="NCC đã gửi khắc phục"/>
    <d v="2026-05-20T00:00:00"/>
    <d v="2027-05-05T00:00:00"/>
    <x v="0"/>
    <m/>
    <m/>
    <m/>
    <m/>
    <m/>
  </r>
  <r>
    <n v="7"/>
    <n v="2026"/>
    <x v="5"/>
    <s v="Thực phẩm tươi sống, chế biến"/>
    <x v="1"/>
    <s v="Trần Thị Thùy Linh_x000a_Nguyễn Thị Nhung"/>
    <s v="Lưu Thị Hậu"/>
    <s v="MN"/>
    <s v="Tỉnh Đồng Tháp"/>
    <s v="Kiểm soát nguồn"/>
    <s v="Kinh doanh"/>
    <n v="2062638"/>
    <s v="HTX NÔNG SẢN SẠCH VĨNH THỚI"/>
    <s v=" "/>
    <s v="HLK Trịnh Văn Lô_Lai Vung, Đồng Tháp"/>
    <s v="Mr Trần Bá Chuốt"/>
    <n v="913884294"/>
    <s v="dieulankt0609@gmail.com"/>
    <s v="Quýt đường VietGAP"/>
    <s v="Trần Khắc Điệp"/>
    <s v=" "/>
    <s v="QA NCC"/>
    <d v="2026-05-05T00:00:00"/>
    <n v="0.63"/>
    <s v="Đạt mức cơ bản và tái đánh giá sau 6 tháng"/>
    <s v=" "/>
    <s v=" "/>
    <s v="Vi phạm kiểm soát mối nguy"/>
    <s v="Nhật kí sản xuất HLK đều ghi chép chưa đầy đủ nên khó xác định việc xác định ử dụng thuốc bảo vệ thực vật theo nguyên tắc 4 đúng: đúng thuốc; đúng nồng độ, liều lượng; đúng lúc; đúng cách_x000a_Nhật kí ghi sản xuất ghi chép không đày đủ nên không xác định được gian cách ly trước khi thu hoạch theo đúng như hướng dẫn của từng loại thuốc khi sử dụng."/>
    <s v="Lỗi hồ sơ chứng từ truy xuất"/>
    <s v="Việc sử dụng các loại thuốc bảo vệ thực vật trên đồng ruộng phải được ghi chép lại, bao gồm ngày sử dụng, loại thuốc, hoạt chất, số lượng và lô thửa ruộng được phun thuốc, người phun thuốc và thời gian cách ly: chưa được được ghi chép đầy đủ ở HLK"/>
    <s v="Lỗi quy trình sản xuất – chế biến"/>
    <s v="Phân bón tập kết tại khu vực sinh hoạt, chưa có kho lưu trữ an toàn: HLK Trịnh Văn Lô_x000a_Vỏ bảo bì thuốc BVTV trên đồng ruộng chưa được thu gom triệt để ở HLK"/>
    <n v="0.67"/>
    <s v="Đạt mức cơ bản và tái đánh giá sau 6 tháng"/>
    <s v="NCC đã gửi khắc phục"/>
    <d v="2026-05-20T00:00:00"/>
    <d v="2026-11-05T00:00:00"/>
    <x v="0"/>
    <m/>
    <m/>
    <m/>
    <m/>
    <m/>
  </r>
  <r>
    <n v="8"/>
    <n v="2026"/>
    <x v="5"/>
    <s v="Thực phẩm tươi sống, chế biến"/>
    <x v="1"/>
    <s v="Trần Thị Thùy Linh_x000a_Nguyễn Thị Nhung"/>
    <s v="Lưu Thị Hậu"/>
    <s v="MN"/>
    <s v="Tỉnh Đồng Tháp"/>
    <s v="Kiểm soát nguồn"/>
    <s v="Kinh doanh"/>
    <n v="2062638"/>
    <s v="HTX NÔNG SẢN SẠCH VĨNH THỚI"/>
    <s v=" "/>
    <s v="HLK Trịnh Thùy Trang_Lai Vung, Đồng Tháp"/>
    <s v="Mr Trần Bá Chuốt"/>
    <n v="913884294"/>
    <s v="dieulankt0609@gmail.com"/>
    <s v="Quýt đường VietGAP"/>
    <s v="Trần Khắc Điệp"/>
    <s v=" "/>
    <s v="QA NCC"/>
    <d v="2026-05-05T00:00:00"/>
    <n v="0.66"/>
    <s v="Đạt mức cơ bản và tái đánh giá sau 6 tháng"/>
    <s v=" "/>
    <s v=" "/>
    <s v="Vi phạm kiểm soát mối nguy"/>
    <s v="Nhật kí sản xuất HLK đều ghi chép chưa đầy đủ nên khó xác định việc xác định ử dụng thuốc bảo vệ thực vật theo nguyên tắc 4 đúng: đúng thuốc; đúng nồng độ, liều lượng; đúng lúc; đúng cách_x000a_Nhật kí ghi sản xuất ghi chép không đày đủ nên không xác định được gian cách ly trước khi thu hoạch theo đúng như hướng dẫn của từng loại thuốc khi sử dụng."/>
    <s v="Lỗi hồ sơ chứng từ truy xuất"/>
    <s v="Việc sử dụng các loại thuốc bảo vệ thực vật trên đồng ruộng phải được ghi chép lại, bao gồm ngày sử dụng, loại thuốc, hoạt chất, số lượng và lô thửa ruộng được phun thuốc, người phun thuốc và thời gian cách ly: chưa được được ghi chép đầy đủ ở HLK"/>
    <s v="Lỗi quy trình sản xuất – chế biến"/>
    <s v="Vỏ bảo bì thuốc BVTV trên đồng ruộng chưa được thu gom triệt để ở HLK"/>
    <n v="0.71"/>
    <s v="Đạt mức cơ bản và tái đánh giá sau 6 tháng"/>
    <s v="NCC đã gửi khắc phục"/>
    <d v="2026-05-20T00:00:00"/>
    <d v="2026-11-05T00:00:00"/>
    <x v="0"/>
    <m/>
    <m/>
    <m/>
    <m/>
    <m/>
  </r>
  <r>
    <n v="9"/>
    <n v="2026"/>
    <x v="5"/>
    <s v="Thực phẩm tươi sống, chế biến"/>
    <x v="1"/>
    <s v="Trần Thị Thùy Linh_x000a_Nguyễn Thị Nhung"/>
    <s v="Lưu Thị Hậu"/>
    <s v="MN"/>
    <s v="Tỉnh Đồng Tháp"/>
    <s v="Kiểm soát nguồn"/>
    <s v="Kinh doanh"/>
    <n v="2062638"/>
    <s v="HTX NÔNG SẢN SẠCH VĨNH THỚI"/>
    <s v=" "/>
    <s v="HLK Trịnh Văn Thuần_Lai Vung, Đồng Tháp"/>
    <s v="Mr Trần Bá Chuốt"/>
    <n v="913884294"/>
    <s v="dieulankt0609@gmail.com"/>
    <s v="Quýt đường VietGAP"/>
    <s v="Trần Khắc Điệp"/>
    <s v=" "/>
    <s v="QA NCC"/>
    <d v="2026-05-05T00:00:00"/>
    <n v="0.66"/>
    <s v="Đạt mức cơ bản và tái đánh giá sau 6 tháng"/>
    <s v=" "/>
    <s v=" "/>
    <s v="Vi phạm kiểm soát mối nguy"/>
    <s v="Nhật kí sản xuất HLK đều ghi chép chưa đầy đủ nên khó xác định việc xác định ử dụng thuốc bảo vệ thực vật theo nguyên tắc 4 đúng: đúng thuốc; đúng nồng độ, liều lượng; đúng lúc; đúng cách_x000a_Nhật kí ghi sản xuất ghi chép không đày đủ nên không xác định được gian cách ly trước khi thu hoạch theo đúng như hướng dẫn của từng loại thuốc khi sử dụng."/>
    <s v="Lỗi hồ sơ chứng từ truy xuất"/>
    <s v="Việc sử dụng các loại thuốc bảo vệ thực vật trên đồng ruộng phải được ghi chép lại, bao gồm ngày sử dụng, loại thuốc, hoạt chất, số lượng và lô thửa ruộng được phun thuốc, người phun thuốc và thời gian cách ly: chưa được được ghi chép đầy đủ ở HLK"/>
    <s v="Lỗi quy trình sản xuất – chế biến"/>
    <s v="Vỏ bảo bì thuốc BVTV trên đồng ruộng chưa được thu gom triệt để ở HLK"/>
    <n v="0.71"/>
    <s v="Đạt mức cơ bản và tái đánh giá sau 6 tháng"/>
    <s v="NCC đã gửi khắc phục"/>
    <d v="2026-05-20T00:00:00"/>
    <d v="2026-11-05T00:00:00"/>
    <x v="0"/>
    <m/>
    <m/>
    <m/>
    <m/>
    <m/>
  </r>
  <r>
    <n v="10"/>
    <n v="2026"/>
    <x v="5"/>
    <s v="Thực phẩm tươi sống, chế biến"/>
    <x v="5"/>
    <s v="Nguyễn Thị Dung, Nguyễn Thị Ngọc Tú"/>
    <s v="Huỳnh Thị Bảo Trâm"/>
    <s v="MN"/>
    <s v="Tỉnh Đồng Nai"/>
    <s v="Định kỳ"/>
    <s v="Sản xuất và kinh doanh"/>
    <n v="2010931"/>
    <s v="CTY TNHH BÁNH CHƯNG TRẦN GIA"/>
    <s v="28A đường Bình Lục - Long Phú, ấp Bình Lục, xã Tân Bình, huyện Vĩnh Cữu, tỉnh Đồng Nai"/>
    <s v=" "/>
    <s v="Ms. Duyên"/>
    <n v="964442123"/>
    <s v="bp.kinhdoanh@banhchungtrangia.vn"/>
    <s v="Bánh chưng, bánh gai, bánh tét"/>
    <s v="Trương Duy Khánh"/>
    <s v=" "/>
    <s v="QA NCC"/>
    <d v="2026-05-06T00:00:00"/>
    <n v="0.88"/>
    <s v="Đạt mức trung bình và tái đánh giá sau 1 năm"/>
    <s v=" "/>
    <s v=" "/>
    <s v="Vi phạm kiểm soát mối nguy"/>
    <s v="Có thiết lập tiêu chuẩn nguyên liệu nhưng tiêu chuẩn cũ chưa cập nhật mới một số thông tin còn thiếu như gạo nếp, các loại đậu đỗ không quy định kiểm tồn dư thuốc BVTV_x000a_Có thiết lập tiêu chuẩn thành phẩm nhưng tiêu chuẩn cũ chưa cập nhật mới một số thông tin còn thiếu."/>
    <s v=" "/>
    <s v=" "/>
    <s v="Lỗi vệ sinh nhà xưởng – thiết bị"/>
    <s v="Nhân viên được trang bị mũ trùm tóc và khẩu trang khi vào khu sản xuất, đồng phục tự trang bị mặc từ bên ngoài, nguy cơ nhiễm chéo khi vào khu sản xuất._x000a_Cơ sở sử dụng nước giếng qua hệ thống lọc để sử dụng trong sản xuất, tuy nhiên kiểm nghiệm còn thiếu nhiều chỉ tiêu quan trọng như clo, KMnO4, Amoni…_x000a_Có thiết bị kiểm soát nhiệt độ sản phẩm trong quá trình hấp, tuy nhiên thiết bị chưa được kiểm định, hiệu chuẩn định kỳ"/>
    <n v="0.88"/>
    <s v="Đạt mức trung bình và tái đánh giá sau 1 năm"/>
    <s v=" "/>
    <s v=" "/>
    <d v="2027-05-06T00:00:00"/>
    <x v="0"/>
    <m/>
    <m/>
    <m/>
    <m/>
    <m/>
  </r>
  <r>
    <n v="11"/>
    <n v="2026"/>
    <x v="5"/>
    <s v="Thực phẩm tươi sống, chế biến"/>
    <x v="2"/>
    <s v="Lâm Kim Huyền Trân_x000a_Kiều Thị Thuyết Sương_x000a_Nguyễn Thị Bách Thoa"/>
    <s v="Dương Thị Lựu"/>
    <s v="MN"/>
    <s v="Tỉnh Lâm Đồng"/>
    <s v="Mở mới"/>
    <s v="Sản xuất và kinh doanh"/>
    <s v="NCC mới"/>
    <s v="CÔNG TY CỔ PHẦN PHÁT TRIỂN CÔNG NGHỆ SINH HỌC XANH"/>
    <s v="Thôn 1, xã Đạ Sar, huyện Lạc Dương, Lâm Đồng"/>
    <s v=" "/>
    <s v="Ms. Bông"/>
    <s v="0932 082 721"/>
    <s v="Bông Thanh &lt;dothanhbong.gbc@gmail.com&gt;"/>
    <s v="Nấm hương tươi"/>
    <s v="Trần Xuân Hưng"/>
    <s v=" "/>
    <s v="QA NCC"/>
    <d v="2026-05-08T00:00:00"/>
    <n v="0.7"/>
    <s v="Đạt mức cơ bản và tái đánh giá sau 6 tháng"/>
    <s v=" "/>
    <s v=" "/>
    <s v="Vi phạm về ATTP: Lịch sử vi phạm kiểm nghiệm (vi sinh/kháng sinh,…), KNKH"/>
    <s v="Kiểm nghiệm Nấm hương tươi thiếu chỉ tiêu vi sinh"/>
    <s v="Lỗi hồ sơ chứng từ truy xuất"/>
    <s v="Chưa có nhật ký sơ chế sản phẩm"/>
    <s v="Lỗi quy trình sản xuất – chế biến"/>
    <s v="Chưa cung cấp được phiếu kiểm nghiệm phôi nấm_x000a_khu vực tập kết rác thải sản xuất chưa có bảng nhận diện, để ngoài trời không có mái che._x000a_nhà sơ chế chưa trang bị các biển nhận diện các khu vực sơ chế, khu tiếp nhận nguyên liệu_x000a_chưa trang bị hướng dẫn rửa tay 6 bước, chưa có nước rửa tay, khăn or giấy lau_x000a_Tại thời điểm kiểm tra, chưa cung cấp giấy khám sức khỏe định kỳ_x000a_người lao động chưa trang bị BHLD_x000a_Tại thời điểm kiểm tra, chưa cung cấp giấy xác nhận tập huấn kiến thức ATVSTP_x000a_chưa có chương trình kiểm soát đv gây hại"/>
    <n v="0.7"/>
    <s v="Đạt mức cơ bản và tái đánh giá sau 6 tháng"/>
    <s v=" "/>
    <s v=" "/>
    <d v="2026-11-08T00:00:00"/>
    <x v="0"/>
    <m/>
    <m/>
    <m/>
    <m/>
    <m/>
  </r>
  <r>
    <n v="12"/>
    <n v="2026"/>
    <x v="5"/>
    <s v="Thực phẩm tươi sống, chế biến"/>
    <x v="1"/>
    <s v="Trần Thị Thùy Linh_x000a_Nguyễn Thị Nhung"/>
    <s v="Lưu Thị Hậu"/>
    <s v="MN"/>
    <s v="Thành phố Cần Thơ"/>
    <s v="Kiểm soát nguồn"/>
    <s v="Kinh doanh"/>
    <n v="2011275"/>
    <s v="CTY CỔ PHẦN XNK DANKO SƠN LA"/>
    <s v=" "/>
    <s v="HND Nguyễn Văn Hòa, Phong Phú, Phong Nẫm, TP Cần Thơ"/>
    <s v="Lida danko"/>
    <n v="975744320"/>
    <s v="nongsandanko &lt;nongsandanko@gmail.com&gt;"/>
    <s v="Mận An Phước"/>
    <s v="Huỳnh Thanh Hòa"/>
    <s v=" "/>
    <s v="QA NCC"/>
    <d v="2026-05-07T00:00:00"/>
    <n v="0"/>
    <s v=" Không đạt và ngừng mua hàng"/>
    <s v="Không có GPKD"/>
    <s v="Chưa Có HĐ giữa HND Nguyễn Văn Hòa và CTY CỔ PHẦN XNK DANKO SƠN LA"/>
    <s v="Lỗi khác"/>
    <s v="Ncc chưa có hướng dẫn tập huấn HND liên kết_x000a_Chưa cung cấp nhật ký trồng trọt thu hoạch_x000a_Vỏ thuốc BVTV chưa được xử lý theo quy định"/>
    <s v="Lỗi hồ sơ chứng từ truy xuất"/>
    <s v="Chưa cung cấp nhật ký trồng trọt thu hoạch"/>
    <s v=" "/>
    <s v="Khu vực lưu trữ phân thuốc chung với khu vực sinh hoạt_x000a_Chưa có khu vực chứa đựngvỏ bao bì  thuốc BVTV_x000a_Chưa có bảng nhận diện lô thửa_x000a_'Chưa có kiểm nghiêm đất, nước tưới vùng trồng_x000a_Chưa có biện pháp cách ly thuốc BVTV khi phun phát tán sang các ruộng xung quanh_x000a_Còn nuôi gà trong khu vực trồng mận_x000a_Khu vực lưu trữ phân thuốc chung với khu vực sinh hoạt_x000a_Vỏ thuốc BVTV chưa được xử lý theo quy định_x000a_Rác mận hư chưa được thu gom xử lý"/>
    <n v="0"/>
    <s v=" Không đạt và ngừng mua hàng"/>
    <s v=" "/>
    <s v=" "/>
    <b v="0"/>
    <x v="1"/>
    <m/>
    <m/>
    <m/>
    <m/>
    <m/>
  </r>
  <r>
    <n v="13"/>
    <n v="2026"/>
    <x v="5"/>
    <s v="Thực phẩm tươi sống, chế biến"/>
    <x v="1"/>
    <s v="Trần Thị Thùy Linh_x000a_Nguyễn Thị Nhung"/>
    <s v="Lưu Thị Hậu"/>
    <s v="MN"/>
    <s v="Thành phố Cần Thơ"/>
    <s v="Kiểm soát nguồn"/>
    <s v="Kinh doanh"/>
    <n v="2011275"/>
    <s v="CTY CỔ PHẦN XNK DANKO SƠN LA"/>
    <s v=" "/>
    <s v="HND Nguyễn Minh Trí, Phong Thạnh, Phong Nẫm, TP Cần Thơ"/>
    <s v="Lida danko"/>
    <n v="975744320"/>
    <s v="nongsandanko &lt;nongsandanko@gmail.com&gt;"/>
    <s v="Mận An Phước"/>
    <s v="Huỳnh Thanh Hòa"/>
    <s v=" "/>
    <s v="QA NCC"/>
    <d v="2026-05-07T00:00:00"/>
    <n v="0.51"/>
    <s v=" Không đạt và ngừng mua hàng"/>
    <s v=" "/>
    <s v=" "/>
    <s v="Lỗi khác"/>
    <s v="Ncc chưa có hướng dẫn tập huấn HND liên kết_x000a_Chưa đảm bảo thời gian cách ly(được giá thì cắt bán) và chưa có chia lô thửa_x000a_Vỏ thuốc BVTV chưa được xử lý theo quy định( đổ xuống sông)"/>
    <s v="Lỗi hồ sơ chứng từ truy xuất"/>
    <s v="Nhật ký chưa có thông tin HND diện tích, tên sản phẩm_x000a_Chưa đảm bảo thời gian cách ly(được giá thì cắt bán) và chưa có chia lô thửa"/>
    <s v=" "/>
    <s v="Chưa có khu vực chứa đựngvỏ bao bì  thuốc BVTV_x000a_Chưa có bảng nhận diện lô thửa_x000a_Chưa có kiểm nghiêm đất, nước tưới vùng trồng_x000a_Chưa có biện pháp cách ly thuốc BVTV khi phun phát tán sang các ruộng xung quanh_x000a_Rác mận hư chưa được thu gom xử lý"/>
    <n v="0.51"/>
    <s v=" Không đạt và ngừng mua hàng"/>
    <s v=" "/>
    <s v=" "/>
    <b v="0"/>
    <x v="1"/>
    <m/>
    <m/>
    <m/>
    <m/>
    <m/>
  </r>
  <r>
    <n v="14"/>
    <n v="2026"/>
    <x v="5"/>
    <s v="Thực phẩm tươi sống, chế biến"/>
    <x v="1"/>
    <s v="Trần Thị Thùy Linh_x000a_Nguyễn Thị Nhung"/>
    <s v="Lưu Thị Hậu"/>
    <s v="MN"/>
    <s v="Tỉnh Tây Ninh"/>
    <s v="Kiểm soát nguồn"/>
    <s v="Kinh doanh"/>
    <n v="2011573"/>
    <s v="CÔNG TY TNHH  AGRI LT VIỆT NAM"/>
    <s v=" "/>
    <s v="HND Lê Văn Xuân, Chiến Thắng, Vĩnh Hưng, Tây Ninh"/>
    <s v="Mr. Luân"/>
    <s v="093 3198171"/>
    <s v="phamhoangluan171@gmail.com"/>
    <s v="Dưa hấu không hạt, dưa hấu HMN"/>
    <s v="Huỳnh Thanh Hòa"/>
    <s v=" "/>
    <s v="QA NCC"/>
    <d v="2026-05-08T00:00:00"/>
    <n v="0.5"/>
    <s v=" Không đạt và ngừng mua hàng"/>
    <s v=" "/>
    <s v=" "/>
    <s v="Vi phạm kiểm soát mối nguy"/>
    <s v="Chưa tập huấn kiến thức ATTP cho hộ nông dân liên kết_x000a_Dưa thu hoạch thường để dưới đất có lót rơm_x000a_Vỏ bao bì thuốc BVTV chưa được thu gom xử lý"/>
    <s v="Lỗi hồ sơ chứng từ truy xuất"/>
    <s v="Nhật ký trồng trọt mới ghi tới ngày 27/12/2025"/>
    <s v=" "/>
    <s v="Chưa có dụng cụ chứa đựng vỏ bao bì thuốc BVTV tại vườn_x000a_Chưa có bảng nhận diện lô thửa_x000a_Chưa cung cấp KN đất, nước vùng trồng_x000a_Chưa có biện pháp ngăn chặn sự phát tán khi phun thuốc BVTV sang các ruộng xung quanh"/>
    <n v="0.7"/>
    <s v="Đạt mức cơ bản và tái đánh giá sau 6 tháng"/>
    <s v="NCC đã gửi khắc phục"/>
    <d v="2026-05-12T00:00:00"/>
    <d v="2026-11-08T00:00:00"/>
    <x v="0"/>
    <m/>
    <m/>
    <m/>
    <m/>
    <m/>
  </r>
  <r>
    <n v="15"/>
    <n v="2026"/>
    <x v="5"/>
    <s v="Thực phẩm tươi sống, chế biến"/>
    <x v="1"/>
    <s v="Trần Thị Thùy Linh_x000a_Nguyễn Thị Nhung"/>
    <s v="Lưu Thị Hậu"/>
    <s v="MN"/>
    <s v="Tỉnh Tây Ninh"/>
    <s v="Kiểm soát nguồn"/>
    <s v="Kinh doanh"/>
    <n v="2011573"/>
    <s v="CÔNG TY TNHH  AGRI LT VIỆT NAM"/>
    <s v=" "/>
    <s v="HND Trần Thanh Quí, Phú Cường, Tam Nông, Đồng Tháp(ấp 2 , Tuyên Bình, Tây Ninh)"/>
    <s v="Mr. Luân"/>
    <s v="093 3198171"/>
    <s v="phamhoangluan171@gmail.com"/>
    <s v="Dưa hấu không hạt, dưa hấu HMN"/>
    <s v="Huỳnh Thanh Hòa"/>
    <s v=" "/>
    <s v="QA NCC"/>
    <d v="2026-05-08T00:00:00"/>
    <n v="0.47"/>
    <s v=" Không đạt và ngừng mua hàng"/>
    <s v=" "/>
    <s v=" "/>
    <s v="Vi phạm kiểm soát mối nguy"/>
    <s v="Chưa tập huấn kiến thức ATTP cho hộ nông dân liên kết_x000a_'Dưa thu hoạch thường để dưới đất có lót rơm"/>
    <s v="Lỗi hồ sơ chứng từ truy xuất"/>
    <s v="Nhật ký trồng trọt mới ghi tới ngày 27/12/2025"/>
    <s v=" "/>
    <s v="Chưa có dụng cụ chứa đựng vỏ bao bì thuốc BVTV tại vườn_x000a_Chưa có bảng nhận diện lô thửa_x000a_Chưa có KN đất, nước tưới tại vùng trồng_x000a_Chưa có biện pháp ngăn chặn sự phát tán khi phun thuốc BVTV sang các ruộng xung quanh"/>
    <n v="0.72"/>
    <s v="Đạt mức cơ bản và tái đánh giá sau 6 tháng"/>
    <s v="NCC đã gửi khắc phục"/>
    <d v="2026-05-12T00:00:00"/>
    <d v="2026-11-08T00:00:00"/>
    <x v="0"/>
    <m/>
    <m/>
    <m/>
    <m/>
    <m/>
  </r>
  <r>
    <n v="16"/>
    <n v="2026"/>
    <x v="5"/>
    <s v="Thực phẩm tươi sống, chế biến"/>
    <x v="1"/>
    <s v="Trần Thị Thùy Linh_x000a_Nguyễn Thị Nhung"/>
    <s v="Lưu Thị Hậu"/>
    <s v="MN"/>
    <s v="Tỉnh Đồng Tháp"/>
    <s v="Định kỳ"/>
    <s v="Sản xuất và kinh doanh"/>
    <n v="2010909"/>
    <s v="CTY TNHH MTV NÔNG SẢN HỒNG CÚC "/>
    <s v="Số 1006/5,ấp Hòa Định, Xã Vĩnh Thới, Lai Vung, Đồng Tháp. 11/05/2026"/>
    <s v=" "/>
    <s v="Ms. Châu_x000a_Thoa KT"/>
    <s v="0965970937_x000a_'0799471368"/>
    <s v="haubuikute@GMAIL.COM"/>
    <s v="Mận An Phước, ổi lê"/>
    <s v="Huỳnh Thanh Hòa"/>
    <s v=" "/>
    <s v="QA NCC"/>
    <d v="2026-05-11T00:00:00"/>
    <n v="0.56999999999999995"/>
    <s v=" Không đạt và ngừng mua hàng"/>
    <s v=" "/>
    <s v=" "/>
    <s v="Vi phạm kiểm soát mối nguy"/>
    <s v="Hộ ngoài VietGap chưa có tập huấn ATTP_x000a_Nhật ký hộ nông dân mới ghi tới ngày 23/12/2025_x000a_Vỏ bao bì thuốc BVTV, rác mận hư còn trên vườn HND liên kết chưa được thu gom xử lý triệt để"/>
    <s v="Lỗi hồ sơ chứng từ truy xuất"/>
    <s v="Chưa cung cấp HĐ và bản cam kết HND Trần Văn Ngoan_x000a_Chưa cung cấp bản cam kết sản xuất An toàn HND Phạm Trung Nghĩa"/>
    <s v="Lỗi khác"/>
    <s v="Chưa có bể chứa vỏ bao bì thuốc BVTV tại vườn hộ nông dân liên kết_x000a_Nhà sơ chế hở chưa có sự cách biệt giữa các khu vực sản xuất. Nhà sơ chế gần quốc lộ 54_x000a_Chưa cung cấp hóa đươn phân thuốc HND_x000a_Rác mận trên vườn HND liên kết chưa được thu gom xử lý triệt để_x000a_Chưa có bản nhận diện lô thửa HND liên kết_x000a_Chưa có tách biệt các khu vực sản xuất_x000a_Dụng cụ thu gom rác thải tại khu sơ chế không có nắp đậy (chỉ bỏ vào thùng chứa)_x000a_Chưa có bảng hướng dẫn rửa tay tại khu rửa tay và sử dụng dung dịch rửa tay có mùi (lifebouy), chưa có cồn khử trùng_x000a_Có quy định mũ bảo hộ lao động và găng tay nhưng nhân viên chưa thực hiện_x000a_Có bẩy bắt côn trùng nhưng cơ sở không kín, không có hồ sơ ghi chép"/>
    <n v="0.64"/>
    <s v="Đạt mức cơ bản và tái đánh giá sau 6 tháng"/>
    <s v="NCC đã gửi khắc phục"/>
    <d v="2026-05-16T00:00:00"/>
    <d v="2026-11-11T00:00:00"/>
    <x v="0"/>
    <m/>
    <m/>
    <m/>
    <m/>
    <m/>
  </r>
  <r>
    <n v="17"/>
    <n v="2026"/>
    <x v="5"/>
    <s v="Thực phẩm tươi sống, chế biến"/>
    <x v="1"/>
    <s v="Trần Thị Thùy Linh_x000a_Nguyễn Thị Nhung"/>
    <s v="Lưu Thị Hậu"/>
    <s v="MN"/>
    <s v="Tỉnh Vĩnh Long"/>
    <s v="Kiểm soát nguồn"/>
    <s v="Sản xuất và kinh doanh"/>
    <n v="2010909"/>
    <s v="CTY TNHH MTV NÔNG SẢN HỒNG CÚC "/>
    <s v=" "/>
    <s v="HND_Phạm Trung Nghĩa, Tân Phước, Tân Quới, Vĩnh Long"/>
    <s v="Ms. Châu_x000a_Thoa KT"/>
    <s v="0965970937_x000a_'0799471368"/>
    <s v="haubuikute@GMAIL.COM"/>
    <s v="Mận An Phước"/>
    <s v="Huỳnh Thanh Hòa"/>
    <s v=" "/>
    <s v="QA NCC"/>
    <d v="2026-05-11T00:00:00"/>
    <n v="0.55000000000000004"/>
    <s v=" Không đạt và ngừng mua hàng"/>
    <s v=" "/>
    <s v=" "/>
    <s v="Vi phạm kiểm soát mối nguy"/>
    <s v="Chưa có tập huấn ATTP HND ngoài VietGap_x000a_Vỏ thuốc BVTV, rác mận hư chưa được thu gom xử lý triệt để trên vườn"/>
    <s v="Lỗi hồ sơ chứng từ truy xuất"/>
    <s v="Nhật ký trồng trọt mới ghi tới ngày 23/12/2025"/>
    <s v="Lỗi quy trình sản xuất – chế biến"/>
    <s v="Vỏ thuốc BVTV chưa được thu gom xử lý triệt để_x000a_Chưa có bản nhận diện lô thửa_x000a_Chưa cung cấp hóa đơn phân thuốc BVTV_x000a_Rác mận hư chưa được thu gom xử lý triệt để"/>
    <n v="0.55000000000000004"/>
    <s v=" Không đạt và ngừng mua hàng"/>
    <s v=" "/>
    <s v=" "/>
    <b v="0"/>
    <x v="1"/>
    <m/>
    <m/>
    <m/>
    <m/>
    <m/>
  </r>
  <r>
    <n v="18"/>
    <n v="2026"/>
    <x v="5"/>
    <s v="Thực phẩm tươi sống, chế biến"/>
    <x v="1"/>
    <s v="Trần Thị Thùy Linh_x000a_Nguyễn Thị Nhung"/>
    <s v="Lưu Thị Hậu"/>
    <s v="MN"/>
    <s v="Tỉnh Đồng Tháp"/>
    <s v="Kiểm soát nguồn"/>
    <s v="Sản xuất và kinh doanh"/>
    <n v="2010909"/>
    <s v="CTY TNHH MTV NÔNG SẢN HỒNG CÚC "/>
    <s v=" "/>
    <s v="HND Trần Văn Ngoan, Tân Quới , Phong Hòa, Lai Vung Đồng Tháp"/>
    <s v="Ms. Châu_x000a_Thoa KT"/>
    <s v="0965970937_x000a_'0799471368"/>
    <s v="haubuikute@GMAIL.COM"/>
    <s v="Mận An Phước"/>
    <s v="Huỳnh Thanh Hòa"/>
    <s v=" "/>
    <s v="QA NCC"/>
    <d v="2026-05-11T00:00:00"/>
    <n v="0"/>
    <s v=" Không đạt và ngừng mua hàng"/>
    <s v="Không có GPKD+GCN"/>
    <s v="Chưa cung cấp bản cam kết sản xuất an toàn_x000a_Chưa cung cấp HĐ với cty Hồng Cúc"/>
    <s v="Vi phạm kiểm soát mối nguy"/>
    <s v="Chưa có tập huấn ATTP HND ngoài VietGap"/>
    <s v="Lỗi hồ sơ chứng từ truy xuất"/>
    <s v="Chưa cung cấp nhật ký trồng trọt"/>
    <s v="Lỗi quy trình sản xuất – chế biến"/>
    <s v="Có thu gom nhưng chưa có thùng chứa vỏ bao bì thuốc BVTV_x000a_Chưa có bản nhận diện lô thửa_x000a_Chưa cung cấp hóa đơn phân thuốc BVTV_x000a_Rác mận hư chưa được thu gom xử lý"/>
    <n v="0"/>
    <s v=" Không đạt và ngừng mua hàng"/>
    <s v=" "/>
    <s v=" "/>
    <b v="0"/>
    <x v="1"/>
    <m/>
    <m/>
    <m/>
    <m/>
    <m/>
  </r>
  <r>
    <n v="19"/>
    <n v="2026"/>
    <x v="5"/>
    <s v="Thực phẩm tươi sống, chế biến"/>
    <x v="1"/>
    <s v="Trần Thị Thùy Linh_x000a_Nguyễn Thị Nhung"/>
    <s v="Lưu Thị Hậu"/>
    <s v="MN"/>
    <s v="Tỉnh Đồng Tháp"/>
    <s v="Kiểm soát nguồn"/>
    <s v="Sản xuất và kinh doanh"/>
    <n v="2010909"/>
    <s v="CTY TNHH MTV NÔNG SẢN HỒNG CÚC "/>
    <s v=" "/>
    <s v="HND: Phạm Thị Ngọt , Định Phong, Phong Hòa, Đồng Tháp"/>
    <s v="Ms. Châu_x000a_Thoa KT"/>
    <s v="0965970937_x000a_'0799471368"/>
    <s v="haubuikute@GMAIL.COM"/>
    <s v="Mận An Phước, ổi lê"/>
    <s v="Huỳnh Thanh Hòa"/>
    <s v=" "/>
    <s v="QA NCC"/>
    <d v="2026-05-11T00:00:00"/>
    <n v="0.61"/>
    <s v="Đạt mức cơ bản và tái đánh giá sau 6 tháng"/>
    <s v=" "/>
    <s v=" "/>
    <s v="Vi phạm kiểm soát mối nguy"/>
    <s v="Mận hư trong quá trình sản xuất chưa thu gom xử lý_x000a_Nhật ký trồng trọt mới tới tháng 05/2025"/>
    <s v="Lỗi hồ sơ chứng từ truy xuất"/>
    <s v="Nhật ký trồng trọt mới tới tháng 05/2025"/>
    <s v="Lỗi quy trình sản xuất – chế biến"/>
    <s v="Có máy che nhưng chưa có che kín và khóa cẩn thận_x000a_Chưa có thùng chứa vỏ bao bì phân bón thuốc BVTV(có bỏ vảo bao nhưng chưa có thông tin và thùng chứa)_x000a_Chưa có bản nhận diện lô thửa_x000a_'Chưa cung cấp hóa đơn phân thuốc BVTV_x000a_Mận hư trong quá trình sản xuất chưa thu gom xử lý"/>
    <n v="0.74"/>
    <s v="Đạt mức cơ bản và tái đánh giá sau 6 tháng"/>
    <s v="NCC đã gửi khắc phục"/>
    <d v="2026-05-16T00:00:00"/>
    <d v="2026-11-11T00:00:00"/>
    <x v="0"/>
    <m/>
    <m/>
    <m/>
    <m/>
    <m/>
  </r>
  <r>
    <n v="20"/>
    <n v="2026"/>
    <x v="5"/>
    <s v="Thực phẩm tươi sống, chế biến"/>
    <x v="1"/>
    <s v="Trần Thị Thùy Linh_x000a_Nguyễn Thị Nhung"/>
    <s v="Lưu Thị Hậu"/>
    <s v="MN"/>
    <s v="Tỉnh Khánh Hoà"/>
    <s v="Kiểm soát nguồn"/>
    <s v="Sản xuất và kinh doanh"/>
    <n v="2011183"/>
    <s v="CTY CP DANNYGREEN"/>
    <s v=" "/>
    <s v="Farm Công ty TNHH SeaGull ADC Ninh Thuận - ĐC: Thôn Sơn hải 2, Xã Phước Dinh, Tỉnh Khánh Hòa"/>
    <s v="Cao Mỹ Vy"/>
    <s v="M: (+84) 369 543 055"/>
    <s v="dinhtran@dannygreen.com.vn; linhtran@dannygreen.com.vn; sale1@dannygreen.com.vn"/>
    <s v="Dưa lưới Ngọc Bích, dưa le Hồng Kim, cải mèo, rau muống, cải bẹ dún, cải ngồng, cải bó xôi…"/>
    <s v="Trần Khắc Điệp"/>
    <s v=" "/>
    <s v="QA NCC"/>
    <d v="2026-05-08T00:00:00"/>
    <n v="0.78"/>
    <s v="Đạt mức trung bình và tái đánh giá sau 1 năm"/>
    <s v=" "/>
    <s v=" "/>
    <s v="Vi phạm kiểm soát mối nguy"/>
    <s v="Chưa thực hiện việc kiểm soát đo lường đối với các sản phẩm được cân và ghi nhãn định lượng sẵn tại cơ sở"/>
    <s v=" "/>
    <s v=" "/>
    <s v="Lỗi quy trình sản xuất – chế biến"/>
    <s v="Nhà màng có bảng kí hiệu lô thửa nhưng chưa có thông tin trực quan: chủng loại, ngày gieo trồng, sản lượng và ngày thu hoạch dự kiến, diện tích…_x000a_Khu vực nhà màng và xưởng sơ chế đóng gói có nuôi động vật thả rông_x000a_Tường không kín, một số chỗ bị thủng thông qua bên ngoài_x000a_Trần không kín, côn trùng và động vật gây hại có thể xâm nhập vào nhà xưởng_x000a_Các cửa ra vào xưởng sản xuất chưa có lớp rèm đệm ngăn chặn côn trùng và động vật gây hại_x000a_Nước dùng để rửa, sơ chế sản phẩm chưa được kiểm định theo quy chuẩn nước sinh hoạt: QCVN 01-1:2024/BYT_x000a_Chỗ rửa tay bố trí ngược (nằm bên ngoài phòng thay đồ)_x000a_Chưa có xà phòng rửa tay, cồn sát khuẩn và khăn lao tay/máy sấy tay_x000a_Chưa có chương trình bẫy bắt côn trùng và động vật gây hai_x000a_Chưa có thiết bị bẫy bắt côn trùng và động vật gây hại tại cơ sở sơ chế đóng gói"/>
    <n v="0.8"/>
    <s v="Đạt mức trung bình và tái đánh giá sau 1 năm"/>
    <s v="NCC đã gửi khắc phục"/>
    <d v="2026-05-13T00:00:00"/>
    <d v="2027-05-08T00:00:00"/>
    <x v="0"/>
    <m/>
    <m/>
    <m/>
    <m/>
    <m/>
  </r>
  <r>
    <n v="21"/>
    <n v="2026"/>
    <x v="5"/>
    <s v="Thực phẩm tươi sống, chế biến"/>
    <x v="2"/>
    <s v="Lâm Kim Huyền Trân_x000a_Kiều Thị Thuyết Sương_x000a_Nguyễn Thị Bách Thoa"/>
    <s v="Dương Thị Lựu"/>
    <s v="MN"/>
    <s v="Thành phố Hồ Chí Minh"/>
    <s v="Định kỳ"/>
    <s v="Sản xuất và kinh doanh"/>
    <n v="2003576"/>
    <s v="CÔNG TY TNHH TMDV XNK SÔNG XANH"/>
    <s v="Sơ chế/đóng gói: Số 28, đường số 22, Phường Linh Đông, Q. Thủ Đức, TP. Hồ Chí Minh"/>
    <s v=" "/>
    <s v="Ms. Huyền"/>
    <n v="909392807"/>
    <s v="songxanhfood@gmail.com"/>
    <s v="Cải xanh, cải ngọt, cải thìa, rau muống nước, rau muống baby, mồng tơi baby, rau dền hỗn hợp, cải đuôi phụng, chùm ngây….."/>
    <s v="Trần Khắc Điệp"/>
    <s v=" "/>
    <s v="QA NCC"/>
    <d v="2026-05-11T00:00:00"/>
    <n v="0.84"/>
    <s v="Đạt mức trung bình và tái đánh giá sau 1 năm"/>
    <s v=" "/>
    <s v=" "/>
    <s v="Vi phạm kiểm soát mối nguy"/>
    <s v="Có thực hiện kiểm soát đo lường sản phẩm nhưng chưa được văn bản hóa bằng biểu mẫu theo dõi riêng"/>
    <s v=" "/>
    <s v=" "/>
    <s v="Lỗi quy trình sản xuất – chế biến"/>
    <s v="Dụng cụ phun xịt, pha thuốc để ngoài trời ,không có mái che (HLK Lê Văn Đỉnh)_x000a_Kho phân thuốc không có kho lưu trữ và khóa an toàn (HKL Lê Văn Đỉnh và Trương Công Thành)_x000a_Các luống sản xuất tại vừng trồng đều có kí hiệu lô thửa nhưng chưa có thông tin trực quan: chủng loại, ngày gieo trồng, sản lượng và ngày thu hoạch dự kiến, diện tích… (cả 03 HLK)_x000a_Việc sử dụng phân gà ủ trên đồng ruộng chưa được ghi chép lại (HLK Lê Văn Thành và Vũ Văn Thắng)_x000a_Thuốc BVTV tạ HLK Vũ Văn Thắng hết HSD 10/2025_x000a_HLK Lê Văn Đỉnh nuôi động vật thả rông_x000a_Rác thải nguy hại chưa được thu gom và xử lý đúng cách ở hai HLK: Vũ Văn Thắng và Lê Văn Đỉnh_x000a_Hàng hóa trong kho thành phẩm và nguyên liệu để sát tường_x000a_Tường rỉ sét do vách là kho mát_x000a_Dụng cụ chứa rau nguyên liệu bụi bẩn "/>
    <n v="0.84"/>
    <s v="Đạt mức trung bình và tái đánh giá sau 1 năm"/>
    <s v=" "/>
    <s v=" "/>
    <d v="2027-05-11T00:00:00"/>
    <x v="0"/>
    <m/>
    <m/>
    <m/>
    <m/>
    <m/>
  </r>
  <r>
    <n v="22"/>
    <n v="2026"/>
    <x v="5"/>
    <s v="Thực phẩm tươi sống, chế biến"/>
    <x v="2"/>
    <s v="Lâm Kim Huyền Trân_x000a_Kiều Thị Thuyết Sương_x000a_Nguyễn Thị Bách Thoa"/>
    <s v="Dương Thị Lựu"/>
    <s v="MN"/>
    <s v="Thành phố Hồ Chí Minh"/>
    <s v="Kiểm soát nguồn"/>
    <s v="Sản xuất và kinh doanh"/>
    <n v="2003576"/>
    <s v="CÔNG TY TNHH TMDV XNK SÔNG XANH"/>
    <s v=" "/>
    <s v="HLK Lê Văn Đỉnh_Ấp 8, xã Bình Mỹ, huyện Củ Chi, TP.HCM"/>
    <s v="Ms. Huyền"/>
    <n v="909392807"/>
    <s v="songxanhfood@gmail.com"/>
    <s v="Cải xanh, cải ngọt, cải thìa, rau muống nước, rau muống baby, mồng tơi baby, rau dền hỗn hợp, cải đuôi phụng, chùm ngây….."/>
    <s v="Trần Khắc Điệp"/>
    <s v=" "/>
    <s v="QA NCC"/>
    <d v="2026-05-11T00:00:00"/>
    <n v="0.87"/>
    <s v="Đạt mức trung bình và tái đánh giá sau 1 năm"/>
    <s v=" "/>
    <s v=" "/>
    <s v=" "/>
    <s v=" "/>
    <s v=" "/>
    <s v=" "/>
    <s v="Lỗi quy trình sản xuất – chế biến"/>
    <s v="Dụng cụ phun xịt, pha thuốc để ngoài trời ,không có mái che_x000a_Kho phân thuốc không có kho lưu trữ và khóa an toàn_x000a_Các luống sản xuất tại vừng trồng đều có kí hiệu lô thửa nhưng chưa có thông tin trực quan: chủng loại, ngày gieo trồng, sản lượng và ngày thu hoạch dự kiến, diện tích_x000a_HLK nuôi động vật thả rông_x000a_Rác thải nguy hại chưa được thu gom và xử lý đúng cách "/>
    <n v="0.87"/>
    <s v="Đạt mức trung bình và tái đánh giá sau 1 năm"/>
    <s v=" "/>
    <s v=" "/>
    <d v="2027-05-11T00:00:00"/>
    <x v="0"/>
    <m/>
    <m/>
    <m/>
    <m/>
    <m/>
  </r>
  <r>
    <n v="23"/>
    <n v="2026"/>
    <x v="5"/>
    <s v="Thực phẩm tươi sống, chế biến"/>
    <x v="2"/>
    <s v="Lâm Kim Huyền Trân_x000a_Kiều Thị Thuyết Sương_x000a_Nguyễn Thị Bách Thoa"/>
    <s v="Dương Thị Lựu"/>
    <s v="MN"/>
    <s v="Thành phố Hồ Chí Minh"/>
    <s v="Kiểm soát nguồn"/>
    <s v="Sản xuất và kinh doanh"/>
    <n v="2003576"/>
    <s v="CÔNG TY TNHH TMDV XNK SÔNG XANH"/>
    <s v=" "/>
    <s v="HLK Trương Công Thành_Đường Trung Đông 3A, ấp 111, xã Đông Thạnh,TP.HCM"/>
    <s v="Ms. Huyền"/>
    <n v="909392807"/>
    <s v="songxanhfood@gmail.com"/>
    <s v="Cải xanh, cải ngọt, cải thìa, rau muống nước, rau muống baby, mồng tơi baby, rau dền hỗn hợp, cải đuôi phụng, chùm ngây….."/>
    <s v="Trần Khắc Điệp"/>
    <s v=" "/>
    <s v="QA NCC"/>
    <d v="2026-05-11T00:00:00"/>
    <n v="0.78"/>
    <s v="Đạt mức trung bình và tái đánh giá sau 1 năm"/>
    <s v=" "/>
    <s v=" "/>
    <s v="Vi phạm kiểm soát mối nguy"/>
    <s v="Nhật kí sản xuất thiếu ghi chép sử dụng phân gà đã ủ nên không thể đối chiếu được dữ liệu thời gian cách ly an toàn"/>
    <s v="Lỗi hồ sơ chứng từ truy xuất"/>
    <s v="Nhật kí sản xuất thiếu ghi chép sử dụng phân gà đã ủ_x000a_Nhật kí sán xuất ghi chép thiếu quá trinh sử dụng phân gà ủ_x000a_Nhật kí sán xuất ghi chép thiếu quá trinh sử dụng phân gà ủ"/>
    <s v="Lỗi quy trình sản xuất – chế biến"/>
    <s v="Dụng cụ phun xịt, pha thuốc để ngoài trời ,không có mái che_x000a_Kho phân thuốc không có kho lưu trữ và khóa an toàn_x000a_Các luống sản xuất tại vừng trồng đều có kí hiệu lô thửa nhưng chưa có thông tin trực quan: chủng loại, ngày gieo trồng, sản lượng và ngày thu hoạch dự kiến, diện tích_x000a_HLK nuôi động vật thả rông_x000a_Rác thải nguy hại chưa được thu gom và xử lý đúng cách "/>
    <n v="0.78"/>
    <s v="Đạt mức trung bình và tái đánh giá sau 1 năm"/>
    <s v=" "/>
    <s v=" "/>
    <d v="2027-05-11T00:00:00"/>
    <x v="0"/>
    <m/>
    <m/>
    <m/>
    <m/>
    <m/>
  </r>
  <r>
    <n v="24"/>
    <n v="2026"/>
    <x v="5"/>
    <s v="Thực phẩm tươi sống, chế biến"/>
    <x v="2"/>
    <s v="Lâm Kim Huyền Trân_x000a_Kiều Thị Thuyết Sương_x000a_Nguyễn Thị Bách Thoa"/>
    <s v="Dương Thị Lựu"/>
    <s v="MN"/>
    <s v="Thành phố Hồ Chí Minh"/>
    <s v="Kiểm soát nguồn"/>
    <s v="Sản xuất và kinh doanh"/>
    <n v="2003576"/>
    <s v="CÔNG TY TNHH TMDV XNK SÔNG XANH"/>
    <s v=" "/>
    <s v="HLK Vũ Văn Thắng_27/04, đường HT12, khu phố 53, phường Tân Thới Hiệp, TP.HCM"/>
    <s v="Ms. Huyền"/>
    <n v="909392807"/>
    <s v="songxanhfood@gmail.com"/>
    <s v="Cải xanh, cải ngọt, cải thìa, rau muống nước, rau muống baby, mồng tơi baby, rau dền hỗn hợp, cải đuôi phụng, chùm ngây….."/>
    <s v="Trần Khắc Điệp"/>
    <s v=" "/>
    <s v="QA NCC"/>
    <d v="2026-05-11T00:00:00"/>
    <n v="0.76"/>
    <s v="Đạt mức trung bình và tái đánh giá sau 1 năm"/>
    <s v=" "/>
    <s v=" "/>
    <s v="Vi phạm kiểm soát mối nguy"/>
    <s v="Nhật kí sản xuất thiếu ghi chép sử dụng phân gà đã ủ nên không thể đối chiếu được dữ liệu thời gian cách ly an toàn"/>
    <s v="Lỗi hồ sơ chứng từ truy xuất"/>
    <s v="Nhật kí sản xuất thiếu ghi chép sử dụng phân gà đã ủ_x000a_Nhật kí sán xuất ghi chép thiếu quá trinh sử dụng phân gà ủ_x000a_Nhật kí sán xuất ghi chép thiếu quá trinh sử dụng phân gà ủ"/>
    <s v="Lỗi quy trình sản xuất – chế biến"/>
    <s v="Thuốc BVTV hết hạn thán 10/2025_x000a_Dụng cụ phun xịt, pha thuốc để ngoài trời ,không có mái che_x000a_Kho phân thuốc không có kho lưu trữ và khóa an toàn_x000a_Các luống sản xuất tại vừng trồng đều có kí hiệu lô thửa nhưng chưa có thông tin trực quan: chủng loại, ngày gieo trồng, sản lượng và ngày thu hoạch dự kiến, diện tích_x000a_HLK nuôi động vật thả rông_x000a_Rác thải nguy hại chưa được thu gom và xử lý đúng cách "/>
    <n v="0.76"/>
    <s v="Đạt mức trung bình và tái đánh giá sau 1 năm"/>
    <s v=" "/>
    <s v=" "/>
    <d v="2027-05-11T00:00:00"/>
    <x v="0"/>
    <m/>
    <m/>
    <m/>
    <m/>
    <m/>
  </r>
  <r>
    <n v="25"/>
    <n v="2026"/>
    <x v="5"/>
    <s v="Thực phẩm tươi sống, chế biến "/>
    <x v="2"/>
    <s v="Lâm Kim Huyền Trân_x000a_Nguyễn Thị Bách Thoa_x000a_Kiều Thị tuyết Sương"/>
    <s v="Dương Thị Lựu"/>
    <s v="MN"/>
    <s v="Thành phố Hồ Chí Minh"/>
    <s v="Định kỳ"/>
    <s v="Sản xuất và kinh doanh"/>
    <n v="2005856"/>
    <s v="CTY TNHH TMDV&amp;PT SEN TA"/>
    <s v="Số 28, đường số 22, Phường Linh Đông, Q. Thủ Đức, TP. Hồ Chí Minh"/>
    <s v=" "/>
    <s v="Mr.Mạnh"/>
    <s v="0902 998 389"/>
    <s v="minhmanh1605@gmail.com"/>
    <s v="Củ sen tươi, củ sen cắt lát, hạt sen, củ năng, khoai sọ, khoai môn… cắt gọt_x000a_Sâm dây Ngọc Linh, set canh/tiềm sâm dây Ngọc Linh, set nguyên liệu canh tiềm, set hạt sen long nhãn"/>
    <s v="Trần Khắc Điệp"/>
    <s v=" "/>
    <s v="QA NCC"/>
    <d v="2026-05-11T00:00:00"/>
    <n v="0.7"/>
    <s v="Đạt mức cơ bản và tái đánh giá sau 6 tháng"/>
    <s v=" "/>
    <s v=" "/>
    <s v="Vi phạm kiểm soát mối nguy"/>
    <s v="NCC làm HSCB mới thay đổi thông tin: từ HKD &quot;CS SX Sen Ta&quot;  sang &quot;Công ty TNHH TMDV&amp;PT Sen Ta&quot; nhưng chưa gửi công văn cập nhật HSCB và tem nhãn cho WCM_x000a_Sản &quot;Long nhãn hạt sen&quot; NCC vẫn còn sử dụng nhãn cũ chưa có thông tin dinh dưỡng theo Thông tư số 29/2023/TT-BYT của Bộ Y tế: Hướng dẫn nội dung, cách ghi thành phần dinh dưỡng, giá trị dinh dưỡng trên nhãn thực phẩm_x000a_NCC chưa có Quy định, hướng dẫn thu hoạch, sơ chế đóng gói (bao gồm cho tự sản xuất và các đơn vị liên kết). Quy định, hướng dẫn vệ sinh trong nhà sơ chế, công cụ dụng cụ thu hoạch và phương tiện vận chuyển. Các quy định này đã được phổ biến, đào tạo đến toàn bộ Hộ sản xuất của công ty._x000a_Ghi nhãn dinh dưỡng bị sai một số điểm theo Thông tư số 29/2023/TT-BYT:_x000a_Sử dụng dấu chấm thay cho dấu phẩy để ngăn cách phần nguyên và phần thập phân_x000a_Sử dụng cụm từ &quot;béo tổng&quot; thay cho &quot;chất béo&quot;"/>
    <s v=" "/>
    <s v=" "/>
    <s v="Lỗi quy trình sản xuất – chế biến"/>
    <s v="NCC chưa thực hiện lấy mẫu đất kiểm nghiệm định kì_x000a_NCC chưa thực hiện lấy mẫu nước kiểm nghiệm định kì_x000a_Tường một số vị trí ẩm móc (gần khu vực bồn rửa)_x000a_Chưa có dụng cụ phù hợp thu gom rác thải phù hợp phía trước cơ sở sản xuất"/>
    <n v="0.7"/>
    <s v="Đạt mức cơ bản và tái đánh giá sau 6 tháng"/>
    <s v=" "/>
    <s v=" "/>
    <d v="2026-11-11T00:00:00"/>
    <x v="0"/>
    <m/>
    <m/>
    <m/>
    <m/>
    <m/>
  </r>
  <r>
    <n v="26"/>
    <n v="2026"/>
    <x v="5"/>
    <s v="Thực phẩm tươi sống, chế biến "/>
    <x v="4"/>
    <s v="Nguyễn Thị Dung,_x000a_ Nguyễn Thị Ngọc Tú"/>
    <s v="Huỳnh Thị Bảo Trâm"/>
    <s v="MN"/>
    <s v="Tỉnh Tây Ninh"/>
    <s v="Mở mới"/>
    <s v="Sản xuất và kinh doanh"/>
    <s v="NCC mới"/>
    <s v="CTY TNHH CBTP VÀ TM PHÚC AN PHÁT"/>
    <s v="8/88 Huỳnh Tấn Phát, Khu phố Hiệp Lễ, P. Tân Ninh, tỉnh Tây Ninh"/>
    <s v=" "/>
    <s v="Mr. Vinh"/>
    <n v="931203117"/>
    <s v="Phúc An Phát &lt;phucanbakery@gmail.com&gt;"/>
    <s v="Bánh Pía"/>
    <s v="Trương Duy Khánh"/>
    <s v=" "/>
    <s v="QA NCC"/>
    <d v="2026-05-12T00:00:00"/>
    <n v="0.7"/>
    <s v="Đạt mức cơ bản và tái đánh giá sau 6 tháng"/>
    <s v=" "/>
    <s v=" "/>
    <s v="Vi phạm nhãn mác/bao bì"/>
    <s v="HSCB: ghi thông tin dinh dưỡng trên nhãn chưa phù hợp theo TT29/2023/BYT: carbohydrate, 3 sản phẩm đều sử dụng hương vani tổng hợp tuy nhiên 3 hồ sơ ghi tên 3 hương vani khác nhau"/>
    <s v="Lỗi bao bì thiếu thông tin truy xuất"/>
    <s v="NCC chỉ mua các loại nguyên liệu, bao bì lẻ, có hóa đơn đỏ, tuy nhiên không ký hợp đồng mua bán."/>
    <s v="Lỗi quy trình sản xuất – chế biến"/>
    <s v="Thiếu khám sức khỏe của chủ cơ sở và QLCL_x000a_Nhà xưởng bố trí lưu thông một chiều, tuy nhiên do cơ sở đang trong quá trình cải tạo, nên nhà xưởng chưa được gọn gàng_x000a_Ghi nhận thực tế cơ sở còn sử dụng một số dao có cán bằng gỗ, nguy cơ nhiểm mốc nếu không được vệ sinh sạch_x000a_Các thiết bị nướng bánh hiện chưa kiểm định, hiểu chuẩn bên ngoài_x000a_Thực tế đánh giá có kiến trong khu vực sản xuất bánh Pía_x000a_Có tiêu chuẩn thành phẩm có kiểm soát một số chỉ tiêu về độ ẩm, hàm lượng tro không ta, chất bảo quản nhưng phiếu kiểm nghiệm sản phẩm không test các chỉ tiêu này"/>
    <n v="0.7"/>
    <s v="Đạt mức cơ bản và tái đánh giá sau 6 tháng"/>
    <s v=" "/>
    <s v=" "/>
    <d v="2026-11-12T00:00:00"/>
    <x v="0"/>
    <m/>
    <m/>
    <m/>
    <m/>
    <m/>
  </r>
  <r>
    <n v="27"/>
    <n v="2026"/>
    <x v="5"/>
    <s v="Thực phẩm tươi sống, chế biến"/>
    <x v="2"/>
    <s v="Nguyễn Thị Quyên"/>
    <s v="Lưu Thị Hậu"/>
    <s v="MB"/>
    <s v="Thành phố Hải Phòng"/>
    <s v="Định kỳ"/>
    <s v="Sản xuất và kinh doanh"/>
    <n v="2010962"/>
    <s v="HTX HOÀNG NAM PHÁT"/>
    <s v="Thửa đất 58, tờ bản đồ 16, TDP Tằng Hạ, Thạch Khôi, Hải Phòng"/>
    <s v=" "/>
    <s v="Mr. Hoàng"/>
    <n v="975917666"/>
    <s v="hoangho1987hd@GMAIL.COM"/>
    <s v="Rau củ-trái cây(mướp, dưa kim, cà rốt)"/>
    <s v="Trần Văn Khoa"/>
    <s v=" "/>
    <s v="QA NCC"/>
    <d v="2026-05-13T00:00:00"/>
    <n v="0.71699999999999997"/>
    <s v="Đạt mức cơ bản và tái đánh giá sau 6 tháng"/>
    <s v=" "/>
    <s v=" "/>
    <s v=" "/>
    <s v=" "/>
    <s v="Lỗi hồ sơ chứng từ truy xuất"/>
    <s v="- Chưa cung cấp được hóa đơn mua giống: mướp, dưa kim_x000a_- Chưa cung cấp được hồ sơ mua bao bì túi có in sản xuất tại trung quốc"/>
    <s v="Lỗi vệ sinh nhà xưởng – thiết bị"/>
    <s v="Nhà xưởng chưa kín, nhiều bụi bẩn"/>
    <n v="0.72"/>
    <s v="Đạt mức cơ bản và tái đánh giá sau 6 tháng"/>
    <s v=" "/>
    <s v=" "/>
    <d v="2026-11-13T00:00:00"/>
    <x v="0"/>
    <m/>
    <m/>
    <m/>
    <m/>
    <m/>
  </r>
  <r>
    <n v="28"/>
    <n v="2026"/>
    <x v="5"/>
    <s v="Thực phẩm tươi sống, chế biến"/>
    <x v="2"/>
    <s v="Nguyễn Thị Thùy Linh"/>
    <s v="Lưu Thị Hậu"/>
    <s v="MB"/>
    <s v="Thành phố Hải Phòng"/>
    <s v="Kiểm soát nguồn"/>
    <s v="Sản xuất và kinh doanh"/>
    <n v="2010962"/>
    <s v="HTX HOÀNG NAM PHÁT"/>
    <s v=" "/>
    <s v="Nguyễn Văn Khiêm, Vĩnh Bảo, Hải Phòng"/>
    <s v="Mr. Hoàng"/>
    <n v="975917666"/>
    <s v="hoangho1987hd@GMAIL.COM"/>
    <s v="Rau củ-trái cây(mướp, dưa kim, cà rốt)"/>
    <s v="Trần Văn Khoa"/>
    <s v=" "/>
    <s v="QA NCC"/>
    <d v="2026-05-13T00:00:00"/>
    <n v="0.64800000000000002"/>
    <s v="Đạt mức cơ bản và tái đánh giá sau 6 tháng"/>
    <s v=" "/>
    <s v=" "/>
    <s v=" "/>
    <s v=" "/>
    <s v="Lỗi hồ sơ chứng từ truy xuất"/>
    <s v="- Chưa cung cấp được hóa đơn mua giống: mướp, dưa kim_x000a_- Chưa cung cấp được hồ sơ mua bao bì túi có in sản xuất tại trung quốc"/>
    <s v="Lỗi vệ sinh nhà xưởng – thiết bị"/>
    <s v="Nhà xưởng chưa kín, nhiều bụi bẩn"/>
    <n v="0.65"/>
    <s v="Đạt mức cơ bản và tái đánh giá sau 6 tháng"/>
    <s v=" "/>
    <s v=" "/>
    <d v="2026-11-13T00:00:00"/>
    <x v="0"/>
    <m/>
    <m/>
    <m/>
    <m/>
    <m/>
  </r>
  <r>
    <n v="29"/>
    <n v="2026"/>
    <x v="5"/>
    <s v="Thực phẩm công nghệ"/>
    <x v="10"/>
    <s v="Đặng Thị Thủy"/>
    <s v="Lê Ngọc Ái"/>
    <s v="MB"/>
    <s v="Tỉnh Ninh Bình"/>
    <s v="Mở mới"/>
    <s v="Tự sản xuất"/>
    <n v="2062640"/>
    <s v="CÔNG TY CỔ PHẦN SỮA VÀ GIỐNG BÒ SỮA MỘC BẮC"/>
    <s v="24 Trần Bình Trọng, TDP Hoàn Dương, Phường Duy Tân, Tỉnh Ninh Bình"/>
    <s v=" "/>
    <s v=" "/>
    <s v=" "/>
    <s v=" "/>
    <s v="Sữa chua ăn: nếp cẩm, dừa, dê..."/>
    <s v="Đậu Thị Vân"/>
    <s v="Nguyễn Thị Hồng Nhung"/>
    <s v="QA NCC"/>
    <d v="2026-05-08T00:00:00"/>
    <n v="0.439"/>
    <s v=" Không đạt và ngừng mua hàng"/>
    <s v=" "/>
    <s v=" "/>
    <s v="Lỗi khác"/>
    <s v="1. Sữa chua nếp cẩm: Nhãn thiếu chỉ tiêu dinh dưỡng natri, phiếu kiểm nghiệm thiếu chỉ tiêu natri, đường tổng số. Địa chỉ của NSX trên nhãn  đang cập nhật theo địa giới hành chính mới nhưng hồ sơ TCB chưa cập nhật._x000a_2. Sữa chua dê: Nhãn thiếu bảng giá trị dinh dưỡng của SP, địa chỉ của NSX không khớp giữa tem nhãn và hồ sơ công bố, chưa có phiếu kiểm nghiệm giá trị dinh dưỡng._x000a_3. Sữa chua phô mai: Nhãn thiếu bảng giá trị dinh dưỡng của SP, địa chỉ của NSX không khớp giữa tem nhãn và hồ sơ công bố, chưa có PKN giá trị dinh dưỡng._x000a_4.Sữa chua trân châu: Nhãn thiếu bảng giá trị dinh dưỡng của SP, địa chỉ của NSX không khớp giữa tem nhãn và hồ sơ công bố, chưa có phiếu kiểm nghiệm giá trị dinh dưỡng._x000a_5 .Sữa chua mộc bắc: Nhãn thiếu chỉ tiêu dinh dưỡng natri, đường tổng sô, chưa có phiếu kiểm nghiệm dinh dưỡng, Địa chỉ của NSX trên nhãn  đang cập nhật theo địa giới hành chính mới nhưng hồ sơ TCB chưa cập nhật._x000a_6. Hồ sơ TCB của Nha đam và Dừa non chưa cung cấp được. Nhãn dừa non chưa có thông tin dinh dưỡng trên ghi nhãn, nhãn nha đam dinh dưỡng thiếu natri, đường tổng_x000a_NCC có giấy chứng nhận ISO 22000 tuy nhiên hồ ơ kiểm soát theo ISO không cung cấp được."/>
    <s v="Lỗi hồ sơ chứng từ truy xuất"/>
    <s v="Chưa cung cấp được hồ sơ theo ISO 22000:2018"/>
    <s v="Lỗi khác"/>
    <s v="Chưa có hồ sơ kiểm soát đo lường đối với các sản phẩm được cân và ghi sẵn ._x000a_ Tại thời điểm kiểm tra một số sản phẩm thiếu khối lượng  so với công bố: "/>
    <n v="0.44"/>
    <s v=" Không đạt và ngừng mua hàng"/>
    <s v=" "/>
    <s v=" "/>
    <b v="0"/>
    <x v="1"/>
    <m/>
    <m/>
    <m/>
    <m/>
    <m/>
  </r>
  <r>
    <n v="38"/>
    <n v="2026"/>
    <x v="5"/>
    <s v="Thực phẩm tươi sống, chế biến"/>
    <x v="1"/>
    <s v="Trần Thị Thùy Linh_x000a_Nguyễn Thị Nhung"/>
    <s v="Lưu Thị Hậu"/>
    <s v="MN"/>
    <s v="Thành phố Cần Thơ"/>
    <s v="Kiểm soát nguồn"/>
    <s v="Sản xuất và kinh doanh"/>
    <n v="2002765"/>
    <s v="CTY TNHH MTV THE FRUIT REPUBLIC CẦN"/>
    <s v=" "/>
    <s v="HND_Phạm Trung Bình, Xã Châu Thành, Thành phố Cần Thơ"/>
    <s v="Hoàng Anh"/>
    <s v="0916 877 833"/>
    <s v="supermarketsales.hcm@thefruitrepublic.vn"/>
    <s v="Mít Thái, ruột đỏ"/>
    <s v="Huỳnh Thanh Hòa"/>
    <s v="Trần Xuân Hưng_x000a_Nguyễn Thị Kim Lanh"/>
    <s v="QA NCC"/>
    <d v="2026-05-13T00:00:00"/>
    <n v="0.89"/>
    <s v="Đạt mức trung bình và tái đánh giá sau 1 năm"/>
    <s v=" "/>
    <s v=" "/>
    <s v=" "/>
    <s v=" "/>
    <s v=" "/>
    <s v=" "/>
    <s v="Lỗi quy trình sản xuất – chế biến"/>
    <s v="Có biện pháp cách ly sự phát tán khi phun thuốc BVTV sang các vườn xung quanh nhưng chưa đảm bảo an toàn"/>
    <n v="0.89"/>
    <s v="Đạt mức trung bình và tái đánh giá sau 1 năm"/>
    <s v=" "/>
    <s v=" "/>
    <d v="2027-05-13T00:00:00"/>
    <x v="0"/>
    <m/>
    <m/>
    <m/>
    <m/>
    <m/>
  </r>
  <r>
    <n v="39"/>
    <n v="2026"/>
    <x v="5"/>
    <s v="Thực phẩm tươi sống, chế biến"/>
    <x v="1"/>
    <s v="Trần Thị Thùy Linh_x000a_Nguyễn Thị Nhung"/>
    <s v="Lưu Thị Hậu"/>
    <s v="MN"/>
    <s v="Thành phố Cần Thơ"/>
    <s v="Kiểm soát nguồn"/>
    <s v="Sản xuất và kinh doanh"/>
    <n v="2002765"/>
    <s v="CTY TNHH MTV THE FRUIT REPUBLIC CẦN"/>
    <s v=" "/>
    <s v="HND_Võ Thanh Lưng, Khu vực Khánh Hưng, Phường Phú Hưng, Thành phố Cần Thơ"/>
    <s v="Hoàng Anh"/>
    <s v="0916 877 833"/>
    <s v="supermarketsales.hcm@thefruitrepublic.vn"/>
    <s v="Đu đủ giống Đài Loan"/>
    <s v="Huỳnh Thanh Hòa"/>
    <s v="Trần Xuân Hưng_x000a_Nguyễn Thị Kim Lanh"/>
    <s v="QA NCC"/>
    <d v="2026-05-13T00:00:00"/>
    <n v="0.87"/>
    <s v="Đạt mức trung bình và tái đánh giá sau 1 năm"/>
    <s v=" "/>
    <s v=" "/>
    <s v="Vi phạm kiểm soát mối nguy"/>
    <s v="Rác đu đủ hư trên vườn chưa được thu gom xử lý triệt để"/>
    <s v=" "/>
    <s v=" "/>
    <s v="Lỗi quy trình sản xuất – chế biến"/>
    <s v="Có biện pháp cách ly sự phát tán khi phun thuốc BVTV sang các vườn xung quanh nhưng chưa đảm bảo an toàn"/>
    <n v="0.87"/>
    <s v="Đạt mức trung bình và tái đánh giá sau 1 năm"/>
    <s v=" "/>
    <s v=" "/>
    <d v="2027-05-13T00:00:00"/>
    <x v="0"/>
    <m/>
    <m/>
    <m/>
    <m/>
    <m/>
  </r>
  <r>
    <n v="40"/>
    <n v="2026"/>
    <x v="5"/>
    <s v="Thực phẩm tươi sống, chế biến"/>
    <x v="1"/>
    <s v="Nguyễn Thị Thùy Linh_x000a_Trần Thị Thu Phụng_x000a_Nguyễn Thị Nhung"/>
    <s v="Lưu Thị Hậu"/>
    <s v="MN"/>
    <s v="Tỉnh Đồng Tháp"/>
    <s v="Kiểm soát nguồn"/>
    <s v="Sản xuất và kinh doanh"/>
    <n v="2010395"/>
    <s v="CTY TNHH MTV KHNN VIỆT MEKONG"/>
    <s v=" "/>
    <s v="HND Nguyễn Thị Phương Linh - 265/TH Ấp Tân Hưng, Xã Lai Vung, Tỉnh Đồng Tháp "/>
    <s v="Ms. Thy"/>
    <n v="347427655"/>
    <s v="sales@vascorp.com.vn"/>
    <s v="chuối sứ"/>
    <s v="Huỳnh Thanh Hòa"/>
    <s v="Trương Duy Khánh_x000a_Trần Khắc Điệp_x000a_Trần Xuân Hưng_x000a_Nguyễn Thị Kim Lanh"/>
    <s v="QA NCC"/>
    <d v="2026-05-14T00:00:00"/>
    <n v="0.73"/>
    <s v="Đạt mức cơ bản và tái đánh giá sau 6 tháng"/>
    <s v=" "/>
    <s v=" "/>
    <s v=" "/>
    <s v=" "/>
    <s v="Lỗi hồ sơ chứng từ truy xuất"/>
    <s v="Chưa cung cấp nhật ký trồng trọt"/>
    <s v="Lỗi quy trình sản xuất – chế biến"/>
    <s v="HLK Nguyễn Thị Phươn Linh khi sử dụng thuốc BVTV chưa có biện pháp ngăn chặn sự phát tán sang các ruộng xung quanh_x000a_Chưa có bảng nhận diện lô thửa_x000a_Chưa thực hiện kiểm nghiệm định kì đất, nước vùng trồng_x000a_HLK Nguyễn Thị Phương Linh chưa cung cấp hồ sơ theo dõi quá trình ủ phân dê để sử dụng trên đồng ruộng"/>
    <n v="0.73"/>
    <s v="Đạt mức cơ bản và tái đánh giá sau 6 tháng"/>
    <s v=" "/>
    <s v=" "/>
    <d v="2027-05-14T00:00:00"/>
    <x v="0"/>
    <m/>
    <m/>
    <m/>
    <m/>
    <m/>
  </r>
  <r>
    <n v="41"/>
    <n v="2026"/>
    <x v="5"/>
    <s v="Thực phẩm tươi sống, chế biến"/>
    <x v="1"/>
    <s v="Nguyễn Thị Thùy Linh_x000a_Trần Thị Thu Phụng_x000a_Nguyễn Thị Nhung"/>
    <s v="Lưu Thị Hậu"/>
    <s v="MN"/>
    <s v="Tỉnh Vĩnh Long"/>
    <s v="Kiểm soát nguồn"/>
    <s v="Sản xuất và kinh doanh"/>
    <n v="2010395"/>
    <s v="CTY TNHH MTV KHNN VIỆT MEKONG"/>
    <s v=" "/>
    <s v="HND Trần Thị Ngọc Ánh- Khóm Mỹ Phú, Phường Tân Ngãi, Tỉnh Vĩnh Long "/>
    <s v="Ms. Thy"/>
    <n v="347427655"/>
    <s v="sales@vascorp.com.vn"/>
    <s v="ổi Lê"/>
    <s v="Huỳnh Thanh Hòa"/>
    <s v="Trương Duy Khánh_x000a_Trần Khắc Điệp_x000a_Trần Xuân Hưng_x000a_Nguyễn Thị Kim Lanh"/>
    <s v="QA NCC"/>
    <d v="2026-05-14T00:00:00"/>
    <n v="0.68"/>
    <s v="Đạt mức cơ bản và tái đánh giá sau 6 tháng"/>
    <s v=" "/>
    <s v=" "/>
    <s v="Vi phạm kiểm soát mối nguy"/>
    <s v="Nhật kí sản xuất Trần Thị Ngọc Ánh thiếu: ngày cách ly khi phun thuốc nên không thể đối chiếu thực tế với vườn trồng được"/>
    <s v="Lỗi hồ sơ chứng từ truy xuất"/>
    <s v="Nhật kí sản xuất Trần Thị Ngọc Ánh thiếu: ngày cách ly khi phun thuốc, liều lượng pha (nhật kí chỉ note 25, 30ml….)"/>
    <s v=" "/>
    <s v="Nơi bảo quản thuốc BVTV vườn Trần Thị Ngọc Ánh chưa kín và thông tin kho_x000a_Chưa cung cấp đầy đủ hóa đơn phân thuốc HND liên kết_x000a_Chưa có bảng nhận diện lô thửa_x000a_Chưa thực hiện kiểm nghiệm định kì đất, nước vùng trồng"/>
    <n v="0.68"/>
    <s v="Đạt mức cơ bản và tái đánh giá sau 6 tháng"/>
    <s v=" "/>
    <s v=" "/>
    <d v="2027-05-14T00:00:00"/>
    <x v="0"/>
    <m/>
    <m/>
    <m/>
    <m/>
    <m/>
  </r>
  <r>
    <n v="42"/>
    <n v="2026"/>
    <x v="5"/>
    <s v="Thực phẩm tươi sống, chế biến"/>
    <x v="1"/>
    <s v="Nguyễn Thị Thùy Linh_x000a_Trần Thị Thu Phụng_x000a_Nguyễn Thị Nhung"/>
    <s v="Lưu Thị Hậu"/>
    <s v="MN"/>
    <s v="Tỉnh Vĩnh Long"/>
    <s v="Định kỳ"/>
    <s v="Sản xuất và kinh doanh"/>
    <n v="2010395"/>
    <s v="CTY TNHH MTV KHNN VIỆT MEKONG"/>
    <s v="Nhà sơ chế: 74/4 Phạm Hùng, P.9, Tp. Vĩnh Long"/>
    <s v=" "/>
    <s v="Ms. Thy"/>
    <n v="347427655"/>
    <s v="sales@vascorp.com.vn"/>
    <s v="Ổi, chuối sứ"/>
    <s v="Huỳnh Thanh Hòa"/>
    <s v="Trương Duy Khánh_x000a_Trần Khắc Điệp_x000a_Trần Xuân Hưng_x000a_Nguyễn Thị Kim Lanh"/>
    <s v="QA NCC"/>
    <d v="2026-05-14T00:00:00"/>
    <n v="0.7"/>
    <s v="Đạt mức cơ bản và tái đánh giá sau 6 tháng"/>
    <s v=" "/>
    <s v=" "/>
    <s v="Vi phạm kiểm soát mối nguy"/>
    <s v="Các nguyên liệu: khay xốp, màng co mua lẻ…có phát sinh giao dịch hàng hóa nhưng chưa làm hợp đồng mua bán."/>
    <s v="Lỗi hồ sơ chứng từ truy xuất"/>
    <s v="Nhật kí sản xuất Trần Thị Ngọc Ánh thiếu: ngày cách ly khi phun thuốc, liều lượng pha (nhật kí chỉ note 25, 30ml….)"/>
    <s v=" "/>
    <s v="Sàn nhà nức/bể khu vực giao nhau giữa khu đóng trái cây cà đóng gói chuối_x000a_Rèm chắn ở các cửa bám bẩn_x000a_Không có dụng cụ thu gom rác thải chuyên trọng trong nhà xưởng, tận dụng rổ đựng bán thành phẩm_x000a_NCC dùng chlorine pha loãng để khử trùng tay sau khi vệ sinh bằng xà phòng =&gt; nguy cơ ám mùi vào sản phẩm_x000a_Rổ đựng nguyên liệu và thành phẩm dính bụi bẩn_x000a_Chưa có phẩn biệt rỗ kê chân với rổ đựng bán thành phẩm và thành phẩm (rổ kê chân dùng cùng một màu)_x000a_Giấy khám sức khỏe thiếu phần khám cận lâm sàng: xét nhiệm máu, nước tiểu…"/>
    <n v="0.7"/>
    <s v="Đạt mức cơ bản và tái đánh giá sau 6 tháng"/>
    <s v=" "/>
    <s v=" "/>
    <d v="2027-05-14T00:00:00"/>
    <x v="0"/>
    <m/>
    <m/>
    <m/>
    <m/>
    <m/>
  </r>
  <r>
    <n v="43"/>
    <n v="2026"/>
    <x v="5"/>
    <s v="Thực phẩm tươi sống, chế biến"/>
    <x v="0"/>
    <s v="Phạm Thị Thảo_x000a_Nguyễn Thị Ngọc Tú"/>
    <s v="Trần Quang Huy"/>
    <s v="MN"/>
    <s v="Tỉnh Cà Mau"/>
    <s v="Định kỳ"/>
    <s v="Sản xuất và kinh doanh"/>
    <n v="2011609"/>
    <s v="CTY TNHH THỰC PHẨM SẠCH HDC"/>
    <s v="Cơ sở gia công: Công ty TNHH MTV Thủy Sản Giang Châu_x000a_Địa chỉ: 314 Ấp Trung Giang, Xã Trần Phán, Tỉnh Cà Mau, Việt Nam"/>
    <s v=" "/>
    <s v="Anh Xuân"/>
    <s v="_x000a_'0819889588"/>
    <s v="Mr XUAN HDC &lt;xuanhm@hdc68.vn&gt;"/>
    <s v="Tôm thẻ/sú tươi tự nhiên, tôm thẻ/sú nõn"/>
    <s v="Huỳnh Thanh Hòa"/>
    <s v="Trương Duy Khánh_x000a_Trần Khắc Điệp_x000a_Trần Xuân Hưng_x000a_Nguyễn Thị Kim Lanh"/>
    <s v="QA NCC"/>
    <d v="2026-05-15T00:00:00"/>
    <n v="0.8"/>
    <s v="Đạt mức trung bình và tái đánh giá sau 1 năm"/>
    <s v=" "/>
    <s v=" "/>
    <s v="Vi phạm kiểm soát mối nguy"/>
    <s v="NCC chưa cung cấp hồ sơ kiểm nghiệm gói hút ẩm_x000a_NCC chưa thực hiện kiểm soát trọng lượng sản phẩm (chưa cung cấp hồ sơ ghi chép)"/>
    <s v="Lỗi hồ sơ chứng từ truy xuất"/>
    <s v="Hộ liên kết Lê Văn Toàn có bổ sung thức ăn &quot;cám&quot; nhưng ghi chép nhật kí chưa đầy đủ_x000a_Thiếu biểu mẫu kiểm soát vệ sinh cá nhân, vệ sinh nhà xưởng_x000a_Chưa cung cấp hướng dẫn pha Chloirine và biểu mẫu theo dõi pha Chlorine_x000a_Chưa thực hiện lưu mẫu sẩn xuất nên không đáp ứng được quá trình truy xuất sản phẩm_x000a_Chưa thực hiện lưu mẫu sẩn xuất"/>
    <s v="Lỗi quy trình sản xuất – chế biến"/>
    <s v="Có xử lý nước bằng men tự ủ khi mưa nhưng nhật ký chưa có ghi chép_x000a_Hồ sơ khám sức khỏe thiếu khám cận lâm sàng nên không thể đối chiếu thông tin được_x000a_Kiểm nghiệm nước thiếu các chỉ tiêu kim loại nặng_x000a_Nhà máy sử dụng Chlorine bột trong quá trình khử trùng tay (Chlorine bột này không được sử dụng trong thự phẩm)_x000a_Tường các khu vực sản xuất có nhiều vết bụi bẩn, một số góc tường bị nức/bể_x000a_Phòng thay bảo hộ lao động mở cửa trực tiếp vào phòng sản xuất/đóng gói_x000a_Chưa bố trí khu vực thay đồ riêng cho nam và nữ_x000a_Kho đông thành phẩm là kho chung của nhiều công ty, tuy nhiên chưa có bảng nhận diện/thẻ kho khu vực sản phẩm của HDC và các lô sản xuất khác nhau của HDC"/>
    <n v="0.8"/>
    <s v="Đạt mức trung bình và tái đánh giá sau 1 năm"/>
    <s v=" "/>
    <s v=" "/>
    <d v="2027-05-15T00:00:00"/>
    <x v="0"/>
    <m/>
    <m/>
    <m/>
    <m/>
    <m/>
  </r>
  <r>
    <n v="44"/>
    <n v="2026"/>
    <x v="5"/>
    <s v="Thực phẩm tươi sống, chế biến"/>
    <x v="0"/>
    <s v="Phạm Thị Thảo_x000a_Nguyễn Thị Ngọc Tú"/>
    <s v="Trần Quang Huy"/>
    <s v="MN"/>
    <s v="Tỉnh Cà Mau"/>
    <s v="Kiểm soát nguồn"/>
    <s v="Sản xuất và kinh doanh"/>
    <n v="2011609"/>
    <s v="CTY TNHH THỰC PHẨM SẠCH HDC"/>
    <s v=" "/>
    <s v="HLK Lê Văn Toàn_Khóm Hòa Trung, phường Hòa Thành, Tỉnh Cà Mau "/>
    <s v="Anh Xuân"/>
    <s v="_x000a_'0819889588"/>
    <s v="Mr XUAN HDC &lt;xuanhm@hdc68.vn&gt;"/>
    <s v="Tôm thẻ/sú tươi tự nhiên, tôm thẻ/sú nõn"/>
    <s v="Huỳnh Thanh Hòa"/>
    <s v="Trương Duy Khánh_x000a_Trần Khắc Điệp_x000a_Trần Xuân Hưng_x000a_Nguyễn Thị Kim Lanh"/>
    <s v="QA NCC"/>
    <d v="2026-05-15T00:00:00"/>
    <n v="0.82"/>
    <s v="Đạt mức trung bình và tái đánh giá sau 1 năm"/>
    <s v=" "/>
    <s v=" "/>
    <s v=" "/>
    <s v=" "/>
    <s v=" "/>
    <s v="Lỗi hồ sơ chứng từ truy xuất"/>
    <s v="Hộ liên kết Lê Văn Toàn có bổ sung thức ăn &quot;cám&quot; nhưng ghi chép nhật kí chưa đầy đủ_x000a_Có hồ sơ chưa ghi nhận thời gian lưu 1 năm"/>
    <s v=" "/>
    <n v="0.82"/>
    <s v="Đạt mức trung bình và tái đánh giá sau 1 năm"/>
    <s v=" "/>
    <s v=" "/>
    <d v="2027-05-15T00:00:00"/>
    <x v="0"/>
    <m/>
    <m/>
    <m/>
    <m/>
    <m/>
  </r>
  <r>
    <n v="45"/>
    <n v="2026"/>
    <x v="5"/>
    <s v="Thực phẩm tươi sống, chế biến"/>
    <x v="0"/>
    <s v="Phạm Thị Thảo_x000a_Nguyễn Thị Ngọc Tú"/>
    <s v="Trần Quang Huy"/>
    <s v="MN"/>
    <s v="Tỉnh Cà Mau"/>
    <s v="Kiểm soát nguồn"/>
    <s v="Sản xuất và kinh doanh"/>
    <n v="2011609"/>
    <s v="CTY TNHH THỰC PHẨM SẠCH HDC"/>
    <s v=" "/>
    <s v="HND_Trần Trọng Thể, Ấp Lúng Chim, Định Thành, Đông Hải, Bạc Liêu"/>
    <s v="Anh Xuân"/>
    <s v="_x000a_'0819889588"/>
    <s v="Mr XUAN HDC &lt;xuanhm@hdc68.vn&gt;"/>
    <s v="Tôm thẻ/sú tươi tự nhiên, tôm thẻ/sú nõn"/>
    <s v="Huỳnh Thanh Hòa"/>
    <s v="Trương Duy Khánh_x000a_Trần Khắc Điệp_x000a_Trần Xuân Hưng_x000a_Nguyễn Thị Kim Lanh"/>
    <s v="QA NCC"/>
    <d v="2026-05-15T00:00:00"/>
    <n v="0.81"/>
    <s v="Đạt mức trung bình và tái đánh giá sau 1 năm"/>
    <s v=" "/>
    <s v=" "/>
    <s v="Vi phạm kiểm soát mối nguy"/>
    <s v="Có xử lý nước bằng men tự ủ khi mưa nhưng nhật ký chưa có ghi HND Trần Trọng Thể"/>
    <s v="Lỗi hồ sơ chứng từ truy xuất"/>
    <s v="Có hồ sơ chưa ghi nhận thời gian lưu 1 năm"/>
    <s v="Lỗi quy trình sản xuất – chế biến"/>
    <s v="Có xử lý nước bằng men tự ủ khi mưa nhưng nhật ký chưa có ghi HND Trần Trọng Thể"/>
    <n v="0.81"/>
    <s v="Đạt mức trung bình và tái đánh giá sau 1 năm"/>
    <s v=" "/>
    <s v=" "/>
    <d v="2027-05-15T00:00:00"/>
    <x v="0"/>
    <m/>
    <m/>
    <m/>
    <m/>
    <m/>
  </r>
  <r>
    <n v="46"/>
    <n v="2026"/>
    <x v="5"/>
    <s v="Thực phẩm tươi sống, chế biến"/>
    <x v="0"/>
    <s v="Mai Thị Lan Hương"/>
    <s v="Nguyễn Thúy Quỳnh"/>
    <s v="MB"/>
    <s v="Thành phố Hà Nội"/>
    <s v="Mở mới"/>
    <s v="Sản xuất và kinh doanh"/>
    <s v="NCC mới"/>
    <s v="CÔNG TY TNHH THUỶ HẢI SẢN THU HÀ"/>
    <s v="Số nhà 98B, Đường Tam Trinh, Tổ 10, Phường Yên Sở, Quận Hoàng Mai, Thành Phố Hà Nội"/>
    <s v=" "/>
    <s v="Chị Hà"/>
    <s v="0915 211 939"/>
    <s v="Hantt1705@gmail.com"/>
    <s v="Cá sơ chế:Cá trắm, quả, diêu hồng, basa, Ếch, lươn…"/>
    <s v="Trần Văn Khoa"/>
    <s v=" "/>
    <s v="QA NCC"/>
    <d v="2026-05-15T00:00:00"/>
    <n v="0.46800000000000003"/>
    <s v=" Không đạt và ngừng mua hàng"/>
    <s v=" "/>
    <s v=" "/>
    <s v="Vi phạm kiểm soát mối nguy"/>
    <s v="Chưa cung cấp được kết quả kiểm nghiệm chỉ tiêu kháng sinh"/>
    <s v="Lỗi hồ sơ chứng từ truy xuất"/>
    <s v="Chưa cung cấp được hồ sơ truy xuất của các nguồn hàng chào WCM:hóa đơn, phiếu nhập hàng, …"/>
    <s v="Lỗi vệ sinh nhà xưởng – thiết bị"/>
    <s v="Nhà xưởng không kín=&gt; tiềm ẩn rủi ro tác nhân ngoài xâm nhập"/>
    <n v="0.47"/>
    <s v=" Không đạt và ngừng mua hàng"/>
    <s v=" "/>
    <s v=" "/>
    <b v="0"/>
    <x v="1"/>
    <m/>
    <m/>
    <m/>
    <m/>
    <m/>
  </r>
  <r>
    <n v="47"/>
    <n v="2026"/>
    <x v="5"/>
    <s v="Thực phẩm tươi sống, chế biến"/>
    <x v="5"/>
    <s v="Nguyễn Thị Dung_x000a_Nguyễn Thị Ngọc Tú"/>
    <s v="Huỳnh Thị Bảo Trâm"/>
    <s v="MN"/>
    <s v="Cà Mau"/>
    <s v="Đột xuất"/>
    <s v="Sản xuất và kinh doanh"/>
    <n v="2011796"/>
    <s v="CÔNG TY TNHH THỰC PHẨM Á CHÂU HÒA THÀNH"/>
    <s v="Thửa đất số 519, tờ bản đồ số 10, ấp Rạch Lùm A, xã Khánh Hưng, Tỉnh Cà Mau"/>
    <s v=" "/>
    <s v="A Hà GĐ Tài Chính_x000a_A Văn QA"/>
    <n v="902532249"/>
    <s v="ha.nguyen@yohot.com.vn'_x000a_'qlclachauhoathanh@gmail.com'"/>
    <s v="Đậu hũ cá vị cay/vi sốt thảo mộc"/>
    <s v="Huỳnh Thanh Hòa"/>
    <s v=" "/>
    <s v="QA NCC"/>
    <d v="2026-05-19T00:00:00"/>
    <n v="0.66"/>
    <s v="Đạt mức cơ bản và tái đánh giá sau 6 tháng"/>
    <s v=" "/>
    <s v=" "/>
    <s v="Vi phạm kiểm soát mối nguy"/>
    <s v="Chưa có quy định về khay chứa sản phẩm tại các khu vực_x000a_Chưa có tem hiệu chuẩn trên cân tại cơ sở_x000a_Chưa có bảng nhận diện lô hàng và bảo quản tách biệt từng sản phẩm_x000a_Kho lưu trữ nguyên liệu hàng hóa để sát tường, chưa tuân thủ thủ khoản cách tối thiểu 30cm_x000a_Hồ sơ kiểm soát trọng lượng chưa đảm bảo( thanh cua 14gr, 25 gr nhưng chấp nhận kiểm soát tại nhà máy 13,5gr), 24,3 gr_x000a_Chưa có tiêu chuẩn nguyên liệu đầu vào"/>
    <s v="Lỗi hồ sơ chứng từ truy xuất"/>
    <s v="Có quy trình nhưng chưa truy xuất được nguồn gốc lô nguyên liệu sản xuất cho sản phẩm_x000a_Gia vị phụ gia pha trong phòng chưa ghi thời gian hạn sử dụng khi mở bao túi"/>
    <s v="Lỗi khác"/>
    <s v="Hóa chất sát khuẩn không có thông tin pha chlorine hạn sử dụng trên thùng. "/>
    <n v="0.79"/>
    <s v="Đạt mức trung bình và tái đánh giá sau 1 năm"/>
    <s v="NCC đã gửi khắc phục"/>
    <d v="2026-05-25T00:00:00"/>
    <d v="2027-05-19T00:00:00"/>
    <x v="0"/>
    <m/>
    <m/>
    <m/>
    <m/>
    <m/>
  </r>
  <r>
    <n v="48"/>
    <n v="2026"/>
    <x v="5"/>
    <s v="Thực phẩm tươi sống, chế biến"/>
    <x v="2"/>
    <s v="Lâm Kim Huyền Trân_x000a_Kiều Thị Thuyết Sương_x000a_Nguyễn Thị Bách Thoa"/>
    <s v="Dương Thị Lựu"/>
    <s v="MN"/>
    <s v="Tỉnh Lâm Đồng"/>
    <s v="Đột xuất"/>
    <s v="Sản xuất và kinh doanh"/>
    <n v="2062533"/>
    <s v="CTY TNHH NHƯ THẢO ĐÀ LẠT"/>
    <s v="Cơ sở sơ chế đóng gói: 8/8 QL20, Xã Hiệp Thạnh, Đức Trọng, Lâm Đồng"/>
    <s v=" "/>
    <s v="Mr Hùng"/>
    <n v="813900616"/>
    <s v="voviethung3616@gmail.com"/>
    <s v="&quot;Súp lơ trắng, bắp cải trái tim &quot;"/>
    <s v="Trần Xuân Hưng"/>
    <s v=" "/>
    <s v="QA NCC"/>
    <d v="2026-05-20T00:00:00"/>
    <s v="69,0%"/>
    <s v="Đạt mức cao và tái đánh giá sau 2 năm"/>
    <s v=" "/>
    <s v=" "/>
    <s v="Vi phạm về ATTP: Lịch sử vi phạm kiểm nghiệm (vi sinh/kháng sinh,…), KNKH"/>
    <s v="Tại thời điểm kiểm tra, giấy KN hết hạn (đang gửi mẫu đi test)_x000a_Tại thời điểm kiểm tra, chưa cung cấp được PKN đất vùng trồng_x000a_Chưa thực hiện việc kiểm soát đo lường sản phẩm sau đóng gói"/>
    <s v="Lỗi hồ sơ chứng từ truy xuất"/>
    <s v="chưa xuất trình được hóa đơn mua giống_x000a_Chưa trang bị bảng nhận diện lô thửa."/>
    <s v="Lỗi vệ sinh nhà xưởng – thiết bị"/>
    <s v="Nhà xưởng chưa được thiết kế theo nguyên tắc 1 chiều_x000a_có phân chia khu vực sản xuất nhưng chưa trang bị bảng nhận diện_x000a_cửa ra vào chưa trang bị màng chắn ngăn côn trùng xâm nhập_x000a_có đèn bẫy côn trùng, bẫy chuột nhưng chưa có nhật ký theo dõi"/>
    <n v="0.69"/>
    <s v="Đạt mức cơ bản và tái đánh giá sau 6 tháng"/>
    <s v=" "/>
    <s v=" "/>
    <d v="2026-11-19T00:00:00"/>
    <x v="0"/>
    <m/>
    <m/>
    <m/>
    <m/>
    <m/>
  </r>
  <r>
    <n v="49"/>
    <n v="2026"/>
    <x v="5"/>
    <s v="Thực phẩm tươi sống, chế biến"/>
    <x v="2"/>
    <s v="Lâm Kim Huyền Trân_x000a_Kiều Thị Thuyết Sương_x000a_Nguyễn Thị Bách Thoa"/>
    <s v="Dương Thị Lựu"/>
    <s v="MN"/>
    <s v="Tỉnh Lâm Đồng"/>
    <s v="Đột xuất"/>
    <s v="Sản xuất và kinh doanh"/>
    <n v="2062533"/>
    <s v="CTY TNHH NHƯ THẢO ĐÀ LẠT"/>
    <s v=" "/>
    <s v="Lữ Thị Thuận - Suối Thông B, Đơn Dương, Lâm Đồng"/>
    <s v="Mr Hùng"/>
    <n v="813900616"/>
    <s v="voviethung3616@gmail.com"/>
    <s v="Súp lơ trắng, bắp cải trái tim"/>
    <s v="Trần Xuân Hưng"/>
    <s v=" "/>
    <s v="QA NCC"/>
    <d v="2026-05-20T00:00:00"/>
    <s v="63,0%"/>
    <s v="Đạt mức cao và tái đánh giá sau 2 năm"/>
    <s v=" "/>
    <s v=" "/>
    <s v="Vi phạm về ATTP: Lịch sử vi phạm kiểm nghiệm (vi sinh/kháng sinh,…), KNKH"/>
    <s v="Tại thời điểm kiểm tra, giấy KN hết hạn (đang gửi mẫu đi test)_x000a_Tại thời điểm kiểm tra, chưa cung cấp được PKN đất vùng trồng"/>
    <s v="Lỗi hồ sơ chứng từ truy xuất"/>
    <s v="chưa xuất trình được hóa đơn mua giống_x000a_Chưa trang bị bảng nhận diện lô thửa."/>
    <s v="Lỗi bảo quản, vận chuyển – logistics thực phẩm"/>
    <s v="Kho phân thuốc chưa phân chia khu vực bảo quản, sắp xếp lộn xộn_x000a_Chưa có biện pháp ngăn chặn phát tán sang vườn xung quanh khi phun thuốc"/>
    <n v="0.63"/>
    <s v="Đạt mức cơ bản và tái đánh giá sau 6 tháng"/>
    <s v=" "/>
    <s v=" "/>
    <d v="2026-11-19T00:00:00"/>
    <x v="0"/>
    <m/>
    <m/>
    <m/>
    <m/>
    <m/>
  </r>
  <r>
    <n v="50"/>
    <n v="2026"/>
    <x v="5"/>
    <s v="Thực phẩm tươi sống, chế biến"/>
    <x v="1"/>
    <s v="Lâm Kim Huyền Trân_x000a_Kiều Thị Thuyết Sương_x000a_Nguyễn Thị Bách Thoa"/>
    <s v="Dương Thị Lựu"/>
    <s v="MN"/>
    <s v="Tỉnh Đồng Nai"/>
    <s v="Kiểm soát nguồn"/>
    <s v="Sản xuất và kinh doanh"/>
    <n v="2011428"/>
    <s v="CÔNG TY CỔ PHẦN HOA QUẢ SẠCH TW"/>
    <s v=" "/>
    <s v="CÔNG TY TNHH  BÌNH PHƯỚC ECO FARM (Địa chỉ: 13 tổ 3A ấp 17, Phường An Lộc, Tp Đồng Nai)"/>
    <s v="Mr. Sinh"/>
    <n v="364906060"/>
    <s v="truongsinh0990@gmail.com"/>
    <s v="Dưa lưới và dưa lê các loại"/>
    <s v="Trần Khắc Điệp"/>
    <s v=" "/>
    <s v="QA NCC"/>
    <d v="2026-05-18T00:00:00"/>
    <n v="0"/>
    <s v=" Không đạt và ngừng mua hàng"/>
    <s v="Không có GCN"/>
    <s v="Giấy chứng nhận VietGAP hết hiệu lực và không có giấy cam kết sản xuất an toàn thay thế"/>
    <s v="Vi phạm kiểm soát mối nguy"/>
    <s v="Thiếu KN sản phẩm dưa lê_x000a_KN sản phẩm dưa lưới thiếu chỉ tiêu vi sinh_x000a_Nhật kí ghi chép không đầy đủ nên không đánh giá và truy xuất được ngày cách ly khi sử dụng phân thuốc"/>
    <s v="Lỗi hồ sơ chứng từ truy xuất"/>
    <s v="Chưa có biện pháp truy vết sản phẩm trong quá trình sản xuất (chỉ trao đổi trên zalo nên truy xuất gặp khó khắn và chưa khoa học)"/>
    <s v="Lỗi quy trình sản xuất – chế biến"/>
    <s v="Kho thuốc ở Farm 1: chua có biển báo nhận diện_x000a_Farm 1: không có dụng cụ thu gom vỏ bao bì thuốc bảo vệ thực vật_x000a_Farm 1 &amp;2: biển nhận diện thông tin lô thửa không có thông tin cơ bản: tên giống cây, ngày trồng, diện tích, sản lượng dự kiến…_x000a_Chưa thực hiện kiểm nghiệm đất/giá thể vùng trồng định kì_x000a_Chưa thực hiện kiểm nghiệm nước vùng trồng định kì_x000a_Farm 2: phân bón không có nhãn Tiếng Việt_x000a_Phân hữu cơ &quot;phân rác&quot; không có tem nhãn và các thông tin truy xuất cần thiết (NSX, HSD, công ty sản xuất…)_x000a_Một sản phẩm được chiết rót ra &quot;Fe&quot; dạng bột nhưng không có tên và nguồn gốc xuất xứ_x000a_Có sử dụng phân hữu cơ &quot;phân rác&quot; nhưng không có ghi chép trong nhật kí_x000a_Dụng cụ pha/phối trộn bẩn, ,chưa được vệ sinh thường xuyên_x000a_Nhiều thuốc BVTV và phân bón trong kho hết HSD:_x000a_Coc85 hết hạn 10/2023_x000a_Novinano hết hạn tháng 03.2026_x000a_Rocsai hết hạn 01/2026_x000a_Fram 1 không lưu nhật kí sản xuất_x000a_Farm 2 nhật kí sản xuất không đầy đủ thông tin: lô thửa, ngày cách ly, ngày thực hiện các thao tác_x000a_Thiết bị phun xịt ở 2 fram bụi bẩn chưa được vệ sinh thường xuyên_x000a_Fram 1: vở bao bì thuốc bảo vệ thực vật xử lí bằng cách đốt"/>
    <n v="0"/>
    <s v=" Không đạt và ngừng mua hàng"/>
    <s v=" "/>
    <s v=" "/>
    <b v="0"/>
    <x v="1"/>
    <m/>
    <m/>
    <m/>
    <m/>
    <m/>
  </r>
  <r>
    <n v="51"/>
    <n v="2026"/>
    <x v="5"/>
    <s v="Thực phẩm tươi sống, chế biến"/>
    <x v="1"/>
    <s v="Lâm Kim Huyền Trân_x000a_Kiều Thị Thuyết Sương_x000a_Nguyễn Thị Bách Thoa"/>
    <s v="Dương Thị Lựu"/>
    <s v="MN"/>
    <s v="Tỉnh Đồng Tháp"/>
    <s v="Kiểm soát nguồn"/>
    <s v="Sản xuất và kinh doanh"/>
    <n v="2010029"/>
    <s v="CÔNG TY TNHH MTV XNK 9 PHẺ"/>
    <s v=" "/>
    <s v="Nguyễn Ngọc Anh Thư_Phú Khương A, xã Phú Kiết, Chợ Gạo, Tiềng Giang"/>
    <s v="Chị Uyên"/>
    <n v="979626261"/>
    <s v="ngocuyen09@gmail.com"/>
    <s v="Dưa lưới Huỳnh Long"/>
    <s v="Trần Khắc Điệp"/>
    <s v=" "/>
    <s v="QA NCC"/>
    <d v="2026-05-20T00:00:00"/>
    <n v="0.6"/>
    <s v="Đạt mức cơ bản và tái đánh giá sau 6 tháng"/>
    <s v=" "/>
    <s v=" "/>
    <s v="Vi phạm kiểm soát mối nguy"/>
    <s v="Nhật kí ghi chép không đầy đủ nên không đánh giá và truy xuất được ngày cách ly khi sử dụng phân thuốc"/>
    <s v="Lỗi hồ sơ chứng từ truy xuất"/>
    <s v="Chưa có biện pháp truy vết sản phẩm trong quá trình sản xuất"/>
    <s v="Lỗi quy trình sản xuất – chế biến"/>
    <s v="Thuốc BVTV và phân bón để trong khu vực sinh hoạt, không có kho chứa riêng và khóa an toàn_x000a_Chưa có bảng thông tin nhận diện lô thửa, nhà trồng để đối chiếu với nhật kí sản xuất_x000a_KN đất vừng trồng hết hạn tháng 03/2026_x000a_KN nước tưới vừng trồng hết hạn tháng 03/2026_x000a_Nhật kí ghi chép không đầy đủ thông tin truy xuất_x000a_HLK trồng dưa lưới Anh Thư có sử dụng phân gà tự ủ nhưng không có ghi chép_x000a_Sử dụng các loại thuốc bảo vệ thực vật trên đồng ruộng chưa được ghi chép lại đầy đủ, bao gồm ngày sử dụng, loại thuốc, số lượng và vị trí ruộng được phun thuốc."/>
    <n v="0.6"/>
    <s v="Đạt mức cơ bản và tái đánh giá sau 6 tháng"/>
    <s v=" "/>
    <s v=" "/>
    <d v="2026-11-19T00:00:00"/>
    <x v="0"/>
    <m/>
    <m/>
    <m/>
    <m/>
    <m/>
  </r>
  <r>
    <n v="52"/>
    <n v="2026"/>
    <x v="5"/>
    <s v="Thực phẩm tươi sống, chế biến"/>
    <x v="1"/>
    <s v="Lâm Kim Huyền Trân_x000a_Kiều Thị Thuyết Sương_x000a_Nguyễn Thị Bách Thoa"/>
    <s v="Dương Thị Lựu"/>
    <s v="MN"/>
    <s v="Tỉnh Vĩnh Long"/>
    <s v="Kiểm soát nguồn"/>
    <s v="Sản xuất và kinh doanh"/>
    <n v="2010029"/>
    <s v="CÔNG TY TNHH MTV XNK 9 PHẺ"/>
    <s v=" "/>
    <s v="Nguyễn Minh Hoàng_Tân Vinh, Tân Thạch, Châu Thành, Bến Tre"/>
    <s v="Chị Uyên"/>
    <n v="979626261"/>
    <s v="ngocuyen09@gmail.com"/>
    <s v="Bưởi 5 roi"/>
    <s v="Trần Khắc Điệp"/>
    <s v=" "/>
    <s v="QA NCC"/>
    <d v="2026-05-20T00:00:00"/>
    <n v="0.6"/>
    <s v="Đạt mức cơ bản và tái đánh giá sau 6 tháng"/>
    <s v=" "/>
    <s v=" "/>
    <s v="Vi phạm kiểm soát mối nguy"/>
    <s v="Nhật kí ghi chép không đầy đủ nên không đánh giá và truy xuất được ngày cách ly khi sử dụng phân thuốc"/>
    <s v="Lỗi hồ sơ chứng từ truy xuất"/>
    <s v="Chưa có biện pháp truy vết sản phẩm trong quá trình sản xuất"/>
    <s v="Lỗi quy trình sản xuất – chế biến"/>
    <s v="Thuốc BVTV và phân bón để trong khu vực sinh hoạt, không có kho chứa riêng và khóa an toàn_x000a_Chưa có bảng thông tin nhận diện lô thửa, nhà trồng để đối chiếu với nhật kí sản xuất_x000a_KN đất vừng trồng hết hạn tháng 03/2026_x000a_KN nước tưới vừng trồng hết hạn tháng 03/2026_x000a_Nhật kí ghi chép không đầy đủ thông tin truy xuất_x000a_HLK trồng dưa lưới Anh Thư có sử dụng phân gà tự ủ nhưng không có ghi chép_x000a_Sử dụng các loại thuốc bảo vệ thực vật trên đồng ruộng chưa được ghi chép lại đầy đủ, bao gồm ngày sử dụng, loại thuốc, số lượng và vị trí ruộng được phun thuốc."/>
    <n v="0.6"/>
    <s v="Đạt mức cơ bản và tái đánh giá sau 6 tháng"/>
    <s v=" "/>
    <s v=" "/>
    <d v="2026-11-19T00:00:00"/>
    <x v="0"/>
    <m/>
    <m/>
    <m/>
    <m/>
    <m/>
  </r>
  <r>
    <n v="53"/>
    <n v="2026"/>
    <x v="5"/>
    <s v="Thực phẩm tươi sống, chế biến"/>
    <x v="1"/>
    <s v="Lâm Kim Huyền Trân_x000a_Kiều Thị Thuyết Sương_x000a_Nguyễn Thị Bách Thoa"/>
    <s v="Dương Thị Lựu"/>
    <s v="MN"/>
    <s v="Tỉnh Vĩnh Long"/>
    <s v="Kiểm soát nguồn"/>
    <s v="Sản xuất và kinh doanh"/>
    <n v="2010029"/>
    <s v="CÔNG TY TNHH MTV XNK 9 PHẺ"/>
    <s v=" "/>
    <s v="Nguyễn Thị Ngọc Uyên_Phú Thạnh, Phúc Túc, Châu Thành, Bến Tre"/>
    <s v="Chị Uyên"/>
    <n v="979626261"/>
    <s v="ngocuyen09@gmail.com"/>
    <s v="Sầu riêng Ri6"/>
    <s v="Trần Khắc Điệp"/>
    <s v=" "/>
    <s v="QA NCC"/>
    <d v="2026-05-20T00:00:00"/>
    <n v="0.6"/>
    <s v="Đạt mức cơ bản và tái đánh giá sau 6 tháng"/>
    <s v=" "/>
    <s v=" "/>
    <s v="Vi phạm kiểm soát mối nguy"/>
    <s v="Nhật kí ghi chép không đầy đủ nên không đánh giá và truy xuất được ngày cách ly khi sử dụng phân thuốc"/>
    <s v="Lỗi hồ sơ chứng từ truy xuất"/>
    <s v="Chưa có biện pháp truy vết sản phẩm trong quá trình sản xuất"/>
    <s v="Lỗi quy trình sản xuất – chế biến"/>
    <s v="Thuốc BVTV và phân bón để trong khu vực sinh hoạt, không có kho chứa riêng và khóa an toàn_x000a_Chưa có bảng thông tin nhận diện lô thửa, nhà trồng để đối chiếu với nhật kí sản xuất_x000a_KN đất vừng trồng hết hạn tháng 03/2026_x000a_KN nước tưới vừng trồng hết hạn tháng 03/2026_x000a_Nhật kí ghi chép không đầy đủ thông tin truy xuất_x000a_HLK trồng dưa lưới Anh Thư có sử dụng phân gà tự ủ nhưng không có ghi chép_x000a_Sử dụng các loại thuốc bảo vệ thực vật trên đồng ruộng chưa được ghi chép lại đầy đủ, bao gồm ngày sử dụng, loại thuốc, số lượng và vị trí ruộng được phun thuốc."/>
    <n v="0.6"/>
    <s v="Đạt mức cơ bản và tái đánh giá sau 6 tháng"/>
    <s v=" "/>
    <s v=" "/>
    <d v="2026-11-19T00:00:00"/>
    <x v="0"/>
    <m/>
    <m/>
    <m/>
    <m/>
    <m/>
  </r>
  <r>
    <n v="54"/>
    <n v="2026"/>
    <x v="5"/>
    <s v="Thực phẩm tươi sống, chế biến"/>
    <x v="2"/>
    <s v="Nguyễn Thị Kim Cúc_x000a_Nguyễn Thị Quyên"/>
    <s v="Lưu Thị Hậu_x000a_Bùi Thị Nghĩa"/>
    <s v="MB"/>
    <s v="Thành phố Hà Nội"/>
    <s v="Đột xuất"/>
    <s v="Sản xuất và kinh doanh"/>
    <n v="2001154"/>
    <s v="CTY TNHH ĐTSXTM THANH BÌNH"/>
    <s v="38 Ngọc Hồi, Phường Hoàng Liệt, TP Hà Nội"/>
    <s v=" "/>
    <s v="Ms Hạnh"/>
    <n v="989577175"/>
    <s v="sieuthirongbien@gmail.com"/>
    <s v="Nấm, hành, tỏi, khoai lang, củ cải muối"/>
    <s v="Trần Văn Khoa"/>
    <s v="Trương Phi Anh"/>
    <s v="QA NCC"/>
    <d v="2026-05-20T00:00:00"/>
    <n v="0.497"/>
    <s v=" Không đạt và ngừng mua hàng"/>
    <s v=" "/>
    <s v=" "/>
    <s v=" "/>
    <s v=" "/>
    <s v="Lỗi hồ sơ chứng từ truy xuất"/>
    <s v="Chưa cung cấp được hồ sơ phiếu kiểm tra nhập hàng, phiếu kiểm soát hoạt động sơ chế, kiểm tra xuất hàng từ tháng 4 đến hiện tại"/>
    <s v="Lỗi vệ sinh nhà xưởng – thiết bị"/>
    <s v="Bổ sung rèm nhựa ở cửa ra vào_x000a_Hàng trong tủ đông chưa có thẻ kho nhận diện (hàng cá nhân, hàng chờ xử ly)"/>
    <n v="0.61"/>
    <s v="Đạt mức cơ bản và tái đánh giá sau 6 tháng"/>
    <s v="NCC đã gửi khắc phục"/>
    <d v="2026-05-27T00:00:00"/>
    <d v="2026-11-20T00:00:00"/>
    <x v="0"/>
    <m/>
    <m/>
    <m/>
    <m/>
    <m/>
  </r>
  <r>
    <n v="55"/>
    <n v="2026"/>
    <x v="5"/>
    <s v="Thực phẩm tươi sống, chế biến"/>
    <x v="0"/>
    <s v="Nguyễn Thị Thanh Hào"/>
    <s v="Trần Quang Huy"/>
    <s v="MB"/>
    <s v="Thành phố Hà Nội"/>
    <s v="Đột xuất"/>
    <s v="Kinh doanh"/>
    <n v="2010727"/>
    <s v="CƠ SỞ KINH DOANH HOÀNG THỊ XUYÊN"/>
    <s v="Sô 18A ngõ 7, phố Yên Phúc, phường Phúc La, Hà Đông, Hà Nội (phường Hà Đông, Hà Nội)"/>
    <s v=" "/>
    <s v="Ms Ngọc: '0385953652/ 0974874770; 0362830866_x000a_Trả phiếu nhập kho cho NCC vào zalo 0362830866 hoặc imail: baongoc111985@gmail.com trong 1 ngày làm việc"/>
    <s v="baongoc111985@gmail.com"/>
    <s v="baongoc111985@gmail.com"/>
    <s v="thủy hải sản các loại"/>
    <s v="Trần Văn Khoa"/>
    <s v="Trương Phi Anh"/>
    <s v="QA NCC"/>
    <d v="2026-05-22T00:00:00"/>
    <n v="0.47"/>
    <s v=" Không đạt và ngừng mua hàng"/>
    <s v=" "/>
    <s v=" "/>
    <s v="Vi phạm kiểm soát mối nguy"/>
    <s v="Bản cam kết ATTP hết hiệu lực Tháng 8/2025_x000a_NCC chưa xây dựng tiêu chuẩn nguyên vật liệu, Thành phẩm"/>
    <s v="Lỗi hồ sơ chứng từ truy xuất"/>
    <s v="Chưa cung cấp được chứng từ nhập hàng/mua hàng từ các đơn vị cung cấp"/>
    <s v="Lỗi vệ sinh nhà xưởng – thiết bị"/>
    <s v="Nhà xưởng chưa kín=&gt; không đảm bảo VSATP"/>
    <n v="0.47"/>
    <s v=" Không đạt và ngừng mua hàng"/>
    <s v=" "/>
    <s v=" "/>
    <b v="0"/>
    <x v="1"/>
    <m/>
    <m/>
    <m/>
    <m/>
    <m/>
  </r>
  <r>
    <n v="56"/>
    <n v="2026"/>
    <x v="5"/>
    <s v="Thực phẩm tươi sống, chế biến"/>
    <x v="8"/>
    <s v="Nguyễn Thị Thanh Hào"/>
    <s v="Phạm Huyền Trang"/>
    <s v="MB"/>
    <s v="Thành phố Hà Nội"/>
    <s v="Mở mới"/>
    <s v="Sản xuất và kinh doanh"/>
    <n v="2007178"/>
    <s v="CTY CP THỰC PHẨM SONG ĐẠT"/>
    <s v="Chợ Thôn 2+3, Xã Nam Phù, TP.Hà Nội"/>
    <s v=" "/>
    <s v="Mrs.Thư"/>
    <n v="944948868"/>
    <s v="songdatthucpham@gmail.com"/>
    <s v="Thịt lợn "/>
    <s v="Trần Văn Khoa"/>
    <s v=" "/>
    <s v="QA NCC"/>
    <d v="2026-05-21T00:00:00"/>
    <n v="0.626"/>
    <s v="Đạt mức cơ bản và tái đánh giá sau 6 tháng"/>
    <s v=" "/>
    <s v=" "/>
    <s v="Hồ sơ sản phẩm"/>
    <s v="Chưa cung cấp được GCN giết mổ của thịt CP, GCN chăn nuôi"/>
    <s v="Lỗi thông tin định danh sản phẩm"/>
    <s v="Hồ sơ xuất hàng chưa thể hiện mã lô nguyên liệu nhập"/>
    <s v="Lỗi khác"/>
    <s v="Chưa cung cấp được hướng dẫn pha hóa chất và hướng dẫn sử dụng hóa chất"/>
    <n v="0.63"/>
    <s v="Đạt mức cơ bản và tái đánh giá sau 6 tháng"/>
    <s v=" "/>
    <s v=" "/>
    <d v="2026-11-21T00:00:00"/>
    <x v="0"/>
    <m/>
    <m/>
    <m/>
    <m/>
    <m/>
  </r>
  <r>
    <n v="57"/>
    <n v="2026"/>
    <x v="5"/>
    <s v="Thực phẩm tươi sống, chế biến"/>
    <x v="1"/>
    <s v="Lâm Kim Huyền Trân_x000a_Kiều Thị Thuyết Sương_x000a_Nguyễn Thị Bách Thoa"/>
    <s v="Dương Thị Lựu"/>
    <s v="MN"/>
    <s v="Tỉnh Lâm Đồng"/>
    <s v="Kiểm soát nguồn"/>
    <s v="Sản xuất và kinh doanh"/>
    <n v="2005045"/>
    <s v="CTY TNHH GREEN FOODS DALAT"/>
    <s v=" "/>
    <s v="Lê Minh Quốc Thịnh: Thôn Đa Đum, Lạc Dương, Lâm Đồng."/>
    <s v="Ms. Hồng Anh"/>
    <n v="981822977"/>
    <s v="gfoodsdalat@gmail.com"/>
    <s v="Dâu tây"/>
    <s v="Trần Xuân Hưng"/>
    <s v=" "/>
    <s v="QA NCC"/>
    <d v="2026-05-22T00:00:00"/>
    <n v="0.74"/>
    <s v="Đạt mức cơ bản và tái đánh giá sau 6 tháng"/>
    <s v=" "/>
    <s v=" "/>
    <s v="Vi phạm kiểm soát mối nguy"/>
    <s v="Chưa có KN đất vùng trồng_x000a_ghi sai thời gian cách ly thuốc bvtv: sd thuốc Radiant 60sc (cách ly 3 ngày - ghi cách ly 1 ngày)"/>
    <s v="Lỗi hồ sơ chứng từ truy xuất"/>
    <s v="Chưa trang bị bảng nhận diên lô thửa_x000a_Có sử dụng thuốc trị tuyến trùng trước khi trồng, nhưng chưa cập nhật vào nhật ký"/>
    <s v=" "/>
    <s v=" "/>
    <n v="0.74"/>
    <s v="Đạt mức cơ bản và tái đánh giá sau 6 tháng"/>
    <s v=" "/>
    <s v=" "/>
    <d v="2026-11-22T00:00:00"/>
    <x v="0"/>
    <m/>
    <m/>
    <m/>
    <m/>
    <m/>
  </r>
  <r>
    <n v="58"/>
    <n v="2026"/>
    <x v="5"/>
    <s v="Thực phẩm tươi sống, chế biến"/>
    <x v="1"/>
    <s v="Lâm Kim Huyền Trân_x000a_Kiều Thị Thuyết Sương_x000a_Nguyễn Thị Bách Thoa"/>
    <s v="Dương Thị Lựu"/>
    <s v="MN"/>
    <s v="Tỉnh Lâm Đồng"/>
    <s v="Kiểm soát nguồn"/>
    <s v="Sản xuất và kinh doanh"/>
    <n v="2005045"/>
    <s v="CTY TNHH GREEN FOODS DALAT"/>
    <s v=" "/>
    <s v="Trần Thế Cường: Phúc Tân, Phúc Thọ, Lâm Hà, Lâm Đồng"/>
    <s v="Ms. Hồng Anh"/>
    <n v="981822977"/>
    <s v="gfoodsdalat@gmail.com"/>
    <s v="Mâm Xôi"/>
    <s v="Trần Xuân Hưng"/>
    <s v=" "/>
    <s v="QA NCC"/>
    <d v="2026-05-22T00:00:00"/>
    <n v="0.75"/>
    <s v="Đạt mức cơ bản và tái đánh giá sau 6 tháng"/>
    <s v=" "/>
    <s v=" "/>
    <s v="Vi phạm kiểm soát mối nguy"/>
    <s v="Chưa có KN đất vùng trồng"/>
    <s v="Lỗi hồ sơ chứng từ truy xuất"/>
    <s v="Chưa ghi chép nhật ký thu hoạch, chưa cập nhật nhật ký cho lô mới_x000a_Chưa trang bị bảng nhận diên lô thửa"/>
    <s v=" "/>
    <s v=" "/>
    <n v="0.75"/>
    <s v="Đạt mức cơ bản và tái đánh giá sau 6 tháng"/>
    <s v=" "/>
    <s v=" "/>
    <d v="2026-11-23T00:00:00"/>
    <x v="0"/>
    <m/>
    <m/>
    <m/>
    <m/>
    <m/>
  </r>
  <r>
    <n v="59"/>
    <n v="2026"/>
    <x v="5"/>
    <s v="Thực phẩm tươi sống, chế biến "/>
    <x v="4"/>
    <s v="Nguyễn Thị Dung_x000a_Nguyễn Thị Ngọc Tú"/>
    <s v="Huỳnh Thị Bảo Trâm"/>
    <s v="MN"/>
    <s v="Thành phố Hồ Chí Minh"/>
    <s v="Định kỳ"/>
    <s v="Sản xuất và kinh doanh"/>
    <n v="2011646"/>
    <s v="CÔNG TY TNHH MTV DỊCH VỤ VÀ THƯƠNG MẠI MINH NHẬT"/>
    <s v="220/3 Thạnh Xuân 52, Quận 12, Tp HCM"/>
    <s v=" "/>
    <s v="Ms Linh "/>
    <n v="977652575"/>
    <s v="salesmanager@hthfood.vn"/>
    <s v="Trà sữa, bánh mochi vị truyền thống,…"/>
    <s v="Nguyễn Quốc Hiển"/>
    <s v=" "/>
    <s v="QA NCC"/>
    <d v="2026-05-22T00:00:00"/>
    <n v="0.67100000000000004"/>
    <s v="Đạt mức cơ bản và tái đánh giá sau 6 tháng"/>
    <s v=" "/>
    <s v=" "/>
    <s v="Lỗi khác"/>
    <s v="- Cà phê kem muối có giá trị chưa đúng với tiêu chuẩn cơ sở (nhãn ghi 48 mg/100ml) và TCCS 40 mg/100ml; thành phần kem chưa được định lượng theo quy định_x000a_- Chè dưỡng nhãn: thành phần phụ gia chưa ghi &quot;INS&quot; theo quy định._x000a_- Nguyên liệu đồng trùng hạ thảo chưa đúng với tên nguyên liệu trên HSCB_x000a_- Chứng nhận sản xuất nguyên liệu cà phê Thắng Lợi hết hạn 18/05/2026_x000a_- Nhãn ghi chú nguyên liệu trà sữa (trước đóng chai) không để bên ngoài quá 45 phút tuy nhiên chưa thể hiện thời gian bắt đầu_x000a_- Mẫu lưu chưa đầy đủ, chưa cung cấp hồ sơ mẫu lưu và đang lưu chung với kho thành phẩm"/>
    <s v=" "/>
    <s v=" "/>
    <s v="Lỗi vệ sinh nhà xưởng – thiết bị"/>
    <s v="- Nhà xưởng chưa đảm bảo nguyên tắt 1 chiều_x000a_- Không có phòng thay đồ bảo hộ lao động riêng (đang thay chung khu vực vệ sinh tay)_x000a_- Kho hóa chất chưa có khóa và cảnh báo"/>
    <n v="0.67"/>
    <s v="Đạt mức cơ bản và tái đánh giá sau 6 tháng"/>
    <s v=" "/>
    <s v=" "/>
    <d v="2026-11-22T00:00:00"/>
    <x v="0"/>
    <m/>
    <m/>
    <m/>
    <m/>
    <m/>
  </r>
  <r>
    <n v="60"/>
    <n v="2026"/>
    <x v="5"/>
    <s v="Thực phẩm tươi sống, chế biến"/>
    <x v="2"/>
    <s v="Nguyễn Thị Kim Cúc_x000a_Nguyễn Thị Quyên"/>
    <s v="Lưu Thị Hậu_x000a_Bùi Thị Nghĩa"/>
    <s v="MB"/>
    <s v="Thành phố Hà Nội"/>
    <s v="Định kỳ"/>
    <s v="Sản xuất và kinh doanh"/>
    <n v="2002570"/>
    <s v="CTY TNHH HAI TV THỰC PHẨM LÝ TƯỞNG"/>
    <s v="915 đường Hồng Hà, Chương Dương, Hoàn Kiếm, Hà Nội"/>
    <s v=" "/>
    <s v=" "/>
    <s v=" "/>
    <s v=" "/>
    <s v="Các sản phẩm nấm tươi, nấm khô, bún , bánh đa, bánh ram"/>
    <s v="Đậu Thị Vân"/>
    <s v="Trương Phi Anh"/>
    <s v="QA NCC"/>
    <d v="2026-05-21T00:00:00"/>
    <n v="0.63100000000000001"/>
    <s v="Đạt mức cơ bản và tái đánh giá sau 6 tháng"/>
    <s v=" "/>
    <s v=" "/>
    <s v="Hồ sơ pháp lý sản phẩm: không có công bố/sai công bố/sai tiêu chuẩn "/>
    <s v="-  Rà soát  lại các thông tin ghi  thành phần các sản phẩm: LÝ TƯỞNG Bún nấm 250g, LÝ TƯỞNG Bún phở đen 500g, LÝ TƯỞNG Bún phở đen 500g ( thiếu nguyên liệu nước)_x000a_'- Các sản phẩm NCC đóng gói lại sản phẩm:  đậu, măng.... Chưa có công văn bằng văn bản cho phép đóng gói lại của đơn vị sản xuất."/>
    <s v="Lỗi bao bì thiếu thông tin truy xuất"/>
    <s v="sản phẩm Bún nấm LÝ TƯỞNG, Bún phở gạo lứt, bánh đa đỏ, bánh ram Hà Tính thiếu đơn vị sản xuất trên tem nhãn và hồ sơ công bố."/>
    <s v="Yếu tố con người"/>
    <s v="Chưa trang bị bảo hộ cho nhà thầu và khách tham quan_x000a_Giấy KSK thiếu XN bệnh truyền nhiễm đối với nhân sự trực tiếp tiếp xúc với thực phẩm (tả, lỵ, thương hàn, gan A-E, lao…)_x000a_Nguyên liệu đậu mở trong kho bao bi chưa thể hiện thông tin vê ngày mở bao bì và hạn sử dụng sau khi mở bao bi._x000a_Nguyên liệu đậu trong kho để chưa đảm bảo cách tường."/>
    <n v="0.63"/>
    <s v="Đạt mức cơ bản và tái đánh giá sau 6 tháng"/>
    <s v=" "/>
    <s v=" "/>
    <d v="2026-11-21T00:00:00"/>
    <x v="0"/>
    <m/>
    <m/>
    <m/>
    <m/>
    <m/>
  </r>
  <r>
    <n v="61"/>
    <n v="2026"/>
    <x v="5"/>
    <s v="Thực phẩm tươi sống, chế biến"/>
    <x v="2"/>
    <s v="Lâm Kim Huyền Trân_x000a_Nguyễn Thị Bách Thoa_x000a_Kiều Thị tuyết Sương"/>
    <s v="Dương Thị Lựu"/>
    <s v="MN"/>
    <s v="Thành phố Đà Nẵng"/>
    <s v="Định kỳ"/>
    <s v="Sản xuất và kinh doanh"/>
    <n v="2011581"/>
    <s v="CÔNG TY TNHH CHUỐI GIA HUY PHÁT"/>
    <s v="Thửa đất số 1180, tờ bản đồ số 38, B2-9, Khu tái định cư Hòa Nhơn, Xã Hòa Nhơn, Huyện Hòa Vang, TP. Đà Nẵng "/>
    <s v=" "/>
    <s v="Mr. Dũng"/>
    <n v="987668221"/>
    <s v="giahuyphat2019@gmail.com"/>
    <s v="Chuối vàng, chuối cau, xoài keo"/>
    <s v="Phùng Thanh Anh"/>
    <s v=" "/>
    <s v="QA NCC"/>
    <d v="2026-05-18T00:00:00"/>
    <n v="0.72"/>
    <s v="Đạt mức cơ bản và tái đánh giá sau 6 tháng"/>
    <s v=" "/>
    <s v=" "/>
    <s v="Vi phạm định lượng"/>
    <s v="NCC chưa hực hiện việc kiểm soát đo lường đối với các sản phẩm được cân và ghi nhãn định lượng sẵn tại cơ sở. Cân hiện tại không có tem kiểm định và seri cân"/>
    <s v="Lỗi hồ sơ chứng từ truy xuất"/>
    <s v="Xoài keo chưa có phiếu xuất kho/hóa đơn với hộ Nguyễn Văn Châu"/>
    <s v="Lỗi vệ sinh nhà xưởng – thiết bị"/>
    <s v="Sàn kho bẩn, chưa có phòng bảo hộ lao động và vệ sinh, bồn rửa tay thiếu bảng chỉ dẫn rửa tay 6 bước, khăn lau. "/>
    <n v="0.72"/>
    <s v="Đạt mức cơ bản và tái đánh giá sau 6 tháng"/>
    <s v=" "/>
    <s v=" "/>
    <d v="2026-11-18T00:00:00"/>
    <x v="0"/>
    <m/>
    <m/>
    <m/>
    <m/>
    <m/>
  </r>
  <r>
    <n v="62"/>
    <n v="2026"/>
    <x v="5"/>
    <s v="Thực phẩm tươi sống, chế biến"/>
    <x v="2"/>
    <s v="Lâm Kim Huyền Trân_x000a_Nguyễn Thị Bách Thoa_x000a_Kiều Thị tuyết Sương"/>
    <s v="Dương Thị Lựu"/>
    <s v="MN"/>
    <s v="Tỉnh Đắk Lắk"/>
    <s v="Định kỳ"/>
    <s v="Sản xuất và kinh doanh"/>
    <n v="2010828"/>
    <s v="CTY CP TP CN CAO BẮC ÂU"/>
    <s v="Lô C30, một phần lô C28, Khu Công Nghiệp Hòa Phú, Tp. Buôn Ma Thuột, Tỉnh ĐakLak"/>
    <s v=" "/>
    <s v="Võ Thị Kim Chi"/>
    <s v="0986 579 779"/>
    <s v="ctybacauqng@gmail.com"/>
    <s v="Nấm kim châm, nấm đùi gà"/>
    <s v="Phùng Thanh Anh"/>
    <s v=" "/>
    <s v="QA NCC"/>
    <d v="2026-05-19T00:00:00"/>
    <n v="0.68"/>
    <s v="Đạt mức cơ bản và tái đánh giá sau 6 tháng"/>
    <s v=" "/>
    <s v=" "/>
    <s v="Vi phạm nhãn mác/bao bì"/>
    <s v="Giấy chứng nhận (hữu cơ, phòng lab) logo in quảng cáo trên nhãn SP hết hạn"/>
    <s v=" "/>
    <s v=" "/>
    <s v="Lỗi bảo quản, vận chuyển – logistics thực phẩm"/>
    <s v="Tại kho sơ chế đóng gói vẫn còn một số sọt SP còn để trực tiếp dưới sàn"/>
    <n v="0.68"/>
    <s v="Đạt mức cơ bản và tái đánh giá sau 6 tháng"/>
    <s v=" "/>
    <s v=" "/>
    <d v="2026-11-19T00:00:00"/>
    <x v="0"/>
    <m/>
    <m/>
    <m/>
    <m/>
    <m/>
  </r>
  <r>
    <n v="63"/>
    <n v="2026"/>
    <x v="5"/>
    <s v="Thực phẩm tươi sống, chế biến "/>
    <x v="8"/>
    <s v="Nguyễn Thị Thảo_x000a_Nguyễn Thị Thanh Hào"/>
    <s v="Trần Quang Huy"/>
    <s v="MN"/>
    <s v="Tỉnh Tây Ninh"/>
    <s v="Định kỳ"/>
    <s v="Sản xuất và kinh doanh"/>
    <n v="20007322"/>
    <s v="CTY TNHH MEGA VIỆT PHÁT"/>
    <s v="Nhà xưởng : Lô 06A, Đường số 1, KCN Long Hậu, Xã Long Hậu, H.Cần Giuộc, T Long An"/>
    <s v=" "/>
    <s v="_x000a_Ms Trâm Anh"/>
    <s v="0901 385 065"/>
    <s v="qaqc@megavp.com; vnorder@megavp.com.vn; lisa@megavp.com.vn;"/>
    <s v="Thịt bò nhập khẩu"/>
    <s v="Trương Duy Khánh"/>
    <s v=" "/>
    <s v="QA NCC"/>
    <d v="2026-05-22T00:00:00"/>
    <n v="0.81599999999999995"/>
    <s v="Đạt mức trung bình và tái đánh giá sau 1 năm"/>
    <s v=" "/>
    <s v=" "/>
    <s v="Vi phạm kiểm soát mối nguy"/>
    <s v="Có thiết lập tiêu chuẩn kiểm soát nguyên liệu, có quy định về kiểm soát pH, aminiac, H2S, tuy nhiên nhà máy chưa thực hiện việc test các chỉ tiêu này trước khi nhập hàng_x000a_Có thiết lập tiêu chuẩn thành phẩm tuy nhiên nhà máy chỉ kiểm soát thành phẩm theo lô ngẫu nhiên._x000a_Có bảng phân tích rủi ro, phân tích mối nguy, tuy nhiên nhà máy chưa thực hiện ở tất cả các bước của quá trình sản xuất (chỉ phân tích 1 điểm CCP tại công đoạn dò kim loại)"/>
    <s v=" "/>
    <s v=" "/>
    <s v="Lỗi vệ sinh nhà xưởng – thiết bị"/>
    <s v="Bao trùm họng gió máy lạnh chưa có hướng dẫn tần suất thay, tần suất vệ sinh trong thời gian bao lâu"/>
    <n v="0.82"/>
    <s v="Đạt mức trung bình và tái đánh giá sau 1 năm"/>
    <s v=" "/>
    <s v=" "/>
    <d v="2027-05-22T00:00:00"/>
    <x v="0"/>
    <m/>
    <m/>
    <m/>
    <m/>
    <m/>
  </r>
  <r>
    <n v="64"/>
    <n v="2026"/>
    <x v="5"/>
    <s v="Thực phẩm tươi sống, chế biến"/>
    <x v="4"/>
    <s v="Nguyễn Thị Dung_x000a_Nguyễn Thị Ngọc Tú"/>
    <s v="Huỳnh Thị Bảo Trâm"/>
    <s v="MN"/>
    <s v="Thành phố Hồ Chí Minh"/>
    <s v="Định kỳ"/>
    <s v="Sản xuất, kinh doanh"/>
    <n v="2006320"/>
    <s v="CTY TNHH SX BÁNH KẸO MỸ NGỌC"/>
    <s v="61 bạch vân, phường 5, quận 5, TP HCM "/>
    <s v=" "/>
    <s v=" "/>
    <s v="0910860144_x000a_'0983373315"/>
    <s v="banhkeomyngoccty@gmail.com"/>
    <s v="Bánh Pía đậu xanh sầu riêng, Bánh pía Kim Sa Sữa tươi, Bánh pía chà bông trứng muối phomai"/>
    <s v="Hoàng Kim Duy"/>
    <s v=" "/>
    <s v="QA NCC"/>
    <d v="2026-08-05T00:00:00"/>
    <n v="0.55200000000000005"/>
    <s v=" Không đạt và ngừng mua hàng"/>
    <s v=" "/>
    <s v=" "/>
    <s v="Lỗi khác"/>
    <s v="Chỉ tiêu dinh dưỡng giữa HSCB và công văn chưa khớp ; Bổ sung khoảng giá trị dinh dưỡng vào TCCS từ A-&gt;B_x000a_Tên thành phần trong HSCB chưa đúng với tên nguyên liệu, dúng là lòng đỏ trứng vịt muối (Theo HSCB nguyên liệu) : Bánh pía khoai môn sầu riêng, bánh Pía chà bông trứng muối pho mai ; thành phần Bơ, sữa bột ghi chưa đúng theo tên trên HSCB_x000a_Bánh Pía kim sa sữa tươi, bánh pía khoai môn sầu riêng : Giá trị dinh dưỡng trên nhãn đang in sai so với kiểm nghiệm_x000a_NCC phun date sau khi có đơn hàng, đã yêu cầu NCC phun date ngay ở khâu đóng gói_x000a_Thiết bị bảng tải trong phòng đóng gói bị bẩn rỉ sét; Máy xay bị rách ; Chưa kiểm tra định kỳ nhiệt độ lò nướng ; Chưa có máy dò kim loại ; Chưa có dụng cụ thiết bị kiểm tra chất lượng sản phẩm (Đang kiểm tra bằng cảm quan)"/>
    <s v="Lỗi hồ sơ chứng từ truy xuất"/>
    <s v="Cơ sở chưa có quy trình truy xuất nguồn gốc thành văn bản, các bước thực hiện._x000a_Chưa có Hợp đồng giữa ÂN Thái với Lúa mì Việt Nam; Ân Thái với Lúa Vàng (Bột mì) ; Bổ sung HĐ xuân phúc - Mỹ ngọc ; Xuân Phúc - Đường Quãng Ngãi; Bổ sung hồ sơ công bố đường thái ; Chưa có HSCB + hóa đơn dầu Olita  ; Chưa có Hợp đồng giữa Cẩm vũ - Mỹ Ngọc (màu 4R);_x000a_Bổ sung Hợp đồng + hóa đơn bao bì, bột bắp, khoai môn_x000a_Bổ sung PKN Sầu riêng ; Bổ sung Hợp đồng + hồ sơ công bố lòng đỏ trứng vịt muối, chà bông gà, hương pho mai ;  "/>
    <s v="Lỗi khác"/>
    <s v="Hồ sơ khám sức khỏe chưa có xét nghiệm nước tiểu (Tất cả nhân viên) ; Danh sách tập huấn kiến thức an toàn thực phẩm chưa đầy đủ nhân viên ; Nhân viên còn mang trang sức khu vực sản xuất ; Chưa có dép, bảo hộ riêng trong khu vực sản xuất thực phẩm; Nhà xưởng chưa đảm bảo thiết kế 01 chiều; Nền nhà bể, trơn trợt"/>
    <n v="0.55000000000000004"/>
    <s v=" Không đạt và ngừng mua hàng"/>
    <s v=" "/>
    <s v=" "/>
    <b v="0"/>
    <x v="1"/>
    <s v=" "/>
    <m/>
    <m/>
    <m/>
    <m/>
  </r>
  <r>
    <n v="65"/>
    <n v="2026"/>
    <x v="5"/>
    <s v="Thực phẩm công nghệ"/>
    <x v="3"/>
    <s v="Đại Thị Thanh Huyền, Nguyễn Thị Kim Chi "/>
    <s v="Vương Kim Uyên"/>
    <s v="MN"/>
    <s v="Thành phố Hồ Chí Minh"/>
    <s v="Đột xuất"/>
    <s v="Sản xuất và kinh doanh"/>
    <n v="2062683"/>
    <s v="CÔNG TY CP ĐẦU TƯ VÀ XNK STAR WORLD"/>
    <s v="Cơ sở đóng gói lại: 54B, Đường Nam Hòa, Phường Phước Long, Tp HCM "/>
    <s v="Cơ sở sản xuất: Công ty TNHH TMSX TP BẢO BẢO (D) _ 299A, Đường Bình Mỹ, Tổ 08, Ấp 06B, Xã Bình Mỹ, Tp HCM"/>
    <s v="Phạm Diệu"/>
    <n v="901816368"/>
    <s v="sales@swf.vn,'Trần Thị Hồng Vân' &lt;pkd@swf.vn&gt;"/>
    <s v="Khô gà các loại"/>
    <s v="Trần Khắc Điệp"/>
    <s v=" "/>
    <s v="QA NCC"/>
    <d v="2026-05-25T00:00:00"/>
    <n v="0.42299999999999999"/>
    <s v="Không đạt và ngừng mua hàng"/>
    <s v=" "/>
    <s v=" "/>
    <s v="Vi phạm kiểm soát mối nguy"/>
    <s v="Cơ sở sản xuất có thay đổi tên Công ty TNHH CB TP Đỗ Gia Bảo (D) sang Công ty TNHH TMSX TP BẢO BẢO (D) nhưng sử dụng cùng một mã đóng gói (kí hiệu bằng chứ D).,NCC Star World chỉ làm công văn bổ sung tên đơn vị sản xuất chứ không làm công văn gửi cho WCM"/>
    <s v="Lỗi hồ sơ chứng từ truy xuất"/>
    <s v="Có ghi sổ theo dõi, chưa thể hiện trực quan bằng biểu mẫu nên việc truy xuất không được"/>
    <s v="Lỗi vệ sinh nhà xưởng – thiết bị"/>
    <s v="Tại cơ sở sản xuất: nền nhà nức/bể nhiều chỗ, có nơi tráng bằng xi-măng, trơn trượt, Nhà xưởng không đảm bảo VSATTP"/>
    <n v="0.42"/>
    <s v="Không đạt và ngừng mua hàng"/>
    <s v=" "/>
    <s v=" "/>
    <b v="0"/>
    <x v="1"/>
    <s v=" "/>
    <s v=" "/>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7">
  <r>
    <n v="1"/>
    <n v="2026"/>
    <x v="0"/>
    <s v="Thực phẩm tươi sống, chế biến"/>
    <s v="Thủy hải sản"/>
    <s v="Nguyễn Thị Thanh Hào"/>
    <s v="Trần Quang Huy"/>
    <s v="MN"/>
    <s v="Tỉnh Cà Mau"/>
    <s v="Kiểm soát nguồn"/>
    <s v="Sản xuất và kinh doanh"/>
    <s v="2011609"/>
    <s v="CTY TNHH THỰC PHẨM SẠCH HDC"/>
    <m/>
    <s v="HND: Lê Đức Lý, ấp Tân Hiệp, xã Đầm Dơi, tỉnh Cà Mau"/>
    <s v="Anh Xuân"/>
    <s v="_x000a_'0819889588"/>
    <s v="Mr XUAN HDC &lt;xuanhm@hdc68,vn&gt;"/>
    <s v="Tôm thẻ/sú tươi tự nhiên"/>
    <s v="Huỳnh Thanh Hòa"/>
    <s v="Nguyễn Thị Chi"/>
    <s v="QA NCC"/>
    <d v="2025-12-26T00:00:00"/>
    <n v="0.61199999999999999"/>
    <s v="Đạt mức cơ bản và tái đánh giá sau 6 tháng"/>
    <m/>
    <m/>
    <s v="Vi phạm kiểm soát mối nguy"/>
    <s v="Chưa cung cấp được kiểm nghiệm nước vùng nuôi_x000a_Chưa có tập huấn cho hộ nông dân về hướng dẫn thu hoạch "/>
    <m/>
    <m/>
    <s v="Lỗi khác"/>
    <s v="Chưa có biện pháp xử lý xác vật nuôi bị chết (chỉ để cho cua ăn)"/>
    <n v="0.72499999999999998"/>
    <s v="Đạt mức cơ bản và tái đánh giá sau 6 tháng"/>
    <s v="NCC đã gửi hành động khắc phục"/>
    <d v="2025-12-31T00:00:00"/>
    <d v="2026-06-26T00:00:00"/>
    <x v="0"/>
  </r>
  <r>
    <n v="2"/>
    <n v="2026"/>
    <x v="0"/>
    <s v="Thực phẩm tươi sống, chế biến"/>
    <s v="Thủy hải sản"/>
    <s v="Nguyễn Thị Thanh Hào"/>
    <s v="Trần Quang Huy"/>
    <s v="MN"/>
    <s v="Tỉnh Cà Mau"/>
    <s v="Kiểm soát nguồn"/>
    <s v="Sản xuất và kinh doanh"/>
    <s v="2011609"/>
    <s v="CTY TNHH THỰC PHẨM SẠCH HDC"/>
    <m/>
    <s v="HND: Nguyễn Việt Bắc, ấp Mương Điều B, xã Tạ An Khương, tỉnh Cà Mau"/>
    <s v="Anh Xuân"/>
    <s v="_x000a_'0819889588"/>
    <s v="Mr XUAN HDC &lt;xuanhm@hdc68,vn&gt;"/>
    <s v="Tôm thẻ/sú tươi tự nhiên"/>
    <s v="Huỳnh Thanh Hòa"/>
    <s v="Nguyễn Thị Chi"/>
    <s v="QA NCC"/>
    <d v="2025-12-26T00:00:00"/>
    <n v="0.63200000000000001"/>
    <s v="Đạt mức cơ bản và tái đánh giá sau 6 tháng"/>
    <m/>
    <m/>
    <m/>
    <m/>
    <m/>
    <m/>
    <s v="Lỗi khác"/>
    <s v="Có hướng dẫn hộ nông dân nhưng chưa có văn bản hóa"/>
    <n v="0.75700000000000001"/>
    <s v="Đạt mức trung bình và tái đánh giá sau 1 năm"/>
    <s v="NCC đã gửi hành động khắc phục"/>
    <d v="2025-12-31T00:00:00"/>
    <d v="2026-12-26T00:00:00"/>
    <x v="0"/>
  </r>
  <r>
    <n v="3"/>
    <n v="2026"/>
    <x v="0"/>
    <s v="Thực phẩm tươi sống, chế biến"/>
    <s v="Thủy hải sản"/>
    <s v="Nguyễn Thị Thanh Hào"/>
    <s v="Trần Quang Huy"/>
    <s v="MN"/>
    <s v="Tỉnh Cà Mau"/>
    <s v="Kiểm soát nguồn"/>
    <s v="Sản xuất và kinh doanh"/>
    <s v="2011609"/>
    <s v="CTY TNHH THỰC PHẨM SẠCH HDC"/>
    <m/>
    <s v="HND: Nguyễn Việt Hồng, ấp Mương Điều B, xã Tạ An Khương, tỉnh Cà Mau"/>
    <s v="Anh Xuân"/>
    <s v="_x000a_'0819889588"/>
    <s v="Mr XUAN HDC &lt;xuanhm@hdc68,vn&gt;"/>
    <s v="Tôm thẻ/sú tươi tự nhiên"/>
    <s v="Huỳnh Thanh Hòa"/>
    <s v="Nguyễn Thị Chi"/>
    <s v="QA NCC"/>
    <d v="2025-12-26T00:00:00"/>
    <n v="0.63"/>
    <s v="Đạt mức cơ bản và tái đánh giá sau 6 tháng"/>
    <m/>
    <m/>
    <m/>
    <m/>
    <m/>
    <m/>
    <s v="Lỗi khác"/>
    <s v="Có hướng dẫn hộ nông dân nhưng chưa có văn bản hóa"/>
    <n v="0.76"/>
    <s v="Đạt mức trung bình và tái đánh giá sau 1 năm"/>
    <s v="NCC đã gửi hành động khắc phục"/>
    <d v="2025-12-31T00:00:00"/>
    <d v="2026-12-26T00:00:00"/>
    <x v="0"/>
  </r>
  <r>
    <n v="4"/>
    <n v="2026"/>
    <x v="0"/>
    <s v="Thực phẩm tươi sống, chế biến"/>
    <s v="Trái cây"/>
    <s v="Nguyễn Thị Thùy Linh_x000a_Nguyễn Thị Nhung_x000a_Trần Thị Thu Phụng"/>
    <s v="Lưu Thị Hậu"/>
    <s v="MN"/>
    <s v="Thành phố Hồ Chí Minh"/>
    <s v="Kiểm soát nguồn"/>
    <s v="Sản xuất và kinh doanh"/>
    <s v="2007504"/>
    <s v="CÔNGVTY TNHH RAU QUẢ BẢO PHƯƠNG"/>
    <s v="Địa chỉ; 114/60 Ngô CHí Quốc, Khu phố 2, P, Bình Chiểu, tp, Thủ Đức_x000a_Vùng trồng: xã định An, huyện Dầu Tiếng, tỉnh Bình Dương_x000a_(liên hệ đi cùng NCC cho tiện nhé)"/>
    <m/>
    <s v="Mr, Phong"/>
    <s v="0983734747"/>
    <s v="nhandonhang,baophuong@gmail,com"/>
    <s v="Chuối vàng, dứa mật"/>
    <s v="Trần Khắc Điệp"/>
    <m/>
    <s v="QA NCC"/>
    <d v="2026-01-20T00:00:00"/>
    <n v="0.75"/>
    <s v="Đạt mức cơ bản và tái đánh giá sau 6 tháng"/>
    <m/>
    <m/>
    <s v="Vi phạm kiểm soát mối nguy"/>
    <s v="Kiểm nghiệm sản phẩm chuối hết hạn năm 2025_x000a_NCC có sử dụng phèn chua trong quá trình sử lý sản phẩm sau thu hoạch nhưng có có quy trình hướng dẫn sử dụng cũng như biểu mẫu kiểm soat theo dõi,"/>
    <m/>
    <m/>
    <s v="Lỗi vệ sinh nhà xưởng – thiết bị"/>
    <s v="Nhà xưởng không đảm bảo vệ sinh ATTP"/>
    <n v="0.75"/>
    <s v="Đạt mức cơ bản và tái đánh giá sau 6 tháng"/>
    <s v=""/>
    <m/>
    <d v="2026-07-20T00:00:00"/>
    <x v="0"/>
  </r>
  <r>
    <n v="5"/>
    <n v="2026"/>
    <x v="0"/>
    <s v="Thực phẩm tươi sống, chế biến"/>
    <s v="Rau củ"/>
    <s v="Lâm Kim Huyền Trân _x000a_Kiều Thị Tuyết Sương_x000a_Nguyễn Thị Bách Thoa"/>
    <s v="Lưu Thị Hậu"/>
    <s v="MN"/>
    <s v="Thành phố Hồ Chí Minh"/>
    <s v="Định kỳ"/>
    <s v="Sản xuất và kinh doanh"/>
    <s v="2003654"/>
    <s v="CÔNG TY TNHH TMDV XNK SONG KHANG"/>
    <s v="145 đường TA 13, phường Thới An, quận 12, TP HCM _x000a_(NCC có vùng trồng nấm bào ngư trắng và xám ở Đồng Nai: chưa đi đánh giá thực địa)"/>
    <m/>
    <s v="Mr, Nhẫn"/>
    <s v="0974824361"/>
    <s v="ASM_MT SongKhang &lt;asmmtsongkhang@gmail,com&gt;"/>
    <s v="Nấm đùi gà HQ, nám đùi gà baby HQ, nấm kim châm HQ, mấm linh chi trắng HQ, nấm linh chi nâu HQ, Nấm xào thập cẩm…_x000a_VN: nấm đùi gà, nấm hương, nấm bào ngừ trắng/xám"/>
    <s v="Trần Khắc Điệp"/>
    <m/>
    <s v="QA NCC"/>
    <d v="2026-01-21T00:00:00"/>
    <n v="0.73799999999999999"/>
    <s v="Đạt mức cơ bản và tái đánh giá sau 6 tháng"/>
    <m/>
    <m/>
    <s v="Vi phạm nhãn mác/bao bì"/>
    <s v="Nhãn các sản phẩm sau bị sai thông tin nhãn: nấm linh chi trắng Hàn Quốc, linh chi nâu Hàn Quốc, nấm đùi gà Hàn Quốc, nấm kim châm Hàn Quốc,_x000a_Hướng dẫn bảo quản: NCC ghi &quot;ở nhiệt độ 5 - 10 độ&quot; =&gt; chưa làm rõ đây là độ gì?_x000a_Kho nguyên liệu và kho thành phẩm: hàng hóa để sát tường_x000a_Thùng rác tại khu vực rửa tay không có túi lót_x000a_Chưa có dung dịch rửa tay phù hợp_x000a_=&gt; Đề xuất chuyển sang sử dụng xà phòng không màu, không mùi,_x000a_Khay nhựa để đựng thành phẩm bụi bẩn_x000a_Kiểm soát côn trùng và động vật gây hại NCC thuê đơn vị ngoài_x000a_Tuy nhiên chưa cung cấp được biên bản nghiệm thu khi làm việc_x000a_Biểu mẫu theo dõi tại cơ sở chỉ đang theo dõi côn trùng, chưa theo dõi động vật gây hại (chuột, giám…)"/>
    <m/>
    <m/>
    <m/>
    <m/>
    <n v="0.73799999999999999"/>
    <s v="Đạt mức cơ bản và tái đánh giá sau 6 tháng"/>
    <s v=""/>
    <m/>
    <d v="2026-07-21T00:00:00"/>
    <x v="0"/>
  </r>
  <r>
    <n v="6"/>
    <n v="2026"/>
    <x v="0"/>
    <s v="Thực phẩm tươi sống, chế biến"/>
    <s v="Rau củ"/>
    <s v="Lâm Kim Huyền Trân _x000a_Kiều Thị Tuyết Sương_x000a_Nguyễn Thị Bách Thoa"/>
    <s v="Lưu Thị Hậu"/>
    <s v="MN"/>
    <s v="Thành phố Hồ Chí Minh"/>
    <s v="Định kỳ"/>
    <s v="Thu mua, kinh doanh"/>
    <s v="2010767"/>
    <s v="CÔNG TY TNHH TM TP AN LẠC"/>
    <s v="Địa chỉ: 78/3-78/5 Nguyễn Thị tú, P, Bình Hưng Hòa B, Q, Bình Tân, Tp, Hồ Chí Minh_x000a_Vùng trồng liên kết: HKL Thân Văn Hưng_ ấp 22, xã Binh Mỹ, huyện Củ Chi, Tp HCM, Việt Nam_Rau muống_x000a_Vùng trồng NCC: Thửa đất số 1452, tờ bản đồ số 12, xã Củ Chi, Tp HCM, Viêt Nam_Rau ăn lá các loại"/>
    <m/>
    <s v="Mr, Linh_x000a_Mr, Nhân QA"/>
    <s v="0908 071 377_x000a_0983464327"/>
    <s v="nhan,nh@anlacfoood,com"/>
    <s v="rau muống nước, cải xanh, cải ngọt, mồng tơi, rau dền, cải thìa"/>
    <s v="Trần Khắc Điệp"/>
    <m/>
    <s v="QA NCC"/>
    <d v="2026-01-15T00:00:00"/>
    <n v="0.72299999999999998"/>
    <s v="Đạt mức cơ bản và tái đánh giá sau 6 tháng"/>
    <m/>
    <m/>
    <s v="Vi phạm định lượng"/>
    <s v="NCC chỉ cung cấp được 3 phiếu kiểm định cân, số cân còn lại NCC tự hiệu chuẩn nội bộ nhưng chưa cơ sở chưa có quả cân hiệu chuẩn,_x000a_Vùng trồng chưa có bảng nhận diện thông tin lô thửa (chủng loại, ngày gieo hạt, diện tích, sản lượng dự kiến…)"/>
    <m/>
    <m/>
    <s v="Lỗi khác"/>
    <s v="Vườn trồng của NCC: thuốc BVTV không được lưu trữ an toàn trong kho lưu trữ, rải rác ở nhiều khu vực (trong đó có thuốc xịt cỏ)_x000a_Vườn trồng NCC có sử dụng thuốc diệt cỏ nhưng chưa cập nhật vào nhật kí trồng trọt_x000a_Tại khu vực tập kết thuốc BVTV và dụng cụ phun xịt tồn đọng nhiều rác, vỏ bao bì, vỏ chai thuốc BVTV_x000a_Hàng hóa trong kho thành phẩm để sát tường, chưa tuân thủ khoản cách tối thiểu theo quy định_x000a_Sàn nhà khu vực sơ chế đọng nước_x000a_Bình cồn sát khuẩn trong và trước khu vực NVS không sử dụng được (vòi xịt hư)"/>
    <n v="0.72299999999999998"/>
    <s v="Đạt mức cơ bản và tái đánh giá sau 6 tháng"/>
    <s v=""/>
    <m/>
    <d v="2026-07-15T00:00:00"/>
    <x v="0"/>
  </r>
  <r>
    <n v="7"/>
    <n v="2026"/>
    <x v="0"/>
    <s v="Thực phẩm tươi sống, chế biến"/>
    <s v="Rau củ"/>
    <s v="Lâm Kim Huyền Trân _x000a_Kiều Thị Tuyết Sương_x000a_Nguyễn Thị Bách Thoa"/>
    <s v="Lưu Thị Hậu"/>
    <s v="MN"/>
    <s v="Tỉnh Tây Ninh"/>
    <s v="Kiểm soát nguồn"/>
    <s v="Sản xuất và kinh doanh"/>
    <s v="2062723"/>
    <s v="HTX RAU AN TOÀN VIỆT (VIETRAT)"/>
    <s v="420 Đường Cầu Xây, ấp Cầu Xây, xã Long Trạch, huyện Cần Đước, tỉnh Long An"/>
    <m/>
    <s v="Ms, Lan"/>
    <s v="0906,311,167 "/>
    <s v="vietrat,com@gmail,com"/>
    <s v="Rau thơm, diếp cá, tía tô, húng cây, húng lũi, mồng tơi, rau muống, rau lang, ngò gai,, hành lá…hữu cơ"/>
    <s v="Trần Khắc Điệp"/>
    <m/>
    <s v="QA NCC"/>
    <d v="2026-01-14T00:00:00"/>
    <n v="0.70499999999999996"/>
    <s v="Đạt mức cơ bản và tái đánh giá sau 6 tháng"/>
    <m/>
    <m/>
    <m/>
    <m/>
    <m/>
    <m/>
    <m/>
    <m/>
    <n v="0.70499999999999996"/>
    <s v="Đạt mức cơ bản và tái đánh giá sau 6 tháng"/>
    <s v=""/>
    <m/>
    <d v="2026-07-14T00:00:00"/>
    <x v="0"/>
  </r>
  <r>
    <n v="8"/>
    <n v="2026"/>
    <x v="0"/>
    <s v="Thực phẩm công nghệ"/>
    <s v="Bánh kẹo"/>
    <s v="Nguyễn Ánh Ngọc_x000a_Đại Thị Thanh Huyền_x000a_Nguyễn Thị Mai"/>
    <s v="Phạm Quỳnh Dao"/>
    <s v="MN"/>
    <s v="Tỉnh Đồng Nai"/>
    <s v="Định kỳ"/>
    <s v="Sản xuất và kinh doanh"/>
    <s v="2060299"/>
    <s v="CÔNG TY CỔ PHẦN TẬP ĐOÀN GIA BẢO"/>
    <s v="VP: Số 28 Trương Công Định, khu phố Phú Xuân, P, Bình Phước, tỉnh Đồng Nai_x000a_Nhà máy sản xuất: Ấp Đồng Tâm 2, xã Đồng Tâm, Tỉnh Đồng Nai_x000a_(Di chuyển bằng nhà xe petro: xuống Trạm cảnh sát giao thông QL 14 - Hường Bù Đăng)"/>
    <m/>
    <s v="Nguyễn Dương_x000a_Vân"/>
    <s v="0325 646 368_x000a_0794469952"/>
    <s v="Nguyễn Dương &lt;kam@giabaocorp,com&gt;"/>
    <s v="Hạt điều "/>
    <s v="Trần Khắc Điệp"/>
    <m/>
    <s v="QA NCC"/>
    <d v="2026-01-07T00:00:00"/>
    <n v="0.67"/>
    <s v="Đạt mức cơ bản và tái đánh giá sau 6 tháng"/>
    <m/>
    <m/>
    <s v="Lỗi khác"/>
    <s v="Hợp đồng mua bán muối hết hạn tháng 12,2025_x000a_Có biểu mẫu kiểm tra nguyên liệu đầu vào nhưng chưa có ghi nhận kiểm tra các nguyên liệu tươi: ớt, tỏi, gấc…"/>
    <m/>
    <m/>
    <s v="Yếu tố con người"/>
    <s v="Nhân viên phòng xếp điều hộp (điều rang muối) tháo nón ngay trong phòng sản xuất =&gt; mối nguy rơi rớt tóc vào sản phẩm_x000a_Giấy khám sức khỏe các nhân viên vào tháng 08 và tháng 10 thiếu khám cận lâm sàng (xét nghiệm máu và nước tiểu)_x000a_Nhân viên phòng hạt điều tẩm vị không tháo bao tay khi nhặt hạt điều dưới mặt đất_x000a_Quạt thông gió các khu vực có lưới chắn có kích thước lỗ khá to =&gt; côn trùng dễ xâm nhập vào nhà xưởng lúc tắt quạt không sản xuất,_x000a_Bao bì để trong rổ nhựa: để trực tiếp với nền đất (chưa đáp ứng chiều cao tối thiểu 10cm)"/>
    <n v="0.67"/>
    <s v="Đạt mức cơ bản và tái đánh giá sau 6 tháng"/>
    <s v=""/>
    <m/>
    <d v="2026-07-07T00:00:00"/>
    <x v="0"/>
  </r>
  <r>
    <n v="9"/>
    <n v="2026"/>
    <x v="0"/>
    <s v="Thực phẩm tươi sống, chế biến"/>
    <s v="Bánh mỳ"/>
    <s v="Phạm Thị Thảo"/>
    <s v="Trần Quang Huy"/>
    <s v="MN"/>
    <s v="Tỉnh Tây Ninh"/>
    <s v="Mở mới"/>
    <s v="Sản xuất và kinh doanh"/>
    <s v="NCC mới"/>
    <s v="CÔNG TY CỔ PHẦN CAO LỢI HƯNG VIỆT NAM"/>
    <s v="Ấp Thuận Hòa 2, Xã Hòa Khánh, Tỉnh Tây Ninh, Việt Nam (Long An cũ)"/>
    <m/>
    <s v="Anh Thảo"/>
    <s v="0974,953,539"/>
    <s v="thaomn@caoloihung,com,vn"/>
    <s v="Bánh Pia"/>
    <s v="Trần Khắc Điệp"/>
    <m/>
    <s v="QA NCC"/>
    <d v="2026-01-12T00:00:00"/>
    <n v="0.67"/>
    <s v="Đạt mức cơ bản và tái đánh giá sau 6 tháng"/>
    <m/>
    <m/>
    <s v="Lỗi khác"/>
    <s v="HSCB nguyên liệu mức bí không có chữ ký và con dấu (cơ sở trường thọ)_x000a_Hồ sơ công bố chưa làm công văn cập nhật tem nhãn địa chỉ mới (bao bì thực tế đã cập nhật)_x000a_Chưa làm tiêu chuẩn cơ sở sản phẩm_x000a_Trên nhãn sản phẩm: có ghi &quot;75 ngày ở nhiệt độ khô ráo thoáng mát không lớn hơn 32°C&quot; =&gt;chưa phù hợp khuyến cáo bỏ dòng &quot;không lớn hơn  32°C hoặc thay bằng cụm từ &quot;khuyến cáo_khuyến khích&quot;_x000a_Sản phẩm bánh pía chà bông trứng muối có sử dụng nguyên liệu &quot;củ cải muối&quot; nhưng công bố lại dùng từ &quot;củ cải&quot; =&gt; đề xuất điều chỉnh đúng_x000a_Chưa có biểu mẫu kiểm soát quá trình sơ chế và chế biến nguyên liệu mỡ heo trong sản phẩm &quot;bánh pía trứng muối chà bông&quot;"/>
    <m/>
    <m/>
    <s v="Yếu tố con người"/>
    <s v="Phòng chuẩn bị nguyên liệu sầu riêng có mang dụng cụ cá nhân vào khu vực làm việc_x000a_Nhà xưởng thiết kế khá kín và đảm bảo tiêu chuẩn, tuy nhiên khu vực xếp bánh bào băng tải nướng là khu vực hở =&gt; con trùng/động vật gây hại/bụi bẩn dễ nhiễm vào sản phẩm_x000a_Thùng đựng đậu sau ngâm bị nức/bể =&gt; mối nguy vật lý hiện diện dễ nhiễm vào bán thành phẩm_x000a_Thùng đụng rác ở hàng lang dẫn vào phòng nấu nhân có nắp bị hư (hở, nắp đậy hư) =&gt; thu hút côn trùng…_x000a_NCC có thực hiện kiểm định cân nội bộ, tuy nhiên: cân tại hai khu vực câm gia vị và cân thành phẩm điều hết hạn từ tháng 11 và tháng 08/2025,_x000a_Thiết bị bẫy côn trùng chưa phù hợp: thiếu miếng keo dính và không có nắp chặn bên ngoài =&gt; côn trùng dễ rơi rớt vào bánh thành phẩm và thành phẩm (phòng nấu đậu, sơ chế sầu riêng…,)"/>
    <n v="0.67"/>
    <s v="Đạt mức cơ bản và tái đánh giá sau 6 tháng"/>
    <s v=""/>
    <m/>
    <d v="2026-07-12T00:00:00"/>
    <x v="0"/>
  </r>
  <r>
    <n v="10"/>
    <n v="2026"/>
    <x v="0"/>
    <s v="Thực phẩm tươi sống, chế biến"/>
    <s v="Thức ăn nấu sẵn"/>
    <s v="Nguyễn Thị Ngọc Tú"/>
    <s v="Huỳnh Thị Bảo Trâm"/>
    <s v="MN"/>
    <s v="Thành phố Hồ Chí Minh"/>
    <s v="Định kỳ"/>
    <s v="Sản xuất và kinh doanh"/>
    <s v="2008365"/>
    <s v="CTY TNHH FEDDY"/>
    <s v="Tên của cơ sở: CÔNG TY TNHH FEDDY¬_ Tầng 22, tòa nhà Centec, 72-74 Nguyễn Thị Minh Khai, Phường Võ Thị Sáu, Quận 3, TpHCM_x000a_Địa chỉ sản xuất: CÔNG TY TNHH CHẾ BIẾN THỰC PHẨM ĐỒNG NAI_khu 6, ấp Bàu Cả, xã Trung Hòa, huyện Trảng Bom, tỉnh Đồng Nai_x000a_(Ngoài ra NCC còn gia công thêm sản phẩm khô ở các Hộ Kinh Doanh)"/>
    <m/>
    <s v="Trương Trang"/>
    <n v="932729717"/>
    <s v="Trang Truong Thi Dai' &lt;trang,ttd@greenfeed,com,vn&gt;_x000a_FOOD Sales Admin Group &lt;food,sa@feddy,com,vn&gt;_x000a_"/>
    <s v="Xúc xích xông khói_x000a_Chả lụa bì ớt xiêm xanh"/>
    <s v="Trần Khắc Điệp"/>
    <m/>
    <s v="QA NCC"/>
    <d v="2026-01-16T00:00:00"/>
    <n v="0.71"/>
    <s v="Đạt mức cơ bản và tái đánh giá sau 6 tháng"/>
    <m/>
    <m/>
    <s v="Vi phạm định lượng"/>
    <s v="Cân tại cơ sở sản xuất có kiểm định/hiệu chuẩn định kì, tuy nhiên tại thời điểm kiểm tra cân tại phòng cân gia vị (tem kiểm định hết HSD), cân tai máy chạy xúc xích (mất tem)"/>
    <m/>
    <m/>
    <s v="Lỗi vệ sinh nhà xưởng – thiết bị"/>
    <s v="Kho bán thành phẩm: nguyên liệu mỡ heo sau đùn, mỡ heo nguyên tảng, tai heo…không được che chắnTrần nhà khu vực máy cutter bị rỉ sét, đọng sương (tại thời điểm kiểm tra có sương đọng thành giọt rơi xuống)Dụng cụ bảo trì, bảo dưỡng máy để tại khu vực sản xuất và để chung với rổ đựng chi tiết máy (trục xoay,…)Các thiết bị bảo trì bảo dưỡng này tại thời điểm kiểm tra ghi nhận có hiện trượng rỉ sét bên ngoài nặng,Kho bán thành phẩm nguyên liệu tươi sống để sát tườngDụng cụ thu gom rác thải chưa phù hợp trong nhà xưởng sản xuất, không sử dụng thùng rác,Tại thời điểm kiểm tra chỉ sử dụng túi rác để trực tiếp dưới sàn và rác tràn ra ngoài,"/>
    <n v="0.71"/>
    <s v="Đạt mức cơ bản và tái đánh giá sau 6 tháng"/>
    <s v=""/>
    <m/>
    <d v="2026-07-16T00:00:00"/>
    <x v="0"/>
  </r>
  <r>
    <n v="11"/>
    <n v="2026"/>
    <x v="0"/>
    <s v="Thực phẩm tươi sống, chế biến"/>
    <s v="Trái cây"/>
    <s v="Nguyễn Thị Thùy Linh_x000a_Nguyễn Thị Nhung_x000a_Trần Thị Thu Phụng"/>
    <s v="Lưu Thị Hậu"/>
    <s v="MN"/>
    <s v="Tỉnh Vĩnh Long"/>
    <s v="Kiểm soát nguồn"/>
    <s v="Thu mua liên kết"/>
    <s v="2002718"/>
    <s v="VỰA TRÁI CÂY HOÀNG QUÍ"/>
    <s v="Hộ nông dân liên kết Đoàn Thanh Phong, Song Bình, Chợ Gạo, Tiền Giang"/>
    <m/>
    <s v="Quý"/>
    <s v="0988948888"/>
    <s v="nongsanhoangquy@gmail,com"/>
    <s v="Bưởi hồng da xanh"/>
    <s v="Huỳnh Thanh Hòa"/>
    <m/>
    <s v="QA NCC"/>
    <d v="2026-01-10T00:00:00"/>
    <n v="0"/>
    <s v=" Không đạt và ngừng mua hàng"/>
    <m/>
    <m/>
    <m/>
    <m/>
    <m/>
    <m/>
    <s v="Lỗi khác"/>
    <s v="Chưa cung cấp được KN đất vùng trồngChưa cung cấp được KN nước tưới"/>
    <n v="0.63"/>
    <s v="Đạt mức cơ bản và tái đánh giá sau 6 tháng"/>
    <s v="NCC đã gửi hành động khắc phục"/>
    <d v="2026-01-13T00:00:00"/>
    <d v="2026-07-10T00:00:00"/>
    <x v="0"/>
  </r>
  <r>
    <n v="12"/>
    <n v="2026"/>
    <x v="0"/>
    <s v="Thực phẩm tươi sống, chế biến"/>
    <s v="Trái cây"/>
    <s v="Nguyễn Thị Thùy Linh_x000a_Nguyễn Thị Nhung_x000a_Trần Thị Thu Phụng"/>
    <s v="Lưu Thị Hậu"/>
    <s v="MN"/>
    <s v="Tỉnh Vĩnh Long"/>
    <s v="Kiểm soát nguồn"/>
    <s v="Thu mua liên kết"/>
    <s v="2002718"/>
    <s v="VỰA TRÁI CÂY HOÀNG QUÍ"/>
    <s v="Hộ nông dân liên kết Nguyễn Thị Ngọc Điệp, Long Bình Điền, Chợ Gạo, Tiền Giang"/>
    <m/>
    <s v="Quý"/>
    <s v="0988948889"/>
    <s v="nongsanhoangquy@gmail,com"/>
    <s v="Bưởi hồng da xanh"/>
    <s v="Huỳnh Thanh Hòa"/>
    <m/>
    <s v="QA NCC"/>
    <d v="2026-01-10T00:00:00"/>
    <n v="0"/>
    <s v=" Không đạt và ngừng mua hàng"/>
    <m/>
    <m/>
    <m/>
    <m/>
    <m/>
    <m/>
    <s v="Lỗi khác"/>
    <s v="Khu bảo quản phân thuốc chưa được cách ly với khu vực sinh hoạt"/>
    <n v="0.64"/>
    <s v="Đạt mức cơ bản và tái đánh giá sau 6 tháng"/>
    <s v="NCC đã gửi hành động khắc phục"/>
    <d v="2026-01-13T00:00:00"/>
    <d v="2026-07-10T00:00:00"/>
    <x v="0"/>
  </r>
  <r>
    <n v="13"/>
    <n v="2026"/>
    <x v="0"/>
    <s v="Thực phẩm tươi sống, chế biến"/>
    <s v="Trái cây"/>
    <s v="Nguyễn Thị Thùy Linh_x000a_Nguyễn Thị Nhung_x000a_Trần Thị Thu Phụng"/>
    <s v="Lưu Thị Hậu"/>
    <s v="MN"/>
    <s v="Tỉnh Vĩnh Long"/>
    <s v="Kiểm soát nguồn"/>
    <s v="Thu mua liên kết"/>
    <s v="2002718"/>
    <s v="VỰA TRÁI CÂY HOÀNG QUÍ"/>
    <s v="Hộ nông dân liên kết Nguyễn Văn Quê, Long Bình Điền, Chợ Gạo, Tiền Giang"/>
    <m/>
    <s v="Quý"/>
    <s v="0988948890"/>
    <s v="nongsanhoangquy@gmail,com"/>
    <s v="Bưởi hồng da xanh"/>
    <s v="Huỳnh Thanh Hòa"/>
    <m/>
    <s v="QA NCC"/>
    <d v="2026-01-10T00:00:00"/>
    <n v="0"/>
    <s v=" Không đạt và ngừng mua hàng"/>
    <m/>
    <m/>
    <m/>
    <m/>
    <m/>
    <m/>
    <s v="Lỗi khác"/>
    <s v="Chưa cung cấp được KN đất vùng trồngChưa cung cấp được KN nước tưới"/>
    <n v="0.6"/>
    <s v="Đạt mức cơ bản và tái đánh giá sau 6 tháng"/>
    <s v="NCC đã gửi hành động khắc phục"/>
    <d v="2026-01-13T00:00:00"/>
    <d v="2026-07-10T00:00:00"/>
    <x v="0"/>
  </r>
  <r>
    <n v="14"/>
    <n v="2026"/>
    <x v="0"/>
    <s v="Thực phẩm tươi sống, chế biến"/>
    <s v="Thức ăn nấu sẵn"/>
    <s v="Lê Thị Kim Cương"/>
    <s v="Phan Vũ Thùy Dung"/>
    <s v="MB"/>
    <s v="Thành phố Hải Phòng"/>
    <s v="Định kỳ"/>
    <s v="Sản xuất"/>
    <s v="2007828"/>
    <s v="CTY TNHH TMSX NHẬT NGUYÊN"/>
    <s v="Thôn Đoài , Xã Hà Bắc , Thành phố Hải Phòng, Việt Nam"/>
    <s v="Vùng trồng: Hộ Đặng Thị Thanh Hòa (Ấp 1 xã Vĩnh Bình huyện Vĩnh Hưng tỉnh Long An)"/>
    <s v="Mr Thành"/>
    <s v="0913031035"/>
    <s v="info@thitheo3g,com; hieu@thitheo3g,com, dathangthit@gmail,com"/>
    <s v="Tai heo, bắp bò chua ngọt, cà, sung dưa muối"/>
    <s v="Nguyễn Thị Hồng Tịnh"/>
    <s v="Đỗ Quang Hào"/>
    <s v="QA NCC"/>
    <d v="2026-01-09T00:00:00"/>
    <n v="0.72699999999999998"/>
    <s v="Đạt mức cơ bản và tái đánh giá sau 6 tháng"/>
    <m/>
    <m/>
    <s v="Lỗi khác"/>
    <s v="Chưa có hợp đồng giữa HKD Đàm Văn Tùng và công ty Q2F (cung cấp tai heo NK từ Nga) và Công ty miss word (cung cấp bắp bò)"/>
    <m/>
    <m/>
    <s v="Lỗi vệ sinh nhà xưởng – thiết bị"/>
    <s v="- Sàn khu sản xuất bị bong một số chỗ_x000a_- Rèm cửa bám bẩn_x000a_- Khu vực để hóa chất chưa có biển nhận dạng_x000a_- Đèn bẫy côn trùng dính nhiều côn trùng chưa thay"/>
    <n v="0.75"/>
    <s v="Đạt mức cơ bản và tái đánh giá sau 6 tháng"/>
    <s v="NCC đã gửi hành động khắc phục"/>
    <m/>
    <d v="2026-07-09T00:00:00"/>
    <x v="0"/>
  </r>
  <r>
    <n v="15"/>
    <n v="2026"/>
    <x v="0"/>
    <s v="Thực phẩm tươi sống, chế biến"/>
    <s v="Trái cây"/>
    <s v="Nguyễn Thị Thùy Linh_x000a_Nguyễn Thị Nhung_x000a_Trần Thị Thu Phụng"/>
    <s v="Lưu Thị Hậu"/>
    <s v="MN"/>
    <s v="Tỉnh Tây Ninh"/>
    <s v="Kiểm soát nguồn"/>
    <s v="Thu mua, kinh doanh"/>
    <s v="2011489"/>
    <s v="CTY TNHH NÔNG SẢN AN THIÊN PHÚ"/>
    <m/>
    <s v="Địa chỉ đánh giá Cơ sở Bông Ô Môi, địa chỉ: ấp Vĩnh Thành, xã Vĩnh Trinh, huyện Vĩnh Thạnh, Tp, Cần Thơ"/>
    <s v="Mr, Thái"/>
    <s v="0966540968"/>
    <s v="anthienphu2001@gmail,com"/>
    <s v="Dưa hấu hắc mỹ nhân, dưa hấu không hạt"/>
    <s v="Huỳnh Thanh Hòa"/>
    <m/>
    <s v="QA NCC"/>
    <d v="2026-01-13T00:00:00"/>
    <n v="0.64"/>
    <s v="Đạt mức cơ bản và tái đánh giá sau 6 tháng"/>
    <m/>
    <m/>
    <m/>
    <m/>
    <m/>
    <m/>
    <s v="Lỗi khác"/>
    <s v="Chưa có hướng dẫn thu hoạch cho nông hộ (bằng văn bản, chỉ hướng dẫn qua lời nói)_x000a_Chưa có biện pháp ngăn chặn sự phát tán sang các ruộng xung quanh_x000a_Có tập huấn ATTP các hộ nông dân nhưng chưa văn bản hóa_x000a_Vỏ bao bì thuốc BVTV còn trên vườn chưa được thu gom triệt để,"/>
    <n v="0.75"/>
    <s v="Đạt mức cơ bản và tái đánh giá sau 6 tháng"/>
    <s v="NCC đã gửi hành động khắc phục"/>
    <d v="2026-01-18T00:00:00"/>
    <d v="2026-07-13T00:00:00"/>
    <x v="0"/>
  </r>
  <r>
    <n v="16"/>
    <n v="2026"/>
    <x v="0"/>
    <s v="Thực phẩm tươi sống, chế biến"/>
    <s v="Thức ăn nấu sẵn"/>
    <s v="Nguyễn Thị Ngọc Tú"/>
    <s v="Huỳnh Thị Bảo Trâm"/>
    <s v="MN"/>
    <s v="Thành phố Cần Thơ"/>
    <s v="Định kỳ"/>
    <s v="Sản xuất và kinh doanh"/>
    <s v="2001584"/>
    <s v="CTY TNHH VỊ NGUYÊN"/>
    <m/>
    <s v="HLK Hồ Thị Mỹ Dung - Liên Nghĩa, Đức Trọng, Lâm Đồng,"/>
    <s v="Ms Hằng_x000a_Ms Nga"/>
    <s v="Ms Hằng 0909338283; _x000a_Ms Nga  ĐT: 090,343,7246;"/>
    <s v="vinguyen,co@gmail,com;vinguyen,co,hanoi@gmail,com; hangpham,vinguyen@gmail,com"/>
    <s v="Đậu hủ"/>
    <s v="Huỳnh Thanh Hòa"/>
    <m/>
    <s v="QA NCC"/>
    <d v="2026-01-15T00:00:00"/>
    <n v="0.64"/>
    <s v="Đạt mức cơ bản và tái đánh giá sau 6 tháng"/>
    <m/>
    <m/>
    <m/>
    <m/>
    <s v="Lỗi hồ sơ chứng từ truy xuất"/>
    <s v="Có hồ sơ nhưng chưa truy xuất được lô trứng sản xuất các lô trong ngày_x000a_Chưa có hồ sơ ghi chép kiểm soát đo lường các sản phẩm cân sẵn tại cơ sở(chỉ có ghi tay )"/>
    <m/>
    <m/>
    <n v="0.75"/>
    <s v="Đạt mức cơ bản và tái đánh giá sau 6 tháng"/>
    <s v="NCC đã gửi hành động khắc phục"/>
    <d v="2026-01-21T00:00:00"/>
    <d v="2026-07-15T00:00:00"/>
    <x v="0"/>
  </r>
  <r>
    <n v="17"/>
    <n v="2026"/>
    <x v="0"/>
    <s v="Thực phẩm tươi sống, chế biến"/>
    <s v="Rau củ"/>
    <s v="Lâm Kim Huyền Trân_x000a_Kiều Thị Tuyết Sương_x000a_Nguyễn Thị Bách Thoa"/>
    <s v="Lưu Thị Hậu"/>
    <s v="MN"/>
    <s v="Tỉnh Lâm Đồng"/>
    <s v="Kiểm soát nguồn"/>
    <s v="Thu mua liên kết"/>
    <s v="2003719"/>
    <s v="CTY TNHH RAU THANH HẠNH"/>
    <m/>
    <s v="HLK Hồ Thị Mỹ Dung - Liên Nghĩa, Đức Trọng, Lâm Đồng,"/>
    <s v="C HẠNH"/>
    <s v="0966889595"/>
    <s v="hanhlai1979@gmail,com"/>
    <s v="Xà lách mỡ"/>
    <s v="Trần Xuân Hưng"/>
    <m/>
    <s v="QA NCC"/>
    <d v="2026-01-14T00:00:00"/>
    <n v="0.71"/>
    <s v="Đạt mức cơ bản và tái đánh giá sau 6 tháng"/>
    <m/>
    <m/>
    <m/>
    <m/>
    <m/>
    <m/>
    <s v="Lỗi khác"/>
    <s v="- Chưa có biện pháp ngăn chặn, biển cảnh báo khi phun thuốc,_x000a_- Tại thời điểm kiểm tra, HND chưa trang bị bảng nhận diện lô thửa"/>
    <n v="0.71"/>
    <s v="Đạt mức cơ bản và tái đánh giá sau 6 tháng"/>
    <s v=""/>
    <m/>
    <d v="2026-07-14T00:00:00"/>
    <x v="0"/>
  </r>
  <r>
    <n v="18"/>
    <n v="2026"/>
    <x v="0"/>
    <s v="Thực phẩm tươi sống, chế biến"/>
    <s v="Rau củ"/>
    <s v="Lâm Kim Huyền Trân_x000a_Kiều Thị Tuyết Sương_x000a_Nguyễn Thị Bách Thoa"/>
    <s v="Lưu Thị Hậu"/>
    <s v="MN"/>
    <s v="Tỉnh Lâm Đồng"/>
    <s v="Kiểm soát nguồn"/>
    <s v="Thu mua liên kết"/>
    <s v="2003719"/>
    <s v="CTY TNHH RAU THANH HẠNH"/>
    <m/>
    <s v="HLK Nguyễn Gia Long - Liên Nghĩa, Đức Trọng, Lâm Đồng,"/>
    <s v="C HẠNH"/>
    <s v="0966889595"/>
    <s v="hanhlai1979@gmail,com"/>
    <s v="Bắp cải trắng"/>
    <s v="Trần Xuân Hưng"/>
    <m/>
    <s v="QA NCC"/>
    <d v="2026-01-14T00:00:00"/>
    <n v="0.63"/>
    <s v="Đạt mức cơ bản và tái đánh giá sau 6 tháng"/>
    <m/>
    <m/>
    <m/>
    <m/>
    <m/>
    <m/>
    <s v="Lỗi khác"/>
    <s v="Chưa có biện pháp ngăn ngừa, biển cảnh báo về khu vực lưu trữ thuốc BVTV"/>
    <n v="0.63"/>
    <s v="Đạt mức cơ bản và tái đánh giá sau 6 tháng"/>
    <s v=""/>
    <m/>
    <d v="2026-07-14T00:00:00"/>
    <x v="0"/>
  </r>
  <r>
    <n v="19"/>
    <n v="2026"/>
    <x v="0"/>
    <s v="Thực phẩm tươi sống, chế biến"/>
    <s v="Rau củ"/>
    <s v="Lâm Kim Huyền Trân_x000a_Kiều Thị Tuyết Sương_x000a_Nguyễn Thị Bách Thoa"/>
    <s v="Lưu Thị Hậu"/>
    <s v="MN"/>
    <s v="Tỉnh Lâm Đồng"/>
    <s v="Kiểm soát nguồn"/>
    <s v="Thu mua liên kết"/>
    <s v="2003719"/>
    <s v="CTY TNHH RAU THANH HẠNH"/>
    <m/>
    <s v="HLK Thống Hếnh Giồng - Liên Hiệp, Đức Trọng, Lâm Đồng,"/>
    <s v="C HẠNH"/>
    <s v="0966889595"/>
    <s v="hanhlai1979@gmail,com"/>
    <s v="Hành lá"/>
    <s v="Trần Xuân Hưng"/>
    <m/>
    <s v="QA NCC"/>
    <d v="2026-01-14T00:00:00"/>
    <n v="0.63"/>
    <s v="Đạt mức cơ bản và tái đánh giá sau 6 tháng"/>
    <m/>
    <m/>
    <m/>
    <m/>
    <m/>
    <m/>
    <s v="Lỗi khác"/>
    <s v="Chưa có biện pháp ngăn ngừa, biển cảnh báo về khu vực lưu trữ thuốc BVTV"/>
    <n v="0.63"/>
    <s v="Đạt mức cơ bản và tái đánh giá sau 6 tháng"/>
    <s v=""/>
    <m/>
    <d v="2026-07-14T00:00:00"/>
    <x v="0"/>
  </r>
  <r>
    <n v="20"/>
    <n v="2026"/>
    <x v="0"/>
    <s v="Thực phẩm tươi sống, chế biến"/>
    <s v="Rau củ"/>
    <s v="Lâm Kim Huyền Trân_x000a_Kiều Thị Tuyết Sương_x000a_Nguyễn Thị Bách Thoa"/>
    <s v="Lưu Thị Hậu"/>
    <s v="MN"/>
    <s v="Tỉnh Lâm Đồng"/>
    <s v="Kiểm soát nguồn"/>
    <s v="Thu mua liên kết"/>
    <s v="2003719"/>
    <s v="CTY TNHH RAU THANH HẠNH"/>
    <m/>
    <s v="HLK Vương Thị Luyến - Liên Nghĩa, Đức Trọng, Lâm Đồng,"/>
    <s v="C HẠNH"/>
    <s v="0966889595"/>
    <s v="hanhlai1979@gmail,com"/>
    <s v="Cà rốt"/>
    <s v="Trần Xuân Hưng"/>
    <m/>
    <s v="QA NCC"/>
    <d v="2026-01-14T00:00:00"/>
    <n v="0.63"/>
    <s v="Đạt mức cơ bản và tái đánh giá sau 6 tháng"/>
    <m/>
    <m/>
    <m/>
    <m/>
    <m/>
    <m/>
    <s v="Lỗi khác"/>
    <s v="Chưa có biện pháp ngăn ngừa, biển cảnh báo về khu vực lưu trữ thuốc BVTV"/>
    <n v="0.63"/>
    <s v="Đạt mức cơ bản và tái đánh giá sau 6 tháng"/>
    <s v=""/>
    <m/>
    <d v="2026-07-14T00:00:00"/>
    <x v="0"/>
  </r>
  <r>
    <n v="21"/>
    <n v="2026"/>
    <x v="0"/>
    <s v="Thực phẩm tươi sống, chế biến"/>
    <s v="Rau củ"/>
    <s v="Lâm Kim Huyền Trân_x000a_Kiều Thị Tuyết Sương_x000a_Nguyễn Thị Bách Thoa"/>
    <s v="Lưu Thị Hậu"/>
    <s v="MN"/>
    <s v="Lâm Đồng"/>
    <s v="Kiểm soát nguồn"/>
    <s v="Thu mua liên kết"/>
    <s v="2011618"/>
    <s v="CÔNG TY TNHH KAMEREO "/>
    <m/>
    <s v="HLK Cty TNHH Nông Sản Thực Phẩm Cao Nguyên - TT Thạnh Mỹ, Đơn Dương, Lâm Đồng"/>
    <s v="Mr, Phong"/>
    <s v="0989 287 962"/>
    <s v="thanhphong,pham@kamereo,vn"/>
    <s v="Xà lách thủy canh các loại: Lolo xanh, lolo tím, thủy canh, mỡ…"/>
    <s v="Trần Xuân Hưng"/>
    <m/>
    <s v="QA NCC"/>
    <d v="2026-01-15T00:00:00"/>
    <n v="0.71"/>
    <s v="Đạt mức cơ bản và tái đánh giá sau 6 tháng"/>
    <m/>
    <m/>
    <m/>
    <m/>
    <m/>
    <m/>
    <s v="Lỗi khác"/>
    <s v="Chưa có biện pháp ngăn ngừa, biển cảnh báo về khu vực lưu trữ thuốc BVTV"/>
    <n v="0.79"/>
    <s v="Đạt mức trung bình và tái đánh giá sau 1 năm"/>
    <s v="NCC đã gửi hành động khắc phục"/>
    <d v="2026-01-22T00:00:00"/>
    <d v="2027-01-15T00:00:00"/>
    <x v="0"/>
  </r>
  <r>
    <n v="22"/>
    <n v="2026"/>
    <x v="0"/>
    <s v="Thực phẩm tươi sống, chế biến"/>
    <s v="Rau củ"/>
    <s v="Lâm Kim Huyền Trân_x000a_Kiều Thị Tuyết Sương_x000a_Nguyễn Thị Bách Thoa"/>
    <s v="Lưu Thị Hậu"/>
    <s v="MN"/>
    <s v="Lâm Đồng"/>
    <s v="Kiểm soát nguồn"/>
    <s v="Thu mua liên kết"/>
    <s v="2011618"/>
    <s v="CÔNG TY TNHH KAMEREO "/>
    <m/>
    <s v="HLK Nguyễn Tấn Hà - Hiệp An , Đức Trọng, Lâm Đồng,"/>
    <s v="Mr, Phong"/>
    <s v="0989 287 962"/>
    <s v="thanhphong,pham@kamereo,vn"/>
    <s v="Xà lách Iceberg"/>
    <s v="Trần Xuân Hưng"/>
    <m/>
    <s v="QA NCC"/>
    <d v="2026-01-15T00:00:00"/>
    <n v="0.64"/>
    <s v="Đạt mức cơ bản và tái đánh giá sau 6 tháng"/>
    <m/>
    <m/>
    <m/>
    <m/>
    <m/>
    <m/>
    <s v="Lỗi khác"/>
    <s v="- Chưa có biện pháp ngăn chặn, biển cảnh báo khi phun thuốc_x000a_- Tại thời điểm kiểm tra, HND chưa trang bị bảng nhận diện lô thửa"/>
    <n v="0.75"/>
    <s v="Đạt mức cơ bản và tái đánh giá sau 6 tháng"/>
    <s v="NCC đã gửi hành động khắc phục"/>
    <d v="2026-01-22T00:00:00"/>
    <d v="2026-07-15T00:00:00"/>
    <x v="0"/>
  </r>
  <r>
    <n v="23"/>
    <n v="2026"/>
    <x v="0"/>
    <s v="Thực phẩm tươi sống, chế biến"/>
    <s v="Rau củ"/>
    <s v="Lâm Kim Huyền Trân_x000a_Kiều Thị Tuyết Sương_x000a_Nguyễn Thị Bách Thoa"/>
    <s v="Lưu Thị Hậu"/>
    <s v="MN"/>
    <s v="Lâm Đồng"/>
    <s v="Kiểm soát nguồn"/>
    <s v="Thu mua liên kết"/>
    <s v="2011618"/>
    <s v="CÔNG TY TNHH KAMEREO "/>
    <m/>
    <s v="HLK Vòng Hỷ Sanh - Đà Lạt, Lâm Đồng,"/>
    <s v="Mr, Phong"/>
    <s v="0989 287 962"/>
    <s v="thanhphong,pham@kamereo,vn"/>
    <s v="Xà lách các loại: frisee, lolo tím, radichio, romain,…"/>
    <s v="Trần Xuân Hưng"/>
    <m/>
    <s v="QA NCC"/>
    <d v="2026-01-15T00:00:00"/>
    <n v="0.61"/>
    <s v="Đạt mức cơ bản và tái đánh giá sau 6 tháng"/>
    <m/>
    <m/>
    <m/>
    <m/>
    <m/>
    <m/>
    <s v="Lỗi khác"/>
    <s v="- Sử dụng thuốc bvtv sai đối tượng cây trồng: Anvil 5SC, Verismo 240SC, Ebama 50EC, Zorket 450WP_x000a_- Chưa có biện pháp ngăn chặn, biển cảnh báo khi phun thuốc,_x000a_- Tại thời điểm kiểm tra, HND chưa trang bị bảng nhận diện lô thửa,_x000a_- Vỏ bao bì thuốc BVTV chưa được thu gom_x000a_"/>
    <n v="0.76"/>
    <s v="Đạt mức trung bình và tái đánh giá sau 1 năm"/>
    <s v="NCC đã gửi hành động khắc phục"/>
    <d v="2026-01-22T00:00:00"/>
    <d v="2027-01-15T00:00:00"/>
    <x v="0"/>
  </r>
  <r>
    <n v="24"/>
    <n v="2026"/>
    <x v="0"/>
    <s v="Thực phẩm tươi sống, chế biến"/>
    <s v="Trái cây"/>
    <s v="Nguyễn Thị Thùy Linh_x000a_Nguyễn Thị Nhung_x000a_Trần Thị Thu Phụng"/>
    <s v="Lưu Thị Hậu"/>
    <s v="MN"/>
    <s v="Tỉnh Khánh Hoà"/>
    <s v="Kiểm soát nguồn"/>
    <s v="Thu mua liên kết"/>
    <s v="2010976"/>
    <s v="CTY TNHH NSẢN ÁNH DƯƠNG LDG"/>
    <m/>
    <s v="HLK Nguyễn Hoàng Dãi - Phước Sơn, Ninh Phước, Ninh Thuận"/>
    <s v="Nguyễn Hữu Đại"/>
    <s v="0981,01,6666"/>
    <s v="anhduonglamdong01@gmail,com"/>
    <s v="Táo xanh"/>
    <s v="Trần Xuân Hưng"/>
    <m/>
    <s v="QA NCC"/>
    <d v="2026-01-16T00:00:00"/>
    <n v="0.67"/>
    <s v="Đạt mức cơ bản và tái đánh giá sau 6 tháng"/>
    <m/>
    <m/>
    <m/>
    <m/>
    <m/>
    <m/>
    <s v="Lỗi khác"/>
    <s v="- Chưa có phiếu kiểm nghiệm đất định kỳ 1 năm/ lần_x000a_- Chưa có phiếu kiểm nghiệm định nước kỳ 1 năm/ lần_x000a_- Tại thời điểm kiểm tra, HND chưa trang bị bảng nhận diện lô thửa"/>
    <n v="0.67"/>
    <s v="Đạt mức cơ bản và tái đánh giá sau 6 tháng"/>
    <s v=""/>
    <m/>
    <d v="2026-07-16T00:00:00"/>
    <x v="0"/>
  </r>
  <r>
    <n v="25"/>
    <n v="2026"/>
    <x v="0"/>
    <s v="Thực phẩm tươi sống, chế biến"/>
    <s v="Rau củ"/>
    <s v="Lâm Kim Huyền Trân_x000a_Kiều Thị Tuyết Sương_x000a_Nguyễn Thị Bách Thoa"/>
    <s v="Lưu Thị Hậu"/>
    <s v="MN"/>
    <s v="Tỉnh Khánh Hoà"/>
    <s v="Kiểm soát nguồn"/>
    <s v="Thu mua liên kết"/>
    <s v="2010976"/>
    <s v="CTY TNHH NSẢN ÁNH DƯƠNG LDG"/>
    <m/>
    <s v="HLK Nguyễn Thị Hồng Thủy - Phước sơn, Ninh Phước, Ninh Thuận"/>
    <s v="Nguyễn Hữu Đại"/>
    <s v="0981,01,6666"/>
    <s v="anhduonglamdong01@gmail,com"/>
    <s v="Măng tây xanh, nha đam"/>
    <s v="Trần Xuân Hưng"/>
    <m/>
    <s v="QA NCC"/>
    <d v="2026-01-16T00:00:00"/>
    <n v="0.63"/>
    <s v="Đạt mức cơ bản và tái đánh giá sau 6 tháng"/>
    <m/>
    <m/>
    <m/>
    <m/>
    <m/>
    <m/>
    <s v="Lỗi khác"/>
    <s v="- Chưa có phiếu kiểm nghiệm đất định kỳ 1 năm/ lần_x000a_- Chưa có phiếu kiểm nghiệm định nước kỳ 1 năm/ lần_x000a_- Tại thời điểm kiểm tra, HND chưa trang bị bảng nhận diện lô thửa"/>
    <n v="0.63"/>
    <s v="Đạt mức cơ bản và tái đánh giá sau 6 tháng"/>
    <s v=""/>
    <m/>
    <d v="2026-07-16T00:00:00"/>
    <x v="0"/>
  </r>
  <r>
    <n v="26"/>
    <n v="2026"/>
    <x v="0"/>
    <s v="Thực phẩm công nghệ"/>
    <s v="Thực phẩm khô"/>
    <s v="Lê Thị Ngọc Bích"/>
    <s v="Nguyễn Thị Kim Thanh"/>
    <s v="MN"/>
    <s v="Thành phố Hồ Chí Minh"/>
    <s v="Định kỳ"/>
    <s v="Sản xuất"/>
    <s v="2000492"/>
    <s v="CÔNG TY CP THỦY ĐẶC SẢN SEASPIMEX"/>
    <s v="B23/63, Đường Hoàng Phan Thái, xã Bình Chánh, huyện Bình Chánh, Tp, Hồ Chí Minh"/>
    <m/>
    <s v="Ms, Thanh"/>
    <s v="0902581789"/>
    <s v="Thanh P_KDND &lt;thanhpham@seaspimex,vnn,vn&gt;"/>
    <s v="Cá ngừ đóng hộp"/>
    <s v="Trương Duy Khánh"/>
    <s v="Nguyễn Quốc Hiển"/>
    <s v="QA NCC"/>
    <d v="2026-01-15T00:00:00"/>
    <n v="0.78"/>
    <s v="Đạt mức trung bình và tái đánh giá sau 1 năm"/>
    <m/>
    <m/>
    <m/>
    <m/>
    <m/>
    <m/>
    <s v="Lỗi vệ sinh nhà xưởng – thiết bị"/>
    <s v="Cơ sở có phân khu tuy nhiên chưa kiểm soát việc đi lại của nhân viên qua các khu vực,Nhà xưởng nằm trong khu dân cư, gần khu vực nhà máy xử lý rác "/>
    <n v="0.78"/>
    <s v="Đạt mức trung bình và tái đánh giá sau 1 năm"/>
    <s v=""/>
    <m/>
    <d v="2027-01-15T00:00:00"/>
    <x v="0"/>
  </r>
  <r>
    <n v="27"/>
    <n v="2026"/>
    <x v="0"/>
    <s v="Thực phẩm tươi sống, chế biến"/>
    <s v="Thức ăn nấu sẵn"/>
    <s v="Phạm Thị Thảo"/>
    <s v="Trần Quang Huy"/>
    <s v="MN"/>
    <s v="Thành phố Hồ Chí Minh"/>
    <s v="Mở mới"/>
    <s v="Sản xuất"/>
    <s v="NCC mới"/>
    <s v="CÔNG TY TNHH BAEKKA MANDU"/>
    <s v="05 Đào Sư Tích, Xã Nhà Bè, TP, Hồ Chí Minh, Việt Nam"/>
    <m/>
    <s v="Ms, Vi"/>
    <s v="0931132111"/>
    <s v="Nguyễn Vi &lt;nguyenvi,yg@gmail,com&gt;"/>
    <s v="Các loại nước xốt, chả viên, gà chiên…"/>
    <s v="Trương Duy Khánh"/>
    <m/>
    <s v="QA NCC"/>
    <d v="2026-01-16T00:00:00"/>
    <n v="0.69099999999999995"/>
    <s v="Đạt mức cơ bản và tái đánh giá sau 6 tháng"/>
    <m/>
    <m/>
    <m/>
    <m/>
    <s v="Lỗi hồ sơ chứng từ truy xuất"/>
    <s v="Đa số các nguyên liệu, phụ gia đều không làm hợp đồng mua bán, chỉ có hồ sơ công bố, hồ sơ của nhà sản xuất, hóa đơn mua hàng,"/>
    <m/>
    <m/>
    <n v="0.69099999999999995"/>
    <s v="Đạt mức cơ bản và tái đánh giá sau 6 tháng"/>
    <s v=""/>
    <m/>
    <d v="2026-07-16T00:00:00"/>
    <x v="0"/>
  </r>
  <r>
    <n v="28"/>
    <n v="2026"/>
    <x v="0"/>
    <s v="Thực phẩm tươi sống, chế biến"/>
    <s v="Trái cây"/>
    <s v="Nguyễn Thị Thùy Linh_x000a_Nguyễn Thị Nhung_x000a_Trần Thị Thu Phụng"/>
    <s v="Lưu Thị Hậu"/>
    <s v="MN"/>
    <s v="Tỉnh Đồng Tháp"/>
    <s v="Kiểm soát nguồn"/>
    <s v="Thu mua, kinh doanh"/>
    <s v="2010838"/>
    <s v="CTY TNHH NSẢN CÁNH ĐỒNG VÀNG"/>
    <m/>
    <m/>
    <s v="Mr Hoài"/>
    <s v="0919554353"/>
    <s v="goldenfield,agri@gmail,com"/>
    <s v="Sapo"/>
    <s v="Huỳnh Thanh Hòa"/>
    <m/>
    <s v="QA NCC"/>
    <d v="2026-01-20T00:00:00"/>
    <n v="0.62"/>
    <s v="Đạt mức cơ bản và tái đánh giá sau 6 tháng"/>
    <m/>
    <m/>
    <m/>
    <m/>
    <s v="Lỗi hồ sơ chứng từ truy xuất"/>
    <s v="Chưa cung cấp được hóa đơn phân thuốc,"/>
    <s v="Lỗi khác"/>
    <s v="Có tập huấn ATTP, sử dụng thuốc BVTV cho hộ nông dân nhưng chưa văn bản hóa_x000a_Vỏ bao bì thuốc BVTV còn trên vườn chưa được thu gom triệt để,"/>
    <n v="0.62"/>
    <s v="Đạt mức cơ bản và tái đánh giá sau 6 tháng"/>
    <s v=""/>
    <m/>
    <d v="2026-07-20T00:00:00"/>
    <x v="0"/>
  </r>
  <r>
    <n v="29"/>
    <n v="2026"/>
    <x v="0"/>
    <s v="Thực phẩm tươi sống, chế biến"/>
    <s v="Trái cây"/>
    <s v="Nguyễn Thị Thùy Linh_x000a_Nguyễn Thị Nhung_x000a_Trần Thị Thu Phụng"/>
    <s v="Lưu Thị Hậu"/>
    <s v="MN"/>
    <s v="Tỉnh An Giang"/>
    <s v="Kiểm soát nguồn"/>
    <s v="Thu mua, kinh doanh"/>
    <s v="2010838"/>
    <s v="CTY TNHH NSẢN CÁNH ĐỒNG VÀNG"/>
    <m/>
    <s v="Hộ nông dân liên kết Lê Văn Xuân, Ấp 3, Xã Vĩnh Bình, huyện Vĩnh Hưng, tỉnh Long An"/>
    <s v="Mr Hoài"/>
    <s v="0919554353"/>
    <s v="goldenfield,agri@gmail,com"/>
    <s v="Khóm"/>
    <s v="Huỳnh Thanh Hòa"/>
    <m/>
    <s v="QA NCC"/>
    <d v="2026-01-20T00:00:00"/>
    <n v="0.64"/>
    <s v="Đạt mức cơ bản và tái đánh giá sau 6 tháng"/>
    <m/>
    <m/>
    <m/>
    <m/>
    <s v="Lỗi hồ sơ chứng từ truy xuất"/>
    <s v="Chưa cung cấp được hóa đơn phân thuốc_x000a_Sử dụng giống địa phương chưa cung cấp được hồ sơ cây giống"/>
    <s v="Lỗi khác"/>
    <s v="Có tập huấn ATTP, sử dụng thuốc BVTV cho hộ nông dân nhưng chưa văn bản hóa"/>
    <n v="0.64"/>
    <s v="Đạt mức cơ bản và tái đánh giá sau 6 tháng"/>
    <s v=""/>
    <m/>
    <d v="2026-07-20T00:00:00"/>
    <x v="0"/>
  </r>
  <r>
    <n v="30"/>
    <n v="2026"/>
    <x v="0"/>
    <s v="Thực phẩm tươi sống, chế biến"/>
    <s v="Rau củ"/>
    <s v="Lâm Kim Huyền Trân_x000a_Kiều Thị Tuyết Sương_x000a_Nguyễn Thị Bách Thoa"/>
    <s v="Lưu Thị Hậu"/>
    <s v="MN"/>
    <s v="Lâm Đồng"/>
    <s v="Định kỳ"/>
    <s v="Sản xuất và kinh doanh"/>
    <s v="2010099"/>
    <s v="CTY TNHH MTV ANT FARM"/>
    <s v="Kho Lâm Đồng:  90 Quốc lộ 20, Phú Hội, Đức Trọng, Lâm Đồng"/>
    <m/>
    <s v="Chị Thanh"/>
    <s v="090 9068314"/>
    <s v="lienhe@antfarmfv,com; nga,ltt@antfarmfv,com"/>
    <s v="Khoai lang mật, khoai lang nhật, khoai lang sữa,,,"/>
    <s v="Trần Xuân Hưng"/>
    <m/>
    <s v="QA NCC"/>
    <d v="2026-01-20T00:00:00"/>
    <n v="0.66"/>
    <s v="Đạt mức cơ bản và tái đánh giá sau 6 tháng"/>
    <m/>
    <m/>
    <s v="Vi phạm định lượng"/>
    <s v="- Chưa kiểm soát đo lường sản phẩm sau đóng gói"/>
    <m/>
    <m/>
    <s v="Lỗi khác"/>
    <s v="Chưa có biểu mẫu kiểm soát đo lường cho các sản phẩm được cân trong quá trình sản xuất_x000a_Chưa có khu vực lưu tạm thời các sản phẩm không đạt chất lượng và chưa có biên bản xử lý_x000a_Có khu vực lưu mẫu nhưng chưa có biểu mẫu kiểm tra mẫu trong suốt hạn sử dụng của sản phẩm_x000a_Đa số các nguyên liệu, phụ gia đều không làm hợp đồng mua bán, chỉ có hồ sơ công bố, hồ sơ của nhà sản xuất, hóa đơn mua hàng,_x000a_Có mang bảo hộ: tạp dề, đội mũ trùm tóc, tuy nhiên đa số nhân viên đội mũ chưa đúng quy đinh, chưa trùm hết qua tai,_x000a_Nhân viên được tập huấn vệ sinh ATTP nhưng chưa có bài thi đánh giá_x000a_Một số dụng cụ như dao, thớt, sử dụng bằng gỗ, nguy cơ ẩm mốc, lây nhiễm vào sản phẩm,_x000a_Một số thiết bị, máy móc không sử dụng để lẫn lộn trong khu vực sản xuất, nguy cơ nhiểm bụi bẩn vào sản phẩm,_x000a_Một số nguyên liệu không có tem nhãn, một số nguyên liệu khi chiết thành các túi nhỏ phần dư không có biểu mẫu quy định về ngày mở bao bì và thời hạn sử dụng trong bao lâu_x000a_Rác thải trong quá trình sản xuất tại khu vực phòng sản xuất: thùng rác để bên trong, nguy cơ nhiễm chéo mối nguy vào sản phẩm"/>
    <n v="0.78"/>
    <s v="Đạt mức trung bình và tái đánh giá sau 1 năm"/>
    <s v="NCC đã gửi hành động khắc phục"/>
    <d v="2026-01-24T00:00:00"/>
    <d v="2027-01-20T00:00:00"/>
    <x v="0"/>
  </r>
  <r>
    <n v="31"/>
    <n v="2026"/>
    <x v="0"/>
    <s v="Thực phẩm tươi sống, chế biến"/>
    <s v="Trái cây"/>
    <s v="Nguyễn Thị Ngọc Tú"/>
    <s v="Huỳnh Thị Bảo Trâm"/>
    <s v="MN"/>
    <s v="Thành phố Hồ Chí Minh"/>
    <s v="Kiểm soát nguồn"/>
    <s v="Sản xuất và kinh doanh"/>
    <s v="2010091"/>
    <s v="CÔNG TY CP NÔNG NGHIỆP U&amp;I"/>
    <s v="Khu nông nghiệp ứng dụng công nghệ cao An Thái - Ấp 4 xã An Thái, huyện Phú Giáo, tỉnh Bình Dương_x000a_Kho Thuận An - Đường Thuận Giao 09, phường Thuận Giao, Thuận An, tỉnh Bình Dương"/>
    <s v="Hộ nông dân liên kết Nguyễn Xuân Đảnh, Long Hưng A, Lấp Vò, Đồng Tháp"/>
    <s v="Mr, Khuyến"/>
    <s v="0938543986"/>
    <s v="khuyentn@unifarm,com,vn"/>
    <s v="Chuối"/>
    <s v="Trương Duy Khánh"/>
    <m/>
    <s v="QA NCC"/>
    <d v="2026-01-21T00:00:00"/>
    <n v="0.89500000000000002"/>
    <s v="Đạt mức trung bình và tái đánh giá sau 1 năm"/>
    <m/>
    <m/>
    <m/>
    <m/>
    <m/>
    <m/>
    <m/>
    <m/>
    <n v="0.89500000000000002"/>
    <s v="Đạt mức trung bình và tái đánh giá sau 1 năm"/>
    <s v=""/>
    <m/>
    <d v="2027-01-21T00:00:00"/>
    <x v="0"/>
  </r>
  <r>
    <n v="32"/>
    <n v="2026"/>
    <x v="0"/>
    <s v="Thực phẩm tươi sống, chế biến"/>
    <s v="Trái cây"/>
    <s v="Phạm Thị Thảo"/>
    <s v="Trần Quang Huy"/>
    <s v="MN"/>
    <s v="Thành phố Hồ Chí Minh"/>
    <s v="Mở mới"/>
    <s v="Thu mua, kinh doanh"/>
    <s v="NCC mới"/>
    <s v="CÔNG TY TNHH THỰC PHẨM  FOHLA"/>
    <s v="A97, Phú Thuận, P, Phú Thuận, Q,7, Tp, HCM_x000a_Cơ sở: Công ty TNHH Huy Long An - Mỹ Bình, Ấp 3, xã Mỹ Bình, huyện Đức Huệ, tỉnh Long An"/>
    <s v="HLK CÔNG TY TNHH TRỒNG NẤM HOA SEN - Thôn Giang ly, Xã N'Thol Hạ, Đức Trọng, Lâm Đồng,"/>
    <s v="Mr, Quốc Tĩnh"/>
    <s v="0353925369"/>
    <m/>
    <s v="caotinh2502@gmail,com; thucphamfohla@gmail,com"/>
    <s v="Trương Duy Khánh"/>
    <m/>
    <s v="QA NCC"/>
    <d v="2026-01-22T00:00:00"/>
    <n v="0.65300000000000002"/>
    <s v="Đạt mức cơ bản và tái đánh giá sau 6 tháng"/>
    <m/>
    <m/>
    <m/>
    <m/>
    <m/>
    <m/>
    <s v="Lỗi vệ sinh nhà xưởng – thiết bị"/>
    <s v="Nhà vệ sinh dơ, không có nước rửa tay, không có cồn sát khuẩn hay giấy lau tay, không có bảng chỉ dẫn rửa tay 6 bước, không có bảng chỉ dẫn rửa tay sau k+AI25ư-hi đi vệ sinhNhà vệ sinh khá nhỏ, dùng chung cho cả nam lẫn nữ, không bố trí bồn rửa tay phía bên ngoàiTại thời điểm đánh giá, cơ sở chưa cung cấp được giấy khám sức khỏe của chủ cơ sở và nhân viênTại thời điểm đánh giá, cơ sở có đặt bẩy chuột tuy nhiên không có biểu mẫu ghi chép, có bố trí đèn diệt côn trùng nhưng khô cắm điện, không có biểu mẫu ghi chép,"/>
    <n v="0.65300000000000002"/>
    <s v="Đạt mức cơ bản và tái đánh giá sau 6 tháng"/>
    <s v=""/>
    <m/>
    <d v="2026-07-22T00:00:00"/>
    <x v="0"/>
  </r>
  <r>
    <n v="33"/>
    <n v="2026"/>
    <x v="0"/>
    <s v="Thực phẩm tươi sống, chế biến"/>
    <s v="Trái cây"/>
    <s v="Nguyễn Thị Linh"/>
    <s v="Dương Thị Lựu"/>
    <s v="MN"/>
    <s v="Tỉnh Tây Ninh"/>
    <s v="Định kỳ"/>
    <s v="Thu mua, kinh doanh"/>
    <s v="2011573"/>
    <s v="CÔNG TY TNHH  AGRI LT VIỆT NAM"/>
    <s v="Nhà sơ chế: Ấp 7, Xã Vĩnh Công, Huyện Châu Thành, Tỉnh Long An, Việt Nam"/>
    <m/>
    <s v="Mr, Luân"/>
    <s v="093 3198171"/>
    <s v="phamhoangluan171@gmail,com"/>
    <s v="Dưa hấu các loại"/>
    <s v="Huỳnh Thanh Hòa"/>
    <m/>
    <s v="QA NCC"/>
    <d v="2026-01-22T00:00:00"/>
    <n v="0.505"/>
    <s v=" Không đạt và ngừng mua hàng"/>
    <m/>
    <m/>
    <m/>
    <m/>
    <m/>
    <m/>
    <m/>
    <s v="Chưa cung cấp KN nước tưới vùng trồng_x000a_Chưa cung cấp KN đất vùng trồng_x000a_Chưa cung cấp phiếu kiểm định cân_x000a_Có sự cách biệt giữa khu sản xuất và không sản xuất, nhà vệ sinh nằm trong khu vực sản xuất nhưng chưa có rèm che ngăn cách_x000a_Chưa có dung dịch rửa tay, cồn sát khuẩn, khăn lau tay cho nhân viên_x000a_Chưa đầy đủ hồ sơ khám sức khỏe đầy đủ cho nhân viên(mới cung cấp giấy khám sức khỏe 3/10 nhân viên)_x000a_Mới tập huấn kiến thức về ATTP cho 3/10 nhân viên,_x000a_Có chưng trình kiểm soát động vật gây hại nhưng chưa có nhật ký ghi chép_x000a__x000a_"/>
    <n v="0.62"/>
    <s v="Đạt mức cơ bản và tái đánh giá sau 6 tháng"/>
    <s v="NCC đã gửi hành động khắc phục"/>
    <d v="2026-01-26T00:00:00"/>
    <d v="2026-07-22T00:00:00"/>
    <x v="0"/>
  </r>
  <r>
    <n v="34"/>
    <n v="2026"/>
    <x v="0"/>
    <s v="Thực phẩm tươi sống, chế biến"/>
    <s v="Trái cây"/>
    <s v="Nguyễn Thị Linh"/>
    <s v="Dương Thị Lựu"/>
    <s v="MN"/>
    <s v="Tỉnh Tây Ninh"/>
    <s v="Kiểm soát nguồn"/>
    <s v="Thu mua, kinh doanh"/>
    <s v="2011573"/>
    <s v="CÔNG TY TNHH  AGRI LT VIỆT NAM"/>
    <m/>
    <m/>
    <s v="Mr, Luân"/>
    <s v="94 3198171"/>
    <s v="phamhoangluan171@gmail,com"/>
    <s v="Dưa hấu các loại"/>
    <s v="Huỳnh Thanh Hòa"/>
    <m/>
    <s v="QA NCC"/>
    <d v="2026-01-22T00:00:00"/>
    <n v="0.53"/>
    <s v=" Không đạt và ngừng mua hàng"/>
    <m/>
    <m/>
    <m/>
    <m/>
    <s v="Lỗi hồ sơ chứng từ truy xuất"/>
    <s v="Chưa cung cấp được hóa đơn nguồn gốc hạt giống_x000a_Chưa có hóa đơn phân thuốc"/>
    <s v="Yếu tố con người"/>
    <s v="Chưa có hướng dẫn tập huấn ATTP hộ nông dân liên kết_x000a_Chưa có bảng nhận diện lô thửa"/>
    <n v="0.71"/>
    <s v="Đạt mức cơ bản và tái đánh giá sau 6 tháng"/>
    <s v="NCC đã gửi hành động khắc phục"/>
    <d v="2026-01-26T00:00:00"/>
    <d v="2026-07-22T00:00:00"/>
    <x v="0"/>
  </r>
  <r>
    <n v="35"/>
    <n v="2026"/>
    <x v="0"/>
    <s v="Thực phẩm tươi sống, chế biến"/>
    <s v="Trái cây"/>
    <s v="Nguyễn Thị Linh"/>
    <s v="Dương Thị Lựu"/>
    <s v="MN"/>
    <s v="Tỉnh Tây Ninh"/>
    <s v="Kiểm soát nguồn"/>
    <s v="Thu mua, kinh doanh"/>
    <s v="2011573"/>
    <s v="CÔNG TY TNHH  AGRI LT VIỆT NAM"/>
    <m/>
    <m/>
    <s v="Mr, Luân"/>
    <s v="95 3198171"/>
    <s v="phamhoangluan171@gmail,com"/>
    <s v="Dưa hấu các loại"/>
    <s v="Huỳnh Thanh Hòa"/>
    <m/>
    <s v="QA NCC"/>
    <d v="2026-01-22T00:00:00"/>
    <n v="0.46"/>
    <s v=" Không đạt và ngừng mua hàng"/>
    <m/>
    <m/>
    <m/>
    <m/>
    <s v="Lỗi hồ sơ chứng từ truy xuất"/>
    <s v="Chưa cung cấp được hóa đơn nguồn gốc hạt giống_x000a_Chưa có hóa đơn phân thuốc"/>
    <s v="Yếu tố con người"/>
    <s v="Chưa có hướng dẫn tập huấn ATTP hộ nông dân liên kết_x000a_Chưa có bảng nhận diện lô thửa"/>
    <n v="0.64"/>
    <s v="Đạt mức cơ bản và tái đánh giá sau 6 tháng"/>
    <s v="NCC đã gửi hành động khắc phục"/>
    <d v="2026-01-26T00:00:00"/>
    <d v="2026-07-22T00:00:00"/>
    <x v="0"/>
  </r>
  <r>
    <n v="36"/>
    <n v="2026"/>
    <x v="0"/>
    <s v="Thực phẩm tươi sống, chế biến"/>
    <s v="Trái cây"/>
    <s v="Nguyễn Thị Linh"/>
    <s v="Dương Thị Lựu"/>
    <s v="MN"/>
    <s v="Tỉnh Tây Ninh"/>
    <s v="Kiểm soát nguồn"/>
    <s v="Thu mua, kinh doanh"/>
    <s v="2011573"/>
    <s v="CÔNG TY TNHH  AGRI LT VIỆT NAM"/>
    <m/>
    <m/>
    <s v="Mr, Luân"/>
    <s v="96 3198171"/>
    <s v="phamhoangluan171@gmail,com"/>
    <s v="Dưa hấu các loại"/>
    <s v="Huỳnh Thanh Hòa"/>
    <m/>
    <s v="QA NCC"/>
    <d v="2026-01-22T00:00:00"/>
    <n v="0.5"/>
    <s v=" Không đạt và ngừng mua hàng"/>
    <m/>
    <m/>
    <m/>
    <m/>
    <s v="Lỗi hồ sơ chứng từ truy xuất"/>
    <s v="Chưa cung cấp được hóa đơn nguồn gốc hạt giống_x000a_Chưa có hóa đơn phân thuốc"/>
    <s v="Yếu tố con người"/>
    <s v="Chưa có hướng dẫn tập huấn ATTP hộ nông dân liên kết_x000a_Chưa có bảng nhận diện lô thửa"/>
    <n v="0.68"/>
    <s v="Đạt mức cơ bản và tái đánh giá sau 6 tháng"/>
    <s v="NCC đã gửi hành động khắc phục"/>
    <d v="2026-01-26T00:00:00"/>
    <d v="2026-07-22T00:00:00"/>
    <x v="0"/>
  </r>
  <r>
    <n v="37"/>
    <n v="2026"/>
    <x v="0"/>
    <s v="Thực phẩm tươi sống, chế biến"/>
    <s v="Rau củ"/>
    <s v="Lâm Kim Huyền Trân_x000a_Kiều Thị Tuyết Sương_x000a_Nguyễn Thị Bách Thoa"/>
    <s v="Lưu Thị Hậu"/>
    <s v="MN"/>
    <s v="Tỉnh Lâm Đồng"/>
    <s v="Kiểm soát nguồn"/>
    <s v="Thu mua, kinh doanh"/>
    <s v="2011012"/>
    <s v="CTY TNHH AGRIKIGAI"/>
    <m/>
    <s v="HLK CÔNG TY TNHH TRỒNG NẤM HOA SEN - Thôn Giang ly, Xã N'Thol Hạ, Đức Trọng, Lâm Đồng,"/>
    <s v="Nguyễn Anh Võ"/>
    <s v="0935 048 589"/>
    <s v="Thủy Bích &lt;bichthuy@namxanh,vn&gt;; Nguyễn Anh Võ Nấm Xanh &lt;anhvo@namxanh,vn&gt;;Uyên Thi Hồ Võ &lt;uyenthi@namxanh,vn&gt;"/>
    <s v="Nấm mỡ nâu, nấm mỡ trắng"/>
    <s v="Trần Xuân Hưng"/>
    <m/>
    <s v="QA NCC"/>
    <d v="2026-01-23T00:00:00"/>
    <n v="0.78"/>
    <s v="Đạt mức trung bình và tái đánh giá sau 1 năm"/>
    <m/>
    <m/>
    <m/>
    <m/>
    <s v="Lỗi hồ sơ chứng từ truy xuất"/>
    <s v="- Chưa ghi chép Nhật ký thu hoạch"/>
    <s v="Lỗi khác"/>
    <s v="- Tại thời điểm kiểm tra, động vật nuôi (chó) xuất hiện trong nhà sơ chế"/>
    <n v="0.81"/>
    <s v="Đạt mức trung bình và tái đánh giá sau 1 năm"/>
    <s v="NCC đã gửi hành động khắc phục"/>
    <d v="2026-02-03T00:00:00"/>
    <d v="2027-01-23T00:00:00"/>
    <x v="0"/>
  </r>
  <r>
    <n v="38"/>
    <n v="2026"/>
    <x v="0"/>
    <s v="Thực phẩm tươi sống, chế biến"/>
    <s v="Rau củ"/>
    <s v="Nguyễn Thị Kim Cúc_x000a_Nguyễn Thị Quyên"/>
    <s v="Dương Thị Lựu"/>
    <s v="MB"/>
    <s v="Hà Nội"/>
    <s v="Kiểm soát nguồn"/>
    <s v="Sản xuất"/>
    <s v="2062755"/>
    <s v="HTX NÔNG SẢN SẠCH TÙNG ANH"/>
    <s v="Đồng Xuyên, Đặng Xá, Gia Lâm, Hà Nội"/>
    <m/>
    <s v=" "/>
    <s v=" "/>
    <s v="kimthuy3183@gmail,com"/>
    <s v="Bắp cải trắng"/>
    <s v="Trần Văn Khoa"/>
    <m/>
    <s v="QA NCC"/>
    <d v="2026-01-12T00:00:00"/>
    <n v="0.61299999999999999"/>
    <s v="Đạt mức cơ bản và tái đánh giá sau 6 tháng"/>
    <s v="GCN hết hiệu lực"/>
    <s v="GCN trồng trọt Vietgap hết hiệu lực T11/2025"/>
    <m/>
    <m/>
    <s v="Lỗi hồ sơ chứng từ truy xuất"/>
    <s v="Chưa cung cấp được hồ sơ mua giống, thuốc, phân bón"/>
    <s v="Lỗi vệ sinh nhà xưởng – thiết bị"/>
    <s v="- Nhà xưởng chung với khu vực sinh hoạt_x000a_- Nhà xưởng sơ chế không đảm bảo VSATTP: nhà xưởng chưa kín, thiếu giấy khám sức khỏe, tập huấn ATTP 1/2 nhân sự"/>
    <n v="0.64"/>
    <s v="Đạt mức cơ bản và tái đánh giá sau 6 tháng"/>
    <s v="NCC đã gửi hành động khắc phục"/>
    <d v="2026-02-10T00:00:00"/>
    <d v="2026-07-12T00:00:00"/>
    <x v="0"/>
  </r>
  <r>
    <n v="39"/>
    <n v="2026"/>
    <x v="0"/>
    <s v="Thực phẩm công nghệ"/>
    <s v="Thịt nguội, xúc xích, hàng chua"/>
    <s v="Nguyễn Thị Ý Thanh"/>
    <s v="Nguyễn Vũ Diệu Anh"/>
    <s v="MB"/>
    <s v="Tỉnh Nghệ An"/>
    <s v="Định kỳ"/>
    <s v="Sản xuất"/>
    <s v="2007869"/>
    <s v="CTY TNHH TP QUANG TRANG"/>
    <s v="Số 14 đường Bùi Dương Lịch,P, Quán Bàu, TP Vinh, Nghệ An"/>
    <m/>
    <s v="Chị Trang"/>
    <n v="387287479"/>
    <s v="quangtrang368@gmail,com"/>
    <s v="Giò bê  đặc sản Nghệ An"/>
    <s v="Trần Văn Khoa"/>
    <m/>
    <s v="QA NCC"/>
    <d v="2026-01-20T00:00:00"/>
    <n v="0.62"/>
    <s v="Đạt mức cơ bản và tái đánh giá sau 6 tháng"/>
    <m/>
    <m/>
    <m/>
    <m/>
    <s v="Lỗi hồ sơ chứng từ truy xuất"/>
    <s v="- Chưa cung cấp được hồ sơ hóa đơn nhập nguyên liệu thịt bê_x000a_- Chưa kiểm soát đo lường đối với hàng đóng gói sẵn_x000a_kiểm tra 1 số mẫu có khối lượng tịnh không đáp ứng theo tiêu chuẩn: có gói thiếu 65g_x000a_- Nguyên liệu trong kho thiếu tem nhãn thẻ kho nhận diện"/>
    <s v="Lỗi vệ sinh nhà xưởng – thiết bị"/>
    <s v="Chưa có phòng thay đồ BHLĐ, chưa trang bị BHLĐ cho khách tham quan và nhà thầu"/>
    <n v="0.62"/>
    <s v="Đạt mức cơ bản và tái đánh giá sau 6 tháng"/>
    <s v=""/>
    <m/>
    <d v="2026-07-20T00:00:00"/>
    <x v="0"/>
  </r>
  <r>
    <n v="40"/>
    <n v="2026"/>
    <x v="0"/>
    <s v="Thực phẩm tươi sống, chế biến"/>
    <s v="Thức ăn nấu sẵn"/>
    <s v="Nguyễn Thị Dung"/>
    <s v="Huỳnh Thị Bảo Trâm"/>
    <s v="MB"/>
    <s v="Nghệ An"/>
    <s v="Định kỳ"/>
    <s v="Sản xuất"/>
    <s v="2010608"/>
    <s v="HKD CS SX THỰC PHẨM SẠCH THANH PHÚC"/>
    <s v="Xóm 20, xã Nghi Phú, tp Vinh, tỉnh Nghệ An"/>
    <m/>
    <s v="Anh Hùng"/>
    <s v="Sđt: 0913393737"/>
    <s v="hungcienco4@gmail,com"/>
    <s v="Bún"/>
    <s v="Trần Văn Khoa"/>
    <m/>
    <s v="QA NCC"/>
    <d v="2026-01-21T00:00:00"/>
    <n v="0.44"/>
    <s v=" Không đạt và ngừng mua hàng"/>
    <m/>
    <m/>
    <s v="Hồ sơ pháp lý sản phẩm: không có công bố/sai công bố/sai tiêu chuẩn "/>
    <s v="- Tem nhãn sản phẩm thiếu mục thành phần_x000a_- Thiếu các hồ sơ: khám sức khỏe, tập huấn kiến thức, hợp đồng mua gạo, "/>
    <m/>
    <m/>
    <s v="Lỗi vệ sinh nhà xưởng – thiết bị"/>
    <s v="Nhà xưởng không đảm bảo VSATTP: nhà xưởng chưa kín, trần tường sàn nhiều vết bẩn,"/>
    <n v="0.64"/>
    <s v="Đạt mức cơ bản và tái đánh giá sau 6 tháng"/>
    <s v="NCC đã gửi hành động khắc phục"/>
    <d v="2026-01-29T00:00:00"/>
    <d v="2026-07-21T00:00:00"/>
    <x v="0"/>
  </r>
  <r>
    <n v="41"/>
    <n v="2026"/>
    <x v="0"/>
    <s v="Thực phẩm tươi sống, chế biến"/>
    <s v="Rau củ"/>
    <s v="Nguyễn Thị Kim Cúc_x000a_Nguyễn Thị Quyên"/>
    <s v="Dương Thị Lựu"/>
    <s v="MB"/>
    <s v="Tỉnh Nghệ An"/>
    <s v="Kiểm soát nguồn"/>
    <s v="Sản xuất"/>
    <s v="2062748"/>
    <s v="CTY CỔ PHẦN OMEGA PHÚ THỌ"/>
    <s v="Nguyễn Đình Thể: Hoàng Mai, Nghệ An"/>
    <m/>
    <s v="Anh Huy"/>
    <s v="0973014888"/>
    <s v="omegaphutho@gmail,com"/>
    <s v="Cà rốt, su su"/>
    <s v="Trần Văn Khoa"/>
    <m/>
    <s v="QA NCC"/>
    <d v="2026-01-21T00:00:00"/>
    <n v="0.61"/>
    <s v="Đạt mức cơ bản và tái đánh giá sau 6 tháng"/>
    <m/>
    <m/>
    <m/>
    <m/>
    <s v="Lỗi hồ sơ chứng từ truy xuất"/>
    <s v="Thiếu chứng từ mua bán: giống, phân bón, thuốc"/>
    <s v="Lỗi khác"/>
    <s v="Hàng để trực tiếp sàn không kê lót triệt để"/>
    <n v="0.61"/>
    <s v="Đạt mức cơ bản và tái đánh giá sau 6 tháng"/>
    <s v=""/>
    <m/>
    <d v="2026-07-21T00:00:00"/>
    <x v="0"/>
  </r>
  <r>
    <n v="42"/>
    <n v="2026"/>
    <x v="0"/>
    <s v="Thực phẩm tươi sống, chế biến"/>
    <s v="Thủy hải sản"/>
    <s v="Nguyễn Thị Thanh Hào"/>
    <s v="Trần Quang Huy"/>
    <s v="MB"/>
    <s v="Thành phố Hà Nội"/>
    <s v="Định kỳ"/>
    <s v="Sản xuất"/>
    <s v="2003486"/>
    <s v="CÔNG TY TNHH UNI - SEA"/>
    <s v="Số 100 ngõ 192 đường Tam Trinh, Yên Sơ, Hoàng Mai, hà Nội"/>
    <s v="CHI NHÁNH CÔNG TY TNHH MEGA VIỆT PHÁT – NHÀ MÁY MEGADELI – L,06A, Đường số 1, KCN Long Hậu, Xã Long Hậu, Huyện Cần Giuộc, Tỉnh Long An (Tây Ninh)"/>
    <s v="Mr, Thăng GĐ 0973481616/Yến KT 0326159999"/>
    <s v="Mr, Thăng GĐ 0973481616/Yến KT 0326159999"/>
    <s v="Dathang@unisea,vn; UNISEA Công ty TNHH &lt;dathang@unisea,com,vn&gt;"/>
    <s v="Sơ chế thủy hải sản"/>
    <s v="Trần Thị Nga"/>
    <m/>
    <s v="QA ST/CH"/>
    <d v="2026-01-19T00:00:00"/>
    <n v="0.65800000000000003"/>
    <s v="Đạt mức cơ bản và tái đánh giá sau 6 tháng"/>
    <m/>
    <m/>
    <s v="Lỗi khác"/>
    <s v="Thiếu bản cam kết Hộ nuôi trồng Nguyễn Thị Thúy, Nam Tân, Nam Sách, Hải Dương_x000a_Chưa thực hiện ghi chép hồ sơ theo dõi sản xuất gồm các nội dung: Thông tin lô_x000a_hàng nhận, khối lượng sản xuất trong ngày, nơi hàng đến"/>
    <m/>
    <m/>
    <s v="Lỗi vệ sinh nhà xưởng – thiết bị"/>
    <s v="Máy pack khay, máy cắt lát chưa được vệ sinh sạch sẽ,Trần nhà khu vực sơ chế bị rỉ sét, khó vệ sinhSàn kho mát chưa được vệ sinh sạch sẽ (bám bẩn, nhiều rác dưới gầm kệ kho)Thiếu giấy khám sức khỏe của 2/9 nhân viên: Nguyễn Văn Vững, Lưu Viết Hồi"/>
    <n v="0.65800000000000003"/>
    <s v="Đạt mức cơ bản và tái đánh giá sau 6 tháng"/>
    <s v=""/>
    <m/>
    <d v="2026-07-19T00:00:00"/>
    <x v="0"/>
  </r>
  <r>
    <n v="43"/>
    <n v="2026"/>
    <x v="0"/>
    <s v="Thực phẩm tươi sống, chế biến"/>
    <s v="Thủy hải sản"/>
    <s v="Trần Quang Huy_x000a_Phạm Thị Thảo"/>
    <s v="Trần Quang Huy"/>
    <s v="MN"/>
    <s v="Thành phố Đà Nẵng"/>
    <s v="Định kỳ"/>
    <s v="Thu mua, kinh doanh"/>
    <s v="2008111"/>
    <s v="CTY TNHH MTV HẢI SẢN TUẤN LỘC"/>
    <s v="Thửa đất số (86+87), tờ bản đồsố 26, lô (8+ 9) - A2 đường Nguyễn TấtThành, Phường Hòa Minh, Q, Liên Chiểu,TP, Đà Nẵng,"/>
    <m/>
    <s v="MS Hạnh"/>
    <n v="934999185"/>
    <s v="sale,hs,tuanloc@gmail,com"/>
    <s v="Cá nước mặn, cá nước ngọt, giáp xác nhuyễn thể"/>
    <s v="Phùng Thanh Anh"/>
    <m/>
    <s v="QA NCC"/>
    <d v="2026-01-21T00:00:00"/>
    <n v="0.67"/>
    <s v="Đạt mức cơ bản và tái đánh giá sau 6 tháng"/>
    <m/>
    <m/>
    <m/>
    <m/>
    <m/>
    <m/>
    <s v="Lỗi vệ sinh nhà xưởng – thiết bị"/>
    <s v="- Chưa có chương trình bẫy bắt con trùng động vật gây hại_x000a_- Chưa có nhật ký sản xuất, theo dõi ghi chép trong quá trình nuôi, phòng chữa bệnh_x000a_- Nhà vệ sinh bẩn, thiếu bồn rửa tay_x000a_- Nguyên liệu đầu vào và sản phẩm đầu ra đi chung một lối_x000a_- Chưa có kv riêng biệt lưu trữ xà phòng, nước lau sàn"/>
    <n v="0.67"/>
    <s v="Đạt mức cơ bản và tái đánh giá sau 6 tháng"/>
    <s v=""/>
    <m/>
    <d v="2026-07-21T00:00:00"/>
    <x v="0"/>
  </r>
  <r>
    <n v="44"/>
    <n v="2026"/>
    <x v="0"/>
    <s v="Thực phẩm tươi sống, chế biến"/>
    <s v="Rau củ"/>
    <s v="Lâm Kim Huyền Trân_x000a_Kiều Thị Tuyết Sương_x000a_Nguyễn Thị Bách Thoa"/>
    <s v="Lưu Thị Hậu"/>
    <s v="MN"/>
    <s v="Thành phố Đà Nẵng"/>
    <s v="Kiểm soát nguồn"/>
    <s v="Sản xuất và kinh doanh"/>
    <s v="2011364"/>
    <s v="CTY TNHH TM DV NÔNG SẢN VĂN BẰNG"/>
    <s v="218 Nguyễn Quang Lâm, Hòa Xuân, Cẩm lệ, Đà Nẵng"/>
    <m/>
    <s v="Mr, Bằng"/>
    <s v="0916644780"/>
    <s v="Nongsanvanbang@gmail,com"/>
    <s v="Giá đỗ"/>
    <s v="Phùng Thanh Anh"/>
    <m/>
    <s v="QA NCC"/>
    <d v="2026-01-16T00:00:00"/>
    <n v="0.60299999999999998"/>
    <s v="Đạt mức cơ bản và tái đánh giá sau 6 tháng"/>
    <m/>
    <m/>
    <m/>
    <m/>
    <s v="Lỗi hồ sơ chứng từ truy xuất"/>
    <s v=" Thiếu nhật ký thu mua nguyên liệu, nhật ký sản xuất_x000a_"/>
    <s v="Yếu tố con người"/>
    <s v="- NCC Chưa có quy trình kiểm soát con trùng động vật gây hại_x000a_- Chưa tập huấn ATTP, Thiếu khám sức khỏe"/>
    <n v="0.60299999999999998"/>
    <s v="Đạt mức cơ bản và tái đánh giá sau 6 tháng"/>
    <s v=""/>
    <m/>
    <d v="2026-07-16T00:00:00"/>
    <x v="0"/>
  </r>
  <r>
    <n v="45"/>
    <n v="2026"/>
    <x v="0"/>
    <s v="Thực phẩm tươi sống, chế biến"/>
    <s v="Rau củ"/>
    <s v="Lâm Kim Huyền Trân_x000a_Kiều Thị Tuyết Sương_x000a_Nguyễn Thị Bách Thoa"/>
    <s v="Lưu Thị Hậu"/>
    <s v="MN"/>
    <s v="Thành phố Đà Nẵng"/>
    <s v="Kiểm soát nguồn"/>
    <s v="Sản xuất và kinh doanh"/>
    <s v="2010204"/>
    <s v="HTX TP SẠCH PHÚ NINH"/>
    <m/>
    <s v="Hộ Võ Xuân Sơn, Nghĩa Hà, Quảng Ngãi"/>
    <s v="Đặng Thị Kiều Oanh "/>
    <s v="0935803649"/>
    <s v="binhthaohuyen100889@gmail,com"/>
    <s v="Cải ngọt, cải thài, cải xanh"/>
    <s v="Phùng Thanh Anh"/>
    <m/>
    <s v="QA NCC"/>
    <d v="2026-01-13T00:00:00"/>
    <n v="0.57999999999999996"/>
    <s v=" Không đạt và ngừng mua hàng"/>
    <m/>
    <m/>
    <m/>
    <m/>
    <s v="Lỗi hồ sơ chứng từ truy xuất"/>
    <s v="Chưa ghi chép nhật ký trồng trọt, nhật ký thu hoạch"/>
    <s v="Lỗi khác"/>
    <s v="Đất trồng và nước tưới chưa kiểm nghiệm"/>
    <n v="0.57999999999999996"/>
    <s v=" Không đạt và ngừng mua hàng"/>
    <s v=""/>
    <m/>
    <b v="0"/>
    <x v="1"/>
  </r>
  <r>
    <n v="46"/>
    <n v="2026"/>
    <x v="0"/>
    <s v="Thực phẩm tươi sống, chế biến"/>
    <s v="Rau củ"/>
    <s v="Lâm Kim Huyền Trân_x000a_Kiều Thị Tuyết Sương_x000a_Nguyễn Thị Bách Thoa"/>
    <s v="Lưu Thị Hậu"/>
    <s v="MN"/>
    <s v="Thành phố Đà Nẵng"/>
    <s v="Kiểm soát nguồn"/>
    <s v="Sản xuất và kinh doanh"/>
    <s v="2010204"/>
    <s v="HTX TP SẠCH PHÚ NINH"/>
    <m/>
    <s v="HTX Trà Lang, Nghĩa Hiệp&amp;Mộ Đức, Quảng Ngãi"/>
    <s v="Đặng Thị Kiều Oanh "/>
    <s v="0935803649"/>
    <s v="binhthaohuyen100889@gmail,com"/>
    <s v="Cải ngọt, cải thài, cải xanh, rau muống"/>
    <s v="Phùng Thanh Anh"/>
    <m/>
    <s v="QA NCC"/>
    <d v="2026-01-13T00:00:00"/>
    <n v="0"/>
    <s v=" Không đạt và ngừng mua hàng"/>
    <s v="Không có GCN"/>
    <s v="HTX Trà Lang chưa có giấy chứng nhận ATTP"/>
    <m/>
    <m/>
    <s v="Lỗi hồ sơ chứng từ truy xuất"/>
    <s v="Chưa ghi chép nhật ký trồng trọt, nhật ký thu hoạch"/>
    <s v="Lỗi khác"/>
    <s v="Đất trồng và nước tưới chưa kiểm nghiệm"/>
    <n v="0"/>
    <s v=" Không đạt và ngừng mua hàng"/>
    <s v=""/>
    <m/>
    <b v="0"/>
    <x v="1"/>
  </r>
  <r>
    <n v="47"/>
    <n v="2026"/>
    <x v="0"/>
    <s v="Thực phẩm tươi sống, chế biến"/>
    <s v="Rau củ"/>
    <s v="Lâm Kim Huyền Trân_x000a_Kiều Thị Tuyết Sương_x000a_Nguyễn Thị Bách Thoa"/>
    <s v="Lưu Thị Hậu"/>
    <s v="MN"/>
    <s v="Thành phố Đà Nẵng"/>
    <s v="Kiểm soát nguồn"/>
    <s v="Sản xuất và kinh doanh"/>
    <s v="2010204"/>
    <s v="HTX TP SẠCH PHÚ NINH"/>
    <m/>
    <s v="Hộ Nguyễn Thị Minh Hiệp, Thăng Bình, Quảng Nam"/>
    <s v="Đặng Thị Kiều Oanh "/>
    <s v="0935803649"/>
    <s v="binhthaohuyen100889@gmail,com"/>
    <s v="Cải ngọt, cải thài, cải xanh, rau dền, tía tô, khổ qua"/>
    <s v="Phùng Thanh Anh"/>
    <m/>
    <s v="QA NCC"/>
    <d v="2026-01-14T00:00:00"/>
    <n v="0.65"/>
    <s v="Đạt mức cơ bản và tái đánh giá sau 6 tháng"/>
    <m/>
    <m/>
    <m/>
    <m/>
    <s v="Lỗi hồ sơ chứng từ truy xuất"/>
    <s v="Chưa ghi chép nhật ký trồng trọt, nhật ký thu hoạch"/>
    <s v="Lỗi khác"/>
    <s v="Đất trồng và nước tưới chưa kiểm nghiệm"/>
    <n v="0.65"/>
    <s v="Đạt mức cơ bản và tái đánh giá sau 6 tháng"/>
    <s v=""/>
    <m/>
    <d v="2026-07-14T00:00:00"/>
    <x v="0"/>
  </r>
  <r>
    <n v="48"/>
    <n v="2026"/>
    <x v="0"/>
    <s v="Thực phẩm tươi sống, chế biến"/>
    <s v="Rau củ"/>
    <s v="Lâm Kim Huyền Trân_x000a_Kiều Thị Tuyết Sương_x000a_Nguyễn Thị Bách Thoa"/>
    <s v="Lưu Thị Hậu"/>
    <s v="MN"/>
    <s v="Thành phố Đà Nẵng"/>
    <s v="Kiểm soát nguồn"/>
    <s v="Sản xuất và kinh doanh"/>
    <s v="2010204"/>
    <s v="HTX TP SẠCH PHÚ NINH"/>
    <m/>
    <s v="Hộ Lê Ngọc Phi Phú Ninh-Quảng Nam"/>
    <s v="Đặng Thị Kiều Oanh "/>
    <s v="0935803649"/>
    <s v="binhthaohuyen100889@gmail,com"/>
    <s v="Rau muống, bí đỏ, khổ qua, ớt sừng"/>
    <s v="Phùng Thanh Anh"/>
    <m/>
    <s v="QA NCC"/>
    <d v="2026-01-14T00:00:00"/>
    <n v="0.65"/>
    <s v="Đạt mức cơ bản và tái đánh giá sau 6 tháng"/>
    <m/>
    <m/>
    <m/>
    <m/>
    <s v="Lỗi hồ sơ chứng từ truy xuất"/>
    <s v="Chưa ghi chép nhật ký trồng trọt, nhật ký thu hoạch"/>
    <s v="Lỗi khác"/>
    <s v="Đất trồng và nước tưới chưa kiểm nghiệm"/>
    <n v="0.65"/>
    <s v="Đạt mức cơ bản và tái đánh giá sau 6 tháng"/>
    <s v=""/>
    <m/>
    <d v="2026-07-14T00:00:00"/>
    <x v="0"/>
  </r>
  <r>
    <n v="49"/>
    <n v="2026"/>
    <x v="0"/>
    <s v="Thực phẩm tươi sống, chế biến"/>
    <s v="Thức ăn nấu sẵn"/>
    <s v="Nguyễn Thị Dung"/>
    <s v="Huỳnh Thị Bảo Trâm"/>
    <s v="MB"/>
    <s v="Thành phố Hà Nội"/>
    <s v="Định kỳ"/>
    <s v="Sản xuất"/>
    <s v="2003599"/>
    <s v="CS DIỆU LINH"/>
    <s v="Thôn Tranh Khúc, xã Duyên Hà, Thanh Trì, Hà Nội"/>
    <m/>
    <s v="Ms Tuyết - Đoàn "/>
    <s v="0987,761,359, 0763631988"/>
    <s v="dieulinhdh1359@gmail,com"/>
    <s v="Bánh chưng"/>
    <s v="Nguyễn Thị Hồng Tịnh"/>
    <s v="Nguyễn Thị Kim Lanh"/>
    <s v="QA NCC"/>
    <d v="2026-01-20T00:00:00"/>
    <n v="0.5"/>
    <s v=" Không đạt và ngừng mua hàng"/>
    <m/>
    <m/>
    <s v="Hồ sơ pháp lý sản phẩm: không có công bố/sai công bố/sai tiêu chuẩn "/>
    <s v="Sản phẩm bánh chưng gấc và bánh chưng chay chưa khớp về thành phần giữa HSCb và tem nhãn"/>
    <m/>
    <m/>
    <s v="Lỗi vệ sinh nhà xưởng – thiết bị"/>
    <s v="Cơ sở lâu năm nên tường, trần và các cửa đã xuống cấp, tường bong bẩn, trần và cửa hở không kín, không ngăn ngừa được động vật côn trùng gây hại; Nồi nấu bánh chưa được vệ sinh, nắp hoen gỉ"/>
    <n v="0.6"/>
    <s v="Đạt mức cơ bản và tái đánh giá sau 6 tháng"/>
    <s v="NCC đã gửi hành động khắc phục"/>
    <m/>
    <d v="2026-07-20T00:00:00"/>
    <x v="0"/>
  </r>
  <r>
    <n v="50"/>
    <n v="2026"/>
    <x v="0"/>
    <s v="Thực phẩm công nghệ"/>
    <s v="Bánh kẹo"/>
    <s v="Nguyễn Hoàng Bích Trâm"/>
    <s v="Lê Khánh Châu"/>
    <s v="MB"/>
    <s v="Thành phố Hà Nội"/>
    <s v="Định kỳ"/>
    <s v="Đóng gói"/>
    <s v="2011381"/>
    <s v="CTY TNHH TP GIA BÁCH"/>
    <s v="Số 35 nghách 39 ngõ 683 Nguyễn Khoái, Thanh Trì, Hoàng Mai, Hà Nôị"/>
    <m/>
    <s v="Chị Giang"/>
    <s v="0908 08 6263"/>
    <s v="huongnt@nguyenhuyco,com, giangpham,nguyenhuy@gmail,com"/>
    <s v="Bánh kẹo các loại"/>
    <s v="Nguyễn Thị Hồng Tịnh"/>
    <s v="Nguyễn Thị Kim Lanh"/>
    <s v="QA NCC"/>
    <d v="2026-01-22T00:00:00"/>
    <n v="0.755"/>
    <s v="Đạt mức trung bình và tái đánh giá sau 1 năm"/>
    <m/>
    <m/>
    <m/>
    <m/>
    <m/>
    <m/>
    <s v="Yếu tố con người"/>
    <s v="- Chưa trang bị BHLĐ cho NV, khách tham quan_x000a_- Chưa có bảng chỉ dẫn “Rửa tay sau khi đi vệ sinh” ở khu vực nhà vệ sinh_x000a_- Kho lưu trữ đang để hàng sát tường_x000a_- Chưa có hồ sơ theo dõi kiểm soát côn trùng"/>
    <n v="0.755"/>
    <s v="Đạt mức trung bình và tái đánh giá sau 1 năm"/>
    <s v=""/>
    <m/>
    <d v="2027-01-22T00:00:00"/>
    <x v="0"/>
  </r>
  <r>
    <n v="51"/>
    <n v="2026"/>
    <x v="0"/>
    <s v="Thực phẩm tươi sống, chế biến"/>
    <s v="Thức ăn nấu sẵn"/>
    <s v="Nguyễn Thị Dung"/>
    <s v="Huỳnh Thị Bảo Trâm"/>
    <s v="MB"/>
    <s v="Thành phố Hà Nội"/>
    <s v="Định kỳ"/>
    <s v="Sản xuất và kinh doanh"/>
    <s v="2062764"/>
    <s v="CTY CP XÂY DỰNG TM VÀ SX HTC"/>
    <s v="TT84 KĐT Nam An Khánh, Hoài Đức, Hà Nội "/>
    <m/>
    <s v="Chị Hòa "/>
    <s v="0961761566"/>
    <s v="hoathanh7679@gmail,com;ncclongnhibaodatehanoi@gmail,com;nhacungcaplongnhi@gmail,com"/>
    <s v="Bò sốt vang, chả, bò viên, gà viên"/>
    <s v="Ngô Hồng Vân"/>
    <m/>
    <s v="QA ST/CH"/>
    <d v="2026-01-23T00:00:00"/>
    <n v="0.64"/>
    <s v="Đạt mức cơ bản và tái đánh giá sau 6 tháng"/>
    <m/>
    <m/>
    <s v="Lỗi khác"/>
    <s v="- Sai thông tin chất ổn định tinh bột biến tính của các SP: chả cốm; chả cá thu; bò viên; chả bề bề, tôm nõn; chả tôm; chả cá thát lát; gà viên: trên bao bì SP là INS 1412, trong HSCB là INS 1420_x000a_- HKD Cốm Bà Doãn thiếu GCN/bản cam kết VSATTP"/>
    <m/>
    <m/>
    <s v="Lỗi vệ sinh nhà xưởng – thiết bị"/>
    <s v="Trần phòng sơ chế hở_x000a_"/>
    <n v="0.64"/>
    <s v="Đạt mức cơ bản và tái đánh giá sau 6 tháng"/>
    <s v=""/>
    <m/>
    <d v="2026-07-23T00:00:00"/>
    <x v="0"/>
  </r>
  <r>
    <n v="52"/>
    <n v="2026"/>
    <x v="0"/>
    <s v="Thực phẩm tươi sống, chế biến"/>
    <s v="Thức ăn nấu sẵn"/>
    <s v="Nguyễn Thị Ngọc Tú"/>
    <s v="Huỳnh Thị Bảo Trâm"/>
    <s v="MN"/>
    <s v="Thành phố Hồ Chí Minh"/>
    <s v="Định kỳ"/>
    <s v="Sản xuất và kinh doanh"/>
    <s v="2008301"/>
    <s v="CTY CP SỮA TƯƠI SÀI GÒN"/>
    <s v="VP :  48/4 Hồ Biểu Chánh, Phường 11, Quận Phú Nhuận, Thành phố Hồ Chí Minh, Việt Nam_x000a_Nhà máy: Lô A8-1, đường D8, khu công nghiêp Đông Nam, xã Hòa Phú, huyện củ chi, HCM,"/>
    <m/>
    <s v="096 3278797_Mr Ánh"/>
    <s v="096 3278797_Mr Ánh"/>
    <s v="anhmau71@gmail,com; saigonmilk75@gmail,com; hungatcb@gmail,com; linh,trinh@saigonmilk,com,vn"/>
    <s v="Nước uống, Sữa các loại, Bánh flan"/>
    <s v="Hoàng Kim Duy"/>
    <m/>
    <s v="QA NCC"/>
    <d v="2026-01-10T00:00:00"/>
    <n v="0.63"/>
    <s v="Đạt mức cơ bản và tái đánh giá sau 6 tháng"/>
    <m/>
    <m/>
    <s v="Lỗi khác"/>
    <s v="Hồ sơ CBCL : thành phần Hương chỉnh thành hương liệu ; chỉ tiêu đường ghi chưa đúng theo TT 29/2023/TT-BYT_x000a_Chưa có PKN dầu bơ"/>
    <s v="Lỗi hồ sơ chứng từ truy xuất"/>
    <m/>
    <s v="Lỗi vệ sinh nhà xưởng – thiết bị"/>
    <s v="Tại thời điểm kiểm tra ghi nhận chưa thực hiện kiểm tra cân lại sau khi đóng gói_x000a_Khu vực chở xử lý cần có bảng nhận điện_x000a_Hồ sơ lưu mẫu chưa đầy đủ thông tin về tình trạng sản phẩm_x000a_Hồ sơ nhập nguyên liệu chưa có date Gạo nếp cẩm; _x000a_Hồ sơ kiểm soát: nguyên liệu nhập, hoạt động sản xuất, lưu kho nhưng chưa ghi chép đầy đủ khối lượng, đơn vị tính, cân sau đóng gói, chưa quy định độ Brix, độ ẩm, màu sắc, cảm quan…_x000a_Chưa có hợp đồng với công ty SIM ; GCN BRENTAG hết hạn_x000a_Một số nhân viên chưa đeo khẩu trang khu vực đóng gói_x000a_01 số đôi dép còn bẩn_x000a_Khám sức khỏe chưa kiểm tra máu, nước tiểu, phụ khoa_x000a_Khu vực kho, khu vực nguyên liệu chưa có phân khu vực, chưa có thẻ kho_x000a_Tường nhà nứt_x000a_Nền nhà bề, bị đọng nước_x000a_Thiết bị bị chảy nước ; chưa quy định kiểm tra định kỳ thiết bị_x000a_Chưa có máy dò kim loại ; chưa có thiết bị vệ sinh hộp sữa chua_x000a_Kiểm nghiệm nước hết hạn, chưa kiểm 06 tháng/lần tại nơi sản xuất_x000a_Chưa Có trang thiết bị điều chỉnh nhiệt độ, độ ẩm, thông gió các yếu tố ảnh hưởng tới an toàn thực phẩm;_x000a_Sản phẩm trong kho chưa quy định khu vực, date ghi chưa đúng HSD"/>
    <n v="0.76"/>
    <s v="Đạt mức trung bình và tái đánh giá sau 1 năm"/>
    <s v="NCC đã gửi hành động khắc phục"/>
    <d v="2026-01-16T00:00:00"/>
    <d v="2027-01-10T00:00:00"/>
    <x v="0"/>
  </r>
  <r>
    <n v="53"/>
    <n v="2026"/>
    <x v="0"/>
    <s v="Thực phẩm tươi sống, chế biến"/>
    <s v="Rau củ"/>
    <s v="Nguyễn Thị Kim Cúc_x000a_Nguyễn Thị Quyên"/>
    <s v="Dương Thị Lựu"/>
    <s v="MB"/>
    <s v="Thành phố Hà Nội"/>
    <s v="Định kỳ"/>
    <s v="Kinh doanh"/>
    <s v="2060464"/>
    <s v="HTX SX VA DVNN CNC GIA LÂM"/>
    <s v="Nhà sơ chế: Trâu Quỳ, Gia Lâm, Hà Nội"/>
    <m/>
    <s v="Anh Vũ"/>
    <n v="916024345"/>
    <s v="cncgialam@gmail,com"/>
    <s v="Bắp cải, khoai tây, cà rốt"/>
    <s v="Nguyễn Thị Hồng Nhung"/>
    <s v="Nguyễn Thị Kim Lanh"/>
    <s v="QA NCC"/>
    <d v="2026-01-10T00:00:00"/>
    <n v="0.60899999999999999"/>
    <s v="Đạt mức cơ bản và tái đánh giá sau 6 tháng"/>
    <m/>
    <m/>
    <s v="Vi phạm định lượng"/>
    <s v="Bổ sung thực hiện kiểm soát đo lường đối với hàng bao gói có định lượng, kiểm định lượng 2 cân điện tử"/>
    <s v="Lỗi hồ sơ chứng từ truy xuất"/>
    <s v="- Bổ sung nhật ký và hóa đơn mua bán Cà rốt và hợp đồng, hóa đơn mua bán giống cây trồng,_x000a_- Thiếu PKN nguồn nước tưới và nguồn đất của khu vực trồng"/>
    <s v="Lỗi vệ sinh nhà xưởng – thiết bị"/>
    <s v="- Cần phải chia khu vực ra các khu vực riêng biệt: khu tiếp nhận nguyên liệu, sơ chế, chế biến, bao gói, kho hàng_x000a_Khu vực kho hàng hóa để chưa gọn gàng, chưa thực hiện vệ sinh sàn kho_x000a_- Sàn nhà khó làm vệ sinh, xây dựng quy định vệ sinh cho khu vực sơ chế_x000a_- Cửa ra vào để hở, không kín, đối diện là khu vực đang xây dựng nên còn bụi_x000a_- Bổ sung tập huấn kiến thức ATTP  (10 sinh viên)"/>
    <n v="0.60899999999999999"/>
    <s v="Đạt mức cơ bản và tái đánh giá sau 6 tháng"/>
    <s v=""/>
    <m/>
    <d v="2026-07-10T00:00:00"/>
    <x v="0"/>
  </r>
  <r>
    <n v="54"/>
    <n v="2026"/>
    <x v="0"/>
    <s v="Thực phẩm tươi sống, chế biến"/>
    <s v="Thức ăn nấu sẵn"/>
    <s v="Nguyễn Thị Dung"/>
    <s v="Huỳnh Thị Bảo Trâm"/>
    <s v="MB"/>
    <s v="Thành phố Hà Nội"/>
    <s v="Định kỳ"/>
    <s v="Sản xuất"/>
    <s v="2001263"/>
    <s v="CTY CP PHÁT TRIỂN PHÚ MỸ"/>
    <s v="Lô CN 3, KCN Thạch Thất, Quốc Oai, TT, Quốc Oai, Huyên Quốc Oai, Hà Nội"/>
    <s v="tsanvinh@vnn,vn'; 'anvinh17620@gmail,com'; 'anvinh1211@gmail,com'; 'HẢI AN VĨNH' &lt;anvinh7621@gmail,com&gt;; 'phongqlclanvinh@gmail,com'"/>
    <m/>
    <s v="985759589"/>
    <s v="ketoan@phumybakery,com"/>
    <s v="Bánh bao"/>
    <s v="Đỗ Quang Hào"/>
    <m/>
    <s v="QA NCC"/>
    <d v="2026-01-13T00:00:00"/>
    <n v="0.7"/>
    <s v="Đạt mức cơ bản và tái đánh giá sau 6 tháng"/>
    <m/>
    <m/>
    <s v="Lỗi khác"/>
    <s v="Bánh bao chay bơ sữa; Bánh bao chay sữa: Chưa thể hiện tỉ lệ thành phần của sữa bột trên nhãn SP_x000a_Bánh bao chay vừng: Chưa thể hiện tỉ lệ phần trăm của vừng hạt_x000a_Bánh bao đậu xanh lá dứa: Thành phần NCC sử dụng hương lá dứa -&gt; NCC kiểm tra lại tên SP"/>
    <m/>
    <m/>
    <s v="Lỗi vệ sinh nhà xưởng – thiết bị"/>
    <s v="Hệ thống PCCC đang trong quá trình hoàn thiện nên CSVC chưa đảm bảo: Tường vỡ, bong tróc; Tường khu vực nguyên liệu không bằng phẳng_x000a_Trần khu vực để bao bì ẩm mốc, Trần trong khu vực trộn nguyên liệu hở, không phẳng"/>
    <n v="0.7"/>
    <s v="Đạt mức cơ bản và tái đánh giá sau 6 tháng"/>
    <s v=""/>
    <m/>
    <d v="2026-07-13T00:00:00"/>
    <x v="0"/>
  </r>
  <r>
    <n v="55"/>
    <n v="2026"/>
    <x v="0"/>
    <s v="Thực phẩm tươi sống, chế biến"/>
    <s v="Thức ăn nấu sẵn"/>
    <s v="Nguyễn Thị Dung"/>
    <s v="Huỳnh Thị Bảo Trâm"/>
    <s v="MB"/>
    <s v="Thành phố Hải Phòng"/>
    <s v="Định kỳ"/>
    <s v="Sản xuất"/>
    <s v="2007559"/>
    <s v="CTY TNHH HỆ THỐNG SOVI"/>
    <s v="Địa chỉ cơ sở sản xuất Công ty TNHH thực phẩm SOVI: Đội 1, thôn Dương Thắng, xã Ngũ Đoan, huyện Kiến Thụy, Hải Phòng_x000a_Địa chỉ địa điểm kinh doanh Công ty TNHH hệ thống SOVI: Kiot 09-10, Ecohome 2, Tân Xuân, Đông Ngạc, Bắc Từ Liêm, HN"/>
    <s v="Sản phẩm thịt sơ chế: Chả lá lốt, Thịt mọc, Thịt xiên mắc mật,…"/>
    <m/>
    <n v="987593626"/>
    <s v="viet@sovi,org"/>
    <s v="Thức ăn chế biến sẵn,_x000a_Thực phẩm đóng hộp,"/>
    <s v="Bùi Thị Mai"/>
    <s v="Nguyễn Hữu Linh"/>
    <s v="QA NCC"/>
    <d v="2026-01-12T00:00:00"/>
    <n v="0.62"/>
    <s v="Đạt mức cơ bản và tái đánh giá sau 6 tháng"/>
    <m/>
    <m/>
    <s v="Vi phạm kiểm soát mối nguy"/>
    <s v="Nguồn nguyên liệu thịt: thiếu bản cam kết ATTP, chưa kiểm soát nguồn nguyên liệu thịt kiểm nghiệm chỉ tiêu an toàn , Kiểm nghiệm thành phẩm không đạt yêu cầu"/>
    <s v="Lỗi hồ sơ chứng từ truy xuất"/>
    <s v="Thiếu kiểm dịch vận chuyển ngoại tỉnh"/>
    <s v="Lỗi vệ sinh nhà xưởng – thiết bị"/>
    <s v="Công nhân chưa đảm bảo che kín tóc, Nhà xưởng khu nấu mốc, Khu sơ chế chế biến trong cùng 01 khu, nguy cơ nhiễm chéo,"/>
    <n v="0.62"/>
    <s v="Đạt mức cơ bản và tái đánh giá sau 6 tháng"/>
    <s v=""/>
    <m/>
    <d v="2026-07-12T00:00:00"/>
    <x v="0"/>
  </r>
  <r>
    <n v="56"/>
    <n v="2026"/>
    <x v="0"/>
    <s v="Thực phẩm tươi sống, chế biến"/>
    <s v="Thức ăn nấu sẵn"/>
    <s v="Nguyễn Thị Dung"/>
    <s v="Huỳnh Thị Bảo Trâm"/>
    <s v="MB"/>
    <s v="Thành phố Hà Nội"/>
    <s v="Định kỳ"/>
    <s v="Sản xuất và kinh doanh"/>
    <s v="2060603"/>
    <s v="THỦY HÙNG  CS SX GIÒ CHẢ ƯỚC LỄ"/>
    <s v="Hồng Hà, Hà Nội"/>
    <m/>
    <s v="Ms Hạnh"/>
    <s v="Ms Hạnh 0982,668,761"/>
    <m/>
    <s v="Giò chả"/>
    <s v="Bùi Thị Mai"/>
    <s v="Nguyễn Hữu Linh"/>
    <s v="QA NCC"/>
    <d v="2026-01-19T00:00:00"/>
    <n v="0.57999999999999996"/>
    <s v=" Không đạt và ngừng mua hàng"/>
    <m/>
    <m/>
    <s v="Vi phạm kiểm soát mối nguy"/>
    <s v="NCC chưa có kiểm nghiệm kiểm soát nguồn thịt lợn, Sau một số sự cố NCC trên thị trường, Chưa có bản thuyết minh quy trình sản xuất=&gt; NCC bổ sung,Biểu mẫu kiểm soát vệ sinh nhà xưởng chưa đủ thể hiện đã kiểm soát trang thiết bị dụng cụ=&gt; NCC hoàn thiện lại biểu mẫu,_x000a_Sự cố truyền thông về nguyên liệu thịt sản xuất trên thị trường, NCC chưa thực hiện kiểm nghiệm chỉ tiêu an toàn và dịch tả lợn=&gt; NCC bổ sung lại QLCL,Chưa có kiểm nghiệm lá chuối tiếp xúc trực tiếp thực phẩm,"/>
    <m/>
    <m/>
    <s v="Lỗi vệ sinh nhà xưởng – thiết bị"/>
    <s v="NCC chưa tuân thủ nguyên tắc 01 chiều, Sử dụng 01 tháng máy cho cả khu vực sản xuất và sinh hoạt chung, Sàn động nước,Có thiết bị kiểm soát côn trùng và động vật gây hại nhưng đặt chưa đúng vị trí, thiếu hồ sơ ghi chép tương ứng"/>
    <n v="0.57999999999999996"/>
    <s v=" Không đạt và ngừng mua hàng"/>
    <s v=""/>
    <m/>
    <b v="0"/>
    <x v="1"/>
  </r>
  <r>
    <n v="57"/>
    <n v="2026"/>
    <x v="0"/>
    <s v="Thực phẩm tươi sống, chế biến"/>
    <s v="Thức ăn nấu sẵn"/>
    <s v="Nguyễn Thị Ngọc Tú"/>
    <s v="Huỳnh Thị Bảo Trâm"/>
    <s v="MN"/>
    <s v="Thành phố Hồ Chí Minh"/>
    <s v="Định kỳ"/>
    <s v="Sản xuất và kinh doanh"/>
    <s v="2000520"/>
    <s v="CTY TNHH MTV CBTP THỌ PHÁT"/>
    <s v="Nhà máy sản xuất Thọ Phát và chi Nhánh Mỹ Hương: Địa chỉ Lô HT-F2-4&amp;5 KCN Hiệp Phước, Xã Hiệp Phước, Huyện Nhà Bè, TP,HCM"/>
    <m/>
    <s v="Mr, Tốt"/>
    <s v="0939663128"/>
    <s v="Tot,CA@thophat,vn"/>
    <s v="Bánh bao, bánh giò"/>
    <s v="Mai Văn Biên"/>
    <m/>
    <s v="QA NCC"/>
    <d v="2026-01-13T00:00:00"/>
    <n v="0.86"/>
    <s v="Đạt mức trung bình và tái đánh giá sau 1 năm"/>
    <m/>
    <m/>
    <s v="Vi phạm về ATTP: Lịch sử vi phạm kiểm nghiệm (vi sinh/kháng sinh,…), KNKH"/>
    <s v="Có khiếu nại khách hàng, Bánh bao nhân thịt heo 500 g bị lẫn miếng nhựa (2025)"/>
    <m/>
    <m/>
    <s v="Lỗi khác"/>
    <s v="1 Công nhân công đoạn định hình bánh bao còn để móng tay dài_x000a_Nguyên liệu bột còn để gần chỗ thu gom rác thải_x000a_Cửa sổ phòng sơ chế nguyên liệu còn dơ (hành, củ đậu), cần làm vệ sinh lại, _x000a_Chai cồn vệ sinh chưa có nhãn nhận diện_x000a_Phòng cân nguyên liệu nhỏ, ẩm ướt, nguyên liệu còn để chồng lên nhau,  kê sát tường, nhiều nguyên liệu rơi vãi ra ngoài, _x000a_1 số nguyên liệu sử dụng chưa hết và lưu kho chưa được dán thẻ nhận diện đầy đủ thông tin nhận biết,_x000a_Bổ sung lại hợp đồng xử lý rác thải (hợp đồng cũ đã hết hiệu lực),"/>
    <n v="0.86"/>
    <s v="Đạt mức trung bình và tái đánh giá sau 1 năm"/>
    <s v=""/>
    <m/>
    <d v="2027-01-13T00:00:00"/>
    <x v="0"/>
  </r>
  <r>
    <n v="58"/>
    <n v="2026"/>
    <x v="0"/>
    <s v="Thực phẩm công nghệ"/>
    <s v="Thịt nguội, xúc xích, hàng chua"/>
    <s v="Võ Thị Kim Nhanh"/>
    <s v="Nguyễn Thị Mai Huyên"/>
    <s v="MN"/>
    <s v="Thành phố Hồ Chí Minh"/>
    <s v="Định kỳ"/>
    <s v="Sản xuất và kinh doanh"/>
    <s v="2000471"/>
    <s v="CÔNG TY CỔ PHẦN VIỆT NAM KỸ NGHỆ SÚC SẢN VISSAN"/>
    <s v="Nhà máy:  420 Nơ Trang Long, Phường 13, Quận Bình Thạnh, Thành phố Hồ Chí Minh, Việt Nam"/>
    <m/>
    <s v="Mr, Nam"/>
    <s v="0988547781"/>
    <s v="Nam Pham Duy' &lt;duynamvissan@gmail,com&gt;; Nguyễn Dương Hồng Lan &lt;lan,ndh@vissan,com,vn&gt;; Tuyen Nguyen &lt;tuyenfood@gmail,com&gt;; tnqminh,vissan &lt;tnqminh,vissan@gmail,com&gt;"/>
    <s v="Chả giò, nem, xúc xích, đồ hộp"/>
    <s v="Hoàng Kim Duy"/>
    <s v="Mai Văn Biên"/>
    <s v="QA NCC"/>
    <d v="2026-01-19T00:00:00"/>
    <n v="0.65"/>
    <s v="Đạt mức cơ bản và tái đánh giá sau 6 tháng"/>
    <m/>
    <m/>
    <s v="Vi phạm về ATTP: Lịch sử vi phạm kiểm nghiệm (vi sinh/kháng sinh,…), KNKH"/>
    <s v="Khiếu nại khách hàng liên quan đến xúc xích tiệt trùng_x000a_Chứng nhận hàng việt Nam in trên nhãn không có năm chưa có xác nhận của hội HVNCLC_x000a_Màng film đóng gói xúc xích có mối nguy về túi bị rách ảnh hưởng đến khiếu nại KH_x000a_Hồ sơ lưu mẫu chưa quy định về khoảng thời gian lưu mẫu khi hết HSD_x000a_"/>
    <m/>
    <m/>
    <s v="Lỗi vệ sinh nhà xưởng – thiết bị"/>
    <s v="Một số nhân viên chưa đeo khẩu trang khu vực sản xuất_x000a_Nhân viên còn để nước trong khu vực kiểm tra đóng gói_x000a_Khu vực kho mát chưa có phân khu vực (xúc xích, nem, giò) chờ xuất còn để lộn xộn (các mặt hàng để xen kẽ nhau) chưa có thẻ kho,   chưa có thẻ kho_x000a_Tường nhà nứt_x000a_Nền nhà bề, bị đọng nước_x000a_Trần mốc, thấm nước_x000a_Vẫn còn sử dụng các máy móc cũ, có sơn bị bong tróc, bám bẩn ; Quạt thông gió bẩn chưa được vệ sinh_x000a_Chưa có máy kiểm tra bao bì xì xúc xích tiệt trùng ; chưa có thiết bị dò vật thể lạ thành phẩm_x000a_NCC chỉ kiểm soát nguồn nước, chưa kiểm soát nguồn nước đá tự sản xuất (chưa kiểm nghiệm nước đá),_x000a_Trần nhà khu vực bao gói xúc xích, giò, nem còn ẩm mốc"/>
    <n v="0.65"/>
    <s v="Đạt mức cơ bản và tái đánh giá sau 6 tháng"/>
    <s v=""/>
    <m/>
    <d v="2026-07-19T00:00:00"/>
    <x v="0"/>
  </r>
  <r>
    <n v="59"/>
    <n v="2026"/>
    <x v="0"/>
    <s v="Thực phẩm tươi sống, chế biến"/>
    <s v="Rau củ"/>
    <s v="Nguyễn Thị Dung"/>
    <s v="Huỳnh Thị Bảo Trâm"/>
    <s v="MB"/>
    <s v="Tỉnh Thanh Hoá"/>
    <s v="Kiểm soát nguồn"/>
    <s v="Sản xuất"/>
    <s v="2004749"/>
    <s v="CTY CP HTS VIỆT NAM"/>
    <s v="CTY bảo tồn gen: thanh hóa"/>
    <m/>
    <m/>
    <s v="Ms Trang : 0984600411; Ms, Trang 0934228663/ Hot line 0984600411"/>
    <m/>
    <s v="cam canh"/>
    <s v="Trần Văn Khoa"/>
    <m/>
    <s v="QA NCC"/>
    <d v="2026-01-14T00:00:00"/>
    <n v="0.6"/>
    <s v="Đạt mức cơ bản và tái đánh giá sau 6 tháng"/>
    <m/>
    <m/>
    <m/>
    <m/>
    <s v="Lỗi hồ sơ chứng từ truy xuất"/>
    <s v="Thiếu chứng từ mua bán: giống, phân bón, thuốc"/>
    <m/>
    <m/>
    <n v="0.6"/>
    <s v="Đạt mức cơ bản và tái đánh giá sau 6 tháng"/>
    <s v=""/>
    <m/>
    <d v="2026-07-14T00:00:00"/>
    <x v="0"/>
  </r>
  <r>
    <n v="60"/>
    <n v="2026"/>
    <x v="0"/>
    <s v="Thực phẩm công nghệ"/>
    <s v="Thực phẩm khô"/>
    <s v="Lê Phạm Quốc Bảo"/>
    <s v="Nguyễn Vũ Diệu Anh"/>
    <s v="MB"/>
    <s v="Thành phố Hải Phòng"/>
    <s v="Kiểm soát nguồn"/>
    <s v="Sản xuất"/>
    <s v="2005654"/>
    <s v="CTY CP ĐỒ HỘP HẠ LONG"/>
    <s v="71 Lê Lai, Lê Chân, Hải Phòng"/>
    <m/>
    <m/>
    <m/>
    <m/>
    <s v="Pate, đồ hộp"/>
    <s v="Trần Văn Khoa"/>
    <s v="Nguyễn Thị Kim Lanh"/>
    <s v="QA NCC"/>
    <d v="2026-01-09T00:00:00"/>
    <n v="0"/>
    <s v=" Không đạt và ngừng mua hàng"/>
    <m/>
    <m/>
    <s v="Vi phạm kiểm soát mối nguy"/>
    <s v="- Công ty CP Đồ Hộp Hạ Long  chưa cung cấp được hồ sơ truy xuất nguồn gốc nguyên liệu nội địa lý do các nhân sự chủ chốt công ty đang đi giải trình với CQCN_x000a_- Chưa kiểm soát dịch bệnh dịch tả châu phi_x000a_- Công ty CP Đồ Hộp Hạ Long nhập nguyên liệu từ Hộ kinh doanh Bùi Đức Trọng (Đơn vị này có liên quan đến đường dây thu mua thịt nhiễm bệnh) từ trước năm 2025 (đại diện công ty không nhớ chính xác do đầu mối thu mua không có mặt tại buổi làm việc để cung cấp hợp đồng thu mua), tuy nhiên việc thu mua không diễn ra liên tục tùy từng thời điểm"/>
    <s v="Lỗi hồ sơ chứng từ truy xuất"/>
    <s v="Chưa cung cấp được hồ sơ kiểm soát các công đoạn từ nhập nguyên liệu, sản xuất, lưu kho"/>
    <m/>
    <m/>
    <n v="0"/>
    <s v=" Không đạt và ngừng mua hàng"/>
    <s v=""/>
    <m/>
    <b v="0"/>
    <x v="1"/>
  </r>
  <r>
    <n v="61"/>
    <n v="2026"/>
    <x v="1"/>
    <s v="Thực phẩm tươi sống, chế biến"/>
    <s v="Thịt"/>
    <s v="Phạm Thị Thim_x000a_Nguyễn Thị Yến Nhi"/>
    <s v="Nguyễn Thúy Quỳnh"/>
    <s v="MN"/>
    <s v="Tỉnh Tây Ninh"/>
    <s v="Định kỳ"/>
    <s v="Sản xuất"/>
    <s v="2011013"/>
    <s v="CÔNG TY TNHH CHĂN NUÔI VIỆT NHẬT"/>
    <s v="519 ĐƯỜNG MINH KHAI, PHƯỜNG VĨNH TUY, QUẬN HAI BÀ TRƯNG, TP HÀ NỘI, VIỆT NAM"/>
    <m/>
    <s v="Ms Linh"/>
    <s v="039 7549 626"/>
    <s v="linh,dtm@vinabeef,com"/>
    <s v="Thịt bò"/>
    <s v="Nguyễn Quốc Hiển"/>
    <m/>
    <s v="QA NCC"/>
    <d v="2026-02-09T00:00:00"/>
    <n v="0.77400000000000002"/>
    <s v="Đạt mức trung bình và tái đánh giá sau 1 năm"/>
    <m/>
    <m/>
    <m/>
    <m/>
    <s v="Lỗi hồ sơ chứng từ truy xuất"/>
    <s v="Quy trình truy xuất chưa đầy đủ (thiếu biểu mẫu xuất nguyên liệu từ kho), chưa truy xuất được các lô khác nhau trong cùng 1 ngày,"/>
    <s v="Yếu tố con người"/>
    <s v="Chưa có đầy đủ hồ sơ khám sức khỏe của nhân viên sản xuất (Huyền),_x000a_Hiện tại Cty đang cho nhân viên tự khai báo sức khỏe, và kiểm tra 1 tuần 1 lần,"/>
    <n v="0.77400000000000002"/>
    <s v="Đạt mức trung bình và tái đánh giá sau 1 năm"/>
    <m/>
    <m/>
    <d v="2027-02-09T00:00:00"/>
    <x v="0"/>
  </r>
  <r>
    <n v="62"/>
    <n v="2026"/>
    <x v="1"/>
    <s v="Thực phẩm công nghệ"/>
    <s v="Đông lạnh"/>
    <s v="Nguyễn Thị Nhớ"/>
    <s v="Nguyễn Vũ Diệu Anh"/>
    <s v="MB"/>
    <s v="Thành phố Hà Nội"/>
    <s v="Định kỳ"/>
    <s v="Sản xuất và kinh doanh"/>
    <s v="2000843"/>
    <s v="CTY TNHH TM HOÀNG LÊ"/>
    <s v="Kho 838 Bạch Đằng, Hai Bà Trưng, Hà Nội_x000a_- Kho 104 Vũ Xuân Thiều, Long Biên, HN "/>
    <m/>
    <s v="Ms Hồng"/>
    <n v="985960249"/>
    <s v="thu,nguyen@kiwifood,net; service@kiwifood,net"/>
    <s v="thịt bò đông lanh, cá hồi"/>
    <s v="Trần Văn Khoa"/>
    <s v="Trần Thị Nga"/>
    <s v="QA NCC"/>
    <d v="2026-02-10T00:00:00"/>
    <n v="0.67"/>
    <s v="Đạt mức cơ bản và tái đánh giá sau 6 tháng"/>
    <m/>
    <m/>
    <s v="Vi phạm nhãn mác/bao bì"/>
    <s v="Mã hàng Cá hồi đông lạnh 500g địa chỉ nhà máy sản xuất trên nhãn và hồ sơ công bố không khớp nhau,"/>
    <s v="Lỗi hồ sơ chứng từ truy xuất"/>
    <s v="Cá hồi: NCC khi giao hàng đến các điểm không kèm tờ khai hải quan, ghi nhận '- 1 số CH không có hồ sơ hải quan (CH 3659), trên phiếu xuất kho không thê hiện số tờ khai lô hàng_x000a_- Sản phẩm thịt bò, cá hồi: biểu mẫu kiểm tra không xác định được nguyên liệu của NCC nào, xuất xứ, ngày sản xuất- HSD gốc"/>
    <s v="Lỗi vệ sinh nhà xưởng – thiết bị"/>
    <s v="Chưa cung cấp được hồ sơ kiểm soát vệ sinh khu vực sản xuất sản phẩm chế biến: piza, pho mai que,,,,"/>
    <n v="0.67"/>
    <s v="Đạt mức cơ bản và tái đánh giá sau 6 tháng"/>
    <m/>
    <m/>
    <d v="2026-08-10T00:00:00"/>
    <x v="0"/>
  </r>
  <r>
    <n v="63"/>
    <n v="2026"/>
    <x v="1"/>
    <s v="Thực phẩm tươi sống, chế biến"/>
    <s v="Thịt"/>
    <s v="Phạm Thị Thảo_x000a_Nguyễn Thị Thanh Hào"/>
    <s v="Trần Quang Huy"/>
    <s v="MN"/>
    <s v="Thành phố Đà Nẵng"/>
    <s v="Định kỳ"/>
    <s v="Sản xuất và kinh doanh"/>
    <s v="2010927"/>
    <s v="CÔNG TY CP HAVGROUP"/>
    <s v="Lò mổ Đà Sơn: 60 Đà Sơn 2, P, Hòa Khánh, Tp Đà Nẵng_x000a_Cơ sở sơ chế : 66 Đà Sơn 2, P, Hòa Khánh, Tp Đà Nẵng"/>
    <m/>
    <s v="Ms, Vi Diệu"/>
    <s v="0702 666 767,"/>
    <s v="havgroup050715@gmail,com"/>
    <s v="Thịt heo, bò"/>
    <s v="Phùng Thanh Anh"/>
    <m/>
    <s v="QA NCC"/>
    <d v="2026-02-06T00:00:00"/>
    <n v="0.71799999999999997"/>
    <s v="Đạt mức cơ bản và tái đánh giá sau 6 tháng"/>
    <m/>
    <m/>
    <s v="Vi phạm về ATTP: Lịch sử vi phạm kiểm nghiệm (vi sinh/kháng sinh,…), KNKH"/>
    <s v="Mã hàng thăn bò nhiễm Ecoli, Coliform tháng 11/2025"/>
    <m/>
    <m/>
    <s v="Lỗi vệ sinh nhà xưởng – thiết bị"/>
    <s v="Cơ sở pha lóc chưa ghi chép đầy đủ nhật ký vệ sinh trang thiết bị máy móc, cơ sở hạ tầng, Còn dùng thớt gỗ dao sắt chặt xương heo, Khu giết mổ tập trung chưa có phòng thay đồ, bồn rửa tay, sàn bẩn, cơ sở hở"/>
    <n v="0.71799999999999997"/>
    <s v="Đạt mức cơ bản và tái đánh giá sau 6 tháng"/>
    <m/>
    <m/>
    <d v="2026-08-06T00:00:00"/>
    <x v="0"/>
  </r>
  <r>
    <n v="64"/>
    <n v="2026"/>
    <x v="1"/>
    <s v="Thực phẩm tươi sống, chế biến"/>
    <s v="Rau củ"/>
    <s v="Lâm Kim Huyền Trân_x000a_Kiều Thị Tuyết Sương_x000a_Nguyễn Thị Bách Thoa"/>
    <s v="Lưu Thị Hậu"/>
    <s v="MN"/>
    <s v="Tỉnh Gia Lai"/>
    <s v="Kiểm soát nguồn"/>
    <s v="Sản xuất và kinh doanh"/>
    <s v="2003918"/>
    <s v="CTY TNHH MTV HƯƠNG ĐẤT AN PHÚ"/>
    <s v="Thôn 7 , Xã An Phú, Tp Pleiku, Tỉnh Gia Lai"/>
    <m/>
    <s v="Mr, Phong"/>
    <s v="0974710246"/>
    <s v="huongdatanphu@gmail,com"/>
    <s v="Rau ăn lá, rau ăn quả"/>
    <s v="Phùng Thanh Anh"/>
    <m/>
    <s v="QA NCC"/>
    <d v="2026-02-10T00:00:00"/>
    <n v="0.7"/>
    <s v="Đạt mức cơ bản và tái đánh giá sau 6 tháng"/>
    <m/>
    <m/>
    <m/>
    <m/>
    <m/>
    <m/>
    <s v="Lỗi vệ sinh nhà xưởng – thiết bị"/>
    <s v="Khu sơ chế tường bẩn, hở, còn một số sọt hàng để trực tiếp dưới sàn bám bẩn"/>
    <n v="0.7"/>
    <s v="Đạt mức cơ bản và tái đánh giá sau 6 tháng"/>
    <m/>
    <m/>
    <d v="2026-08-10T00:00:00"/>
    <x v="0"/>
  </r>
  <r>
    <n v="65"/>
    <n v="2026"/>
    <x v="1"/>
    <s v="Thực phẩm tươi sống, chế biến"/>
    <s v="Rau củ"/>
    <s v="Lâm Kim Huyền Trân_x000a_Kiều Thị Tuyết Sương_x000a_Nguyễn Thị Bách Thoa"/>
    <s v="Lưu Thị Hậu"/>
    <s v="MN"/>
    <s v="Tỉnh Gia Lai"/>
    <s v="Kiểm soát nguồn"/>
    <s v="Sản xuất và kinh doanh"/>
    <s v="2003918"/>
    <s v="CTY TNHH MTV HƯƠNG ĐẤT AN PHÚ"/>
    <m/>
    <s v="Nguyễn Hữu Hoàng, An Phú, Gia Lai "/>
    <s v="Mr, Phong"/>
    <s v="0974710246"/>
    <s v="huongdatanphu@gmail,com"/>
    <s v="Mướp hương, rau muống, khoai môn"/>
    <s v="Phùng Thanh Anh"/>
    <m/>
    <s v="QA NCC"/>
    <d v="2026-02-10T00:00:00"/>
    <n v="0.64"/>
    <s v="Đạt mức cơ bản và tái đánh giá sau 6 tháng"/>
    <m/>
    <m/>
    <m/>
    <m/>
    <s v="Lỗi hồ sơ chứng từ truy xuất"/>
    <s v="Chưa có ghi chép nhật ký sản xuất, nhật ký thu hoạch"/>
    <s v="Lỗi khác"/>
    <s v="Đất trồng và nước tưới chưa kiểm nghiệm"/>
    <n v="0.64"/>
    <s v="Đạt mức cơ bản và tái đánh giá sau 6 tháng"/>
    <m/>
    <m/>
    <d v="2026-08-10T00:00:00"/>
    <x v="0"/>
  </r>
  <r>
    <n v="66"/>
    <n v="2026"/>
    <x v="1"/>
    <s v="Thực phẩm tươi sống, chế biến"/>
    <s v="Rau củ"/>
    <s v="Lâm Kim Huyền Trân_x000a_Kiều Thị Tuyết Sương_x000a_Nguyễn Thị Bách Thoa"/>
    <s v="Lưu Thị Hậu"/>
    <s v="MN"/>
    <s v="Tỉnh Gia Lai"/>
    <s v="Kiểm soát nguồn"/>
    <s v="Sản xuất và kinh doanh"/>
    <s v="2003918"/>
    <s v="CTY TNHH MTV HƯƠNG ĐẤT AN PHÚ"/>
    <m/>
    <s v="Ngô Thị Hà, An Phú, Gia Lai"/>
    <s v="Mr, Phong"/>
    <s v="0974710246"/>
    <s v="huongdatanphu@gmail,com"/>
    <s v="Sả, gừng, chanh"/>
    <s v="Phùng Thanh Anh"/>
    <m/>
    <s v="QA NCC"/>
    <d v="2026-02-10T00:00:00"/>
    <n v="0.63"/>
    <s v="Đạt mức cơ bản và tái đánh giá sau 6 tháng"/>
    <m/>
    <m/>
    <m/>
    <m/>
    <s v="Lỗi hồ sơ chứng từ truy xuất"/>
    <s v="Chưa có ghi chép nhật ký sản xuất, nhật ký thu hoạch"/>
    <s v="Lỗi khác"/>
    <s v="Đất trồng và nước tưới chưa kiểm nghiệm"/>
    <n v="0.63"/>
    <s v="Đạt mức cơ bản và tái đánh giá sau 6 tháng"/>
    <m/>
    <m/>
    <d v="2026-08-10T00:00:00"/>
    <x v="0"/>
  </r>
  <r>
    <n v="67"/>
    <n v="2026"/>
    <x v="1"/>
    <s v="Thực phẩm tươi sống, chế biến"/>
    <s v="Rau củ"/>
    <s v="Lâm Kim Huyền Trân_x000a_Kiều Thị Tuyết Sương_x000a_Nguyễn Thị Bách Thoa"/>
    <s v="Lưu Thị Hậu"/>
    <s v="MN"/>
    <s v="Tỉnh Gia Lai"/>
    <s v="Kiểm soát nguồn"/>
    <s v="Sản xuất và kinh doanh"/>
    <s v="2003918"/>
    <s v="CTY TNHH MTV HƯƠNG ĐẤT AN PHÚ"/>
    <m/>
    <s v="Phan Quốc Đại, AN Phú, Gia Lai "/>
    <s v="Mr, Phong"/>
    <s v="0974710246"/>
    <s v="huongdatanphu@gmail,com"/>
    <s v="Su su, ớt hiểm, bầu sao"/>
    <s v="Phùng Thanh Anh"/>
    <m/>
    <s v="QA NCC"/>
    <d v="2026-02-10T00:00:00"/>
    <n v="0.63"/>
    <s v="Đạt mức cơ bản và tái đánh giá sau 6 tháng"/>
    <m/>
    <m/>
    <m/>
    <m/>
    <s v="Lỗi hồ sơ chứng từ truy xuất"/>
    <s v="Chưa có ghi chép nhật ký sản xuất, nhật ký thu hoạch"/>
    <s v="Lỗi khác"/>
    <s v="Đất trồng và nước tưới chưa kiểm nghiệm"/>
    <n v="0.63"/>
    <s v="Đạt mức cơ bản và tái đánh giá sau 6 tháng"/>
    <m/>
    <m/>
    <d v="2026-08-10T00:00:00"/>
    <x v="0"/>
  </r>
  <r>
    <n v="68"/>
    <n v="2026"/>
    <x v="1"/>
    <s v="Thực phẩm tươi sống, chế biến"/>
    <s v="Thủy hải sản"/>
    <s v="Phạm Thị Thảo_x000a_Nguyễn Thị Ngọc Tú"/>
    <s v="Trần Quang Huy"/>
    <s v="MN"/>
    <s v="Thành phố Cần Thơ"/>
    <s v="Định kỳ"/>
    <s v="Sản xuất và kinh doanh"/>
    <n v="2003696"/>
    <s v="CÔNG TY CP THƯƠNG NGHIỆP TỔNG HỢP CẦN THƠ"/>
    <s v="71 Hai Bà Trưng, Phường Tân An,Quận Ninh Kiều,TP, Cần Thơ,"/>
    <m/>
    <s v="Ms Châu"/>
    <s v="0918 822 246"/>
    <s v="lychau126@yahoo,com,vn"/>
    <s v="Cá tươi"/>
    <s v="Huỳnh Thanh Hòa"/>
    <m/>
    <s v="QA NCC"/>
    <d v="2026-02-02T00:00:00"/>
    <n v="0.65"/>
    <s v="Đạt mức cơ bản và tái đánh giá sau 6 tháng"/>
    <m/>
    <m/>
    <m/>
    <m/>
    <s v="Lỗi hồ sơ chứng từ truy xuất"/>
    <s v="Chưa cung cấp được HĐ và cam kết sản xuất an toàn từ  hộ nuôi trồng thủy sản đang cung cấp cho công ty,(HND liên kết cấp 2 Nguyễn Thanh Trường),"/>
    <s v="Lỗi quy trình sản xuất – chế biến"/>
    <s v="Chưa có khu vực thay bảo hộ lao động riêng tại khu sơ chế, mà thay đồ ở khu vực khác sang, _x000a_Chưa cung cấp được KN nước tại cơ sở sản xuất_x000a_Có giấy khám sức khỏe nhân viên nhưng chưa khám cận lâm sàng_x000a_Chưa cung cấp được giấy đăng ký nuôi lồng bè"/>
    <n v="0.71199999999999997"/>
    <s v="Đạt mức cơ bản và tái đánh giá sau 6 tháng"/>
    <s v="NCC đã gửi hành động khắc phục"/>
    <d v="2026-02-06T00:00:00"/>
    <d v="2026-08-02T00:00:00"/>
    <x v="0"/>
  </r>
  <r>
    <n v="69"/>
    <n v="2026"/>
    <x v="1"/>
    <s v="Thực phẩm tươi sống, chế biến"/>
    <s v="Thủy hải sản"/>
    <s v="Phạm Thị Thảo_x000a_Nguyễn Thị Ngọc Tú"/>
    <s v="Trần Quang Huy"/>
    <s v="MN"/>
    <s v="Thành phố Cần Thơ"/>
    <s v="Kiểm soát nguồn"/>
    <s v="Sản xuất và kinh doanh"/>
    <n v="2003696"/>
    <s v="CÔNG TY CP THƯƠNG NGHIỆP TỔNG HỢP CẦN THƠ"/>
    <m/>
    <m/>
    <s v="Ms Châu"/>
    <s v="0918 822 246"/>
    <s v="lychau126@yahoo,com,vn"/>
    <s v="Cá tươi"/>
    <s v="Huỳnh Thanh Hòa"/>
    <m/>
    <s v="QA NCC"/>
    <d v="2026-02-02T00:00:00"/>
    <n v="0"/>
    <s v=" Không đạt và ngừng mua hàng"/>
    <m/>
    <m/>
    <m/>
    <m/>
    <m/>
    <m/>
    <s v="Lỗi quy trình sản xuất – chế biến"/>
    <s v="Có hướng dẫn tập huấn ATTP hộ nông dân liên kết nhưng chưa văn bản hóa_x000a_Chưa có tập huấn cho hộ nông dân về hướng dẫn thu hoạch _x000a_Chưa cung cấp được giấy đăng ký nuôi lồng bè_x000a_Chưa cung cấp được giấy KN nước vùng nuôi"/>
    <n v="0.621"/>
    <s v="Đạt mức cơ bản và tái đánh giá sau 6 tháng"/>
    <s v="NCC đã gửi hành động khắc phục"/>
    <d v="2026-02-06T00:00:00"/>
    <d v="2026-08-02T00:00:00"/>
    <x v="0"/>
  </r>
  <r>
    <n v="70"/>
    <n v="2026"/>
    <x v="1"/>
    <s v="Thực phẩm tươi sống, chế biến"/>
    <s v="Thịt"/>
    <s v="Phạm Thị Thảo_x000a_Nguyễn Thị Ngọc Tú"/>
    <s v="Huỳnh Thị Bảo Trâm"/>
    <s v="MN"/>
    <s v="Thành phố Cần Thơ"/>
    <s v="Định kỳ"/>
    <s v="Sản xuất và kinh doanh"/>
    <n v="2003696"/>
    <s v="CÔNG TY CP THƯƠNG NGHIỆP TỔNG HỢP CẦN THƠ"/>
    <s v="Pha lóc: Đ/C: Tổ 5, Khu phố 2, Phường An Khánh, Quận Ninh Kiều, TP, Cần Thơ"/>
    <m/>
    <s v="Ms Huỳnh"/>
    <s v="0918530779"/>
    <s v="nguyenthihuynh586@gmail,com;_x000a_lychau126@yahoo,com,vn"/>
    <s v="Thịt bò, thịt heo"/>
    <s v="Huỳnh Thanh Hòa"/>
    <m/>
    <s v="QA NCC"/>
    <d v="2026-02-03T00:00:00"/>
    <n v="0.67100000000000004"/>
    <s v="Đạt mức cơ bản và tái đánh giá sau 6 tháng"/>
    <m/>
    <m/>
    <m/>
    <m/>
    <m/>
    <m/>
    <s v="Lỗi vệ sinh nhà xưởng – thiết bị"/>
    <s v="Chưa bố trí riêng khu vực sạch và khu vực bẩn tách biệt nhau (khu làm nội tạng cùng khu giết mổ và để trực tiếp xuống sàn nhà)_x000a_Sàn nhà khu vực giết mổ đọng nước, trơn trượt _x000a_Chưa cung cấp hồ sơ tập huấn ATTP của khu vực lò mổ_x000a_Chưa cung cấp hồ sơ khám sức khỏe của khu vực lò mổ_x000a_Nhà xưởng khu giết mổ hở và chưa có lưới chắn côn trùng_x000a_Nhân viên giết mổ chưa tuân thủ BHLD (chưa tuân thủ mang bao tay và khẩu trang)_x000a_Giết mổ động vật trực tiếp trên sàn nhà_x000a_Khu vực giết mổ không đặt dụng cụ chứa đựng phế phụ phẩm và không có nắp đậy (để trực tiếp xuống sàn ngay khu vực giết mổ)_x000a_Nơi làm sạch lòng, dạ dày không tách biệt với nơi để tim, gan, thận và thịt, không bảo đảm không làm vấy nhiễm chéo_x000a_Chưa trang bị bảo hộ lao động cho khách tại  khu vực giết mổ_x000a_Chưa cung cấp phiếu KN nước khu vực giết mổ_x000a_Chưa cung cấp hồ sơ vệ sinh khử trùng bao gồm máy móc thiết bị và tần suất tại khu vực lò mổ_x000a_Chưa cung cấp được chương trình bẫy bắt côn trùng"/>
    <n v="0.67100000000000004"/>
    <s v="Đạt mức cơ bản và tái đánh giá sau 6 tháng"/>
    <m/>
    <m/>
    <d v="2026-08-03T00:00:00"/>
    <x v="0"/>
  </r>
  <r>
    <n v="71"/>
    <n v="2026"/>
    <x v="1"/>
    <s v="Thực phẩm tươi sống, chế biến"/>
    <s v="Thịt"/>
    <s v="Phạm Thị Thảo_x000a_Nguyễn Thị Ngọc Tú"/>
    <s v="Huỳnh Thị Bảo Trâm"/>
    <s v="MN"/>
    <s v="Thành phố Hồ Chí Minh"/>
    <s v="Đột xuất"/>
    <s v="Sản xuất và kinh doanh"/>
    <n v="2011053"/>
    <s v="CTY CỔ PHẦN QUỐC TẾ HOA DOANH"/>
    <s v="Xưởng sản xuất: 140/28, Ấp 4, Xã Nhị Bình, Huyện Hóc Môn, Tp,HCM"/>
    <m/>
    <s v="Mrs Hóa"/>
    <s v="0905630568; 091323119"/>
    <s v="hoadoanhfoods@gmail,com"/>
    <s v="Thịt gà viên, chả lụa kiểu huế, tôm viên, cua đồng, khô các loại"/>
    <s v="Trần Khắc Điệp"/>
    <s v="Trương Duy Khánh"/>
    <s v="QA NCC"/>
    <d v="2026-01-29T00:00:00"/>
    <m/>
    <s v="Không đánh giá xếp loại"/>
    <m/>
    <m/>
    <m/>
    <m/>
    <s v="Lỗi hồ sơ chứng từ truy xuất"/>
    <s v="Hồ sơ nhập nguyên liệu “vụn heo đông lạnh” Việt Hưng Phát phát sinh nhiều vấn đề khi giao lô hàng đầu tiên cho NCC Hoa Doanh vào ngày 10/01/2026, lô nguyên liệu  dương tính với virus dịch tả lợn Châu Phi,_x000a_• Lô hàng không đạt nhiệt độ: (-) 10C thay vì ít nhất là âm (-) 14C theo quy định (đối với tâm sản phẩm đông lạnh)_x000a_• Thùng hàng có dấu hiệu không còn nguyên đai, nguyên kiện, có dấu hiệu đã được mở từ trước đó (19 thùng * 27 kg)_x000a_Biểu mẫu nhập nguyên liệu đầu vào không có ghi NSX-HSD của nguyên liệu_x000a_Biểu mẫu xuất kho của Việt Hưng Phát ghi tên sản phẩm là “vụn heo” biểu mẫu nhập kho của NCC Hoa Doanh lại ghi là “nạc heo”_x000a_Kiểm nghiệm định kỳ sản phẩm: NCC Hoa Doanh có cung cấp phiếu kiểm nghiệm định kỳ sản phẩm: chả lụa Huế, chả cốm, bánh giò trứng cút…=&gt; Chỉ tiêu kiểm nghiệm đã thực hiện: vi sinh, hóa lý tuy nhiên không kiểm xác xuất đánh giá “Sản phẩm có bị nhiễm virus dịch tả lợn Châu Phi hay không”  (Số lượng mẫu đã kiểm…,phiếu… NCC lên kế hoạch bổ sung sau)"/>
    <m/>
    <m/>
    <m/>
    <s v="Không đánh giá xếp loại"/>
    <m/>
    <m/>
    <b v="0"/>
    <x v="1"/>
  </r>
  <r>
    <n v="72"/>
    <n v="2026"/>
    <x v="1"/>
    <s v="Thực phẩm tươi sống, chế biến"/>
    <s v="Thủy hải sản"/>
    <s v="Phạm Thị Thảo_x000a_Nguyễn Thị Ngọc Tú"/>
    <s v="Trần Quang Huy"/>
    <s v="MN"/>
    <s v="Thành phố Hồ Chí Minh"/>
    <s v="Đột xuất"/>
    <s v="Sản xuất và kinh doanh"/>
    <n v="2002701"/>
    <s v="CÔNG TY TNHH THƯƠNG MẠI TUẤN NGUYỄN"/>
    <s v="Số C11/37 Đường Tân Túc, Xã Tân Nhựt, Thành phố Hồ Chí Minh"/>
    <m/>
    <s v="Ms,Giàu "/>
    <s v="0909 22 88 44"/>
    <s v="giau@tuannguyen,com,vn"/>
    <s v="Thủy hải sản"/>
    <s v="Trương Duy Khánh"/>
    <m/>
    <s v="QA NCC"/>
    <d v="2026-01-29T00:00:00"/>
    <n v="0.7"/>
    <s v="Đạt mức cơ bản và tái đánh giá sau 6 tháng"/>
    <m/>
    <m/>
    <m/>
    <m/>
    <s v="Lỗi hồ sơ chứng từ truy xuất"/>
    <s v="Chưa có hồ sơ kiểm soát đo lường các sản phẩm sau quá trình cân_x000a_Chưa thể truy xuất đến tận nông hộ liên kết do hộ liên kết trung gian không lập danh sách các nông hộ liên kết_x000a_Chưa có quy trình riêng để kiểm soát chất lượng nguyên liệu_x000a_Chưa có khu vực lưu mẫu, chưa có hồ sơ theo dõi"/>
    <s v="Lỗi quy trình sản xuất – chế biến"/>
    <s v="Cơ sở nằm trong khu dân cư _x000a_Không có kho lưu trữ riêng, sản phẩm sau khi đóng gói được cho vào các tủ đông, tủ mát để xuất hàng_x000a_Sàn nhà khu vực sơ chế đọng nhiều nước"/>
    <n v="0.7"/>
    <s v="Đạt mức cơ bản và tái đánh giá sau 6 tháng"/>
    <m/>
    <m/>
    <d v="2026-07-29T00:00:00"/>
    <x v="0"/>
  </r>
  <r>
    <n v="73"/>
    <n v="2026"/>
    <x v="1"/>
    <s v="Thực phẩm công nghệ"/>
    <s v="Thực phẩm khô"/>
    <s v="Nguyễn Hoàng Bích Trâm"/>
    <s v="Lê Thị Yến"/>
    <s v="MN"/>
    <s v="Thành phố Hồ Chí Minh"/>
    <s v="Mở mới"/>
    <s v="Sản xuất và kinh doanh"/>
    <s v="NCC mới"/>
    <s v="CÔNG TY CHẾ BIÊN ĐIỀU VÀ NÔNG SẢN VEGETEXCO"/>
    <s v="Quốc lộ 13, tổ 2, Khu phố Thành Tâm 2, P, Chơn Thành, Tỉnh Đồng Nai (Bình Phước cũ)"/>
    <m/>
    <s v="Ms, Hương "/>
    <s v="0984152968"/>
    <s v="Rau Quả Nông Sản' &lt;rauqua,nongsan,004@gmail,com&gt;"/>
    <s v="Các loại đậu, hạt điều"/>
    <s v="Trương Duy Khánh"/>
    <m/>
    <s v="QA NCC"/>
    <d v="2026-02-02T00:00:00"/>
    <n v="0.62"/>
    <s v="Đạt mức cơ bản và tái đánh giá sau 6 tháng"/>
    <m/>
    <m/>
    <m/>
    <m/>
    <s v="Lỗi hồ sơ chứng từ truy xuất"/>
    <s v="Một số bộ hồ sơ công bố tên sản phẩm và tên trên phiếu kiểm nghiệm không đồng nhất, ví dụ sản phẩm mè đen (vừng đen, kiểm nghiệm vừng (mè); đậu trắng (hscb đậu trắng, kiểm nghiệm là hạt đậu trắng), nhãn phụ sản phẩm ghi thông tin quảng cáo: không co chất bảo quản, tuy nhiên ncc chưa có hồ sơ chứng minh thông tin quảng cáo này, thiếu thông tin cảnh báo_x000a_Chưa có khu vực riêng để lưu giữ tạm thời các sản phẩm không đạt chất lượng_x000a_Có khu vực lưu mẫu, tuy nhiên chưa có biểu mẫu kiểm tra, ghi chép,_x000a_Chưa có tiêu chuẩn kiểm tra nguyên liệu các loại hạt_x000a_Nông hộ liên kết chưa cung cấp được diện tích trồng của từng loại, sản lượng dự kiến _x000a_Kiểm nghiệm nước còn thiếu một số chỉ tiêu (NH3, KMnO4…)"/>
    <s v="Lỗi vệ sinh nhà xưởng – thiết bị"/>
    <s v="Khu vực thay bảo hộ lao động bố trí trong kho nguyên liệu, không bố trí phòng riêng_x000a_Cửa ra vào kho nguyên liệu không có màng chắn để ngăn côn trùng và động vật gây hại,_x000a_Phòng thay bảo hộ lao động nằm trong kho nguyên liệu, không bố trí phòng riêng biệt_x000a_Khu vực sơ chế; cửa sổ còn dơ, đóng bụi,, mạng nhện_x000a_Các sản phẩm bảo quản trong kho còn để sát tường, chưa có bảng nhận diện ngày sản xuất, ngày đóng gói, không nhận diện được các lô_x000a_Kho chứa nguyên liệu các cửa sổ không có màng chắn công trùng, cửa để hở, nguy cơ cao các loại động vật gậm nhắm và côn trùng xâm nhập"/>
    <n v="0.62"/>
    <s v="Đạt mức cơ bản và tái đánh giá sau 6 tháng"/>
    <m/>
    <m/>
    <d v="2026-08-02T00:00:00"/>
    <x v="0"/>
  </r>
  <r>
    <n v="74"/>
    <n v="2026"/>
    <x v="1"/>
    <s v="Thực phẩm tươi sống, chế biến"/>
    <s v="Thức ăn nấu sẵn"/>
    <s v="Nguyễn Thị Dung_x000a_Nguyễn Thị Ngọc Tú"/>
    <s v="Huỳnh Thị Bảo Trâm"/>
    <s v="MN"/>
    <s v="Tỉnh Tây Ninh"/>
    <s v="Định kỳ"/>
    <s v="Sản xuất và kinh doanh"/>
    <n v="2061144"/>
    <s v="CTY TNHH 2G"/>
    <m/>
    <s v="Cơ sở gia công cho CÔNG TY TNHH 2G, là Công ty TNHH Tân Nhiên Chi Nhánh 1_Số 17A, đường 38, Nguyễn Lương Bằng, Trường Phú, Trường Đông, Hòa Thành, Tây NinhCơ sở tráng bánh (nguyên liệu cho sản xuất) là Công ty TNHH Tân Nhiên_Số 06, hẻm 34, Nguyễn Lương Bằng, Trường Phú, Trường Đông, Hòa Thành, Tây Ninh"/>
    <s v="Ms Huỳnh"/>
    <s v="0388 167 697"/>
    <s v="Huynhle@2gtrading,com,vn"/>
    <s v="Bánh tráng mắm ruốc, bánh tráng tỏi ớt…"/>
    <s v="Trần Khắc Điệp"/>
    <m/>
    <s v="QA NCC"/>
    <d v="2026-01-30T00:00:00"/>
    <n v="0.62"/>
    <s v="Đạt mức cơ bản và tái đánh giá sau 6 tháng"/>
    <m/>
    <m/>
    <m/>
    <m/>
    <s v="Lỗi hồ sơ chứng từ truy xuất"/>
    <s v="Thành phẩn trong HSCB của 03 sản phẩm đang giao cho WCM: nguyên liệu &quot;bánh tráng nền&quot; có sử dụng màu caremel nhưng trong thành phần sản phẩm lại không có kê khai =&gt; NCC làm lại HSCB hoặc làm TCB nguyên liệu &quot;bánh tráng&quot;_x000a_Cơ sở chưa làm &quot;tiêu chuẩn cơ sở về thành phần dinh dưỡng&quot; của sản phẩm_x000a_Hồ sơ truy xuất của nguyên liệu thiếu:_x000a_+ NSX/HSD của nguyên liệu tươi: ớt, tỏi_x000a_+ HSD của đường, bột ngọt, muối_x000a_Chưa cung cấp được _x000a_+ Hồ sơ KN của nguyên liệu: mắm ruốc_x000a_+ Chứng từ nhập khẩu đường của NCC trung gian từ Campuchia về Việt Nam_x000a_Có giấy xác nhận tập huấn kiến thức ATTP tại cơ sở, tuy nhiên chưa bài thi lại không thể hiện tên người làm bài và ngày/tháng/năm thực hiện bài thi"/>
    <s v="Lỗi vệ sinh nhà xưởng – thiết bị"/>
    <s v="Nón bảo hộ chưa trùm hết tóc của nhân viên công đoạn quét xốt vào bánh tráng =&gt; nguy cơ dị vật _x000a_Kho nguyên liệu Tân Nhiên CN1: nguyên liệu thực phẩm để chung với hóa chất vệ sinh khử trùng_x000a_Tân Nhiên: tường bị thấm, bẩn khu vực gần trần nhà_x000a_Tân Nhiên: sàn bẩn_x000a_Tân Nhiên CN1: nhà xưởng nướng bánh có ruồi_x000a_Tân Nhiên CN1:  nguyên liệu bánh tráng không có thông tin tên sản phẩm, cơ sở sản xuất, địa chỉ…_x000a_Hóa chất diệt chuột bên ngoài nhà xưởng: &quot;Storm&quot;_x000a_Chưa thể được liều lượng sử dụng"/>
    <n v="0.73"/>
    <s v="Đạt mức cơ bản và tái đánh giá sau 6 tháng"/>
    <s v="NCC đã gửi hành động khắc phục"/>
    <d v="2026-02-10T00:00:00"/>
    <d v="2026-07-30T00:00:00"/>
    <x v="0"/>
  </r>
  <r>
    <n v="75"/>
    <n v="2026"/>
    <x v="1"/>
    <s v="Thực phẩm tươi sống, chế biến"/>
    <s v="Thịt"/>
    <s v="Phạm Thị Thảo_x000a_Nguyễn Thị Ngọc Tú"/>
    <s v="Huỳnh Thị Bảo Trâm"/>
    <s v="MN"/>
    <s v="Tỉnh Tây Ninh"/>
    <s v="Định kỳ"/>
    <s v="Sản xuất và kinh doanh"/>
    <n v="2003677"/>
    <s v="CÔNG TY TNHH TMDV XNK TP SẠCH"/>
    <s v="46/53/12 đường số 18, F,BHH, Q, Bình Tân, Thành phố Hồ Chí Minh, Việt Nam"/>
    <m/>
    <s v="Mr, Khánh"/>
    <s v="0934 742 752_x000a_0907,693779"/>
    <s v="sales@bosach,com"/>
    <s v="Thịt bò tái, thịt bò xào, khổ qua nhồi thịt, thịt bò xay"/>
    <s v="Trần Khắc Điệp"/>
    <m/>
    <s v="QA NCC"/>
    <d v="2026-02-05T00:00:00"/>
    <n v="0.68500000000000005"/>
    <s v="Đạt mức cơ bản và tái đánh giá sau 6 tháng"/>
    <m/>
    <m/>
    <m/>
    <m/>
    <s v="Lỗi hồ sơ chứng từ truy xuất"/>
    <s v="Phiếu tiếp nhận nguyên liệu đầu vào:_x000a_Ngày 27/01/2026, thịt bò thiếu HSD_x000a_Ngày 02/02/2026, thịt heo (cốt lết, nạc đùi, thịt vai…) thiếu HSD, một số thì ghi HSD 3 ngày_x000a_Thiếu giấy kiểm dịch trước khi giết mổ tại:_x000a_Công ty TNHH MTV SƠN THỦY HÀ_x000a_Công ty TNHH TP LỘC AN"/>
    <s v="Lỗi quy trình sản xuất – chế biến"/>
    <s v="Có nhiệt kế kiểm soát nhiệt độ, ,nhưng chưa được hiệu chuẩn/kiểm định định kì hằng năm_x000a_Phòng sơ chế rau củ quả/xay thịt thiết kế không kín =&gt; côn trùng và động vật gây hại dễ xâm nhập và nhiễm/rơi rớt vào bánh thành phẩm,_x000a_Cơ sở không cung cấp hợp đồng thu gom rác thải với bên cung cấp dịch vụ_x000a_Hàng hóa trong kho nguyên liệu và kho bán thành phẩm để sát tường"/>
    <n v="0.68500000000000005"/>
    <s v="Đạt mức cơ bản và tái đánh giá sau 6 tháng"/>
    <m/>
    <m/>
    <d v="2026-08-05T00:00:00"/>
    <x v="0"/>
  </r>
  <r>
    <n v="76"/>
    <n v="2026"/>
    <x v="1"/>
    <s v="Thực phẩm tươi sống, chế biến"/>
    <s v="Bánh kẹo"/>
    <s v="Nguyễn Hoàng Bích Trâm"/>
    <s v="Lê Khánh Châu"/>
    <s v="MN"/>
    <s v="Tỉnh Đồng Nai"/>
    <s v="Định kỳ"/>
    <s v="Sản xuất và kinh doanh"/>
    <n v="2010003"/>
    <s v="CÔNG TY TNHH MTV SX TM THỰC PHẨM YẾN NHUNG"/>
    <s v="Lô 248, Đường số 12, KCN Amata, P, Long Bình, TP, Biên Hòa, Tỉnh Đồng Nai"/>
    <m/>
    <s v="Ms, Nguyệt"/>
    <s v="0937 969 677"/>
    <s v="yennhung@yennhungcandy,com,vn"/>
    <s v="Các loại hạt hướng dương, hạt điều"/>
    <s v="Trương Duy Khánh"/>
    <m/>
    <s v="QA NCC"/>
    <d v="2026-02-09T00:00:00"/>
    <n v="0.7"/>
    <s v="Đạt mức cơ bản và tái đánh giá sau 6 tháng"/>
    <m/>
    <m/>
    <m/>
    <m/>
    <s v="Lỗi hồ sơ chứng từ truy xuất"/>
    <s v="Có quy định độ ẩm của nguyên liệu, thành phẩm, tuy nhiên không có biểu mẫu kiểm soát, không đo độ ẩm của nguyên liệu, thành phẩm"/>
    <s v="Lỗi quy trình sản xuất – chế biến"/>
    <s v="Lưu tuy nhiên biểu mẫu chưa đầy đủ thông tin kiểm soát,_x000a_Các loại nguyên liệu trong kho không có quy định hạn sử dụng sau khi mở bao bì_x000a_Thiếu giấy khám sức khỏe của chủ cơ sở_x000a_Thực tế ghi nhận có bình nước uống để trong khu vực gia nhiệt phòng chế biến,_x000a_Nền khu vực rửa bị bong tróc _x000a_Có kiến trong mẫu nho khô bán thành phẩm tại kho nguyên liệu"/>
    <n v="0.7"/>
    <s v="Đạt mức cơ bản và tái đánh giá sau 6 tháng"/>
    <m/>
    <m/>
    <d v="2026-08-09T00:00:00"/>
    <x v="0"/>
  </r>
  <r>
    <n v="77"/>
    <n v="2026"/>
    <x v="1"/>
    <s v="Thực phẩm tươi sống, chế biến"/>
    <s v="Thủy hải sản"/>
    <s v="Nguyễn Thị Thanh Hào"/>
    <s v="Trần Quang Huy"/>
    <s v="MN"/>
    <s v="Thành phố Hồ Chí Minh"/>
    <s v="Định kỳ"/>
    <s v="Tự sản xuất"/>
    <s v="2003458"/>
    <s v="CTY TNHH TMDV AN VĨNH"/>
    <s v="87/23 Phan Văn Hớn, Khu phố 4, Quận 12, TP, Hồ Chí Minh"/>
    <m/>
    <s v="Mrs Hải_x0009_"/>
    <s v=" 0944277293_x0009_"/>
    <s v="tsanvinh@vnn,vn'; 'anvinh17620@gmail,com'; 'anvinh1211@gmail,com'; 'HẢI AN VĨNH' &lt;anvinh7621@gmail,com&gt;; 'phongqlclanvinh@gmail,com'"/>
    <s v="Cá sặc, tôm khô"/>
    <s v="Hoàng Kim Duy"/>
    <m/>
    <s v="QA NCC"/>
    <d v="2026-02-12T00:00:00"/>
    <n v="0.67259999999999998"/>
    <s v="Đạt mức cơ bản và tái đánh giá sau 6 tháng"/>
    <m/>
    <m/>
    <s v="Lỗi khác"/>
    <s v="Chưa có hồ sơ truy xuất"/>
    <s v="Lỗi hồ sơ chứng từ truy xuất"/>
    <s v="Chưa có hồ sơ truy xuất"/>
    <s v="Lỗi vệ sinh nhà xưởng – thiết bị"/>
    <s v="Kho chứa còn rác dưới gầm_x000a_Nhiệt độ kho lạnh chưa quy định 2h/lần_x000a_Biên bản kiểm soát đo lường chưa quy định tần suất kiểm tra_x000a_Hồ sơ vệ sinh định kỳ chưa đầy đủ theo quy trình (Kho đông, tủ đông) ; Chưa có hồ sơ bể chứa nước _x000a_Chưa có PKN chất tẩy rửa ; PKN cồn trước thời điểm công bố"/>
    <n v="0.70489999999999997"/>
    <s v="Đạt mức cơ bản và tái đánh giá sau 6 tháng"/>
    <s v="NCC đã gửi hành động khắc phục"/>
    <d v="2026-03-03T00:00:00"/>
    <d v="2026-08-12T00:00:00"/>
    <x v="0"/>
  </r>
  <r>
    <n v="78"/>
    <n v="2026"/>
    <x v="1"/>
    <s v="Thực phẩm tươi sống, chế biến"/>
    <s v="Thịt"/>
    <s v="Phạm Thị Thảo"/>
    <s v="Trần Quang Huy"/>
    <s v="MN"/>
    <s v="Thành phố Hồ Chí Minh"/>
    <s v="Định kỳ"/>
    <s v="Sản xuất và kinh doanh"/>
    <s v="2011430"/>
    <s v="CHI NHÁNH CÔNG TY CỔ PHẦN SIBA"/>
    <s v="CTY TNHH CƠM NGON SIBA_x000a_Chi nhánh: 48 Dương Đình Hội, Phước Long B, Thủ Đức, HCM_x000a_Chi nhánh: 44/16, Đường Quốc Lộ 13 Khu phố Đông, Phường Vĩnh Phú, TP Thuận An, Bình Dương"/>
    <m/>
    <s v="Ms, Vân"/>
    <s v="0917759499"/>
    <s v="vantt@sibafood,vn"/>
    <s v="Chả lá lốt, Thịt mọc, Thịt xiên mắc mật, chân giò giả cầy, ba chỉ ướp BBQ…"/>
    <s v="Mai Văn Biên"/>
    <m/>
    <s v="QA NCC"/>
    <d v="2026-02-11T00:00:00"/>
    <n v="0.75"/>
    <s v="Đạt mức cơ bản và tái đánh giá sau 6 tháng"/>
    <m/>
    <m/>
    <m/>
    <m/>
    <m/>
    <m/>
    <s v="Yếu tố con người"/>
    <s v="Đồ bảo hộ lao động còn treo chung cùng quần áo bình thường_x000a_Cần tuân thủ các thủ tục vệ sinh trước khi vào nơi sản xuất (Chưa yêu cầu khách tham quan phải rửa tay và vệ sinh),_x000a_Phòng vệ sinh gần nơi sản xuất hơn phòng thay đồ (dễ gặp tình trạng không tuân thủ) --&gt; Khu vực Thuận An,_x000a_Chưa cung cấp hồ sơ hóa chất, an toàn hóa chất,_x000a_NCC sử dụng nước máy, tuy nhiên chưa thực hiện kiểm soát, mới có kế hoạch sắp tới sẽ kiểm, (Bếp khu vực Thuận An),_x000a_Các phiếu kiểm soát vệ sinh cần thiếu chữ ký của người giám sát (xem lại),_x000a_Máy lạnh tại khu vực sơ chế, đóng gói chưa đảm bảo, "/>
    <n v="0.75"/>
    <s v="Đạt mức cơ bản và tái đánh giá sau 6 tháng"/>
    <s v=""/>
    <m/>
    <d v="2026-08-11T00:00:00"/>
    <x v="0"/>
  </r>
  <r>
    <n v="79"/>
    <n v="2026"/>
    <x v="1"/>
    <s v="Thực phẩm tươi sống, chế biến"/>
    <s v="Thủy hải sản"/>
    <s v="Nguyễn Thị Thanh Hào"/>
    <s v="Trần Quang Huy"/>
    <s v="MB"/>
    <s v="Thành phố Hà Nội"/>
    <s v="Kiểm soát nguồn"/>
    <s v="Kinh doanh"/>
    <s v="2010727"/>
    <s v="HOÀNG THỊ XUYÊN"/>
    <m/>
    <s v="Trần Thị Nhung:Bắc Đại 2, Cát Thành, Ninh Bình"/>
    <s v="Ms Ngọc: '0385953652/ 0974874770; 0362830866_x000a_Trả phiếu nhập kho cho NCC vào zalo 0362830866 hoặc imail: baongoc111985@gmail,com trong 1 ngày làm việc"/>
    <s v="baongoc111985@gmail,com"/>
    <s v="baongoc111985@gmail,com"/>
    <s v="Ốc bươu"/>
    <s v="Trần Văn Khoa"/>
    <s v="Nguyễn Thị Kim Lanh"/>
    <s v="QA NCC"/>
    <d v="2026-01-29T00:00:00"/>
    <n v="0.51200000000000001"/>
    <s v=" Không đạt và ngừng mua hàng"/>
    <s v="Không có GCN"/>
    <s v="Chưa có hợp đồng + bản cam kết ATTP của đơn vị liên kết"/>
    <m/>
    <m/>
    <s v="Lỗi hồ sơ chứng từ truy xuất"/>
    <s v="Không có hóa đơn, bảng kê mua bán các lô hàng"/>
    <s v="Lỗi vệ sinh nhà xưởng – thiết bị"/>
    <s v="Nhà xưởng không đảm bảo VSATTP: không theo nguyên tắc 1 chiều, không kín, không có kho chuyên dụng,,,"/>
    <n v="0.51200000000000001"/>
    <s v=" Không đạt và ngừng mua hàng"/>
    <m/>
    <m/>
    <b v="0"/>
    <x v="1"/>
  </r>
  <r>
    <n v="80"/>
    <n v="2026"/>
    <x v="1"/>
    <s v="Thực phẩm tươi sống, chế biến"/>
    <s v="Thủy hải sản"/>
    <s v="Nguyễn Thị Dung"/>
    <s v="Huỳnh Thị Bảo Trâm"/>
    <s v="MB"/>
    <s v="Tỉnh Hưng Yên"/>
    <s v="Định kỳ"/>
    <s v="Tự sản xuất"/>
    <n v="2010502"/>
    <s v="CTY CP KMH FOOD"/>
    <m/>
    <s v="Công ty cổ phần Kim Minh Hòa Food- Lô CNQH-1, Cụm công nghiệp Hưng Nhân, Xã Long Hưng, Hưng Yên"/>
    <s v="Phạm Thế Hưng"/>
    <s v="091 332 3333"/>
    <s v="hungpt@baolamjsc,net"/>
    <s v="Chân gà chế biến"/>
    <s v="Bùi Thị Mai"/>
    <m/>
    <s v="QA NCC"/>
    <d v="2026-02-12T00:00:00"/>
    <n v="0.67"/>
    <s v="Đạt mức cơ bản và tái đánh giá sau 6 tháng"/>
    <m/>
    <m/>
    <s v="Vi phạm kiểm soát mối nguy"/>
    <s v="Kế hoạch HACCP cần điêu chỉnh lại biện pháp kiểm soát, Một số NVL lấy từ NCC loại bỏ gửi mẫu phân tích ngoài thay thế bằng kiểm soát hồ sơ công bố, kiểm nghiệm từ NCC, đánh giá ncc…do thực tế không thực hiện vd như NVL đường…"/>
    <s v="Lỗi hồ sơ chứng từ truy xuất"/>
    <s v="NCC chưa bổ sung tình huống giả định truy xuất xuôi, truy xuất ngược=&gt; Hoàn thiện gửi lại WCM"/>
    <s v="Lỗi vệ sinh nhà xưởng – thiết bị"/>
    <s v="Nhà xưởng trong giai đoạn hoàn thiện khu vực khuôn viên ngoài, có mối nguy vật lý (Bụi) nếu không đảm bảo che chắn,"/>
    <n v="0.67"/>
    <s v="Đạt mức cơ bản và tái đánh giá sau 6 tháng"/>
    <m/>
    <m/>
    <d v="2026-08-12T00:00:00"/>
    <x v="0"/>
  </r>
  <r>
    <n v="81"/>
    <n v="2026"/>
    <x v="1"/>
    <s v="Thực phẩm tươi sống, chế biến"/>
    <s v="Thủy hải sản"/>
    <s v="Nguyễn Thị Thanh Hào"/>
    <s v="Trần Quang Huy"/>
    <s v="MN"/>
    <s v="Thành phố Hồ Chí Minh"/>
    <s v="Kiểm soát nguồn"/>
    <s v="Sản xuất và kinh doanh"/>
    <n v="2000538"/>
    <s v="CTY TNHH XNK PHẠM GIA PHÁT"/>
    <s v="Sạp F2_037 + F2_ 038 chợ đầu mối nông sản thực phẩm Bình Điền, Đường Nguyễn Văn Linh, phường 7, Quận 8, Thành phố HCM,"/>
    <s v="HKD: Huỳnh Thanh Dương địa chỉ: Số 27, ấp Long Thành, xã Tân Long, TP Cần Thơ"/>
    <s v="Ms Hòa"/>
    <s v="0903978688"/>
    <s v="haisanhailu@gmail,com'"/>
    <s v="Ốc bươu"/>
    <s v="Mai Văn Biên"/>
    <s v="Nguyễn Quốc Hiển"/>
    <s v="QA NCC"/>
    <d v="2026-01-30T00:00:00"/>
    <n v="0.46600000000000003"/>
    <s v=" Không đạt và ngừng mua hàng"/>
    <m/>
    <m/>
    <m/>
    <m/>
    <s v="Lỗi hồ sơ chứng từ truy xuất"/>
    <s v="Hợp đồng thu mua ốc hộ kinh doanh Huỳnh Thanh Dương chưa thể hiện đúng thông tin (năm ký 2027), chưa đồng nhất địa chỉ giữa cam kết sản xuất an toàn và địa chỉ thể hiện trên hợp đồng,"/>
    <s v="Lỗi vệ sinh nhà xưởng – thiết bị"/>
    <s v="Nhân viên sản xuất chưa được khám sức khỏe đầy đủ (chỉ cung cấp 6 bộ hồ sơ nhưng thực tế 15 nhân viên)_x000a_Chưa bố trí khu vực rửa tay và xà phòng diệt khuẩn tại khu vực sản xuất_x000a_Cơ sở sản xuất chưa kín, chưa có rào che xung quanh_x000a_Chưa có sực tách biệt các khu vực trong nhà sản xuất (Khu vực bảo quản chung khu vực sản xuất,…)_x000a_Khu vực sản xuất rất nhiều ruồi_x000a_Chỉ vệ sinh sơ chưa có văn bản hướng dẫn_x000a__x000a_Chưa có phòng thay đồ bảo hộ, chưa trang bị vỏi rửa tay thích hợp_x000a_Chưa có biện pháp kiểm soát động vật gây hại_x000a_Xử lý cá để trực tiếp dưới sàn (cá diêu hồng)_x000a_Chưa cung cấp KN nước tại cơ sở sơ chế_x000a_Chưa có phân biệt dụng cụ chứa phế liệu và nguyên liệu _x000a_"/>
    <n v="0.6"/>
    <s v="Đạt mức cơ bản và tái đánh giá sau 6 tháng"/>
    <s v="NCC đã gửi hành động khắc phục"/>
    <d v="2026-08-02T00:00:00"/>
    <d v="2026-07-30T00:00:00"/>
    <x v="0"/>
  </r>
  <r>
    <n v="82"/>
    <n v="2026"/>
    <x v="2"/>
    <s v="Thực phẩm tươi sống, chế biến"/>
    <s v="Trái cây"/>
    <s v="Nguyễn Thị Thùy Linh"/>
    <s v="Lưu Thị Hậu"/>
    <s v="MN"/>
    <s v="Tỉnh Vĩnh Long"/>
    <s v="Kiểm soát nguồn"/>
    <s v="Sản xuất và kinh doanh"/>
    <n v="2008200"/>
    <s v="CTY CP TRÁI CÂY MIỀN TÂY"/>
    <m/>
    <s v="HTX Thông Hòa HND: Lê Văn Hảo địa chỉ: Rạch Nghệ, Tam Ngãi, Vĩnh Long"/>
    <s v="MR Tây: "/>
    <n v="966605989"/>
    <s v="congtytraicaymientay2017@gmail,com;"/>
    <s v="Cam sành"/>
    <s v="Huỳnh Thanh Hòa"/>
    <m/>
    <s v="QA NCC"/>
    <d v="2026-02-26T00:00:00"/>
    <n v="0"/>
    <s v=" Không đạt và ngừng mua hàng"/>
    <s v="Không có GPKD+GCN"/>
    <s v="Chưa có HĐ thu mua với HTX Thông Hòa và bản cam kết sản xuất ATTP hộ nông dân"/>
    <m/>
    <m/>
    <s v="Lỗi hồ sơ chứng từ truy xuất"/>
    <s v="Chưa có nhật ký sản xuất hộ nông dân, hóa đơn phân thuốc"/>
    <s v="Lỗi khác"/>
    <s v="Đất và nước tưới vùng trồng chưa kiểm nghiệm"/>
    <n v="0.7"/>
    <s v="Đạt mức cơ bản và tái đánh giá sau 6 tháng"/>
    <s v="NCC đã gửi hành động khắc phục"/>
    <d v="2026-03-02T00:00:00"/>
    <d v="2026-08-26T00:00:00"/>
    <x v="0"/>
  </r>
  <r>
    <n v="83"/>
    <n v="2026"/>
    <x v="2"/>
    <s v="Thực phẩm tươi sống, chế biến"/>
    <s v="Trái cây"/>
    <s v="Nguyễn Thị Thùy Linh"/>
    <s v="Lưu Thị Hậu"/>
    <s v="MN"/>
    <s v="Tỉnh Vĩnh Long"/>
    <s v="Kiểm soát nguồn"/>
    <s v="Sản xuất và kinh doanh"/>
    <n v="2008200"/>
    <s v="CTY CP TRÁI CÂY MIỀN TÂY"/>
    <m/>
    <s v="HTX Thông Hòa HND:Nguyễn Văn Nguyên địa chỉ: Rạch Nghệ, Tam Ngãi, Vĩnh Long"/>
    <s v="MR Tây: "/>
    <n v="966605989"/>
    <s v="congtytraicaymientay2017@gmail,com;"/>
    <s v="Cam sành"/>
    <s v="Huỳnh Thanh Hòa"/>
    <m/>
    <s v="QA NCC"/>
    <d v="2026-02-26T00:00:00"/>
    <n v="0"/>
    <s v=" Không đạt và ngừng mua hàng"/>
    <s v="Không có GPKD+GCN"/>
    <s v="Chưa có HĐ thu mua với HTX Thông Hòa và bản cam kết sản xuất ATTP hộ nông dân"/>
    <m/>
    <m/>
    <s v="Lỗi hồ sơ chứng từ truy xuất"/>
    <s v="Chưa có nhật ký sản xuất hộ nông dân, hóa đơn phân thuốc"/>
    <s v="Lỗi khác"/>
    <s v="Vườn còn cam hư chưa được thu gom triệt để_x000a_Đất và nước tưới vùng trồng chưa kiểm nghiệm"/>
    <n v="0.62"/>
    <s v="Đạt mức cơ bản và tái đánh giá sau 6 tháng"/>
    <s v="NCC đã gửi hành động khắc phục"/>
    <d v="2026-03-02T00:00:00"/>
    <d v="2026-08-26T00:00:00"/>
    <x v="0"/>
  </r>
  <r>
    <n v="84"/>
    <n v="2026"/>
    <x v="2"/>
    <s v="Thực phẩm tươi sống, chế biến"/>
    <s v="Rau củ"/>
    <s v="Lâm Kim Huyền Trân_x000a_Kiều Thị Tuyết Sương_x000a_Nguyễn Thị Bách Thoa"/>
    <s v="Dương Thị Lựu, Lưu Thị Hậu"/>
    <s v="MN"/>
    <s v="Thành phố Hồ Chí Minh"/>
    <s v="Mở mới"/>
    <s v="Sản xuất và kinh doanh"/>
    <s v="NCC mới"/>
    <s v="CÔNG TY TNHH CN TM DV THÁI BÌNH"/>
    <s v="Kho sơ chế/đóng gói: 23/3 Đường Xuân Thới 13, Xuân Thới Sơn, TP HCM"/>
    <m/>
    <s v="Ms Thơm"/>
    <s v="84 944 078 218 "/>
    <s v="mailto:info@thaibinhfood,org"/>
    <s v="Xà lách, cải xanh, cải thìa, cải ngọt, mồng tơi, rau muống, rau dền…"/>
    <s v="Trần Khắc Điệp"/>
    <m/>
    <s v="QA NCC"/>
    <d v="2026-03-04T00:00:00"/>
    <n v="0.69199999999999995"/>
    <s v="Đạt mức cơ bản và tái đánh giá sau 6 tháng"/>
    <m/>
    <s v="Vi phạm nhãn mác/bao bì"/>
    <s v="Nhãn sản phẩm thiếu thông tin: địa chỉ cơ sở sơ chế/đóng gói_x000a_Chưa có biện pháp ngăn chặn sự phát tán sang các ruộng xung quanh; phải có  biển cảnh báo khu vực mới phun thuốc_x000a_Không có nhật kí sản xuất nên không theo dõi được việc tuân thủ thời gian cách ly an toàn khi sử dụng BVTV"/>
    <s v="Lỗi hồ sơ chứng từ truy xuất"/>
    <s v="Lỗi quy trình sản xuất – chế biến"/>
    <s v="Chưa thực hiện ghi chép nhật kí sản xuất,_x000a_NCC chưa thực hiện kiển nghiệm nước vừng trồng (NCC có rửa dưa và một số loại rau củ khác)_x000a_Phân thuốc đang mua nhỏ lẻ nên hộ nông dân cũng không có hóa đơn chứng từ,_x000a_Chưa có bảng thông tin nhận diện lô, thửa sản xuất"/>
    <s v="Lỗi quy trình sản xuất – chế biến"/>
    <s v="Tại thời điểm đánh giá chỉ có 04/10 nhân sự được đào tạo và tập huấn kiến thức về ATTP_x000a_Khu vực nhà vệ sinh chưa có biển báo nhắc nhở &quot;nhớ rửa tay sau khi đi vệ sinh&quot;_x000a_Chưa có hướng dẫn rửa tay 06 bước của Bộ Y Tế_x000a_Khu vực rửa tay sử dụng nước rửa tay có mùi và chưa có cồn sát khuẩn theo quy định_x000a_Nhà vệ sinh chưa có vách ngăn cứng ngăn cách với khu vực sản xuất tại cơ sở sơ chế/đóng gói_x000a_Chưa có lớp tập huấn ATTP, sử dụng phân thuốc cho hộ nông dân liên kết_x000a_Các hộ liên kết không mua BTVT/phân bón số lượng nhiều để lưu trữ, tuy nhiên phân lân và phân gà đã ủ không có nơi lưu trữ an toàn và cách ly với khu vực xung quanh,"/>
    <n v="0.69199999999999995"/>
    <s v="Đạt mức cơ bản và tái đánh giá sau 6 tháng"/>
    <m/>
    <m/>
    <d v="2026-09-04T00:00:00"/>
    <x v="0"/>
  </r>
  <r>
    <n v="85"/>
    <n v="2026"/>
    <x v="2"/>
    <s v="Thực phẩm tươi sống, chế biến"/>
    <s v="Rau củ"/>
    <s v="Lâm Kim Huyền Trân_x000a_Kiều Thị Tuyết Sương_x000a_Nguyễn Thị Bách Thoa"/>
    <s v="Dương Thị Lựu, Lưu Thị Hậu"/>
    <s v="MN"/>
    <s v="Thành phố Hồ Chí Minh"/>
    <s v="Mở mới"/>
    <s v="Sản xuất và kinh doanh"/>
    <s v="NCC mới"/>
    <s v="CÔNG TY TNHH CN TM DV THÁI BÌNH"/>
    <m/>
    <s v="Hoàng Văn Tiến_Tổ 14, Ấp 38, Xã Tân Vĩnh Lộc, HCM_x000a_"/>
    <s v="Ms Thơm"/>
    <s v="84 944 078 218 "/>
    <s v="mailto:info@thaibinhfood,org"/>
    <s v="Xà lách, cải xanh, cải thìa, cải ngọt, mồng tơi, rau muống, rau dền…"/>
    <s v="Trần Khắc Điệp"/>
    <m/>
    <s v="QA NCC"/>
    <d v="2026-03-04T00:00:00"/>
    <n v="0.64"/>
    <s v="Đạt mức cơ bản và tái đánh giá sau 6 tháng"/>
    <m/>
    <m/>
    <s v="Vi phạm kiểm soát mối nguy"/>
    <s v="Chưa có biện pháp ngăn chặn sự phát tán sang các ruộng xung quanh; phải có  biển cảnh báo khu vực mới phun thuốc_x000a_Không có nhật kí sản xuất nên không theo dõi được việc tuân thủ thời gian cách ly an toàn khi sử dụng BVTV"/>
    <s v="Lỗi hồ sơ chứng từ truy xuất"/>
    <s v="Chưa thực hiện ghi chép nhật kí sản xuất,_x000a_Phân thuốc đang mua nhỏ lẻ nên hộ nông dân cũng không có hóa đơn chứng từ,_x000a_Chưa có bảng thông tin nhận diện lô, thửa sản xuất"/>
    <s v="Lỗi quy trình sản xuất – chế biến"/>
    <s v="Chưa có lớp tập huấn ATTP, sử dụng phân thuốc cho hộ nông dân liên kết_x000a_Các hộ liên kết không mua BTVT/phân bón số lượng nhiều để lưu trữ, tuy nhiên phân lân và phân gà đã ủ không có nơi lưu trữ an toàn và cách ly với khu vực xung quanh,"/>
    <n v="0.64"/>
    <s v="Đạt mức cơ bản và tái đánh giá sau 6 tháng"/>
    <m/>
    <m/>
    <d v="2026-09-04T00:00:00"/>
    <x v="0"/>
  </r>
  <r>
    <n v="86"/>
    <n v="2026"/>
    <x v="2"/>
    <s v="Thực phẩm tươi sống, chế biến"/>
    <s v="Rau củ"/>
    <s v="Lâm Kim Huyền Trân_x000a_Kiều Thị Tuyết Sương_x000a_Nguyễn Thị Bách Thoa"/>
    <s v="Dương Thị Lựu, Lưu Thị Hậu"/>
    <s v="MN"/>
    <s v="Thành phố Hồ Chí Minh"/>
    <s v="Mở mới"/>
    <s v="Sản xuất và kinh doanh"/>
    <s v="NCC mới"/>
    <s v="CÔNG TY TNHH CN TM DV THÁI BÌNH"/>
    <m/>
    <s v="HLK Tạ Văn Sáng_Đ/C 492 Ấp 13, Xã Vĩnh Lộc, Tp Hồ Chí Minh, Việt Nam"/>
    <s v="Ms Thơm"/>
    <s v="84 944 078 218 "/>
    <s v="mailto:info@thaibinhfood,org"/>
    <s v="Xà lách, cải xanh, cải thìa, cải ngọt, mồng tơi, rau muống, rau dền…"/>
    <s v="Trần Khắc Điệp"/>
    <m/>
    <s v="QA NCC"/>
    <d v="2026-03-04T00:00:00"/>
    <n v="0.64"/>
    <s v="Đạt mức cơ bản và tái đánh giá sau 6 tháng"/>
    <m/>
    <m/>
    <s v="Vi phạm kiểm soát mối nguy"/>
    <s v="Chưa có biện pháp ngăn chặn sự phát tán sang các ruộng xung quanh; phải có  biển cảnh báo khu vực mới phun thuốc_x000a_Không có nhật kí sản xuất nên không theo dõi được việc tuân thủ thời gian cách ly an toàn khi sử dụng BVTV"/>
    <s v="Lỗi hồ sơ chứng từ truy xuất"/>
    <s v="Chưa thực hiện ghi chép nhật kí sản xuất,_x000a_Phân thuốc đang mua nhỏ lẻ nên hộ nông dân cũng không có hóa đơn chứng từ,_x000a_Chưa có bảng thông tin nhận diện lô, thửa sản xuất"/>
    <s v="Lỗi quy trình sản xuất – chế biến"/>
    <s v="Chưa có lớp tập huấn ATTP, sử dụng phân thuốc cho hộ nông dân liên kết_x000a_Các hộ liên kết không mua BTVT/phân bón số lượng nhiều để lưu trữ, tuy nhiên phân lân và phân gà đã ủ không có nơi lưu trữ an toàn và cách ly với khu vực xung quanh,"/>
    <n v="0.64"/>
    <s v="Đạt mức cơ bản và tái đánh giá sau 6 tháng"/>
    <m/>
    <m/>
    <d v="2026-09-04T00:00:00"/>
    <x v="0"/>
  </r>
  <r>
    <n v="87"/>
    <n v="2026"/>
    <x v="2"/>
    <s v="Thực phẩm tươi sống, chế biến"/>
    <s v="Rau củ"/>
    <s v="Lâm Kim Huyền Trân_x000a_Kiều Thị Tuyết Sương_x000a_Nguyễn Thị Bách Thoa"/>
    <s v="Dương Thị Lựu, Lưu Thị Hậu"/>
    <s v="MN"/>
    <s v="Thành phố Hồ Chí Minh"/>
    <s v="Định kỳ"/>
    <s v="Sản xuất và kinh doanh"/>
    <n v="2010980"/>
    <s v="HỢP TÁC XÃ SẢN XUẤT RAU AN TOÀN NHUẬN ĐỨC"/>
    <s v="Đ/c sơ chế/đóng gói: số 22B, đường số 528, ấp Ngã Tư, Xã Nhuận Đức, Tp HCM, Việt Nam"/>
    <m/>
    <s v="Ms,Hương"/>
    <n v="832421984"/>
    <s v="huongdao9999@gmail,com'"/>
    <s v="Mướp hương, khổ qua, dưa leo, bầu, bí đao…,"/>
    <s v="Trần Khắc Điệp"/>
    <m/>
    <s v="QA NCC"/>
    <d v="2026-03-06T00:00:00"/>
    <n v="0.70609999999999995"/>
    <s v="Đạt mức cơ bản và tái đánh giá sau 6 tháng"/>
    <m/>
    <m/>
    <s v="Vi phạm định lượng"/>
    <s v="Chưa có biểu mẫu theo dõi check trọng lượng sản phẩm"/>
    <m/>
    <m/>
    <s v="Lỗi quy trình sản xuất – chế biến"/>
    <s v="NCC dử dụng nước giếng trong sơ chế/đóng gói sản phẩm nhưng chưa thực hiện kiểm nghiệm định kì (lần gần nhất là 2025)_x000a_Sử dụng nước rửa tay có mùi và chưa có cồn sát khuẩn_x000a_Chưa có biển hương dẫn rửa tay 06 bước của Bộ Y Tế_x000a_Khu vực nhà vệ sinh chưa có đủ xà phòng vệ sinh tay và biển nhắc nhở &quot;nhớ rửa tay sau khi vệ sinh&quot;_x000a_Rổ đựng rau củ dính bùn đất_x000a_Giấy khám sức khỏe nhân viên thiếu khám cận lâm sàng_x000a_Có danh sách tập huẩn kiến thức ATTP, nhưng chưa cung cấp đươc bài thi"/>
    <n v="0.70609999999999995"/>
    <s v="Đạt mức cơ bản và tái đánh giá sau 6 tháng"/>
    <m/>
    <m/>
    <d v="2026-09-06T00:00:00"/>
    <x v="0"/>
  </r>
  <r>
    <n v="88"/>
    <n v="2026"/>
    <x v="2"/>
    <s v="Thực phẩm tươi sống, chế biến"/>
    <s v="Rau củ"/>
    <s v="Lâm Kim Huyền Trân_x000a_Kiều Thị Tuyết Sương_x000a_Nguyễn Thị Bách Thoa"/>
    <s v="Dương Thị Lựu, Lưu Thị Hậu"/>
    <s v="MN"/>
    <s v="Thành phố Hồ Chí Minh"/>
    <s v="Kiểm soát nguồn"/>
    <s v="Sản xuất và kinh doanh"/>
    <n v="2010980"/>
    <s v="HỢP TÁC XÃ SẢN XUẤT RAU AN TOÀN NHUẬN ĐỨC"/>
    <m/>
    <s v="HLK VietGAP Nguyễn Hoài Em, ấp Bàu Đưng, An Nhơn Tây, Củ Chi, Tp HCM_Mướp hương"/>
    <s v="Ms,Hương"/>
    <n v="832421984"/>
    <s v="huongdao9999@gmail,com'"/>
    <s v="Mướp hương"/>
    <s v="Trần Khắc Điệp"/>
    <m/>
    <s v="QA NCC"/>
    <d v="2026-03-06T00:00:00"/>
    <n v="0.69"/>
    <s v="Đạt mức cơ bản và tái đánh giá sau 6 tháng"/>
    <m/>
    <m/>
    <s v="Vi phạm kiểm soát mối nguy"/>
    <s v="Chưa có biện pháp ngăn chặn sự phát tán sang các ruộng xung quanh; phải có  biển cảnh báo khu vực mới phun thuốc"/>
    <s v="Lỗi hồ sơ chứng từ truy xuất"/>
    <s v="Chưa có bảng thông tin nhận diện lô, thửa sản xuất"/>
    <s v="Yếu tố con người"/>
    <s v="Vỏ bao bì thuốc BVTV được được thu gom đúng cách, còn vươn vãi trên vườn khá nhiều,"/>
    <n v="0.69"/>
    <s v="Đạt mức cơ bản và tái đánh giá sau 6 tháng"/>
    <m/>
    <m/>
    <d v="2026-09-06T00:00:00"/>
    <x v="0"/>
  </r>
  <r>
    <n v="89"/>
    <n v="2026"/>
    <x v="2"/>
    <s v="Thực phẩm tươi sống, chế biến"/>
    <s v="Rau củ"/>
    <s v="Lâm Kim Huyền Trân_x000a_Kiều Thị Tuyết Sương_x000a_Nguyễn Thị Bách Thoa"/>
    <s v="Dương Thị Lựu, Lưu Thị Hậu"/>
    <s v="MN"/>
    <s v="Thành phố Hồ Chí Minh"/>
    <s v="Kiểm soát nguồn"/>
    <s v="Sản xuất và kinh doanh"/>
    <n v="2010980"/>
    <s v="HỢP TÁC XÃ SẢN XUẤT RAU AN TOÀN NHUẬN ĐỨC"/>
    <m/>
    <s v="HLK VietGAP Võ Thị Bé, ấp Trung Hiệp Thạnh, Xã Trung Lập Thượng, Củ Chi, Tp HCM_Khổ qua"/>
    <s v="Ms,Hương"/>
    <n v="832421984"/>
    <s v="huongdao9999@gmail,com'"/>
    <s v="Khổ qua "/>
    <s v="Trần Khắc Điệp"/>
    <m/>
    <s v="QA NCC"/>
    <d v="2026-03-06T00:00:00"/>
    <n v="0.7"/>
    <s v="Đạt mức cơ bản và tái đánh giá sau 6 tháng"/>
    <m/>
    <m/>
    <s v="Vi phạm kiểm soát mối nguy"/>
    <s v="Chưa có biện pháp ngăn chặn sự phát tán sang các ruộng xung quanh; phải có  biển cảnh báo khu vực mới phun thuốc"/>
    <s v="Lỗi hồ sơ chứng từ truy xuất"/>
    <s v="Chưa có bảng thông tin nhận diện lô, thửa sản xuất"/>
    <s v="Yếu tố con người"/>
    <s v="Vỏ bao bì thuốc BVTV được được thu gom đúng cách, còn vươn vãi trên vườn khá nhiều,"/>
    <n v="0.7"/>
    <s v="Đạt mức cơ bản và tái đánh giá sau 6 tháng"/>
    <m/>
    <m/>
    <d v="2026-09-06T00:00:00"/>
    <x v="0"/>
  </r>
  <r>
    <n v="90"/>
    <n v="2026"/>
    <x v="2"/>
    <s v="Thực phẩm tươi sống, chế biến"/>
    <s v="Rau củ"/>
    <s v="Lâm Kim Huyền Trân_x000a_Kiều Thị Tuyết Sương_x000a_Nguyễn Thị Bách Thoa"/>
    <s v="Dương Thị Lựu, Lưu Thị Hậu"/>
    <s v="MN"/>
    <s v="Thành phố Hồ Chí Minh"/>
    <s v="Kiểm soát nguồn"/>
    <s v="Sản xuất và kinh doanh"/>
    <n v="2010980"/>
    <s v="HỢP TÁC XÃ SẢN XUẤT RAU AN TOÀN NHUẬN ĐỨC"/>
    <m/>
    <s v="HLK VietGAP Phan Văn Vũ, ấp Trung Hiệp Thạnh, Xã Trung Lập Thượng, Củ Chi, Tp HCM_Dưa leo, bầu"/>
    <s v="Ms,Hương"/>
    <n v="832421984"/>
    <s v="huongdao9999@gmail,com'"/>
    <s v="Dưa leo, bầu"/>
    <s v="Trần Khắc Điệp"/>
    <m/>
    <s v="QA NCC"/>
    <d v="2026-03-06T00:00:00"/>
    <n v="0.73"/>
    <s v="Đạt mức cơ bản và tái đánh giá sau 6 tháng"/>
    <m/>
    <m/>
    <s v="Vi phạm kiểm soát mối nguy"/>
    <s v="Chưa có biện pháp ngăn chặn sự phát tán sang các ruộng xung quanh; phải có  biển cảnh báo khu vực mới phun thuốc"/>
    <s v="Lỗi hồ sơ chứng từ truy xuất"/>
    <m/>
    <m/>
    <m/>
    <n v="0.73"/>
    <s v="Đạt mức cơ bản và tái đánh giá sau 6 tháng"/>
    <m/>
    <m/>
    <d v="2026-09-06T00:00:00"/>
    <x v="0"/>
  </r>
  <r>
    <n v="91"/>
    <n v="2026"/>
    <x v="2"/>
    <s v="Thực phẩm tươi sống, chế biến"/>
    <s v="Rau củ"/>
    <s v="Lâm Kim Huyền Trân_x000a_Kiều Thị Tuyết Sương_x000a_Nguyễn Thị Bách Thoa"/>
    <s v="Dương Thị Lựu, Lưu Thị Hậu"/>
    <s v="MN"/>
    <s v="Thành phố Hồ Chí Minh"/>
    <s v="Kiểm soát nguồn"/>
    <s v="Sản xuất và kinh doanh"/>
    <n v="2010980"/>
    <s v="HỢP TÁC XÃ SẢN XUẤT RAU AN TOÀN NHUẬN ĐỨC"/>
    <m/>
    <s v="HLK VietGAP Ngô Lâm Trường, ấp Trung Hiệp Thạnh, Xã Trung Lập Thượng, Củ Chi, Tp HCM_Bí đao"/>
    <s v="Ms,Hương"/>
    <n v="832421984"/>
    <s v="huongdao9999@gmail,com'"/>
    <s v="Bí đao"/>
    <s v="Trần Khắc Điệp"/>
    <m/>
    <s v="QA NCC"/>
    <d v="2026-03-06T00:00:00"/>
    <n v="0.73"/>
    <s v="Đạt mức cơ bản và tái đánh giá sau 6 tháng"/>
    <m/>
    <m/>
    <s v="Vi phạm kiểm soát mối nguy"/>
    <s v="Chưa có biện pháp ngăn chặn sự phát tán sang các ruộng xung quanh; phải có  biển cảnh báo khu vực mới phun thuốc"/>
    <s v="Lỗi hồ sơ chứng từ truy xuất"/>
    <m/>
    <m/>
    <m/>
    <n v="0.73"/>
    <s v="Đạt mức cơ bản và tái đánh giá sau 6 tháng"/>
    <m/>
    <m/>
    <d v="2026-09-06T00:00:00"/>
    <x v="0"/>
  </r>
  <r>
    <n v="92"/>
    <n v="2026"/>
    <x v="2"/>
    <s v="Thực phẩm công nghệ"/>
    <s v="Bơ, sữa, trứng"/>
    <s v="Trần Ngọc Vân"/>
    <s v="Vũ Thị Thu Hường"/>
    <s v="MN"/>
    <s v="Thành phố Hồ Chí Minh"/>
    <s v="Định kỳ"/>
    <s v="Sản xuất và kinh doanh"/>
    <n v="2010616"/>
    <s v="CÔNG TY TNHH SWISS YOUGHURTH"/>
    <s v="1016/31 (S13-2) Nguyễn Văn Linh, phường Tân Phong, quận  7, Tp Hồ Chí Minh"/>
    <m/>
    <s v="Ms, Oanh"/>
    <n v="906319605"/>
    <s v="thao oanh Ngo &lt;thaooanhngo@gmail,com&gt;"/>
    <s v="Sữa chua các loại"/>
    <s v="Trương Duy Khánh"/>
    <m/>
    <s v="QA NCC"/>
    <d v="2026-03-06T00:00:00"/>
    <n v="0.77"/>
    <s v="Đạt mức trung bình và tái đánh giá sau 1 năm"/>
    <m/>
    <m/>
    <s v="Vi phạm nhãn mác/bao bì"/>
    <s v="Tại thời điểm đánh giá ghi nhận ;một mẫu lưu đóng date 20 ngày trong khi HSCB ghi 21 ngày"/>
    <s v="Lỗi hồ sơ chứng từ truy xuất"/>
    <s v="Hồ sơ truy xuất chưa cập nhật đầy đủ"/>
    <s v="Lỗi quy trình sản xuất – chế biến"/>
    <s v="Tập huấn vệ sinh ATTP thiếu một nhân viên_x000a_Các nguyên liệu như chai thủy tinh, mứt dùng trong sản xuất sữa chua mua nhỏ lẻ, không có ký hợp đồng với NCC_x000a_Chưa có khu vực riêng để lưu trữ các sản phẩm không đạt chất lượng chờ xử lý_x000a_Nhiệt kế hết hạn hiệu chuẩn_x000a_"/>
    <n v="0.77"/>
    <s v="Đạt mức trung bình và tái đánh giá sau 1 năm"/>
    <m/>
    <m/>
    <d v="2027-03-06T00:00:00"/>
    <x v="0"/>
  </r>
  <r>
    <n v="93"/>
    <n v="2026"/>
    <x v="2"/>
    <s v="Thực phẩm tươi sống, chế biến"/>
    <s v="Rau củ"/>
    <s v="Lâm Kim Huyền Trân_x000a_Kiều Thị Tuyết Sương_x000a_Nguyễn Thị Bách Thoa"/>
    <s v="Dương Thị Lựu, Lưu Thị Hậu"/>
    <s v="MN"/>
    <s v="Tỉnh Lâm Đồng"/>
    <s v="Định kỳ"/>
    <s v="Tự sản xuất"/>
    <n v="2010558"/>
    <s v="CTY TNHH VIỆT ECO FARM"/>
    <s v="Thôn Pró Trong, Xã P ró,  Đơn Dương, Lâm Đồng"/>
    <m/>
    <s v="Miss Thảo"/>
    <n v="983707476"/>
    <s v="vietecofarm,info@gmail,com_x000a_vietecofarm,po@gmail,com"/>
    <s v="Lá mè, bí ngô non"/>
    <s v="Trần Xuân Hưng"/>
    <m/>
    <s v="QA NCC"/>
    <d v="2026-03-06T00:00:00"/>
    <n v="0.71799999999999997"/>
    <s v="Đạt mức cơ bản và tái đánh giá sau 6 tháng"/>
    <m/>
    <m/>
    <s v="Vi phạm định lượng"/>
    <s v="có thực hiện kiểm soát đo lường sản phẩm được cân nhưng chưa văn bản hóa"/>
    <m/>
    <m/>
    <s v="Yếu tố con người"/>
    <s v="- Tại thời điểm kiểm tra chỗ rữa tay chưa có khăn hoặc giấy lau tay sau khi đi vệ sinh,_x000a_- Tại thời điểm kiểm tra, vỏ bao bì thuốc bvtv chưa được thu gom (treo trên cọc chói) vườn bí ngô non"/>
    <n v="0.73599999999999999"/>
    <s v="Đạt mức cơ bản và tái đánh giá sau 6 tháng"/>
    <s v="NCC đã gửi hành động khắc phục"/>
    <d v="2026-03-11T00:00:00"/>
    <d v="2026-09-06T00:00:00"/>
    <x v="0"/>
  </r>
  <r>
    <n v="94"/>
    <n v="2026"/>
    <x v="2"/>
    <s v="Thực phẩm tươi sống, chế biến"/>
    <s v="Rau củ"/>
    <s v="Lâm Kim Huyền Trân_x000a_Kiều Thị Tuyết Sương_x000a_Nguyễn Thị Bách Thoa"/>
    <s v="Dương Thị Lựu, Lưu Thị Hậu"/>
    <s v="MN"/>
    <s v="Thành phố Hồ Chí Minh"/>
    <s v="Định kỳ"/>
    <s v="Sản xuất và kinh doanh"/>
    <n v="2062554"/>
    <s v="CTY TNHH HỢP TÁC NÔNG NGHIỆP XANH"/>
    <s v="Cơ sở sơ chế/đóng gói: 311/5, ấp Tam Đông 2, xã Thới Tam Thôn, Huyện Hóc Môn, Tp HCM"/>
    <m/>
    <s v="Mrs,Như Ý"/>
    <n v="902601350"/>
    <s v="nongnghiepxanh18@gmail,com"/>
    <s v="Rau dền, rau đay, rau muống, ngò, hành lá"/>
    <s v="Trần Khắc Điệp"/>
    <m/>
    <s v="QA NCC"/>
    <d v="2026-03-10T00:00:00"/>
    <n v="0.67700000000000005"/>
    <s v="Đạt mức cơ bản và tái đánh giá sau 6 tháng"/>
    <m/>
    <m/>
    <m/>
    <m/>
    <s v="Lỗi hồ sơ chứng từ truy xuất"/>
    <s v="Các hộ liên kết ghi chép nhật kí sản xuất chưa đầy đủ: thiếu ngày/tháng, chủng loại thuốc và thời gian cách ly…(Trừ hộ anh Bình)_x000a_Các hộ liên kết chưa thực hiện ghi chép nhật kí sản xuất nên không đáp ứng điều khoản lưu trữ hồ sơ tối thiêu ít nhất 01 năm (Trừ hộ anh Bình)"/>
    <s v="Lỗi quy trình sản xuất – chế biến"/>
    <s v="Nhật kí sản xuất ghi chép không đầy đủ nên không theo dõi được việc tuân thủ thời gian cách ly an toàn khi sử dụng BVTV (Trừ hộ anh Bình)_x000a_Không có biển nhận diện thông tin lô thửa (hộ anh Phương)_x000a_Chưa có biển cảnh báo khu vực mới phun thuốc (hộ anh Hưng) ghi nhận tại thời điểm kiểm tra đang phun thuốc rau muống)_x000a_Trên vườn của các hộ liên kết điều còn rải rác nhiều bao thuốc và chai bảo vệ thực vật chưa được thu gom và xử lý đúng cách_x000a_Nhà sơ chế  thiết kế hở (không có rèm che, vách ngăn) =&gt; côn trùng và động vật gây hại có thể dễ dàng xâm nhập vào nhà xưởng,_x000a_Nhà xưởng sơ chế nhỏ, chưa phân chia khu vực_x000a_Cửa ra vào nhà xưởng không kín_x000a_01/04 giấy khám sức khỏe hết hạn 01/2025_x000a_Có đèn côn trùng, tuy nhiên chưa có biểu mẫu ghi chép theo dõi"/>
    <n v="0.67700000000000005"/>
    <s v="Đạt mức cơ bản và tái đánh giá sau 6 tháng"/>
    <m/>
    <m/>
    <d v="2026-09-10T00:00:00"/>
    <x v="0"/>
  </r>
  <r>
    <n v="95"/>
    <n v="2026"/>
    <x v="2"/>
    <s v="Thực phẩm tươi sống, chế biến"/>
    <s v="Rau củ"/>
    <s v="Lâm Kim Huyền Trân_x000a_Kiều Thị Tuyết Sương_x000a_Nguyễn Thị Bách Thoa"/>
    <s v="Dương Thị Lựu, Lưu Thị Hậu"/>
    <s v="MN"/>
    <s v="Thành phố Hồ Chí Minh"/>
    <s v="Kiểm soát nguồn"/>
    <s v="Sản xuất và kinh doanh"/>
    <n v="2062554"/>
    <s v="CTY TNHH HỢP TÁC NÔNG NGHIỆP XANH"/>
    <m/>
    <s v="HLK Nguyễn Văn Hưng, ấp 7, Bình Mỹ, Củ Chi, Tp HCM"/>
    <s v="Mrs,Như Ý"/>
    <n v="902601350"/>
    <s v="nongnghiepxanh18@gmail,com"/>
    <s v="Rau muống nước"/>
    <s v="Trần Khắc Điệp"/>
    <m/>
    <s v="QA NCC"/>
    <d v="2026-03-10T00:00:00"/>
    <n v="0.67"/>
    <s v="Đạt mức cơ bản và tái đánh giá sau 6 tháng"/>
    <m/>
    <m/>
    <s v="Vi phạm kiểm soát mối nguy"/>
    <s v="Nhật kí sản xuất ghi chép không đầy đủ nên không theo dõi được việc tuân thủ thời gian cách ly an toàn khi sử dụng BVTV_x000a_Chưa có biển cảnh báo khu vực mới phun thuốc, ghi nhận tại thời điểm kiểm tra đang phun thuốc rau muống)"/>
    <s v="Lỗi hồ sơ chứng từ truy xuất"/>
    <s v="Nhật kí sản xuất ghi chép không đầy đủ nên không theo dõi được việc tuân thủ thời gian cách ly an toàn khi sử dụng BVTV"/>
    <m/>
    <m/>
    <n v="0.67"/>
    <s v="Đạt mức cơ bản và tái đánh giá sau 6 tháng"/>
    <m/>
    <m/>
    <d v="2026-09-10T00:00:00"/>
    <x v="0"/>
  </r>
  <r>
    <n v="96"/>
    <n v="2026"/>
    <x v="2"/>
    <s v="Thực phẩm tươi sống, chế biến"/>
    <s v="Rau củ"/>
    <s v="Lâm Kim Huyền Trân_x000a_Kiều Thị Tuyết Sương_x000a_Nguyễn Thị Bách Thoa"/>
    <s v="Dương Thị Lựu, Lưu Thị Hậu"/>
    <s v="MN"/>
    <s v="Thành phố Hồ Chí Minh"/>
    <s v="Kiểm soát nguồn"/>
    <s v="Sản xuất và kinh doanh"/>
    <n v="2062554"/>
    <s v="CTY TNHH HỢP TÁC NÔNG NGHIỆP XANH"/>
    <m/>
    <s v="HLK Nguyễn Văn Bình, đường số 12, ấp Chánh, Tân Thông Hội, Củ Chi, Tp HCM"/>
    <s v="Mrs,Như Ý"/>
    <n v="902601350"/>
    <s v="nongnghiepxanh18@gmail,com"/>
    <s v="Rau dền, rau đay"/>
    <s v="Trần Khắc Điệp"/>
    <m/>
    <s v="QA NCC"/>
    <d v="2026-03-10T00:00:00"/>
    <n v="0.75"/>
    <s v="Đạt mức cơ bản và tái đánh giá sau 6 tháng"/>
    <m/>
    <m/>
    <m/>
    <m/>
    <m/>
    <m/>
    <s v="Yếu tố con người"/>
    <s v="Vỏ bao bì, vỏ chai thuốc BVTV chưa được thu gom và xử lí đúng cách"/>
    <n v="0.75"/>
    <s v="Đạt mức cơ bản và tái đánh giá sau 6 tháng"/>
    <m/>
    <m/>
    <d v="2026-09-10T00:00:00"/>
    <x v="0"/>
  </r>
  <r>
    <n v="97"/>
    <n v="2026"/>
    <x v="2"/>
    <s v="Thực phẩm tươi sống, chế biến"/>
    <s v="Rau củ"/>
    <s v="Lâm Kim Huyền Trân_x000a_Kiều Thị Tuyết Sương_x000a_Nguyễn Thị Bách Thoa"/>
    <s v="Dương Thị Lựu, Lưu Thị Hậu"/>
    <s v="MN"/>
    <s v="Tỉnh Tây Ninh"/>
    <s v="Kiểm soát nguồn"/>
    <s v="Sản xuất và kinh doanh"/>
    <n v="2062554"/>
    <s v="CTY TNHH HỢP TÁC NÔNG NGHIỆP XANH"/>
    <m/>
    <s v="HLK Nguyễn Văn Phương, Thanh Hòa, Đức Huệ, Tây Ninh"/>
    <s v="Mrs,Như Ý"/>
    <n v="902601350"/>
    <s v="nongnghiepxanh18@gmail,com"/>
    <s v="Hành lá, ngò "/>
    <s v="Trần Khắc Điệp"/>
    <m/>
    <s v="QA NCC"/>
    <d v="2026-03-10T00:00:00"/>
    <n v="0.63"/>
    <s v="Đạt mức cơ bản và tái đánh giá sau 6 tháng"/>
    <m/>
    <m/>
    <s v="Vi phạm kiểm soát mối nguy"/>
    <s v="Nhật kí sản xuất ghi chép không đầy đủ nên không theo dõi được việc tuân thủ thời gian cách ly an toàn khi sử dụng BVTV"/>
    <s v="Lỗi hồ sơ chứng từ truy xuất"/>
    <s v="Nhật kí sản xuất ghi chép không đầy đủ,_x000a_Chưa có bảng nhận diện thông tin lô thửa,"/>
    <s v="Yếu tố con người"/>
    <s v="Vỏ bao bì, vỏ chai thuốc BVTV chưa được thu gom và xử lí đúng cách"/>
    <n v="0.63"/>
    <s v="Đạt mức cơ bản và tái đánh giá sau 6 tháng"/>
    <m/>
    <m/>
    <d v="2026-09-10T00:00:00"/>
    <x v="0"/>
  </r>
  <r>
    <n v="98"/>
    <n v="2026"/>
    <x v="2"/>
    <s v="Thực phẩm tươi sống, chế biến"/>
    <s v="Rau củ"/>
    <s v="Lâm Kim Huyền Trân_x000a_Kiều Thị Tuyết Sương_x000a_Nguyễn Thị Bách Thoa"/>
    <s v="Dương Thị Lựu, Lưu Thị Hậu"/>
    <s v="MN"/>
    <s v="Tỉnh Lâm Đồng"/>
    <s v="Định kỳ"/>
    <s v="Sản xuất và kinh doanh"/>
    <s v="2010351"/>
    <s v="CTY TNHH TRANG DŨNG LÂM ĐỒNG"/>
    <s v="61 Trần Quốc Toản, Thị Trấn Liên Nghĩa, Đức Trọng, Lâm Đồng"/>
    <m/>
    <s v="Mr, Dũng"/>
    <n v="989738579"/>
    <s v="phamvandung8579@gmail,com"/>
    <s v="Củ cải trắng, Cà tím"/>
    <s v="Trần Xuân Hưng"/>
    <m/>
    <s v="QA NCC"/>
    <d v="2026-03-10T00:00:00"/>
    <n v="0.66300000000000003"/>
    <s v="Đạt mức cơ bản và tái đánh giá sau 6 tháng"/>
    <m/>
    <m/>
    <s v="Vi phạm kiểm soát mối nguy"/>
    <s v="Kết quả kiểm nghiệm nước hết hiệu lực từ 23/09/2025"/>
    <s v="Lỗi hồ sơ chứng từ truy xuất"/>
    <s v="- Nhật ký sản xuất, nhật ký thu hoạch ghi chép chưa đầy đủ_x000a_- Chưa lưu hóa đơn mua phân bón, thuốc bvtv"/>
    <s v="Yếu tố con người"/>
    <s v="- Hồ sơ kiểm soát côn trùng ghi chép không đầy đủ, thiếu thông tin,_x000a_- Khám sức khỏe định kỳ tháng 10/ 2024 đến nay,"/>
    <n v="0.66300000000000003"/>
    <s v="Đạt mức cơ bản và tái đánh giá sau 6 tháng"/>
    <m/>
    <m/>
    <d v="2026-09-10T00:00:00"/>
    <x v="0"/>
  </r>
  <r>
    <n v="99"/>
    <n v="2026"/>
    <x v="2"/>
    <s v="Thực phẩm tươi sống, chế biến"/>
    <s v="Rau củ"/>
    <s v="Lâm Kim Huyền Trân_x000a_Kiều Thị Tuyết Sương_x000a_Nguyễn Thị Bách Thoa"/>
    <s v="Dương Thị Lựu, Lưu Thị Hậu"/>
    <s v="MN"/>
    <s v="Tỉnh Lâm Đồng"/>
    <s v="Kiểm soát nguồn"/>
    <s v="Sản xuất và kinh doanh"/>
    <s v="2010351"/>
    <s v="CTY TNHH TRANG DŨNG LÂM ĐỒNG"/>
    <m/>
    <s v="Hộ liên kết: Nguyễn Trọng Tuyển - Tân Hội, Đức Trọng, Lâm Đồng"/>
    <s v="Mr, Dũng"/>
    <n v="989738579"/>
    <s v="phamvandung8579@gmail,com"/>
    <s v="Củ cải trắng"/>
    <s v="Trần Xuân Hưng"/>
    <m/>
    <s v="QA NCC"/>
    <d v="2026-03-10T00:00:00"/>
    <n v="0.61"/>
    <s v="Đạt mức cơ bản và tái đánh giá sau 6 tháng"/>
    <m/>
    <m/>
    <s v="Vi phạm kiểm soát mối nguy"/>
    <s v="- NCC chưa lấy mẫu kiểm tra đất vùng trồng_x000a_- NCC chưa lấy mẫu kiểm tra nước tưới vùng trồng"/>
    <s v="Lỗi hồ sơ chứng từ truy xuất"/>
    <s v="- Nhật ký sản xuất, nhật ký thu hoạch ghi chép chưa đầy đủ_x000a_- Chưa có bảng nhận diện thông tin lô thửa"/>
    <s v="Yếu tố con người"/>
    <s v="Chưa có biên bản tập huấn sử dụng thuốc bvtv cho hộ nông dân"/>
    <n v="0.61"/>
    <s v="Đạt mức cơ bản và tái đánh giá sau 6 tháng"/>
    <m/>
    <m/>
    <d v="2026-09-10T00:00:00"/>
    <x v="0"/>
  </r>
  <r>
    <n v="100"/>
    <n v="2026"/>
    <x v="2"/>
    <s v="Thực phẩm tươi sống, chế biến"/>
    <s v="Rau củ"/>
    <s v="Lâm Kim Huyền Trân_x000a_Kiều Thị Tuyết Sương_x000a_Nguyễn Thị Bách Thoa"/>
    <s v="Dương Thị Lựu, Lưu Thị Hậu"/>
    <s v="MN"/>
    <s v="Tỉnh Lâm Đồng"/>
    <s v="Kiểm soát nguồn"/>
    <s v="Sản xuất và kinh doanh"/>
    <s v="2010351"/>
    <s v="CTY TNHH TRANG DŨNG LÂM ĐỒNG"/>
    <m/>
    <s v="Hộ liên kết: Võ Nguyễn Anh Triều - Tân Thanh, Lâ Hà, Lâm Đồng"/>
    <s v="Mr, Dũng"/>
    <n v="989738579"/>
    <s v="phamvandung8579@gmail,com"/>
    <s v="Cà tím"/>
    <s v="Trần Xuân Hưng"/>
    <m/>
    <s v="QA NCC"/>
    <d v="2026-03-10T00:00:00"/>
    <n v="0.61"/>
    <s v="Đạt mức cơ bản và tái đánh giá sau 6 tháng"/>
    <m/>
    <m/>
    <s v="Vi phạm kiểm soát mối nguy"/>
    <s v="- NCC chưa lấy mẫu kiểm tra đất vùng trồng_x000a_- NCC chưa lấy mẫu kiểm tra nước tưới vùng trồng"/>
    <s v="Lỗi hồ sơ chứng từ truy xuất"/>
    <s v="- Nhật ký sản xuất, nhật ký thu hoạch ghi chép chưa đầy đủ_x000a_- Chưa có bảng nhận diện thông tin lô thửa"/>
    <s v="Yếu tố con người"/>
    <s v="Chưa có biên bản tập huấn sử dụng thuốc bvtv cho hộ nông dân"/>
    <n v="0.61"/>
    <s v="Đạt mức cơ bản và tái đánh giá sau 6 tháng"/>
    <m/>
    <m/>
    <d v="2026-09-10T00:00:00"/>
    <x v="0"/>
  </r>
  <r>
    <n v="101"/>
    <n v="2026"/>
    <x v="2"/>
    <s v="Thực phẩm tươi sống, chế biến"/>
    <s v="Bơ, sữa, trứng"/>
    <s v="Châu Thị Thanh Huyền"/>
    <s v="Vũ Thị Thu Hường"/>
    <s v="MN"/>
    <s v="Tỉnh Đồng Tháp"/>
    <s v="Mở mới"/>
    <s v="Sản xuất và kinh doanh"/>
    <s v="NCC mới"/>
    <s v="CÔNG TY TNHH TM CHĂN NUÔI HOÀNG GIA HUY"/>
    <s v="Địa chỉ: Thửa đất số 454, tờ bản đồ số 25, đường kênh nổi, ấp lương phú C, Xã Lương Hòa Lạc, Huyện Chợ Gạo, Tỉnh Tiền Giang,"/>
    <m/>
    <s v="Mr, Vinasec"/>
    <m/>
    <s v="Vinasec TMGS &lt;bsty,vinasec@gmail,com&gt;"/>
    <s v="Trứng gà, trứng cút"/>
    <s v="Trương Duy Khánh"/>
    <m/>
    <s v="QA NCC"/>
    <d v="2026-03-10T00:00:00"/>
    <n v="0.436"/>
    <s v=" Không đạt và ngừng mua hàng"/>
    <m/>
    <m/>
    <s v="Vi phạm kiểm soát mối nguy"/>
    <s v="Chưa cung cấp hợp đồng, cam kết chăn nuôi của Hộ ĐL Anh Tôn Tiền Giang, Hộ Chị bé Ba (Long), Hộ Anh Nhân (Lương phú C), Hộ anh Hùng,_x000a_Chưa có hợp đồng mua bán bao bì hộp nhựa, chưa xuất đủ hóa đơn bao bì, chưa cung cấp hồ sơ công bố hộp nhựa (đã có kiểm nghiệm),"/>
    <s v="Lỗi hồ sơ chứng từ truy xuất"/>
    <s v="Tiêu chuẩn nguyên liệu chưa quy định kiểm tra đầu vào, số lượng lấy mẫu kiểm, tỉ lệ chấp nhận cho các lỗi đầu vào,- Chưa quy định bằng văn bản thời gian tối đa lưu kho nguyên liệu trứng và đóng gói trứng (không quá 24 - 48h từ khi gà đẻ),_x000a_Tiêu chuẩn thành phẩm: Chưa quy định kiểm soát và Chưa kiểm tra thực tế độ tươi, độ cứng, màu sắc vỏ, màu sắc lòng đỏ của trứng,_x000a_Chưa có biểu mẫu kiểm tra chất lượng nguyên liệu đầu vào, chất lượng thành phẩm,- Chưa có quy định bằng văn bản kiểm tra chất lượng thành phẩm trước khi xuất kho- Chưa có nhân sự chịu trách nhiệm kiểm soát các tiêu chuẩn, chất lượng sản phẩm,"/>
    <s v="Yếu tố con người"/>
    <s v="Vệ sinh cá nhân:+ Chưa trang bị nước rửa tay, máy sấy tay/ hoặc khăn lau tay trước khi vào sản xuất (hiện tại nhân viên rửa tay trong nhà vệ sinh, nguy cơ lây nhiễm chéo),+ Chưa quy định/ trang bị bảo hộ lao động cho khách tham quan,+ Công nhân có khám sức khỏe nhưng chưa khám cận lâm sàng+ Công nhân còn mang trang sức trong khu vực sản xuất, quá trình đóng gói hàng hóa,+ Có biểu mẫu kiểm soát vệ sinh cá nhân nhưng kiểm soát hằng ngày"/>
    <n v="0.625"/>
    <s v="Đạt mức cơ bản và tái đánh giá sau 6 tháng"/>
    <m/>
    <m/>
    <d v="2026-09-10T00:00:00"/>
    <x v="0"/>
  </r>
  <r>
    <n v="102"/>
    <n v="2026"/>
    <x v="2"/>
    <s v="Thực phẩm tươi sống, chế biến"/>
    <s v="Thức ăn nấu sẵn"/>
    <s v="Nguyễn Thị Dung_x000a_Nguyễn Thị Ngọc Tú"/>
    <s v="Huỳnh Thị Bảo Trâm"/>
    <s v="MN"/>
    <s v="Thành phố Hồ Chí Minh"/>
    <s v="Mở mới"/>
    <s v="Sản xuất và kinh doanh"/>
    <s v="NCC mới"/>
    <s v="CÔNG TY TNHH TP SẠCH CANA"/>
    <s v="434/59C, Phạm Văn Chiêu, Phường Thông Tây Hội, Tp, Hồ CHí Minh"/>
    <m/>
    <s v="Mr, Phong"/>
    <n v="913105912"/>
    <s v="thanh phong le &lt;cssxcana@gmail,com&gt;"/>
    <s v="Sương sáo hạt chia, sương sâm hạt chia, sương sâm-sương sáo hạt chia"/>
    <s v="Trương Duy Khánh"/>
    <m/>
    <s v="QA NCC"/>
    <d v="2026-03-11T00:00:00"/>
    <n v="0"/>
    <s v=" Không đạt và ngừng mua hàng"/>
    <m/>
    <m/>
    <s v="Hồ sơ pháp lý sản phẩm: không có công bố/sai công bố/sai tiêu chuẩn "/>
    <s v=" Có 2 bộ hồ sơ công bố: đều là sương sáo hạt chia, sương sâm hạt chia, sương sáo-sương sâm hạt chia tuy nhiên có 2 HSD khác nhau: 12 ngày và 8 ngày, HSCB chào hàng cho Winmart HSD: 12 ngày nhưng thực tế kiểm tra tại cơ sở, không có bộ hồ sơ công bố HSD 12 ngày,"/>
    <s v="Lỗi hồ sơ chứng từ truy xuất"/>
    <s v="Không có biểu mẫu kiểm soát nguyên liệu đầu vào, có biểu mẫu kiểm soát quá trình sản xuất nhưng chưa đầy đủ,_x000a_Nguyên vật liêu: ly nhựa Nhà cung cấp mua nhỏ lẻ, không làm hợp đồng chí có hóa dơn mua bán, hồ sơ của nhà sản xuất_x000a_Nguyên liệu hạt chia: có hóa đơn mua bán, không làm hợp đồng mua bán, hạt chia có HSHQ đầy đủ_x000a_Nguyên liệu thạch đen: Mua lẻ, không làm hợp đồng, chỉ có hóa đơn mua bán, có đầy đủ hồ sơ của nhà sản xuất _x000a_Nguyên liệu: phụ gia INS 211: natri benzoat: nhỏ lẻ, không làm hợp đồng, chỉ có hóa đơn, có hồ sơ của nhà nhập khẩu, tuy nhiên chưa có HSHQ_x000a_"/>
    <s v="Yếu tố con người"/>
    <s v="Bảo hộ cho nhân viên: áo bảo hộ, mũ trùm tóc, găng tay, tuy nhiên các nhân viên đeo trùm tóc chưa đúng cách, chưa bao hết tóc,_x000a_Chưa có bảo hộ lao động cho khách tham quan_x000a_Khám sức khỏe của Chủ cơ sở hết hạn"/>
    <n v="0.64"/>
    <s v="Đạt mức cơ bản và tái đánh giá sau 6 tháng"/>
    <m/>
    <m/>
    <d v="2026-09-11T00:00:00"/>
    <x v="0"/>
  </r>
  <r>
    <n v="103"/>
    <n v="2026"/>
    <x v="2"/>
    <s v="Thực phẩm tươi sống, chế biến"/>
    <s v="Trái cây"/>
    <s v="Nguyễn Thị Thùy Linh_x000a_"/>
    <s v="Lưu Thị Hậu"/>
    <s v="MN"/>
    <s v="Tỉnh Đồng Tháp"/>
    <s v="Định kỳ"/>
    <s v="Sản xuất và kinh doanh"/>
    <n v="2062741"/>
    <s v="CTY TNHH NSẢN CHÚ CHÍN"/>
    <s v="QL 30, Tân Trường, Mỹ Hội, Cao Lãnh – Đồng Tháp"/>
    <m/>
    <s v="Mr Đạt (kinh doanh)_x000a_Mr Tâm (P, GĐ)"/>
    <n v="973877659"/>
    <s v="dat,do@nsc9,vn_x000a_tam,tran@nsc9,vn"/>
    <s v="Xoài cát chu, xoài keo"/>
    <s v="Huỳnh Thanh Hòa"/>
    <m/>
    <s v="QA NCC"/>
    <d v="2026-03-10T00:00:00"/>
    <n v="0.63"/>
    <s v="Đạt mức cơ bản và tái đánh giá sau 6 tháng"/>
    <m/>
    <m/>
    <s v="Lỗi khác"/>
    <s v="Kiểm nghiệm túi hút ẩm hết hạn tháng 01/2025_x000a_Chưa cung cấp được kiểm định cân "/>
    <m/>
    <m/>
    <s v="Lỗi quy trình sản xuất – chế biến"/>
    <s v="Chưa cung cấp KN đất, nước vùng trồng_x000a_Rác thải sau thu hoạch chưa được thu gom triệt để trên vườn HND Nguyễn Tấn Lộc_x000a_Sàn nhà bụi, nhiều rác vụn,_x000a_Chưa cung cấp được kiểm nghiệm nước tại cơ sở sản xuất,(chỉ cung cấp KN nước tại cty CP cấp nước &amp; môi trường đô thị Đồng Tháp)_x000a_Chưa có khu vực rửa tay cho nhân viên khi vào xưởng_x000a_Giấy khám sức khỏe thiếu cận lâm sàng (toàn bộ nhân viên và chủ cơ sở)_x000a_Nhiều lao động chưa đội mũ bao hộ/trùm tóc…,"/>
    <n v="0.63"/>
    <s v="Đạt mức cơ bản và tái đánh giá sau 6 tháng"/>
    <m/>
    <m/>
    <d v="2026-09-10T00:00:00"/>
    <x v="0"/>
  </r>
  <r>
    <n v="104"/>
    <n v="2026"/>
    <x v="2"/>
    <s v="Thực phẩm tươi sống, chế biến"/>
    <s v="Trái cây"/>
    <s v="Nguyễn Thị Thùy Linh_x000a_"/>
    <s v="Lưu Thị Hậu"/>
    <s v="MN"/>
    <s v="Tỉnh Đồng Tháp"/>
    <s v="Kiểm soát nguồn"/>
    <s v="Sản xuất và kinh doanh"/>
    <n v="2062741"/>
    <s v="CTY TNHH NSẢN CHÚ CHÍN"/>
    <m/>
    <s v="Hộ nông dân Nguyễn Tấn Lộc, Mỹ Thạnh, Mỹ Xương, Cao Lãnh, Đồng Tháp"/>
    <s v="Mr Đạt (kinh doanh)_x000a_Mr Tâm (P, GĐ)"/>
    <n v="973877659"/>
    <s v="dat,do@nsc9,vn_x000a_tam,tran@nsc9,vn"/>
    <s v="Xoài cát chu"/>
    <s v="Huỳnh Thanh Hòa"/>
    <m/>
    <s v="QA NCC"/>
    <d v="2026-03-10T00:00:00"/>
    <n v="0.63"/>
    <s v="Đạt mức cơ bản và tái đánh giá sau 6 tháng"/>
    <m/>
    <m/>
    <m/>
    <m/>
    <s v="Lỗi thông tin định danh sản phẩm"/>
    <s v="Chưa có bảng nhận diện lô thửa"/>
    <s v="Lỗi khác"/>
    <s v="Rác sau thu hoạch chưa được thu gom triệt để_x000a_Chưa có biện pháp ngăn chặn sự phát tán thuốc BVTV khi phun, xịt sang các ruộng xung quanh_x000a_Chưa cung cấp KN đất nước vùng trồng"/>
    <n v="0.63"/>
    <s v="Đạt mức cơ bản và tái đánh giá sau 6 tháng"/>
    <m/>
    <m/>
    <d v="2026-09-10T00:00:00"/>
    <x v="0"/>
  </r>
  <r>
    <n v="105"/>
    <n v="2026"/>
    <x v="2"/>
    <s v="Thực phẩm tươi sống, chế biến"/>
    <s v="Trái cây"/>
    <s v="Nguyễn Thị Thùy Linh_x000a_"/>
    <s v="Lưu Thị Hậu"/>
    <s v="MN"/>
    <s v="Tỉnh Đồng Tháp"/>
    <s v="Kiểm soát nguồn"/>
    <s v="Sản xuất và kinh doanh"/>
    <n v="2062741"/>
    <s v="CTY TNHH NSẢN CHÚ CHÍN"/>
    <m/>
    <s v="Hộ nông dân Nguyễn Văn Muôn, Mỹ Thạnh, Mỹ Xương, Cao Lãnh, Đồng Tháp"/>
    <s v="Mr Đạt (kinh doanh)_x000a_Mr Tâm (P, GĐ)"/>
    <n v="973877659"/>
    <s v="dat,do@nsc9,vn_x000a_tam,tran@nsc9,vn"/>
    <s v="Xoài cát chu"/>
    <s v="Huỳnh Thanh Hòa"/>
    <m/>
    <s v="QA NCC"/>
    <d v="2026-03-10T00:00:00"/>
    <n v="0.64"/>
    <s v="Đạt mức cơ bản và tái đánh giá sau 6 tháng"/>
    <m/>
    <m/>
    <m/>
    <m/>
    <s v="Lỗi thông tin định danh sản phẩm"/>
    <s v="Chưa có bảng nhận diện lô thửa"/>
    <s v="Lỗi khác"/>
    <s v="Vỏ bao bì thuốc BVTV chưa được thu gom triệt để trên vườn_x000a_Chưa có biện pháp ngăn chặn sự phát tán thuốc BVTV khi phun, xịt sang các ruộng xung quanh_x000a_Chưa cung cấp KN đất nước vùng trồng"/>
    <n v="0.64"/>
    <s v="Đạt mức cơ bản và tái đánh giá sau 6 tháng"/>
    <m/>
    <m/>
    <d v="2026-09-10T00:00:00"/>
    <x v="0"/>
  </r>
  <r>
    <n v="106"/>
    <n v="2026"/>
    <x v="2"/>
    <s v="Thực phẩm tươi sống, chế biến"/>
    <s v="Trái cây"/>
    <s v="Nguyễn Thị Thùy Linh_x000a_"/>
    <s v="Lưu Thị Hậu"/>
    <s v="MN"/>
    <s v="Tỉnh Đồng Tháp"/>
    <s v="Kiểm soát nguồn"/>
    <s v="Sản xuất và kinh doanh"/>
    <n v="2062741"/>
    <s v="CTY TNHH NSẢN CHÚ CHÍN"/>
    <m/>
    <s v="Hộ nông dân Lương Quốc Toản, Bình Hành Tây, Cao Lãnh, Đồng Tháp"/>
    <s v="Mr Đạt (kinh doanh)_x000a_Mr Tâm (P, GĐ)"/>
    <n v="973877659"/>
    <s v="dat,do@nsc9,vn_x000a_tam,tran@nsc9,vn"/>
    <s v="Xoài keo"/>
    <s v="Huỳnh Thanh Hòa"/>
    <m/>
    <s v="QA NCC"/>
    <d v="2026-03-10T00:00:00"/>
    <n v="0.64"/>
    <s v="Đạt mức cơ bản và tái đánh giá sau 6 tháng"/>
    <m/>
    <m/>
    <m/>
    <m/>
    <s v="Lỗi thông tin định danh sản phẩm"/>
    <s v="Chưa có bảng nhận diện lô thửa"/>
    <s v="Lỗi khác"/>
    <s v="Vỏ bao bì thuốc BVTV chưa được thu gom triệt để trên vườn_x000a_Chưa có biện pháp ngăn chặn sự phát tán thuốc BVTV khi phun, xịt sang các ruộng xung quanh_x000a_Chưa cung cấp KN đất nước vùng trồng"/>
    <n v="0.64"/>
    <s v="Đạt mức cơ bản và tái đánh giá sau 6 tháng"/>
    <m/>
    <m/>
    <d v="2026-09-10T00:00:00"/>
    <x v="0"/>
  </r>
  <r>
    <n v="107"/>
    <n v="2026"/>
    <x v="2"/>
    <s v="Thực phẩm tươi sống, chế biến"/>
    <s v="Thức ăn nấu sẵn"/>
    <s v="Nguyễn Thị Dung_x000a_Nguyễn Thị Ngọc Tú"/>
    <s v="Huỳnh Thị Bảo Trâm"/>
    <s v="MN"/>
    <s v="Thành phố Hồ Chí Minh"/>
    <s v="Định kỳ"/>
    <s v="Sản xuất và kinh doanh"/>
    <n v="2010426"/>
    <s v="CTY TNHH MTV THỰC PHẨM NAM NGUYÊN"/>
    <s v="G10/12, Đường Lô 2, Ấp 7, Xã Lê Minh Xuân, Huyện Bình Chánh, Tp, Hồ Chí Minh"/>
    <m/>
    <s v="Mr, Đức"/>
    <s v="0919 370 068"/>
    <s v="namnguyenfood@gmail,com"/>
    <s v="Cải chua 500g/350g, cải chua ngọn 500g, cải chua cắt sợi 350g, măng chua 400g"/>
    <s v="Trần Khắc Điệp"/>
    <m/>
    <s v="QA NCC"/>
    <d v="2026-03-12T00:00:00"/>
    <n v="0.61"/>
    <s v="Đạt mức cơ bản và tái đánh giá sau 6 tháng"/>
    <m/>
    <m/>
    <s v="Vi phạm nhãn mác/bao bì"/>
    <s v="HSCB của sản phẩm cải chua 350g_x000a_+ Sử dụng đồng thời cả dấu phẩy (,) và dấu chấm (,)  để biểu thị ngăn cách giữa phần nguyên và phần thập phân của các định lượng thành phần dinh dưỡng,_x000a_+ Carbohydrate phải sửa lại thành &quot;Carbohydrat&quot;_x000a_+ Đạm phải sửa thành &quot;Chất đạm&quot;_x000a_Chưa thực hiện việc kiểm soát dư lượng thuốc BVTV trong nguyên liệu/thành phẩm (nguyên liệu chính là cải sậy)_x000a_Chưa có biểu mẫu theo dõi trọng lượng thành phẩm"/>
    <s v="Lỗi hồ sơ chứng từ truy xuất"/>
    <s v="Chưa có quy trình kiểm soát pH bán thành phẩm/thành phẩm_x000a_Hồ sơ kiểm soát nguyên liệu đầu vào:_x000a_+ Các nguyên liệu muối, đường, ớt tươi…chưa có ghi chép theo dõi_x000a_+ Chưa có biểu mẫu kiểm tra pH bán thành phẩm trước khi đóng gói,"/>
    <s v="Lỗi quy trình sản xuất – chế biến"/>
    <s v="Nhà xưởng thiết kế chưa theo nguyên tắc một chiều_x000a_Nơi giao nhau giữa trần và tường khu vực rửa cải có mạng nhện_x000a_Các lỗ thông gió trong khu vực sản xuất không có lưới chắn =&gt; côn trùng dễ xâm nhập vào nhà xưởng_x000a_Sản phẩm trong kho thành phẩm để sát tường_x000a_Kho thành phẩm chưa có thẻ kho: Tên sản phẩm, lô hàng, ngày sản xuất, ca sản xuất,_x000a_Đèn côn trùng không được bật trong quá trình sản xuất"/>
    <n v="0.61"/>
    <s v="Đạt mức cơ bản và tái đánh giá sau 6 tháng"/>
    <m/>
    <m/>
    <d v="2026-09-12T00:00:00"/>
    <x v="0"/>
  </r>
  <r>
    <n v="108"/>
    <n v="2026"/>
    <x v="2"/>
    <s v="Thực phẩm tươi sống, chế biến"/>
    <s v="Rau củ"/>
    <s v="Nguyễn Thị Quyên, Nguyễn Thị Kim Cúc"/>
    <s v="Dương Thị Lựu, Lưu Thị Hậu"/>
    <s v="MB"/>
    <s v="Tỉnh Ninh Bình"/>
    <s v="Định kỳ"/>
    <s v="Sản xuất và kinh doanh"/>
    <s v="2062580"/>
    <s v="HTX NSẢN SẠCH BẢO AN"/>
    <s v="Xóm 3, Vĩnh Trụ, Lý Nhân, Hà Nam (Ninh Bình mới)"/>
    <m/>
    <m/>
    <m/>
    <m/>
    <s v="Cà chua"/>
    <s v="Trần Văn Khoa"/>
    <m/>
    <s v="QA NCC"/>
    <d v="2026-03-12T00:00:00"/>
    <n v="0.67700000000000005"/>
    <s v="Đạt mức cơ bản và tái đánh giá sau 6 tháng"/>
    <m/>
    <m/>
    <s v="Lỗi khác"/>
    <s v="Kiểm soát vệ sinh nhà xưởng nhiễm chéo sản phẩm "/>
    <s v="Lỗi hồ sơ chứng từ truy xuất"/>
    <s v="Hồ sơ ghi chép chưa đầy đủ về công đoạn kiểm tra sản phẩm "/>
    <s v="Lỗi vệ sinh nhà xưởng – thiết bị"/>
    <s v="Nhà xưởng thiết kế chưa kín, chưa đảm bảo 1 chiều"/>
    <n v="0.67700000000000005"/>
    <s v="Đạt mức cơ bản và tái đánh giá sau 6 tháng"/>
    <m/>
    <m/>
    <d v="2026-09-12T00:00:00"/>
    <x v="0"/>
  </r>
  <r>
    <n v="109"/>
    <n v="2026"/>
    <x v="2"/>
    <s v="Thực phẩm tươi sống, chế biến"/>
    <s v="Trái cây"/>
    <s v="Nguyễn Thị Thùy Linh_x000a_"/>
    <s v="Lưu Thị Hậu"/>
    <s v="MN"/>
    <s v="Tỉnh Đồng Tháp"/>
    <s v="Định kỳ"/>
    <s v="Sản xuất và kinh doanh"/>
    <n v="2011408"/>
    <s v="CTY TNHH TRÁI CÂY 76"/>
    <s v="Ấp 7, xã Long Hưng, tỉnh Đồng Tháp"/>
    <m/>
    <s v="Mr, Quang"/>
    <s v="0984202224"/>
    <s v="quang,dang@fruit76,com; admin01@fruit76,com; vi,nguyen@fruit76,com"/>
    <s v="Dừa xiêm, thanh long ruột trắng"/>
    <s v="Huỳnh Thanh Hòa"/>
    <m/>
    <s v="QA NCC"/>
    <d v="2026-03-11T00:00:00"/>
    <n v="0.68100000000000005"/>
    <s v="Đạt mức cơ bản và tái đánh giá sau 6 tháng"/>
    <m/>
    <m/>
    <m/>
    <m/>
    <m/>
    <m/>
    <s v="Lỗi vệ sinh nhà xưởng – thiết bị"/>
    <s v="Chưa cung cấp KN đất nước vùng trồng_x000a_Dừa nguyên liệu để trực tiếp dưới sàn_x000a_Khu vực tiếp nhận cắt gọt chưa tách biệt và chung với khu chưa bao bì _x000a_Mái trần còn nhiều mạng nhện_x000a_Cửa khu vực tiếp nhận không có màng che và luôn mở_x000a_Chưa có cồn sát khuẩn,sử dụng nước rửa chén cho nhân viên rửa tay_x000a_Mới cung cấp giấy khám sức khỏe 8/30 nhân viên_x000a__x000a_"/>
    <n v="0.68100000000000005"/>
    <s v="Đạt mức cơ bản và tái đánh giá sau 6 tháng"/>
    <m/>
    <m/>
    <d v="2026-09-11T00:00:00"/>
    <x v="0"/>
  </r>
  <r>
    <n v="110"/>
    <n v="2026"/>
    <x v="2"/>
    <s v="Thực phẩm tươi sống, chế biến"/>
    <s v="Trái cây"/>
    <s v="Nguyễn Thị Thùy Linh_x000a_"/>
    <s v="Lưu Thị Hậu"/>
    <s v="MN"/>
    <s v="Tỉnh Đồng Tháp"/>
    <s v="Kiểm soát nguồn"/>
    <s v="Sản xuất và kinh doanh"/>
    <n v="2011408"/>
    <s v="CTY TNHH TRÁI CÂY 76"/>
    <m/>
    <s v="Hộ nông dân: Hà Thanh Tuấn, 249, Điền Mỹ, Long Bình Điền, Chợ Gạo, Tiền Giang"/>
    <s v="Mr, Quang"/>
    <s v="0984202224"/>
    <s v="quang,dang@fruit76,com; admin01@fruit76,com; vi,nguyen@fruit76,com"/>
    <s v="Dừa xiêm"/>
    <s v="Huỳnh Thanh Hòa"/>
    <m/>
    <s v="QA NCC"/>
    <d v="2026-03-11T00:00:00"/>
    <n v="0.67"/>
    <s v="Đạt mức cơ bản và tái đánh giá sau 6 tháng"/>
    <m/>
    <m/>
    <m/>
    <m/>
    <s v="Lỗi thông tin định danh sản phẩm"/>
    <s v="Chưa có bảng nhận diện lô thửa"/>
    <s v="Lỗi khác"/>
    <s v="_x000a_Chưa có biện pháp ngăn chặn sự phát tán thuốc BVTV khi phun, xịt sang các ruộng xung quanh_x000a_Chưa cung cấp KN đất nước vùng trồng"/>
    <n v="0.67"/>
    <s v="Đạt mức cơ bản và tái đánh giá sau 6 tháng"/>
    <m/>
    <m/>
    <d v="2026-09-11T00:00:00"/>
    <x v="0"/>
  </r>
  <r>
    <n v="111"/>
    <n v="2026"/>
    <x v="2"/>
    <s v="Thực phẩm tươi sống, chế biến"/>
    <s v="Trái cây"/>
    <s v="Nguyễn Thị Thùy Linh_x000a_"/>
    <s v="Lưu Thị Hậu"/>
    <s v="MN"/>
    <s v="Tỉnh Đồng Tháp"/>
    <s v="Kiểm soát nguồn"/>
    <s v="Sản xuất và kinh doanh"/>
    <n v="2011408"/>
    <s v="CTY TNHH TRÁI CÂY 76"/>
    <m/>
    <s v="Hộ nông dân: Võ Trường Sơn, 161, Tân Tỉnh B, Tân Mỹ Chánh, TP Mỹ Tho, Tiền Giang"/>
    <s v="Mr, Quang"/>
    <s v="0984202224"/>
    <s v="quang,dang@fruit76,com; admin01@fruit76,com; vi,nguyen@fruit76,com"/>
    <s v="Dừa xiêm"/>
    <s v="Huỳnh Thanh Hòa"/>
    <m/>
    <s v="QA NCC"/>
    <d v="2026-03-11T00:00:00"/>
    <n v="0.66"/>
    <s v="Đạt mức cơ bản và tái đánh giá sau 6 tháng"/>
    <m/>
    <m/>
    <m/>
    <m/>
    <s v="Lỗi thông tin định danh sản phẩm"/>
    <s v="Chưa có bảng nhận diện lô thửa"/>
    <s v="Lỗi khác"/>
    <s v="Chưa có biện pháp ngăn chặn sự phát tán thuốc BVTV khi phun, xịt sang các ruộng xung quanh_x000a_Chưa cung cấp KN đất nước vùng trồng"/>
    <n v="0.65"/>
    <s v="Đạt mức cơ bản và tái đánh giá sau 6 tháng"/>
    <m/>
    <m/>
    <d v="2026-09-11T00:00:00"/>
    <x v="0"/>
  </r>
  <r>
    <n v="112"/>
    <n v="2026"/>
    <x v="2"/>
    <s v="Thực phẩm tươi sống, chế biến"/>
    <s v="Trái cây"/>
    <s v="Nguyễn Thị Thùy Linh_x000a_"/>
    <s v="Lưu Thị Hậu"/>
    <s v="MN"/>
    <s v="Tỉnh Đồng Tháp"/>
    <s v="Kiểm soát nguồn"/>
    <s v="Sản xuất và kinh doanh"/>
    <n v="2011408"/>
    <s v="CTY TNHH TRÁI CÂY 76"/>
    <m/>
    <s v="Hộ nông dân:  Lê Khanh Quang Vũ, Phú Hòa, Mỹ Tịnh An, Đông Tháp"/>
    <s v="Mr, Quang"/>
    <s v="0984202224"/>
    <s v="quang,dang@fruit76,com; admin01@fruit76,com; vi,nguyen@fruit76,com"/>
    <s v="Thanh long ruột trắng"/>
    <s v="Huỳnh Thanh Hòa"/>
    <m/>
    <s v="QA NCC"/>
    <d v="2026-03-11T00:00:00"/>
    <n v="0.64"/>
    <s v="Đạt mức cơ bản và tái đánh giá sau 6 tháng"/>
    <m/>
    <m/>
    <m/>
    <m/>
    <s v="Lỗi thông tin định danh sản phẩm"/>
    <s v="Chưa có bảng nhận diện lô thửa"/>
    <s v="Lỗi khác"/>
    <s v="Chưa có biện pháp ngăn chặn sự phát tán thuốc BVTV khi phun, xịt sang các ruộng xung quanh_x000a_Chưa cung cấp KN đất nước vùng trồng_x000a_Có tập huấn ATTP, sử dụng thuốc BVTV, phân bón và các nguyên tắc sản xuất nông nghiệp tốt nhưng chưa văn bản hóa"/>
    <n v="0.64"/>
    <s v="Đạt mức cơ bản và tái đánh giá sau 6 tháng"/>
    <m/>
    <m/>
    <d v="2026-09-11T00:00:00"/>
    <x v="0"/>
  </r>
  <r>
    <n v="113"/>
    <n v="2026"/>
    <x v="2"/>
    <s v="Thực phẩm tươi sống, chế biến"/>
    <s v="Trái cây"/>
    <s v="Nguyễn Thị Thùy Linh_x000a_"/>
    <s v="Lưu Thị Hậu"/>
    <s v="MN"/>
    <s v="Tỉnh Đồng Tháp"/>
    <s v="Định kỳ"/>
    <s v="Sản xuất và kinh doanh"/>
    <n v="2011195"/>
    <s v="CTY TNHH DT TM THÀNH VẠN PHÚC"/>
    <s v="199, Ấp Hưng Phú, Xã Hưng Thạnh, Huyện Tân Phước, Tỉnh Tiền Giang"/>
    <m/>
    <s v="Mr, Kiên"/>
    <s v="0908142067"/>
    <s v="kiennguyenqnvn@gmail,com"/>
    <s v="Thơm, dứa mật"/>
    <s v="Huỳnh Thanh Hòa"/>
    <m/>
    <s v="QA NCC"/>
    <d v="2026-03-10T00:00:00"/>
    <n v="0.61599999999999999"/>
    <s v="Đạt mức cơ bản và tái đánh giá sau 6 tháng"/>
    <m/>
    <m/>
    <s v="Vi phạm định lượng"/>
    <s v="Chưa có hồ sơ công bố xốp bao thơm_x000a_Chưa cung cấp được kiểm định cân định kỳ"/>
    <m/>
    <m/>
    <s v="Lỗi vệ sinh nhà xưởng – thiết bị"/>
    <s v="_x000a_Khóm sau khi thu hoạch để trực tiếp xuống đất_x000a_Nhà xưởng chưa được vệ sinh sạch sẽ (nhiều mạng nhện), chưa tách biệt các khu vực sản xuất gần đường không có rèm che_x000a_Nhà xưởng không kín, hở nhiều nơi (côn trùng dễ xâm nhập vào nhà xưởng, đèn côn trùng không có tác dụng)_x000a_Cửa ra vào hở (chưa có rèm cách biệt bên ngoài)_x000a_Chưa cung cấp được phiếu KN nước sử dụng cho sơ chế_x000a_Chưa có nước rửa tay cho nhân viên _x000a_Giấy khám sức khỏe mới cung cấp được 5/7 nhân viên đang sản xuất_x000a_Có chương trình bẫy chuột nhưng chưa có hồ sơ ghi chép"/>
    <n v="0.61599999999999999"/>
    <s v="Đạt mức cơ bản và tái đánh giá sau 6 tháng"/>
    <m/>
    <m/>
    <d v="2026-09-10T00:00:00"/>
    <x v="0"/>
  </r>
  <r>
    <n v="114"/>
    <n v="2026"/>
    <x v="2"/>
    <s v="Thực phẩm tươi sống, chế biến"/>
    <s v="Trái cây"/>
    <s v="Nguyễn Thị Thùy Linh_x000a_"/>
    <s v="Lưu Thị Hậu"/>
    <s v="MN"/>
    <s v="Tỉnh Đồng Tháp"/>
    <s v="Kiểm soát nguồn"/>
    <s v="Sản xuất và kinh doanh"/>
    <n v="2011195"/>
    <s v="CTY TNHH DT TM THÀNH VẠN PHÚC"/>
    <m/>
    <s v="Nguyễn Văn Kiên, Hưng Phú, Hưng Thạnh, Đồng Tháp"/>
    <s v="Mr, Kiên"/>
    <s v="0908142067"/>
    <s v="kiennguyenqnvn@gmail,com"/>
    <s v="Thơm, dứa mật"/>
    <s v="Huỳnh Thanh Hòa"/>
    <m/>
    <s v="QA NCC"/>
    <d v="2026-03-10T00:00:00"/>
    <n v="0.66"/>
    <s v="Đạt mức cơ bản và tái đánh giá sau 6 tháng"/>
    <m/>
    <m/>
    <m/>
    <m/>
    <m/>
    <m/>
    <s v="Lỗi khác"/>
    <s v="Vỏ bao bì thuốc BVTV chưa được thu gom triệt để trên vườn_x000a_Chưa có biện pháp ngăn chặn sự phát tán thuốc BVTV khi phun, xịt sang các ruộng xung quanh_x000a_Chưa cung cấp KN đất nước vùng trồng"/>
    <n v="0.66"/>
    <s v="Đạt mức cơ bản và tái đánh giá sau 6 tháng"/>
    <m/>
    <m/>
    <d v="2026-09-10T00:00:00"/>
    <x v="0"/>
  </r>
  <r>
    <n v="115"/>
    <n v="2026"/>
    <x v="2"/>
    <s v="Thực phẩm tươi sống, chế biến"/>
    <s v="Trái cây"/>
    <s v="Nguyễn Thị Thùy Linh_x000a_"/>
    <s v="Lưu Thị Hậu"/>
    <s v="MN"/>
    <s v="Tỉnh Đồng Tháp"/>
    <s v="Kiểm soát nguồn"/>
    <s v="Sản xuất và kinh doanh"/>
    <n v="2011195"/>
    <s v="CTY TNHH DT TM THÀNH VẠN PHÚC"/>
    <m/>
    <s v="Nguyễn Văn Quận, Hưng Phú, Hưng Thạnh, Đồng Tháp"/>
    <s v="Mr, Kiên"/>
    <s v="0908142067"/>
    <s v="kiennguyenqnvn@gmail,com"/>
    <s v="Thơm"/>
    <s v="Huỳnh Thanh Hòa"/>
    <m/>
    <s v="QA NCC"/>
    <d v="2026-03-10T00:00:00"/>
    <n v="0.68"/>
    <s v="Đạt mức cơ bản và tái đánh giá sau 6 tháng"/>
    <m/>
    <m/>
    <m/>
    <m/>
    <m/>
    <m/>
    <s v="Lỗi khác"/>
    <s v="Chưa có biện pháp ngăn chặn sự phát tán thuốc BVTV khi phun, xịt sang các ruộng xung quanh_x000a_Chưa cung cấp KN đất nước vùng trồng"/>
    <n v="0.68"/>
    <s v="Đạt mức cơ bản và tái đánh giá sau 6 tháng"/>
    <m/>
    <m/>
    <d v="2026-09-10T00:00:00"/>
    <x v="0"/>
  </r>
  <r>
    <n v="116"/>
    <n v="2026"/>
    <x v="2"/>
    <s v="Thực phẩm tươi sống, chế biến"/>
    <s v="Trái cây"/>
    <s v="Nguyễn Thị Thùy Linh_x000a_"/>
    <s v="Lưu Thị Hậu"/>
    <s v="MN"/>
    <s v="Tỉnh Đồng Tháp"/>
    <s v="Kiểm soát nguồn"/>
    <s v="Sản xuất và kinh doanh"/>
    <n v="2011195"/>
    <s v="CTY TNHH DT TM THÀNH VẠN PHÚC"/>
    <m/>
    <s v="Tô Văn Út Bảy, Hưng Phú, Hưng Thạnh, Đồng Tháp"/>
    <s v="Mr, Kiên"/>
    <s v="0908142067"/>
    <s v="kiennguyenqnvn@gmail,com"/>
    <s v="Thơm"/>
    <s v="Huỳnh Thanh Hòa"/>
    <m/>
    <s v="QA NCC"/>
    <d v="2026-03-10T00:00:00"/>
    <n v="0.66"/>
    <s v="Đạt mức cơ bản và tái đánh giá sau 6 tháng"/>
    <m/>
    <m/>
    <m/>
    <m/>
    <m/>
    <m/>
    <s v="Lỗi khác"/>
    <s v="Vỏ bao bì thuốc BVTV chưa được thu gom triệt để trên vườn_x000a_Chưa có biện pháp ngăn chặn sự phát tán thuốc BVTV khi phun, xịt sang các ruộng xung quanh_x000a_Chưa cung cấp KN đất nước vùng trồng"/>
    <n v="0.66"/>
    <s v="Đạt mức cơ bản và tái đánh giá sau 6 tháng"/>
    <m/>
    <m/>
    <d v="2026-09-10T00:00:00"/>
    <x v="0"/>
  </r>
  <r>
    <n v="117"/>
    <n v="2026"/>
    <x v="2"/>
    <s v="Thực phẩm tươi sống, chế biến"/>
    <s v="Bánh mỳ"/>
    <s v="Nguyễn Thị Ngọc Tú"/>
    <s v="Huỳnh Thị Bảo Trâm"/>
    <s v="MB"/>
    <s v="Thành phố Hà Nội"/>
    <s v="Mở mới"/>
    <s v="Sản xuất và kinh doanh"/>
    <s v="NCC mới"/>
    <s v="CTY TNHH SẢN XUẤT THƯƠNG MẠI VÀ XNK KIM LONG"/>
    <s v="Cụm 12, thôn 3, Xã Phúc Thọ, TP Hà Nội"/>
    <m/>
    <s v="Mr Tấn Khoa"/>
    <s v="0934130460"/>
    <s v="khoa,nguyen@vela-foods,com, congtytnhhsxtmxnkkimlong@gmail,com"/>
    <s v="Bánh mì mini nhân vị phô mai; Bánh sandwich chà bông phô mai; Bánh sandwich chà bông; Bánh sandwich nhân sữa chua"/>
    <s v="Nguyễn Thị Hồng Tịnh"/>
    <s v="Nguyễn Thị Kim Lanh"/>
    <s v="QA NCC"/>
    <d v="2026-03-11T00:00:00"/>
    <n v="0.69"/>
    <s v="Đạt mức cơ bản và tái đánh giá sau 6 tháng"/>
    <m/>
    <m/>
    <s v="Vi phạm nhãn mác/bao bì"/>
    <s v="1, Bánh mì mini nhân vị phô mai_x000a_- Nhãn ghi quảng cáo:_x000a_+ &quot;100% thịt + phô mai&quot; chưa đúng thực tế có thêm các thành phần khác_x000a_+ &quot;Giàu protein&quot; chưa có hồ sơ chứng minh_x000a_+ &quot;Bột sữa nhập khẩu&quot; chưa cung cấp hồ sơ nhập khẩu_x000a_- Thông tin cảnh báo &quot;Chú ý: Đừng ăn nếu SP hư hoặc bao bì mở&quot; đang mâu thuẫn với &quot;HDSD: Ăn liền sau khi mở bao bì&quot;_x000a_2, Bánh sandwich chà bông phô mai_x000a_- Khối lượng tịnh thiếu khoẳng trắng giữa trị số và đơn vị đo (47g)_x000a_- Quảng cáo đang ghi &quot;Mềm như mây&quot; chưa có căn cứ_x000a_3, Bánh sandwich chà bông_x000a_- Thông tin cảnh báo &quot;Chú ý: Đừng ăn nếu SP hư hoặc bao bì mở&quot; đang mâu thuẫn với &quot;HDSD: Ăn liền sau khi mở bao bì&quot;_x000a_- Khối lượng tịnh viết tắt KLT, thiếu khoẳng trắng giữa trị số và đơn vị đo (45g)_x000a_4, Bánh sandwich nhân sữa chua_x000a_- Thông tin cảnh báo &quot;Chú ý: Đừng ăn nếu SP hư hoặc bao bì mở&quot; đang mâu thuẫn với &quot;HDSD: Ăn liền sau khi mở bao bì&quot;_x000a_- Khối lượng tịnh viết tắt KLT, thiếu khoẳng trắng giữa trị số và đơn vị đo (45g)_x000a_- Quảng cáo đang ghi: &quot;Siêu mềm mịn&quot; chưa có căn cứ, &quot;Công nghệ lên men&quot; thực tế NCC không thực hiện quá trình này_x000a_* Các SP chưa có thông tin &quot;Hình ảnh chỉ mang tính chất minh họa&quot;_x000a_* Chưa có hồ sơ ghi chép lưu mẫu"/>
    <s v="Lỗi hồ sơ chứng từ truy xuất"/>
    <s v="NCC có quy trình truy xuất từ đầu vào đến đầu ra nhưng chưa có biểu mẫu thực hiện _x000a_Chưa có biểu mẫu ghi chép để thực hiện truy xuất"/>
    <s v="Lỗi vệ sinh nhà xưởng – thiết bị"/>
    <s v="- Vệ sinh nhà xưởng: Nền nhà không phẳng, đọng nước, gạch vỡ; chân tường, sàn và cửa thông gió bám bẩn/mạng nhện,_x000a_- Kiểm soát côn trùng/động vật: Quạt thông gió thiếu lưới ngăn, tạo điều kiện cho động vật và côn trùng xâm nhập,_x000a_- Hóa chất vệ sinh chưa để riêng khu vực, thiếu nhãn nhận diện, chưa có đầy đủ tại một số vị trí quy định_x000a_- Thùng rác không có nắp đậy kín và không được thu gom kịp thời _x000a_- Nhiễm chéo: Bột mì để trực tiếp dưới sàn, trứng gà để sát tường_x000a_- Chưa có kết quả kiểm nghiệm định kỳ cho nước đá vảy sử dụng trong sản xuất,"/>
    <n v="0.69"/>
    <s v="Đạt mức cơ bản và tái đánh giá sau 6 tháng"/>
    <m/>
    <m/>
    <d v="2026-09-11T00:00:00"/>
    <x v="0"/>
  </r>
  <r>
    <n v="118"/>
    <n v="2026"/>
    <x v="2"/>
    <s v="Thực phẩm công nghệ"/>
    <s v="Đông lạnh"/>
    <s v="Nguyễn Thị Lan Hương"/>
    <s v="Nguyễn Thị Thanh Tuyền"/>
    <s v="MB"/>
    <s v="Thành phố Hà Nội"/>
    <s v="Định kỳ"/>
    <s v="Sản xuất"/>
    <n v="2007906"/>
    <s v="CÔNG TY CỔ PHẦN KIAORA"/>
    <s v="Thôn Do Hạ, Xã Tiền Phong, Huyện Mê Linh, Thành phố Hà Nội, Việt Nam"/>
    <m/>
    <s v="Ms Loan"/>
    <s v="039 979 4125; "/>
    <s v="loan,nt@kiaora,com,vn;"/>
    <s v="Thịt bò đông lạnh"/>
    <s v="Trần Văn Khoa"/>
    <m/>
    <s v="QA NCC"/>
    <d v="2026-03-13T00:00:00"/>
    <n v="0.67"/>
    <s v="Đạt mức cơ bản và tái đánh giá sau 6 tháng"/>
    <m/>
    <m/>
    <s v="Hồ sơ pháp lý sản phẩm: không có công bố/sai công bố/sai tiêu chuẩn "/>
    <s v="- Hồ sơ CB các sản phẩm chưa kiểm nghiệm chỉ tiêu chì, cadimi- 1 số sản phẩm có bổ sung địa chỉ sản xuất nhưng chưa làm công văn gửi lên chi cục cập nhật nội dung này (Gầu bò Úc,ba chỉ bò Newzealand,,,,), tem nhãn chưa bổ sung thêm địa chỉ sản xuất (đang khắc phục bằng cách dán bổ sung tem phụ trắng lên bao bì)"/>
    <s v="Lỗi hồ sơ chứng từ truy xuất"/>
    <s v="Biểu mẫu kiểm soát chất lượng chưa thể hiện thông tin nhà sản xuất"/>
    <s v="Lỗi vệ sinh nhà xưởng – thiết bị"/>
    <s v="Khu vực phòng đóng gói chưa kín"/>
    <n v="0.67"/>
    <s v="Đạt mức cơ bản và tái đánh giá sau 6 tháng"/>
    <m/>
    <m/>
    <d v="2026-09-13T00:00:00"/>
    <x v="0"/>
  </r>
  <r>
    <n v="119"/>
    <n v="2026"/>
    <x v="2"/>
    <s v="Thực phẩm tươi sống, chế biến"/>
    <s v="Thức ăn nấu sẵn"/>
    <s v="Nguyễn Thị Dung"/>
    <s v="Huỳnh Thị Bảo Trâm"/>
    <s v="MB"/>
    <s v="Thành phố Hà Nội"/>
    <s v="Định kỳ"/>
    <s v="Sản xuất"/>
    <n v="2010113"/>
    <s v="CÔNG TY TNHH THƯƠNG MẠI VÀ DỊCH VỤ FRESH TO GO"/>
    <s v="Số 4 ngõ 43 đường Xuân Khôi,, tổ 37 Phường Long Biên, TP Hà Nội"/>
    <m/>
    <s v="Mrs, Tú"/>
    <s v=" 0385347247/_x000a_0983085133"/>
    <s v="Company F2G &lt;fresh2go,sales@gmail,com&gt;"/>
    <s v="Đồ uống, trái cây sơ chế"/>
    <s v="Trần Văn Khoa"/>
    <m/>
    <s v="QA NCC"/>
    <d v="2026-03-12T00:00:00"/>
    <n v="0.68"/>
    <s v="Đạt mức cơ bản và tái đánh giá sau 6 tháng"/>
    <m/>
    <m/>
    <s v="Hồ sơ pháp lý sản phẩm: không có công bố/sai công bố/sai tiêu chuẩn "/>
    <s v="- Thay đổi địa chỉ sản xuất từ 08/02/2026 nhưng không gửi thông báo cho WCM- Chưa có kết quả kiểm nghiệm của các sản phẩm ở địa chỉ mới: Trà sữa ô long nhài, trà đào sữa, rau củ nấu súp- Tem nhãn tất cả các sản phẩm: sửa &quot;độ&quot;=&gt;°"/>
    <s v="Lỗi hồ sơ chứng từ truy xuất"/>
    <s v="- Nguyên liệu chất bảo quản 202 thiếu hồ sơ nhập khẩu- Sản phẩm xoài: Hồ sơ mua bán là Vựa Xoài cóc Khánh Hòa, nhưng hồ sơ bảng kê thanh toán là hộ Trần Thị Bích"/>
    <s v="Lỗi vệ sinh nhà xưởng – thiết bị"/>
    <s v="- Nền nhà xưởng 1 số khu vực bị bong- 1 số khu vực nên nhà bị đọng nước (khu vực nấu trộn)"/>
    <n v="0.68"/>
    <s v="Đạt mức cơ bản và tái đánh giá sau 6 tháng"/>
    <m/>
    <m/>
    <d v="2026-09-12T00:00:00"/>
    <x v="0"/>
  </r>
  <r>
    <n v="120"/>
    <n v="2026"/>
    <x v="2"/>
    <s v="Thực phẩm tươi sống, chế biến"/>
    <s v="Thủy hải sản"/>
    <s v="Phạm Thị Thảo_x000a_Nguyển Thị Ngọc Tú"/>
    <s v="Trần Quang Huy"/>
    <s v="MN"/>
    <s v="Thành phố Hồ Chí Minh"/>
    <s v="Định kỳ"/>
    <s v="Sản xuất và kinh doanh"/>
    <n v="2062733"/>
    <s v="CÔNG TY TNHH THỰC PHẨM QUỐC TẾ VIMEX SG"/>
    <s v="1253 Võ Văn Kiệt,  TP, Hồ Chí Minh,"/>
    <s v="Kho sơ chế, đóng gói: 104 Trần Đại Nghĩa, Phường Tân Tạo, TP Hồ Chí Minh, Việt Nam"/>
    <s v="Ms Hân"/>
    <s v="0969 334 534"/>
    <s v="b2b@vimexfood,vn"/>
    <s v="Cá hồi nhập khẩu"/>
    <s v="Trương Duy Khánh"/>
    <m/>
    <s v="QA NCC"/>
    <d v="2026-03-17T00:00:00"/>
    <n v="0.62"/>
    <s v="Đạt mức cơ bản và tái đánh giá sau 6 tháng"/>
    <m/>
    <m/>
    <s v="Vi phạm về ATTP: Lịch sử vi phạm kiểm nghiệm (vi sinh/kháng sinh,…), KNKH"/>
    <s v="Kiểm nghiệm sản phẩm không test các chỉ tiêu kháng sinh"/>
    <s v="Lỗi hồ sơ chứng từ truy xuất"/>
    <s v="Các nguyên liệu như túi nylon, khay nhựa được mua lẻ, không ký hợp đòng, các nguyên liệu có hồ sơ đầy đủ của nhà sản xuất_x000a_Hóa chất tẩy rửa: Sparkle: không có hồ sơ liên quan_x000a_Hồ sơ công bố nước đá của nhà sản xuất không có phiếu kiểm nghiệm, Cơ sở không lấy mẫu kiểm soát định kỳ,"/>
    <s v="Lỗi quy trình sản xuất – chế biến"/>
    <s v="Không có kho bảo quản nước đá riêng, để chung với kho nguyên liệu, thành phẩm_x000a_Có trang bị BHLĐ nhưng nhân viên chưa thực hiện đúng: đội trùm tóc chưa bao hết tóc,_x000a_Bảo hộ lao động được phát cho nhân viên và nhân viên tự mang về giặt sạch =&gt; không kiểm soát được việc BHLĐ có được giặt sạch,_x000a_Không ban hành hướng dẫn pha, không có biểu mẫu kiểm soát nồng độ pha chlorine,_x000a_Cơ sở chưa bố trí vòi rửa tay tự động, nhân viên vẫn phải sử dụng bằng tay, nguy cơ lây nhiễm các tác nhân gây ô nhiểm khi tiếp xúc sản phẩm_x000a_Có bố trí đèn diệt côn trùng, có bố trí bẫy chuột, tuy nhiên không có biểu mẫu kiểm soát_x000a__x000a_Có xây dựng kế hoạch làm vệ sinh nhà xưởng, thiết bị, tuy nhiên biểu mẫu ghi chép, kiểm soát chưa đầy đủ,_x000a_"/>
    <n v="0.62"/>
    <s v="Đạt mức cơ bản và tái đánh giá sau 6 tháng"/>
    <m/>
    <m/>
    <d v="2026-09-17T00:00:00"/>
    <x v="0"/>
  </r>
  <r>
    <n v="121"/>
    <n v="2026"/>
    <x v="2"/>
    <s v="Thực phẩm tươi sống, chế biến"/>
    <s v="Thịt"/>
    <s v="Phạm Thị Thảo_x000a_Nguyễn Thị Ngọc Tú"/>
    <s v="Huỳnh Thị Bảo Trâm"/>
    <s v="MN"/>
    <s v="Tỉnh Đồng Tháp"/>
    <s v="Định kỳ"/>
    <s v="Kinh doanh"/>
    <n v="2062731"/>
    <s v="CTY TNHH THỰC PHẨM CARITAS"/>
    <m/>
    <s v="Cơ sở giết mổ: Hộ kinh doanh VÕ THỊ THU TRANG-PHÚ KIẾT_Đ/c Thửa đất số 17, tờ bản đồ 06, ấp Phú Lợi A, xã Lương Hòa Lạc, Tỉnh Đồng Tháp, Việt Nam_x000a_Cơ sở sơ chế/đóng gói: Cơ sở gia công_Xưởng sản xuất-Công ty Cổ Phần Tam Nông_Đ/c 131 Đường 24, Phường Tam Bình, Tp HCM, Việt Nam"/>
    <s v="Ms Trang "/>
    <n v="9055352632"/>
    <s v="quyle,caritas,foods@gmail,com; caritas,foods@gmail,com"/>
    <s v="Gà ta, gà ác, trứng gà, gà H mông, chim cút…"/>
    <s v="Trần Khắc Điệp"/>
    <m/>
    <s v="QA NCC"/>
    <d v="2026-03-16T00:00:00"/>
    <n v="0.66600000000000004"/>
    <s v="Đạt mức cơ bản và tái đánh giá sau 6 tháng"/>
    <m/>
    <m/>
    <s v="Vi phạm nhãn mác/bao bì"/>
    <s v="Địa chỉ sơ chế đóng gói trên nhãn sán phẩm chưa khớp với nơi đóng gói thực tế_x000a_Trên nhãn: Xưởng sản xuất 54 Lê Thị Hoa, Phường Tam Bình, TP HCM_x000a_Thực tế đóng gói tai: Xưởng sản xuất-Công ty Cổ Phần Tam Nông_Đ/c 131 Đường 24, Phường Tam Bình, Tp HCM"/>
    <s v="Lỗi hồ sơ chứng từ truy xuất"/>
    <s v="Hộ kinh doanh Võ Thị Thu Trang có mướn các hộ liên kết để chăn nuôi gia cầm nhưng không thực hiện kí kết hợp đồng giữa các bên,_x000a_Các hộ nuôi gia cầm có làm &quot;Đơn xin xác nhận nguồn gốc nông sản&quot; =&gt; Chưa phù hợp vì đây là nuôi gia cầm, Đơn này không tương đương với cam kết sản xuất an toàn_x000a_Chưa có giấy kiểm dịch đông vật trước khi đưa vào quy trình giết mổ"/>
    <s v="Lỗi quy trình sản xuất – chế biến"/>
    <s v="Cơ sở giết mổ nằm trong khu dân cư_x000a_Lò mổ có tường cao bao quanh nhưng không kín_x000a_Khu vực giao nhau giữa mái và tường của khu vực giết mổ không kín, có ruồi trong khu vực giết mổ và làm lông_x000a_Tường khu vực làm lông có nhiều lông gia cầm bám trên vách (đã khô) lâu ngày chưa được tổng vệ sinh_x000a_Nơi làm sạch và khám thân thịt gia cầm chưa kín, vách tôn và trần có khoản hở_x000a_Thiếu 1/06 bộ hồ sơ_x000a_04/05 nhân viên có đeo bông tai trong sản xuất_x000a_Khu vưc rửa tay sử dụng nước rửa tay có mùi_x000a_Nước sử dụng trong giết mổ thiếu chỉ tiêu E,Coli_x000a_Chưa có quy trình hướng dẫn cụ thể vệ sinh thiết bị công cụ dụng và và vệ sinh nhà xưởng_x000a_Hàng hóa trong kho thành phẩm để sát tường"/>
    <n v="0.66600000000000004"/>
    <s v="Đạt mức cơ bản và tái đánh giá sau 6 tháng"/>
    <m/>
    <m/>
    <d v="2026-09-16T00:00:00"/>
    <x v="0"/>
  </r>
  <r>
    <n v="122"/>
    <n v="2026"/>
    <x v="2"/>
    <s v="Thực phẩm tươi sống, chế biến"/>
    <s v="Rau củ"/>
    <s v="Nguyễn Thị Quyên, Nguyễn Thị Kim Cúc"/>
    <s v="Dương Thị Lựu, Lưu Thị Hậu"/>
    <s v="MB"/>
    <s v="Tỉnh Quảng Ngãi"/>
    <s v="Kiểm soát nguồn"/>
    <s v="Sản xuất và kinh doanh"/>
    <s v="2001154"/>
    <s v="CTY TNHH ĐTSXTM THANH BÌNH"/>
    <m/>
    <s v="Hộ Nguyễn Thành Dũng, Lý Sơn, Quảng Ngãi"/>
    <s v="Mr Hùng"/>
    <s v="0896697579"/>
    <s v="annv@hnffoods,vn;duyvd@hnffoods,vn;dinhnv@hnffoods,vn;kinhdoanh@hnffoods,vn"/>
    <s v="Hành Lý Sơn, Tỏi Lý Sơn"/>
    <s v="Phùng Thanh Anh"/>
    <m/>
    <s v="QA NCC"/>
    <d v="2026-03-16T00:00:00"/>
    <n v="0.61"/>
    <s v="Đạt mức cơ bản và tái đánh giá sau 6 tháng"/>
    <m/>
    <m/>
    <s v="Vi phạm kiểm soát mối nguy"/>
    <s v="Nhà cung cấp chưa có sẵn Quy định, hướng dẫn thu hoạch, sơ chế đóng gói cho các đơn vị liên kết,  Quy định, hướng dẫn vệ sinh trong nhà sơ chế,  Công cụ dụng cụ thu hoạch; và phương tiện vận chuyển, Các quy định này đã được phổ biến, đào tạo đến toàn bộ Hộ sản xuất của công ty, Chưa kiểm nghiệm đất trồng và nước tưới"/>
    <s v="Lỗi hồ sơ chứng từ truy xuất"/>
    <s v="Hộ có ghi chép nhật ký sản xuất tuy nhiên ghi chép chưa đầy đủ, thiếu thông tin tên  BVTV, lượng dùng"/>
    <s v="Lỗi bảo quản, vận chuyển – logistics thực phẩm"/>
    <s v="Kho lưu trữ chưa có biện pháp kiểm soát tránh sự xâm nhập của động vật vào khu vực bảo quản sản phẩm, Trường hợp sử dụng bẫy, bả để kiểm soát động vật cần đặt tại những vị trí ít có nguy cơ gây ô nhiễm cho sản phẩm, ghi và lưu hồ sơ,"/>
    <n v="0.61"/>
    <s v="Đạt mức cơ bản và tái đánh giá sau 6 tháng"/>
    <m/>
    <m/>
    <d v="2026-09-16T00:00:00"/>
    <x v="0"/>
  </r>
  <r>
    <n v="123"/>
    <n v="2026"/>
    <x v="2"/>
    <s v="Thực phẩm tươi sống, chế biến"/>
    <s v="Rau củ"/>
    <s v="Lâm Kim Huyền Trân_x000a_Kiều Thị Tuyết Sương_x000a_Nguyễn Thị Bách Thoa"/>
    <s v="Dương Thị Lựu, Lưu Thị Hậu"/>
    <s v="MN"/>
    <s v="Tỉnh Quảng Ngãi"/>
    <s v="Kiểm soát nguồn"/>
    <s v="Sản xuất và kinh doanh"/>
    <n v="2001587"/>
    <s v="CT TNHH TMDV XNK TRƯỜNG AN"/>
    <m/>
    <s v="Hộ Nguyễn Thành Xuân, Lý Sơn, Quảng Ngãi"/>
    <s v="Ms, THANH"/>
    <s v="079 7934722"/>
    <s v="TrườngAnFood &lt;info@truonganfood,com&gt;"/>
    <s v="Hành Lý Sơn, Tỏi Lý Sơn"/>
    <s v="Phùng Thanh Anh"/>
    <m/>
    <s v="QA NCC"/>
    <d v="2026-03-17T00:00:00"/>
    <n v="0.63"/>
    <s v="Đạt mức cơ bản và tái đánh giá sau 6 tháng"/>
    <m/>
    <m/>
    <s v="Vi phạm kiểm soát mối nguy"/>
    <s v="Nhà cung cấp chưa có sẵn Quy định, hướng dẫn thu hoạch, sơ chế đóng gói cho các đơn vị liên kết,  Quy định, hướng dẫn vệ sinh trong nhà sơ chế,  Công cụ dụng cụ thu hoạch; và phương tiện vận chuyển, Các quy định này đã được phổ biến, đào tạo đến toàn bộ Hộ sản xuất của công ty, Chưa kiểm nghiệm đất trồng và nước tưới"/>
    <s v="Lỗi hồ sơ chứng từ truy xuất"/>
    <s v="Hộ có ghi chép nhật ký sản xuất tuy nhiên ghi chép chưa đầy đủ, thiếu thông tin tên  BVTV, lượng dùng"/>
    <m/>
    <m/>
    <n v="0.63"/>
    <s v="Đạt mức cơ bản và tái đánh giá sau 6 tháng"/>
    <m/>
    <m/>
    <d v="2026-09-17T00:00:00"/>
    <x v="0"/>
  </r>
  <r>
    <n v="124"/>
    <n v="2026"/>
    <x v="2"/>
    <s v="Thực phẩm tươi sống, chế biến"/>
    <s v="Rau củ"/>
    <s v="Lâm Kim Huyền Trân_x000a_Kiều Thị Tuyết Sương_x000a_Nguyễn Thị Bách Thoa"/>
    <s v="Dương Thị Lựu, Lưu Thị Hậu"/>
    <s v="MN"/>
    <s v="Tỉnh Quảng Ngãi"/>
    <s v="Kiểm soát nguồn"/>
    <s v="Sản xuất và kinh doanh"/>
    <n v="2007526"/>
    <s v="CTY CP TMDV DLỊCH LÝ SƠN"/>
    <m/>
    <s v="Hộ Đặng Thị Tòa, Lý Sơn, Quảng Ngãi"/>
    <s v="Mr Dư"/>
    <s v="090 9818259"/>
    <s v="dunv,vhs@gmail,com"/>
    <s v="Hành Lý Sơn, Tỏi Lý Sơn"/>
    <s v="Phùng Thanh Anh"/>
    <m/>
    <s v="QA NCC"/>
    <d v="2026-03-18T00:00:00"/>
    <n v="0.65"/>
    <s v="Đạt mức cơ bản và tái đánh giá sau 6 tháng"/>
    <m/>
    <m/>
    <s v="Vi phạm kiểm soát mối nguy"/>
    <s v="Nhà cung cấp chưa có sẵn Quy định, hướng dẫn thu hoạch, sơ chế đóng gói cho các đơn vị liên kết,  Quy định, hướng dẫn vệ sinh trong nhà sơ chế,  Công cụ dụng cụ thu hoạch; và phương tiện vận chuyển, Các quy định này đã được phổ biến, đào tạo đến toàn bộ Hộ sản xuất của công ty, Chưa kiểm nghiệm đất trồng và nước tưới"/>
    <s v="Lỗi hồ sơ chứng từ truy xuất"/>
    <s v="Hộ có ghi chép nhật ký sản xuất tuy nhiên ghi chép chưa đầy đủ, thiếu thông tin tên  BVTV, lượng dùng"/>
    <m/>
    <m/>
    <n v="0.65"/>
    <s v="Đạt mức cơ bản và tái đánh giá sau 6 tháng"/>
    <m/>
    <m/>
    <d v="2026-09-18T00:00:00"/>
    <x v="0"/>
  </r>
  <r>
    <n v="125"/>
    <n v="2026"/>
    <x v="2"/>
    <s v="Thực phẩm tươi sống, chế biến"/>
    <s v="Rau củ"/>
    <s v="Lâm Kim Huyền Trân_x000a_Kiều Thị Tuyết Sương_x000a_Nguyễn Thị Bách Thoa"/>
    <s v="Dương Thị Lựu, Lưu Thị Hậu"/>
    <s v="MN"/>
    <s v="Tỉnh Quảng Ngãi"/>
    <s v="Kiểm soát nguồn"/>
    <s v="Sản xuất và kinh doanh"/>
    <n v="2007526"/>
    <s v="CTY CP TMDV DLỊCH LÝ SƠN"/>
    <m/>
    <s v="Hộ Lê Thị Mùi, Lý Sơn, Quảng Ngãi"/>
    <s v="Mr Dư"/>
    <s v="090 9818259"/>
    <s v="dunv,vhs@gmail,com"/>
    <s v="Hành Lý Sơn, Tỏi Lý Sơn"/>
    <s v="Phùng Thanh Anh"/>
    <m/>
    <s v="QA NCC"/>
    <d v="2026-03-18T00:00:00"/>
    <n v="0.64"/>
    <s v="Đạt mức cơ bản và tái đánh giá sau 6 tháng"/>
    <m/>
    <m/>
    <s v="Vi phạm kiểm soát mối nguy"/>
    <s v="Nhà cung cấp chưa có sẵn Quy định, hướng dẫn thu hoạch, sơ chế đóng gói cho các đơn vị liên kết,  Quy định, hướng dẫn vệ sinh trong nhà sơ chế,  Công cụ dụng cụ thu hoạch; và phương tiện vận chuyển, Các quy định này đã được phổ biến, đào tạo đến toàn bộ Hộ sản xuất của công ty, Chưa kiểm nghiệm đất trồng và nước tưới"/>
    <s v="Lỗi hồ sơ chứng từ truy xuất"/>
    <s v="Hộ có ghi chép nhật ký sản xuất tuy nhiên ghi chép chưa đầy đủ, thiếu thông tin tên  BVTV, lượng dùng"/>
    <m/>
    <m/>
    <n v="0.64"/>
    <s v="Đạt mức cơ bản và tái đánh giá sau 6 tháng"/>
    <m/>
    <m/>
    <d v="2026-09-18T00:00:00"/>
    <x v="0"/>
  </r>
  <r>
    <n v="126"/>
    <n v="2026"/>
    <x v="2"/>
    <s v="Thực phẩm tươi sống, chế biến"/>
    <s v="Rau củ"/>
    <s v="Lâm Kim Huyền Trân_x000a_Kiều Thị Tuyết Sương_x000a_Nguyễn Thị Bách Thoa"/>
    <s v="Dương Thị Lựu, Lưu Thị Hậu"/>
    <s v="MN"/>
    <s v="Tỉnh Quảng Ngãi"/>
    <s v="Kiểm soát nguồn"/>
    <s v="Sản xuất và kinh doanh"/>
    <n v="2007526"/>
    <s v="CTY CP TMDV DLỊCH LÝ SƠN"/>
    <m/>
    <s v="Hộ Lê Đông, Lý Sơn, Quảng Ngãi"/>
    <s v="Mr Dư"/>
    <s v="090 9818259"/>
    <s v="dunv,vhs@gmail,com"/>
    <s v="Hành Lý Sơn, Tỏi Lý Sơn"/>
    <s v="Phùng Thanh Anh"/>
    <m/>
    <s v="QA NCC"/>
    <d v="2026-03-18T00:00:00"/>
    <n v="0.64"/>
    <s v="Đạt mức cơ bản và tái đánh giá sau 6 tháng"/>
    <m/>
    <m/>
    <s v="Vi phạm kiểm soát mối nguy"/>
    <s v="Nhà cung cấp chưa có sẵn Quy định, hướng dẫn thu hoạch, sơ chế đóng gói cho các đơn vị liên kết,  Quy định, hướng dẫn vệ sinh trong nhà sơ chế,  Công cụ dụng cụ thu hoạch; và phương tiện vận chuyển, Các quy định này đã được phổ biến, đào tạo đến toàn bộ Hộ sản xuất của công ty, Chưa kiểm nghiệm đất trồng và nước tưới"/>
    <s v="Lỗi hồ sơ chứng từ truy xuất"/>
    <s v="Hộ có ghi chép nhật ký sản xuất tuy nhiên ghi chép chưa đầy đủ, thiếu thông tin tên  BVTV, lượng dùng"/>
    <m/>
    <m/>
    <n v="0.64"/>
    <s v="Đạt mức cơ bản và tái đánh giá sau 6 tháng"/>
    <m/>
    <m/>
    <d v="2026-09-18T00:00:00"/>
    <x v="0"/>
  </r>
  <r>
    <n v="127"/>
    <n v="2026"/>
    <x v="2"/>
    <s v="Thực phẩm tươi sống, chế biến"/>
    <s v="Rau củ"/>
    <s v="Nguyễn Thị Quyên, Nguyễn Thị Kim Cúc"/>
    <s v="Dương Thị Lựu, Lưu Thị Hậu"/>
    <s v="MB"/>
    <s v="Thành phố Hải Phòng"/>
    <s v="Kiểm soát nguồn"/>
    <s v="Sản xuất và kinh doanh"/>
    <n v="2062578"/>
    <s v="CTY TNHH CÁNH ĐỒNG NHỎ"/>
    <s v="Công ty TNHH Cánh Đồng Nhỏ: Xã An Thượng, TP Hải Dương (Thôn Trác Châu, xã Thành Đông, Hải Phòng)"/>
    <s v="Tăng Văn Vy: Xã Liên Hồng, Hải Dương, Hải Phòng"/>
    <s v="Đỗ Việt Hà"/>
    <s v=" '0987999034"/>
    <s v="Canhdongnho,vn@gmail,com"/>
    <s v="Bắp cải, thì là, mùi ta, cải ngồng, cải chíp, rau muống"/>
    <s v="Nguyễn Thị Hồng Nhung"/>
    <m/>
    <s v="QA NCC"/>
    <d v="2026-03-13T00:00:00"/>
    <n v="0.65100000000000002"/>
    <s v="Đạt mức cơ bản và tái đánh giá sau 6 tháng"/>
    <m/>
    <m/>
    <s v="Lỗi khác"/>
    <s v="GCN VietGap không có chứng nhận cho sản phẩm Cải ngồng, cải chip, thì là, mùi ta tại địa điểm được chứng nhận =&gt; Hiện tại các SP này NCC chưa đi hàng do vậy khi đi hàng NCC cần cung cấp lại hồ sơ cho WCM"/>
    <m/>
    <m/>
    <s v="Lỗi bảo quản, vận chuyển – logistics thực phẩm"/>
    <s v="- PKN đất và nước hết hạn, sản phẩm lưu kho chưa đảm bảo cách sàn, giấy khám sức khỏe hết hạn, chưa có biện pháp kiểm soát côn trùng và động vật gây hại do khu vực sơ chế là khu vực hở"/>
    <n v="0.65100000000000002"/>
    <s v="Đạt mức cơ bản và tái đánh giá sau 6 tháng"/>
    <m/>
    <m/>
    <d v="2026-09-13T00:00:00"/>
    <x v="0"/>
  </r>
  <r>
    <n v="128"/>
    <n v="2026"/>
    <x v="2"/>
    <s v="Thực phẩm tươi sống, chế biến"/>
    <s v="Rau củ"/>
    <s v="Nguyễn Thị Quyên, Nguyễn Thị Kim Cúc"/>
    <s v="Dương Thị Lựu, Lưu Thị Hậu"/>
    <s v="MB"/>
    <s v="Thành phố Hà Nội"/>
    <s v="Định kỳ"/>
    <s v="Sản xuất và kinh doanh"/>
    <n v="2001154"/>
    <s v="CTY TNHH ĐTSXTM THANH BÌNH"/>
    <m/>
    <s v="Công ty cổ phần Nấm Việt: TDP An Lĩnh, P, Trần Hưng Đào, TP, Hải Phòng (Chí Linh, Hải Dương cũ)"/>
    <s v="Chị Linh"/>
    <s v="0982721982"/>
    <s v="sieuthirongbien@gmail,com"/>
    <s v="Nấm mỡ"/>
    <s v="Nguyễn Thị Hồng Nhung"/>
    <m/>
    <s v="QA NCC"/>
    <d v="2026-03-17T00:00:00"/>
    <n v="0.40300000000000002"/>
    <s v=" Không đạt và ngừng mua hàng"/>
    <m/>
    <m/>
    <s v="Hồ sơ pháp lý sản phẩm: không có công bố/sai công bố/sai tiêu chuẩn "/>
    <s v="1, Cơ sở được cấp giấy chứng nhận ISO tuy nhiên chưa cung cấp được hồ sơ chương trình tiên quyết theo ISO:_x000a_- Chưa cung cấp được tiêu chuẩn của sản phẩm_x000a_- Chương trình quản lý sự cố, kiểm soát sản phẩm không phù hợp, kiểm soát vệ sinh cá nhân, tiêu chuẩn nhà xưởng, vệ sinh khử trùng, kiểm soát lây nhiễm, _x000a_- Kiểm soát chất lượng nước, mối nguy,,,_x000a_2, 4/6 công nhân chưa có giấy khám sức khỏe_x000a_3, Thiếu hồ sơ tập huấn ATTP cho công nhân_x000a_4, Chưa xây dựng chương trình kiểm soát côn trùng và động vật gây hại"/>
    <s v="Lỗi hồ sơ chứng từ truy xuất"/>
    <s v="Không có nhật ký sản xuất, không có hồ sơ lưu các thông tin liên quan đến hoạt động sản xuất thu hoạch =&gt; Không truy xuất được nguồn gốc của sản phẩm"/>
    <s v="Lỗi khác"/>
    <s v="- Thiếu hồ sơ kiểm nghiệm đất và nước sản xuất nấm_x000a_- Đường dẫn vào khu vực sản xuất công cụ dụng cụ, vật tư để không sắp xếp gọn gàng_x000a_- Bình tưới nước chưa có vị trí quy hoạch cụ thể, để bên ngoài khu vực sân không gọn gàng"/>
    <n v="0.40300000000000002"/>
    <s v=" Không đạt và ngừng mua hàng"/>
    <m/>
    <m/>
    <b v="0"/>
    <x v="1"/>
  </r>
  <r>
    <n v="129"/>
    <n v="2026"/>
    <x v="2"/>
    <s v="Thực phẩm tươi sống, chế biến"/>
    <s v="Rau củ"/>
    <s v="Nguyễn Thị Quyên, Nguyễn Thị Kim Cúc"/>
    <s v="Dương Thị Lựu, Lưu Thị Hậu"/>
    <s v="MB"/>
    <s v="Thành phố Hà Nội"/>
    <s v="Định kỳ"/>
    <s v="Sản xuất và kinh doanh"/>
    <n v="2001154"/>
    <s v="CTY TNHH ĐTSXTM THANH BÌNH"/>
    <s v="Số 38, Đường ngọc Hồi, Hoàng Liệt, Hoàng Mai, Hà Nội"/>
    <m/>
    <s v="Chị Linh"/>
    <s v="0982721982"/>
    <s v="sieuthirongbien@gmail,com"/>
    <s v="Nấm, khoai lang"/>
    <s v="Nguyễn Thị Hồng Nhung"/>
    <m/>
    <s v="QA NCC"/>
    <d v="2026-03-17T00:00:00"/>
    <n v="0.65700000000000003"/>
    <s v="Đạt mức cơ bản và tái đánh giá sau 6 tháng"/>
    <m/>
    <m/>
    <s v="Hồ sơ pháp lý sản phẩm: không có công bố/sai công bố/sai tiêu chuẩn "/>
    <s v="Tiêu chuẩn sản phẩm xây dựng chưa đầy đủ: thiếu các sản phẩm nấm, măng tây…_x000a_Cần cập nhật các công văn bổ sung chỉ tiêu dinh dưỡng đối với sản phẩm củ cải muối_x000a_Chưa thực hiện việc kiểm soát định lượng của hàng đã bao gói"/>
    <m/>
    <m/>
    <s v="Lỗi vệ sinh nhà xưởng – thiết bị"/>
    <s v="Sàn khu vực kho mát: Sàn không nhẵn, khó làm vệ sinh_x000a_Cửa ra vào khu vực sơ chế còn để mở_x000a_Khay đựng trong khu vực sơ chế có một số khay bám bẩn, chưa vệ sinh sạch_x000a_Sử dụng dao sắt, cán gỗ trong hoạt động sơ chế_x000a_"/>
    <n v="0.72"/>
    <s v="Đạt mức cơ bản và tái đánh giá sau 6 tháng"/>
    <s v="NCC đã gửi hình ảnh khắc phục một số lỗi liên quan đến nhà xưởng, tem nhãn sản phẩm"/>
    <s v="25/3/2026"/>
    <d v="2026-09-17T00:00:00"/>
    <x v="0"/>
  </r>
  <r>
    <n v="130"/>
    <n v="2026"/>
    <x v="2"/>
    <s v="Thực phẩm tươi sống, chế biến"/>
    <s v="Thức ăn nấu sẵn"/>
    <s v="Nguyễn Thị Ngọc Tú"/>
    <s v="Huỳnh Thị Bảo Trâm"/>
    <s v="MN"/>
    <s v="Thành phố Hồ Chí Minh"/>
    <s v="Mở mới"/>
    <s v="Sản xuất và kinh doanh"/>
    <s v="NCC mới"/>
    <s v="CTY CP THỰC PHẨM TNT"/>
    <s v="57/15 Vĩnh Phú 38, Phường Vĩnh Phú, TP Thuận An, Bình Dương"/>
    <m/>
    <s v="C,Vân Trưởng bộ phận QA"/>
    <s v="0364746375_x000a_(Anh Sơn 0909667559)"/>
    <s v="Van,PT@tntfoods,vn; son,ld@tntfoods,vn"/>
    <s v="Chè bưởi, chè môn"/>
    <s v="Nguyễn Quốc Hiển"/>
    <m/>
    <s v="QA NCC"/>
    <d v="2026-03-19T00:00:00"/>
    <n v="0.76"/>
    <s v="Đạt mức trung bình và tái đánh giá sau 1 năm"/>
    <m/>
    <m/>
    <s v="Lỗi khác"/>
    <s v=" + Chưa có biểu mẫu kiểm soát thực tế khối lượng tịnh tại khu vực sản xuất,_x000a_ + Chưa có khu vực lưu mẫu riêng (hiện tại đang lưu chung kho thành phẩm),"/>
    <s v="Lỗi hồ sơ chứng từ truy xuất"/>
    <s v=" + NCC chưa ghi chép biểu mẫu kiểm soát thực tế tại ca sản xất (NCC thông tin nhập trực tiếp lên máy tại văn phòng sau mỗi lần kiểm tra khu vực nhà xưởng): rủi ro thiếu thông tin và chưa có biểu mẫu chứng minh thực tế,_x000a_ + Nguyên liệu bột năng: hợp đồng NCC Quốc Ngọc và Tài Ký hết hiệu lực (31/12/2025)_x000a_ + Hợp đồng nguyên liệu hương liệu mua COOP hết hiệu lực,_x000a_ + Chưa cung cấp cam kết sản xuất của hộ nông dân cho các sản phẩm nông sản: lá dứa,…_x000a_ + Chưa cung cấp được hồ sơ cồn của TM Grow"/>
    <s v="Lỗi vệ sinh nhà xưởng – thiết bị"/>
    <s v=" + Hồ sơ khám sức khỏe của nhân viên chưa đầy đủ (NV Trinh)_x000a_ + Cần có kế hoạch kiểm soát máy điều hòa tại khu làm nguội và chiết rót sản phẩm (sản phẩm chưa kín dễ có nguy cơ nhiễm chéo từ không khí)_x000a_ + Cân sử dụng cân nguyên liệu quá hạn kiểm định (T01/2026)_x000a_ + Kiểm nghiệm nước chưa thể hiện đúng địa chỉ cơ sở sản xuất"/>
    <n v="0.76"/>
    <s v="Đạt mức trung bình và tái đánh giá sau 1 năm"/>
    <m/>
    <m/>
    <d v="2027-03-19T00:00:00"/>
    <x v="0"/>
  </r>
  <r>
    <n v="131"/>
    <n v="2026"/>
    <x v="2"/>
    <s v="Thực phẩm tươi sống, chế biến"/>
    <s v="Thủy hải sản"/>
    <s v="Nguyễn Thị Yến Nhi"/>
    <s v="Trần Quang Huy"/>
    <s v="MN"/>
    <s v="Thành phố Hồ Chí Minh"/>
    <s v="Định kỳ"/>
    <s v="Tự sản xuất"/>
    <n v="2010622"/>
    <s v="CTY TNHH SX VÀ TM VIETSEAFOOD"/>
    <s v="119 Đường số 27, Phường 6, Quận Gò Vấp, Thành phố Hồ Chí Minh,"/>
    <m/>
    <s v="Ms, Thủy "/>
    <s v="0933236266_x000a_0988,888,722 A Định"/>
    <s v="sea mark &lt;seamart,vietnam@gmail,com&gt;"/>
    <s v="Mực ống"/>
    <s v="Nguyễn Quốc Hiển"/>
    <m/>
    <s v="QA NCC"/>
    <d v="2026-03-18T00:00:00"/>
    <n v="0.66300000000000003"/>
    <s v="Đạt mức cơ bản và tái đánh giá sau 6 tháng"/>
    <m/>
    <m/>
    <s v="Lỗi khác"/>
    <s v="Chưa có hồ sơ hóa chất tẩy rửa Clorine và hướng dẫn pha theo nồng độ sử dụng,"/>
    <s v="Lỗi hồ sơ chứng từ truy xuất"/>
    <s v=" Hợp đồng tôm sú (Cty Hiếu Lê) hết hiệu lực 31/12/2025_x000a_ + Hồ sơ truy xuất chưa đầy đủ thông tin: _x000a_   , Nhật ký ghi chép chưa thể hiện số lượng nhập xuất theo ngày (tính tổng 1 tháng),_x000a_   , Chưa thể hiện địa điểm thu hoạch - khai thác - nơi hàng đến và nơi hàng giao hàng,"/>
    <s v="Lỗi vệ sinh nhà xưởng – thiết bị"/>
    <s v=" + Chưa bố trí bồn rửa tay riêng tại khu vực sản xuất (ghi nhận rửa chung tại khu vực nhà vệ sinh),_x000a_ + Cần bố trí thêm rèm cửa tại khu vực nhà về sinh (ghi nhận có cửa nhưng chưa tuân thủ đóng ngăn cách khu vực)_x000a_ + Chưa có bảng quy định tần suất, nồng độ hóa chất và thiết bị vệ sinh,_x000a_ + Chưa cung cấp được hồ sơ nước đá sử dụng"/>
    <n v="0.66300000000000003"/>
    <s v="Đạt mức cơ bản và tái đánh giá sau 6 tháng"/>
    <m/>
    <m/>
    <d v="2026-09-18T00:00:00"/>
    <x v="0"/>
  </r>
  <r>
    <n v="132"/>
    <n v="2026"/>
    <x v="2"/>
    <s v="Thực phẩm tươi sống, chế biến"/>
    <s v="Thức ăn nấu sẵn"/>
    <s v="Nguyễn Thị Dung_x000a_Nguyễn Thị Ngọc Tú"/>
    <s v="Huỳnh Thị Bảo Trâm"/>
    <s v="MN"/>
    <s v="Thành phố Hồ Chí Minh"/>
    <s v="Định kỳ"/>
    <s v="Sản xuất và kinh doanh"/>
    <n v="2010991"/>
    <s v="CÔNG TY TNHH SX TM DV BATRAFOCO"/>
    <s v="Cty: 118/71/28 Liên Khu 5-6, Khu Phố 8, Phường Bình Hưng Hòa B, Quận Bình Tân, Thành Phố Hồ Chí Minh, Việt Nam_x000a_"/>
    <s v="Cơ sở liên kết sản xuất: _x000a_+ 46/9D ấp Thới Tứ 2, xã Thới Tam Thôn, huyện Hóc Môn, TP,HCM_x000a_+ 189/6 đường Bùi Thị Lùng, Ấp Thới Tứ 2, Xã Thới Tam Thôn, Huyện Hóc Môn, Tp, HCM"/>
    <s v="Mr Lắm"/>
    <s v="0868489239"/>
    <s v="batrafoco@gmail,com"/>
    <s v="Bánh tráng nướng mắm tỏi, Bánh tráng nướng mè dừa, bánh tráng trộn khô gà cay"/>
    <s v="Hoàng Kim Duy"/>
    <m/>
    <s v="QA NCC"/>
    <d v="2026-03-13T00:00:00"/>
    <n v="0.63"/>
    <s v="Đạt mức cơ bản và tái đánh giá sau 6 tháng"/>
    <m/>
    <m/>
    <s v="Hồ sơ pháp lý sản phẩm: không có công bố/sai công bố/sai tiêu chuẩn "/>
    <s v="- NCC chưa có công văn thay đổi sang địa chỉ mới (Nhãn đã thay đổi sản phẩm bánh tráng nướng)_x000a_- Bảng chỉ tiêu dinh dưỡng ghi chưa đúng theo TT 29/2023 : Thiếu ĐVT Kcal, đường tổng số ghi chưa đúng_x000a_- Sản phẩm bánh tráng nướng mắm tỏi thực tế có sử dụng màu hạt điều nhưng thành phần trong HSCB chưa có màu hạt điều "/>
    <s v="Lỗi hồ sơ chứng từ truy xuất"/>
    <s v="Hồ sơ kiểm soát: nguyên liệu nhập, hoạt động sản xuất, lưu kho  chưa ghi chép đầy đủ : Khối lượng, cân sau đóng gói, chưa quy định độ ẩm, màu sắc, cảm quan…"/>
    <s v="Lỗi vệ sinh nhà xưởng – thiết bị"/>
    <s v="- Khu vực kho thành phẩm đang để chung với khu vực đóng gói ;_x000a_- Khu vực nguyên liệu chưa có thẻ kho_x000a_- Chưa có quy định kiểm tra định kỳ thiết bị ; Nồi nấu xốt bị rỉ sét, _x000a_- Chưa có đầy đủ thiết bị, dụng cụ giám sát chất lượng, an toàn sản phẩm như máy đo độ ẩm, máy dò kim loại…,_x000a_- Chưa có kiểm nghiệm nước 06 tháng/lần tại nơi sản xuất_x000a_- Kho thành phẩm chung với khu vực đóng gói"/>
    <n v="0.63"/>
    <s v="Đạt mức cơ bản và tái đánh giá sau 6 tháng"/>
    <m/>
    <m/>
    <d v="2026-09-13T00:00:00"/>
    <x v="0"/>
  </r>
  <r>
    <n v="133"/>
    <n v="2026"/>
    <x v="2"/>
    <s v="Thực phẩm tươi sống, chế biến"/>
    <s v="Thủy hải sản"/>
    <s v="Phạm Thị Thảo ; _x000a_Nguyễn Thị Thanh Hào"/>
    <s v="Trần Quang Huy"/>
    <s v="MN"/>
    <s v="Thành phố Hồ Chí Minh"/>
    <s v="Định kỳ"/>
    <s v="Sản xuất và kinh doanh"/>
    <s v="2000521"/>
    <s v="CTY TNHH DVXNK HOÀNG HẢI"/>
    <s v="144/20/1/1 Đường Số 18, Phường 5, Quận Gò Vấp, TP, Hồ Chí Minh,"/>
    <m/>
    <s v="Ms Yên"/>
    <s v="0937 648 059 "/>
    <s v="contact@hoanghaifood,com"/>
    <s v="Cá hồi tươi "/>
    <s v="Hoàng Kim Duy"/>
    <m/>
    <s v="QA NCC"/>
    <d v="2026-03-18T00:00:00"/>
    <n v="0.6"/>
    <s v="Đạt mức cơ bản và tái đánh giá sau 6 tháng"/>
    <m/>
    <m/>
    <s v="Lỗi khác"/>
    <s v="- PKN sản phẩm cá hồi tươi chưa phân biệt được nguồn gốc sản phẩm : cá hồi úc, cá hồi na uy_x000a_- Tem nhãn sản phẩm ghi chưa đúng theo quy định sản phẩm bao gói sẵn : Thiếu thành phần, tên địa chỉ nơi sản xuất ; địa chỉ công ty chưa chuyển qua địa chỉ hành chính mới"/>
    <s v="Lỗi hồ sơ chứng từ truy xuất"/>
    <s v="- Hồ sơ nhập hàng ghi chưa đầy đủ thông tin cho mỗi lần thu mua_x000a_- Chưa có quy định lưu giữ tối thiểu hồ sơ 2 năm_x000a_- Sản phẩm cá ngừ đại dương chưa có tem nhãn, sản phẩm bên trong chưa có thông tin sản phẩm"/>
    <s v="Lỗi vệ sinh nhà xưởng – thiết bị"/>
    <s v="- Có giấy tập huấn kiến thức nhưng chưa quy định điểm đat/không đạt cho bài kiểm tra_x000a_- Khu vực sơ chế, bồn rửa đang sữa chữa, máy sấy tay chưa hoạt động_x000a_- Có hóa đơn nước nhưng không đúng địa chỉ Công ty_x000a_- Hồ sơ vệ sinh nhà xưởng chưa đầy đủ máy móc thiết bị_x000a_- Nhà xưởng chưa thiết kế 01 chiều_x000a_- Trần thấm nước ; la phong có lỗ/khoảng trống nguy cơ côn trùng xâm nhập"/>
    <n v="0.6"/>
    <s v="Đạt mức cơ bản và tái đánh giá sau 6 tháng"/>
    <m/>
    <m/>
    <d v="2026-09-18T00:00:00"/>
    <x v="0"/>
  </r>
  <r>
    <n v="134"/>
    <n v="2026"/>
    <x v="2"/>
    <s v="Thực phẩm tươi sống, chế biến"/>
    <s v="Thủy hải sản"/>
    <s v="Phạm Thị Thim_x000a_Mai Thị Lan Hương"/>
    <s v="Nguyễn Thúy Quỳnh_x000a_Trần Quang Huy"/>
    <s v="MB"/>
    <s v="Tỉnh Hưng Yên"/>
    <s v="Mở mới"/>
    <s v="Sản xuất và kinh doanh"/>
    <s v="NCC mới"/>
    <s v="CÔNG TY TNHH SẢN XUẤT VÀ DỊCH VỤ PHƯƠNG LAN"/>
    <s v="Tổ dân phố Long Đằng, Phường Đường Hào, Tỉnh Hưng Yên"/>
    <m/>
    <s v="C Hương"/>
    <m/>
    <s v="duonghuong1288@gmail,com"/>
    <s v="Cá Viên, Viên Rau Củ Hải Sản, Viên Vị Tôm, Viên Vị Bò, Viên Mọc Heo Nấm Hương, Viên Mọc Gà Nấm Hương, Chả Mực Xoắn Ống, Chả Mỡ, Chả Bao Sả, Chả Mía"/>
    <s v="Nguyễn Thị Hồng Tịnh"/>
    <s v="Nguyễn Thị Kim Lanh"/>
    <s v="QA NCC"/>
    <d v="2026-03-18T00:00:00"/>
    <n v="0.78800000000000003"/>
    <s v="Đạt mức trung bình và tái đánh giá sau 1 năm"/>
    <m/>
    <m/>
    <s v="Vi phạm nhãn mác/bao bì"/>
    <s v="- Ghi nhận nhãn sản phẩm:_x000a_+ Các SP Viên vị bò, viên vị tôm tên SP ghi chưa đúng quy định_x000a_+ Mục giá trị dinh dưỡng bổ sung &quot;trung bình trong 100 g&quot;_x000a_+ Thành phẩn ghi &quot;tỏi&quot; thực tế sử dụng &quot;bột tỏi&quot;_x000a_+ NCC sử dụng logo &quot;fresh&quot; thực tế hàng chế biến sử dụng nguyên liệu đông lạnh_x000a_- Biểu mẫu kiểm soát khối lượng tịnh sản phẩm đang chưa ghi cụ thể_x000a_- Sản phẩm KPH lưu kho chưa có thông tin stocknote và quy trình xử lý lại"/>
    <s v="Lỗi hồ sơ chứng từ truy xuất"/>
    <s v="- Quy trình SX chưa hoàn thiện các bước thực hiện, thông số kỹ thuật, chi tiết các bước và bản thuyết minh các bước SX_x000a_- Nguyên liệu hàng nhập khẩu tem phụ chưa có thông tin xuất xứ_x000a_- Shelf life SP chỉ mới test cảm quan nội bộ chưa có test tại P,LAB"/>
    <s v="Lỗi vệ sinh nhà xưởng – thiết bị"/>
    <s v="- Chân tường/sàn một số khu vực bị bong tróc, gạch vỡ_x000a_- Khu vực rửa tay cho công nhân chưa có máy sấy tay_x000a_- Kho đông sử dụng pallet gỗ, KV sản xuất chân máy làm từ gỗ đã thâm đen, quạt điện KVSX đồ viên bám bụi, gỉ_x000a_- Chưa có hồ sơ kiểm định cân, bảng hướng dẫn sử dụng máy móc thiết bị, kho đông_x000a_- Phế thải chưa có thùng rác có nắp đậy"/>
    <n v="0.78800000000000003"/>
    <s v="Đạt mức trung bình và tái đánh giá sau 1 năm"/>
    <m/>
    <m/>
    <d v="2027-03-18T00:00:00"/>
    <x v="0"/>
  </r>
  <r>
    <n v="135"/>
    <n v="2026"/>
    <x v="2"/>
    <s v="Thực phẩm tươi sống, chế biến"/>
    <s v="Rau củ"/>
    <s v="Nguyễn Thị Quyên, Nguyễn Thị Kim Cúc"/>
    <s v="Dương Thị Lựu, Lưu Thị Hậu"/>
    <s v="MB"/>
    <s v="Thành phố Hà Nội"/>
    <s v="Kiểm soát nguồn"/>
    <s v="Kinh doanh"/>
    <s v="2062748"/>
    <s v="CTY CỔ PHẦN OMEGA PHÚ THỌ"/>
    <m/>
    <s v="Hộ Thắm Sáng: Mê Linh, Hà Nội"/>
    <s v="Anh Huy"/>
    <s v="0973014888"/>
    <s v="info@xanhsach,com,vn"/>
    <s v="Củ cải"/>
    <s v="Trần Văn Khoa"/>
    <m/>
    <s v="QA NCC"/>
    <d v="2026-03-13T00:00:00"/>
    <n v="0.52"/>
    <s v=" Không đạt và ngừng mua hàng"/>
    <m/>
    <m/>
    <s v="Vi phạm kiểm soát mối nguy"/>
    <s v="Chưa kiểm soát nước sơ chế"/>
    <s v="Lỗi hồ sơ chứng từ truy xuất"/>
    <s v="- Chưa cung cấp hóa đơn mua bán giống, thuốc, phân bón_x000a_- Chưa cung cấp được bảng kê thu mua của các hộ liên kết"/>
    <s v="Yếu tố con người"/>
    <s v="Nhân viên sơ chế không trang bị BHLĐ_x000a_Chưa kiểm nghiệm bao bì tiếp xúc thực phẩm_x000a_Chưa kiểm nghiệm mẫu đất nước"/>
    <n v="0.52"/>
    <s v=" Không đạt và ngừng mua hàng"/>
    <m/>
    <m/>
    <b v="0"/>
    <x v="1"/>
  </r>
  <r>
    <n v="136"/>
    <n v="2026"/>
    <x v="2"/>
    <s v="Thực phẩm tươi sống, chế biến"/>
    <s v="Thức ăn nấu sẵn"/>
    <s v="Nguyễn Thị Dung"/>
    <s v="Huỳnh Thị Bảo Trâm"/>
    <s v="MB"/>
    <s v="Tỉnh Thái Nguyên"/>
    <s v="Mở mới"/>
    <s v="Tự sản xuất"/>
    <s v="NCC mới"/>
    <s v="CÔNG TY CỔ PHẦN VGREEN VIỆT NAM"/>
    <s v="Tổ dân phố Tân Lập 12, phường Tích Lương, tỉnh Thái Nguyên "/>
    <m/>
    <s v="C Quỳnh "/>
    <s v="0941351768,"/>
    <s v="Kinhdoanh1@vgreen,vn"/>
    <s v="đồ uống Kumbucha"/>
    <s v="Trần Văn Khoa"/>
    <m/>
    <s v="QA NCC"/>
    <d v="2026-03-12T00:00:00"/>
    <n v="0.62"/>
    <s v="Đạt mức cơ bản và tái đánh giá sau 6 tháng"/>
    <m/>
    <m/>
    <s v="Hồ sơ pháp lý sản phẩm: không có công bố/sai công bố/sai tiêu chuẩn "/>
    <s v="Thành phần hoa quả đưa vào sản xuất thực tế chưa đúng với hồ sơ"/>
    <s v="Lỗi hồ sơ chứng từ truy xuất"/>
    <s v="Chưa kiểm soát nguyên liệu nhập : trái cây, đường, phụ gia,…_x000a_Chưa cung cấp được 1 bộ hồ sơ truy xuất hoàn chỉnh"/>
    <s v="Lỗi vệ sinh nhà xưởng – thiết bị"/>
    <s v="Nhà xưởng khu vực lên men có xuất hiện ruồi dấm"/>
    <n v="0.62"/>
    <s v="Đạt mức cơ bản và tái đánh giá sau 6 tháng"/>
    <m/>
    <m/>
    <d v="2026-09-12T00:00:00"/>
    <x v="0"/>
  </r>
  <r>
    <n v="137"/>
    <n v="2026"/>
    <x v="2"/>
    <s v="Thực phẩm tươi sống, chế biến"/>
    <s v="Rau củ"/>
    <s v="Nguyễn Thị Quyên, Nguyễn Thị Kim Cúc"/>
    <s v="Dương Thị Lựu, Lưu Thị Hậu"/>
    <s v="MB"/>
    <s v="Thành phố Hải Phòng"/>
    <s v="Kiểm soát nguồn"/>
    <s v="Sản xuất và kinh doanh"/>
    <s v="2060481"/>
    <s v="CTY CP NSẢN VÔ CỰC VN"/>
    <m/>
    <s v="Phường Trần Liễu, Hải Phòng"/>
    <s v="chị Tuyết"/>
    <s v="Toàn: 0904929468"/>
    <s v="nongsanvocucvietnam@gmail,com"/>
    <s v="Hành tỏi hải dương"/>
    <s v="Trần Văn Khoa"/>
    <m/>
    <s v="QA NCC"/>
    <d v="2026-03-18T00:00:00"/>
    <n v="0.61"/>
    <s v="Đạt mức cơ bản và tái đánh giá sau 6 tháng"/>
    <m/>
    <m/>
    <s v="Vi phạm kiểm soát mối nguy"/>
    <s v="Chưa kiểm nghiêm sản phẩm nguồn mới"/>
    <s v="Lỗi hồ sơ chứng từ truy xuất"/>
    <s v="- Thu mua từ các hộ liên kết chưa có sổ theo dõi_x000a_- Hộ trồng chưa có nhật ký trồng trọt"/>
    <s v="Lỗi vệ sinh nhà xưởng – thiết bị"/>
    <s v="Sơ chế dưới sàn chư akee lót triệt để tránh mỗi nguy nhiễm chéo_x000a_"/>
    <n v="0.61"/>
    <s v="Đạt mức cơ bản và tái đánh giá sau 6 tháng"/>
    <m/>
    <m/>
    <d v="2026-09-18T00:00:00"/>
    <x v="0"/>
  </r>
  <r>
    <n v="138"/>
    <n v="2026"/>
    <x v="2"/>
    <s v="Thực phẩm tươi sống, chế biến"/>
    <s v="Rau củ"/>
    <s v="Lâm Kim Huyền Trân_x000a_Kiều Thị Tuyết Sương_x000a_Nguyễn Thị Bách Thoa"/>
    <s v="Dương Thị Lựu, Lưu Thị Hậu"/>
    <s v="MN"/>
    <s v="Tỉnh Lâm Đồng"/>
    <s v="Định kỳ"/>
    <s v="Kinh doanh"/>
    <n v="2062533"/>
    <s v="CTY TNHH NHƯ THẢO ĐÀ LẠT"/>
    <s v="Cơ sở sơ chế đóng gói: 8/8 QL20, Xã Hiệp Thạnh, Đức Trọng, Lâm Đồng"/>
    <m/>
    <s v="Mr Hùng"/>
    <s v="0813900616"/>
    <s v="voviethung3616@gmail,com"/>
    <s v="Hành tây, Khoai tây, Cải thảo"/>
    <s v="Trần Xuân Hưng"/>
    <m/>
    <s v="QA NCC"/>
    <d v="2026-03-19T00:00:00"/>
    <n v="0.64600000000000002"/>
    <s v="Đạt mức cơ bản và tái đánh giá sau 6 tháng"/>
    <m/>
    <m/>
    <s v="Vi phạm định lượng"/>
    <s v="Chưa thực hiện việc kiểm soát định lượng sau đóng gói,_x000a_Chưa kiểm định cân định kỳ"/>
    <s v="Lỗi thông tin định danh sản phẩm"/>
    <s v="Chưa trang bị bảng nhận diện lô thửa,_x000a_Nhật ký sản xuất cập nhật chưa đầy đủ"/>
    <s v="Lỗi vệ sinh nhà xưởng – thiết bị"/>
    <s v="sử dụng xà bông rửa tay có mùi,_x000a_Chưa có hướng dẫn rửa tay 6 bước_x000a_Nhà vệ sinh chưa có bồn rửa tay_x000a_chưa có bảng nhắc nhở rửa tay sau khi đi vệ sinh_x000a_Có đèn bẫy côn trùng, nhưng không ghi chép theo dõi"/>
    <n v="0.64600000000000002"/>
    <s v="Đạt mức cơ bản và tái đánh giá sau 6 tháng"/>
    <m/>
    <m/>
    <d v="2026-09-19T00:00:00"/>
    <x v="0"/>
  </r>
  <r>
    <n v="139"/>
    <n v="2026"/>
    <x v="2"/>
    <s v="Thực phẩm tươi sống, chế biến"/>
    <s v="Rau củ"/>
    <s v="Lâm Kim Huyền Trân_x000a_Kiều Thị Tuyết Sương_x000a_Nguyễn Thị Bách Thoa"/>
    <s v="Dương Thị Lựu, Lưu Thị Hậu"/>
    <s v="MN"/>
    <s v="Tỉnh Lâm Đồng"/>
    <s v="Kiểm soát nguồn"/>
    <s v="Kinh doanh"/>
    <n v="2062533"/>
    <s v="CTY TNHH NHƯ THẢO ĐÀ LẠT"/>
    <m/>
    <s v="HLK Lữ Thị Thuận - Đạ Ròn, Đơn Dương, Lâm Đồng - Sản phẩm: Cải thảo"/>
    <s v="Mr Hùng"/>
    <s v="0813900616"/>
    <s v="voviethung3616@gmail,com"/>
    <s v="Cải thảo"/>
    <s v="Trần Xuân Hưng"/>
    <m/>
    <s v="QA NCC"/>
    <d v="2026-03-19T00:00:00"/>
    <n v="0.66"/>
    <s v="Đạt mức cơ bản và tái đánh giá sau 6 tháng"/>
    <m/>
    <m/>
    <s v="Vi phạm kiểm soát mối nguy"/>
    <s v="Chưa có biện pháp ngăn chặn phát tán sang các ruộng xung quanh khi phun thuốc"/>
    <s v="Lỗi hồ sơ chứng từ truy xuất"/>
    <s v="chưa cung cấp được hóa đơn mua vật tư nông nghiệp_x000a_Chưa trang bị bảng nhận diên lô thửa"/>
    <m/>
    <m/>
    <n v="0.66"/>
    <s v="Đạt mức cơ bản và tái đánh giá sau 6 tháng"/>
    <m/>
    <m/>
    <d v="2026-09-19T00:00:00"/>
    <x v="0"/>
  </r>
  <r>
    <n v="140"/>
    <n v="2026"/>
    <x v="2"/>
    <s v="Thực phẩm tươi sống, chế biến"/>
    <s v="Rau củ"/>
    <s v="Lâm Kim Huyền Trân_x000a_Kiều Thị Tuyết Sương_x000a_Nguyễn Thị Bách Thoa"/>
    <s v="Dương Thị Lựu, Lưu Thị Hậu"/>
    <s v="MN"/>
    <s v="Tỉnh Lâm Đồng"/>
    <s v="Kiểm soát nguồn"/>
    <s v="Kinh doanh"/>
    <n v="2062533"/>
    <s v="CTY TNHH NHƯ THẢO ĐÀ LẠT"/>
    <m/>
    <s v="HLK Trần Thị Mỹ Vân - TT, Liên Nghĩa, Đức Trọng, Lâm Đồng - sản phẩm: Hành tây, khoai tây"/>
    <s v="Mr Hùng"/>
    <s v="0813900616"/>
    <s v="voviethung3616@gmail,com"/>
    <s v="Cải thảo"/>
    <s v="Trần Xuân Hưng"/>
    <m/>
    <s v="QA NCC"/>
    <d v="2026-03-19T00:00:00"/>
    <n v="0.62"/>
    <s v="Đạt mức cơ bản và tái đánh giá sau 6 tháng"/>
    <m/>
    <m/>
    <m/>
    <m/>
    <s v="Lỗi hồ sơ chứng từ truy xuất"/>
    <s v="Nhật ký trồng trọt chưa cập nhật hết các lô thửa đang trồng_x000a_chưa cung cấp được hóa đơn mua vật tư nông nghiệp_x000a_Chưa trang bị bảng nhận diên lô thửa"/>
    <s v="Yếu tố con người"/>
    <s v="Khu vực lưu trữ phân bón, thuốc bvtv sắp xếp lộn xộn_x000a_Vỏ bao bì thuốc bvtv, phân bón chưa được thu gom đúng quy định"/>
    <n v="0.62"/>
    <s v="Đạt mức cơ bản và tái đánh giá sau 6 tháng"/>
    <m/>
    <m/>
    <d v="2026-09-19T00:00:00"/>
    <x v="0"/>
  </r>
  <r>
    <n v="141"/>
    <n v="2026"/>
    <x v="2"/>
    <s v="Thực phẩm tươi sống, chế biến"/>
    <s v="Trái cây"/>
    <s v="Nguyễn Thị Thùy Linh_x000a_"/>
    <s v="Lưu Thị Hậu"/>
    <s v="MN"/>
    <s v="Tỉnh Lâm Đồng"/>
    <s v="Kiểm soát nguồn"/>
    <s v="Sản xuất và kinh doanh"/>
    <n v="2062728"/>
    <s v="CTY TNHH DALAT HASFARM"/>
    <s v="450 Nguyên Tự Lực, P, Lâm Viên - Đà Lạt, Lâm Đồng"/>
    <m/>
    <s v="Mr, Nam Sơn"/>
    <s v="0772 193 018"/>
    <s v="namson@hasfarmgreens,com"/>
    <s v="Dâu tây các loại"/>
    <s v="Trần Xuân Hưng"/>
    <m/>
    <s v="QA NCC"/>
    <d v="2026-03-20T00:00:00"/>
    <n v="0.86099999999999999"/>
    <s v="Đạt mức trung bình và tái đánh giá sau 1 năm"/>
    <m/>
    <m/>
    <m/>
    <m/>
    <m/>
    <m/>
    <m/>
    <m/>
    <n v="0.86099999999999999"/>
    <s v="Đạt mức trung bình và tái đánh giá sau 1 năm"/>
    <m/>
    <m/>
    <d v="2027-03-20T00:00:00"/>
    <x v="0"/>
  </r>
  <r>
    <n v="142"/>
    <n v="2026"/>
    <x v="2"/>
    <s v="Thực phẩm tươi sống, chế biến"/>
    <s v="Thịt"/>
    <s v="Phạm Thị Thảo_x000a_Nguyễn Thị Ngọc Tú"/>
    <s v="Huỳnh Thị Bảo Trâm"/>
    <s v="MN"/>
    <s v="Tỉnh Đồng Nai"/>
    <s v="Định kỳ"/>
    <s v="Kinh doanh"/>
    <n v="2011430"/>
    <s v="CHI NHÁNH CÔNG TY CỔ PHẦN SIBA"/>
    <s v="Cơ sở giết mổ - ĐỊA ĐIỂM KINH DOANH CÔNG TY TNHH MTV HƯƠNG VĨNH CỬU_Đ/C: Tổ 5, Khu phố 6, Thị trấn Vĩnh An, Huyện Vĩnh Cửu, Tỉnh Đồng Nai_x000a_"/>
    <s v="Cơ sở sơ chế - CHI NHÁNH CÔNG TY CỔ PHẦN NÔNG NGHIỆP BAF VIỆT NAM TẠI ĐỒNG NAI_Đ/c: Tổ 5, Đường Hồ Xuân Hương, Khu phố 6, Thị trấn Vĩnh An, Huyện Vĩnh Cửu, Tỉnh Đồng Nai,"/>
    <s v="Mr, Khanh"/>
    <s v="0933148765"/>
    <s v="sieuthi@chabongviet,com; donhang@chabongviet,com"/>
    <s v="Thịt heo các lại"/>
    <s v="Mai Văn Biên"/>
    <m/>
    <s v="QA NCC"/>
    <d v="2026-03-18T00:00:00"/>
    <n v="0.60019999999999996"/>
    <s v="Đạt mức cơ bản và tái đánh giá sau 6 tháng"/>
    <m/>
    <m/>
    <m/>
    <m/>
    <s v="Lỗi hồ sơ chứng từ truy xuất"/>
    <s v="_x000a_ , Chưa cung cấp được hồ sơ nhập nguyên liệu heo hơi,_x000a_ , Chưa cung cấp sổ theo dõi xuất nhập hàng khu vực giết mổ,"/>
    <s v="Lỗi quy trình sản xuất – chế biến"/>
    <s v=", Chưa kiểm soát tốt khối lượng tịnh sản phẩm (cân kiểm tra còn các sản phẩm thiếu tịnh),_x000a_, Tem nhãn sản phẩm bị mờ nhòe, cần thay tem nhãn mới phù hợp,_x000a_, Mẫu lưu hết hạn còn để chung với mẫu mới sản xuất, Sổ lưu mẫu cần cập nhật đầy đủ thông tin tình trạng mẫu khi lưu và thời gian hủy mẫu, _x000a_, Có thông tin kiểm soát nhiệt độ, tuy nhiên qua kiểm tra nhiệt độ tại phòng đóng gói và nhiệt độ sản phẩm sản phẩm chưa đảm bảo theo yêu cầu khi đo có sản phẩm 10 độ (yêu cầu thịt đóng gói ≤ 7 độ), Máy lạnh chạy chưa đủ độ lạnh 8 - 12 độ,_x000a_ · Đường nhập động vật và đường vận chuyển heo sạch chéo nhau (còn đi chung đường),_x000a_ , Công nhân khu giết mổ không được trang bị bảo hộ lao động,_x000a_ , Nội tạng được xử lý ngay tại khu giết mổ_x000a_, Không có khu vực cách ly động vật nghi mắc bệnh_x000a_, Khu vực giết mổ hở, không ngăn được côn trùng động vạt gây hại,_x000a_, Cống thoát nước thải không có nắp đậy tại khu giết mổ,_x000a_, Chưa cung cấp được hồ sơ tập huấn kiên thức an toàn thực phẩm của cơ sở giết mổ,_x000a_, Chưa cung cấp được giấy khám sức khỏe của công nhân khu vực giết mổ,_x000a_, Công nhân còn mang đồ uống vào khu vực giết mổ,_x000a_, Chưa cung cấp được nhật ký theo dõi hoạt động làm sạch và khử trùng khu vực giết mổ,_x000a_, Chưa cung cấp được quy trình xử lý thu gom chất thải rắn thông thường tại cơ sở giết mổ,_x000a_, Chưa cung cấp được quy trình xử lý thu gom chất thải rắn, chất thải nguy hại tại cơ sở giết mổ (Cơ sơ giết mổ và pha lóc đóng gói xử lý rác thải chung),_x000a_, Thiếu kết quả quan trắc môi trường nước thải khu vực giết mổ năm 2025,_x000a_, Chưa cung cấp được chương trình xử lý côn trùng động vật gây hại tại cơ sở giết mổ,_x000a_, Chưa có bảng hướng dẫn rửa tay tại khu vực vệ sinh,_x000a_, Chưa cung cấp được đúng quy trình vệ sinh tại cơ sở pha lóc đóng gói, Quy định về sử dụng đối với các khay khác màu dùng để sản phẩm, khay lót,_x000a_"/>
    <n v="0.6"/>
    <s v="Đạt mức cơ bản và tái đánh giá sau 6 tháng"/>
    <m/>
    <m/>
    <d v="2026-09-18T00:00:00"/>
    <x v="0"/>
  </r>
  <r>
    <n v="143"/>
    <n v="2026"/>
    <x v="2"/>
    <s v="Thực phẩm tươi sống, chế biến"/>
    <s v="Thức ăn nấu sẵn"/>
    <s v="Nguyễn Thị Dung_x000a_Nguyễn Thị Ngọc Tú"/>
    <s v="Huỳnh Thị Bảo Trâm"/>
    <s v="MN"/>
    <s v="Thành phố Hồ Chí Minh"/>
    <s v="Định kỳ"/>
    <s v="Kinh doanh"/>
    <n v="2005609"/>
    <s v="CT TNHH TMDVSX CHÀ BÔNG VIỆT"/>
    <s v="D8/46A Nữ Dân Công, ấp 4, xã Vĩnh Lộc A, huyện Bình Chánh, Tp, Hồ Chí Minh"/>
    <m/>
    <s v="Ms, Vân"/>
    <s v="0917759499"/>
    <s v="vantt@sibafood,vn"/>
    <s v="Khô gà, heo, cá hồi, chà bông heo, gà, cá hồi,"/>
    <s v="Mai Văn Biên"/>
    <m/>
    <s v="QA NCC"/>
    <d v="2026-03-20T00:00:00"/>
    <n v="0"/>
    <s v=" Không đạt và ngừng mua hàng"/>
    <s v="Không có GCN"/>
    <s v=", Tại thời điểm kiểm tra nơi đóng gói: Địa điểm D8/12 Nữ Dân Công, ấp 4, xã Vĩnh Lộc A, huyện Bình Chánh, Tp, Hồ Chí Minh (Sát bên) --&gt; Chưa có giấy vệ sinh thực phẩm,"/>
    <s v="Lỗi khác"/>
    <s v="Công bố giá trị dinh dưỡng trên tem nhãn cần điều chỉnh về 1 con số trung bình, không để khoảng giá trị, _x000a_, Công bố bao bì phức hợp PA//LLDPE có hạn sử dụng 6 - 12 tháng (tùy điều kiện sử dụng), NCC cần xác định rõ điều kiện có phù hợp với điều kiện sử dụng của cty mình không, tương thích với thời hạn sử dụng sản phẩm không,_x000a_, 2 sản phẩm khô gà lá chanh, khô gà cay chưa bổ sung tem nhãn dinh dưỡng sau 1/1/2026 vẫn đang còn sử dụng bao bì cũ,"/>
    <s v="Lỗi hồ sơ chứng từ truy xuất"/>
    <s v="Nguyên liệu thịt ức gà, thịt heo, cá hồi cần cung cấp thêm các giấy kiểm dịch động vật, _x000a_,  Nguyên liệu cá hồi chưa có hợp đồng mua bán, hóa đơn mua bán, HSCB nguyên liệu cá hồi chưa có kiểm nghiệm, hồ sơ nhập khẩu,"/>
    <s v="Lỗi vệ sinh nhà xưởng – thiết bị"/>
    <s v="Cần sử dụng nón bảo hộ phù hợp hơn do nón bảo hộ đang dùng chưa che hết được phần tóc,_x000a_ , Chưa có tài liệu đào tạo tập huấn kiến kiến thức an toàn thực phẩm,_x000a_ , Một số nguyên liệu còn chưa có tem nhãn nhận diện (Mật ong, Kali Sortbate),_x000a_, Tường cần làm vệ sinh thường xuyên hơn, có nhiều vết bám ố vàng trên gạch,_x000a_, Nền nhà còn có các viên gạch bị vỡ, bong tróc,_x000a_, Trần nhà khu vực luộc xử lý nguyên liệu ẩm mốc,_x000a_ , Các dụng cụ sau khi vệ sinh phải được để cách sàn (rổ đựng nguyên liệu còn để dưới sàn),_x000a_, Còn để nước vệ sinh không có tem nhãn trong khu vực sản xuất,_x000a_, Chưa có hợp đồng với bên xử lý rác thải,"/>
    <n v="0.63"/>
    <s v="Đạt mức cơ bản và tái đánh giá sau 6 tháng"/>
    <s v="NCC đã thực hiện đóng gói sản phẩm lại tại địa chỉ đang ký ATTP sau khi đã hoàn thành sửa chữa, Khắc phục hầu hết các điểm chưa phù hợp, "/>
    <d v="2026-03-30T00:00:00"/>
    <d v="2026-09-20T00:00:00"/>
    <x v="0"/>
  </r>
  <r>
    <n v="144"/>
    <n v="2026"/>
    <x v="2"/>
    <s v="Thực phẩm tươi sống, chế biến"/>
    <s v="Thịt"/>
    <s v="Phạm Thị Thảo_x000a_Nguyễn Thị Ngọc Tú"/>
    <s v="Huỳnh Thị Bảo Trâm"/>
    <s v="MN"/>
    <s v="Tỉnh Đồng Nai"/>
    <s v="Định kỳ"/>
    <s v="Tự sản xuất"/>
    <n v="2003734"/>
    <s v="CTY TNHH THỰC PHẨM THIỆN LỘC THỌ"/>
    <s v="CÔNG TY TNHH THỰC PHẨM THIỆN LỘC THỌ_63/10 Tổ 3, KP 9, Phường Hố Nai, Tỉnh Đồng Nai, Việt Nam_x000a_ Cơ sở giết mổ: 519, Tổ 13, Ấp Ngũ Phúc, Xã Hố Nai 3, Huyện Trảng Bom, Tỉnh Cơ sở pha lóc: 110/13, KP9, Hẻm 110, QL1A, Phường Tân Hòa, Tp Biên Hòa, Tỉnh Đồng Nai, Việt Nam_x000a_"/>
    <m/>
    <s v="Vũ Đăng Huy"/>
    <n v="938927889"/>
    <s v="botrungdong@gmail,com&gt;"/>
    <s v="Thịt bò các loại: vai, nạm, thăn, gầu, đùi, phi lê, vụn, bắp…"/>
    <s v="Trần Khắc Điệp"/>
    <m/>
    <s v="QA NCC"/>
    <d v="2026-03-20T00:00:00"/>
    <n v="0.64400000000000002"/>
    <s v="Đạt mức cơ bản và tái đánh giá sau 6 tháng"/>
    <m/>
    <m/>
    <s v="Vi phạm kiểm soát mối nguy"/>
    <s v="Chưa cung cấp được hợp đồng mua bán hóa chất vệ sinh khử trùng: Chlorine_x000a_Qua quá trình kiểm tra thực tế, thời gian giết mổ xong là 23:30 (thường 23:00 - 01:30), thịt được đem về tiếp tục pha lóc ở cơ sơ pha lóc ở nhiệt độ phòng, Thời gian giao hàng cho Winmart khoản 04:00- 06:00 (khoản 02-04h) thịt không được làm mát trước khi lên xe lạnh đi giao,_x000a_Qua quá trình kiểm tra thực tế, thời gian giết mổ xong là 23:30 (thường 23:00 - 01:30), thịt được đem về tiếp tục pha lóc ở cơ sơ pha lóc ở nhiệt độ phòng, Thời gian giao hàng cho Winmart khoản 04:00- 06:00 (khoản 02-04h) thịt không được làm mát trước khi lên xe lạnh đi giao,"/>
    <s v="Lỗi hồ sơ chứng từ truy xuất"/>
    <s v="Chưa có giấy kiểm dịch động vật trước khi giết mổ"/>
    <s v="Lỗi quy trình sản xuất – chế biến"/>
    <s v="Có bình xịt khử trụng xe, tuy nhiên bình không có nhãn nhận diện loại hóa chất khử trùng,_x000a_Chưa nhận diện được nơi: xử l‎ý động vật chết, nội tạng không ăn được đảm bảo không có sự lây nhiễm với các sản phẩm ăn được_x000a_Trần nhà khu vực pha lóc có nhiều mạng nhện_x000a_Vách tường khu vực giết mổ bụi bẩn_x000a_Sàn làm bằng xi-măng, dễ thấm nước_x000a_Giá treo không đủ cao, nên khi di chuyển từ khu vực giết mổ/loc da/lấy nội tạng sang bệ lóc xương thì chưa đáp úng được khoản cách tối thiểu với sàn ít nhất 30cm_x000a_Chưa có cồn sát khuẩn tại khu vực rửa tay _x000a_Kiểm nghiệm nước tại cơ sở giết mổ thiếu chỉ tiêu: Permanganat_x000a_Chỉ tiêu Clo dư dưới 0,02mg/l (mất khả năng khử trùng tự nhiên)_x000a_Khu vực giết mổ tập trung Quốc Tiên có hệ thống xử lý nước thải, tuy nhiên NCC chưa cung cấp quy trình xử lý nước thải,_x000a_Có nhân viên thú y trực tại cơ sở giết mổ để kiểm tra tình trạng/sức khỏe động vật trước khi giết mổ, tuy nhiên chưa có ra văn bản đóng dấu xác nhận động vật đạt điều kiện giết mổ,_x000a_Có nhân viên thú y trực tại cơ sở giết mổ để kiểm tra tình trạng/sức khỏe động vật trước khi giết mổ, tuy nhiên chưa có ra văn bản đóng dấu xác nhận động vật đạt điều kiện giết mổ,_x000a_Các bài kiểm tra tập huấn kiến thức ATTP không có xác định thời gian (không có ngày tháng),_x000a_Hòa chất vệ sinh khử trùng: Chlorine NCC mua lẻ nên chưa cung cấp được an toàn hóa chất sử dụng_x000a_Quá trình vận chuyển thịt về cơ sở pha lóc: khay đụng thịt để trục tiếp trên nền xe"/>
    <n v="0.64400000000000002"/>
    <s v="Đạt mức cơ bản và tái đánh giá sau 6 tháng"/>
    <m/>
    <m/>
    <d v="2026-09-20T00:00:00"/>
    <x v="0"/>
  </r>
  <r>
    <n v="145"/>
    <n v="2026"/>
    <x v="2"/>
    <s v="Thực phẩm tươi sống, chế biến"/>
    <s v="Trái cây"/>
    <s v="Nguyễn Thị Thùy Linh_x000a_Trần Thị Thu Phụng_x000a_Nguyễn Thị Nhung"/>
    <s v="Lưu Thị Hậu"/>
    <s v="MN"/>
    <s v="Thành phố Hồ Chí Minh"/>
    <s v="Định kỳ"/>
    <s v="Kinh doanh"/>
    <n v="2001562"/>
    <s v="CN-CÔNG TY CỔ PHẦN TP NHẬT MINH"/>
    <s v="Số 4, Đường Tân Thới Nhất, P, Đông Hưng Thuận, Tp, Hồ Chí Minh"/>
    <m/>
    <s v="Mr, Công"/>
    <s v="0389150781"/>
    <s v="phongchatluong@nhatminhfoods,com"/>
    <s v="Bơ sáp"/>
    <s v="Trương Duy Khánh"/>
    <m/>
    <s v="QA NCC"/>
    <d v="2026-03-20T00:00:00"/>
    <n v="0.74"/>
    <s v="Đạt mức cơ bản và tái đánh giá sau 6 tháng"/>
    <m/>
    <m/>
    <m/>
    <m/>
    <m/>
    <m/>
    <s v="Lỗi vệ sinh nhà xưởng – thiết bị"/>
    <s v="Tường khu vực kho bảo quản khá dơ, bám nhiều bụi, mạng nhện_x000a_Trần nhà khu vực sơ chế, đóng gói hở, có nhiều mạng nhện_x000a_Hợp đồng thu gom rác thải hết hiệu lực từ 31/12/2025_x000a_Đối với nhân viên thời vụ, cơ sở có triển khai đào tạo khi nhận việc, đào tạo về quy trình làm việc, tuy nhiên chưa có văn bản hóa _x000a_Cửa chính nhập hàng, xuất hàng là cửa kéo, tuy nhiên luôn mở không có rèm che, nguy cơ xâm nhập của côn trùng và động vật gây hại_x000a_Đèn diệt côn trùng khá dơ, bóng đèn mờ không đủ ánh sáng thu hút côn trùng_x000a_"/>
    <n v="0.74"/>
    <s v="Đạt mức cơ bản và tái đánh giá sau 6 tháng"/>
    <m/>
    <m/>
    <d v="2026-09-20T00:00:00"/>
    <x v="0"/>
  </r>
  <r>
    <n v="146"/>
    <n v="2026"/>
    <x v="2"/>
    <s v="Thực phẩm tươi sống, chế biến"/>
    <s v="Rau củ"/>
    <s v="Lâm Kim Huyền Trân_x000a_Kiều Thị Tuyết Sương_x000a_Nguyễn Thị Bách Thoa"/>
    <s v="Dương Thị Lựu, Lưu Thị Hậu"/>
    <s v="MN"/>
    <s v="Tỉnh Quảng Ngãi"/>
    <s v="Kiểm soát nguồn"/>
    <s v="Sản xuất và kinh doanh"/>
    <n v="2007973"/>
    <s v="CTY CP HẢI ĐẢO LÝ SƠN QNI"/>
    <m/>
    <s v="Hộ: Nguyễn Thị Liên, Đặc khu Lý Sơn, Quảng Ngãi"/>
    <s v="A ĐỊNH_x000a_Chị Liên"/>
    <s v="0904453451; 0967407407_x000a_'0379065007"/>
    <s v="cungung@vuatoi,com,vn;"/>
    <s v="Hành, tỏi, rong biển Lý Sơn"/>
    <s v="Phùng Thanh Anh"/>
    <m/>
    <s v="QA NCC"/>
    <d v="2026-03-19T00:00:00"/>
    <n v="0.61"/>
    <s v="Đạt mức cơ bản và tái đánh giá sau 6 tháng"/>
    <m/>
    <m/>
    <s v="Vi phạm kiểm soát mối nguy"/>
    <s v="Nhà cung cấp chưa có sẵn Quy định, hướng dẫn thu hoạch, sơ chế đóng gói cho các đơn vị liên kết,  Quy định, hướng dẫn vệ sinh trong nhà sơ chế,  Công cụ dụng cụ thu hoạch; và phương tiện vận chuyển, Các quy định này đã được phổ biến, đào tạo đến toàn bộ Hộ sản xuất của công ty, Chưa kiểm nghiệm đất trồng và nước tưới"/>
    <s v="Lỗi hồ sơ chứng từ truy xuất"/>
    <s v="Hộ có ghi chép nhật ký sản xuất tuy nhiên ghi chép chưa đầy đủ, thiếu thông tin tên  BVTV, lượng dùng"/>
    <s v="Lỗi khác"/>
    <s v="Đất trồng và nước tưới chưa kiểm nghiệm"/>
    <n v="0.61"/>
    <s v="Đạt mức cơ bản và tái đánh giá sau 6 tháng"/>
    <m/>
    <m/>
    <d v="2026-09-19T00:00:00"/>
    <x v="0"/>
  </r>
  <r>
    <n v="147"/>
    <n v="2026"/>
    <x v="2"/>
    <s v="Thực phẩm tươi sống, chế biến"/>
    <s v="Rau củ"/>
    <s v="Lâm Kim Huyền Trân_x000a_Kiều Thị Tuyết Sương_x000a_Nguyễn Thị Bách Thoa"/>
    <s v="Dương Thị Lựu, Lưu Thị Hậu"/>
    <s v="MN"/>
    <s v="Tỉnh Quảng Ngãi"/>
    <s v="Kiểm soát nguồn"/>
    <s v="Sản xuất và kinh doanh"/>
    <n v="2007973"/>
    <s v="CTY CP HẢI ĐẢO LÝ SƠN QNI"/>
    <m/>
    <s v="Hộ: Dương Thị Lệ, Đặc khu Lý Sơn, Quảng Ngãi"/>
    <s v="A ĐỊNH_x000a_Chị Liên"/>
    <s v="0904453451; 0967407407_x000a_'0379065007"/>
    <s v="cungung@vuatoi,com,vn;"/>
    <s v="Hành, tỏi, rong biển Lý Sơn"/>
    <s v="Phùng Thanh Anh"/>
    <m/>
    <s v="QA NCC"/>
    <d v="2026-03-19T00:00:00"/>
    <n v="0.6"/>
    <s v="Đạt mức cơ bản và tái đánh giá sau 6 tháng"/>
    <m/>
    <m/>
    <s v="Vi phạm kiểm soát mối nguy"/>
    <s v="Nhà cung cấp chưa có sẵn Quy định, hướng dẫn thu hoạch, sơ chế đóng gói cho các đơn vị liên kết,  Quy định, hướng dẫn vệ sinh trong nhà sơ chế,  Công cụ dụng cụ thu hoạch; và phương tiện vận chuyển, Các quy định này đã được phổ biến, đào tạo đến toàn bộ Hộ sản xuất của công ty, Chưa kiểm nghiệm đất trồng và nước tưới"/>
    <s v="Lỗi hồ sơ chứng từ truy xuất"/>
    <s v="Hộ có ghi chép nhật ký sản xuất tuy nhiên ghi chép chưa đầy đủ, thiếu thông tin tên  BVTV, lượng dùng"/>
    <s v="Lỗi khác"/>
    <s v="Đất trồng và nước tưới chưa kiểm nghiệm"/>
    <n v="0.6"/>
    <s v="Đạt mức cơ bản và tái đánh giá sau 6 tháng"/>
    <m/>
    <m/>
    <d v="2026-09-19T00:00:00"/>
    <x v="0"/>
  </r>
  <r>
    <n v="148"/>
    <n v="2026"/>
    <x v="2"/>
    <s v="Thực phẩm tươi sống, chế biến"/>
    <s v="Trái cây"/>
    <s v="Nguyễn Thị Thùy Linh_x000a_Trần Thị Thu Phụng_x000a_Nguyễn Thị Nhung"/>
    <s v="Lưu Thị Hậu"/>
    <s v="MN"/>
    <s v="Thành phố Đà Nẵng"/>
    <s v="Định kỳ"/>
    <s v="Kinh doanh"/>
    <s v="2010364"/>
    <s v="CTY TNHH TM  VÀ DV HP78"/>
    <s v="Lô 53-B2-4 KDC Số 2 đường ĐT 605, Xã Hòa Châu, Huyện Hòa Vang, TP Đà Nẵng "/>
    <m/>
    <s v="Anh Phòng"/>
    <s v="0905905727"/>
    <s v="ctyhp78@gmail,com;trinh,nguyen79@gmail,com"/>
    <s v="Đánh giá kho sơ chế, truy xuất hồ sơ dưa hấu, xoài, bưởi, đu đủ, thanh long"/>
    <s v="Phùng Thanh Anh"/>
    <m/>
    <s v="QA NCC"/>
    <d v="2026-03-20T00:00:00"/>
    <n v="0.64"/>
    <s v="Đạt mức cơ bản và tái đánh giá sau 6 tháng"/>
    <m/>
    <m/>
    <m/>
    <m/>
    <m/>
    <m/>
    <s v="Lỗi vệ sinh nhà xưởng – thiết bị"/>
    <s v="Khu nhà sơ chế chung, chưa có cách biệt khu sản xuất và không sản xuất, Tường/mái hở, không kín, động vật gây hại dễ xâm nhập"/>
    <n v="0.64"/>
    <s v="Đạt mức cơ bản và tái đánh giá sau 6 tháng"/>
    <m/>
    <m/>
    <d v="2026-09-20T00:00:00"/>
    <x v="0"/>
  </r>
  <r>
    <n v="149"/>
    <n v="2026"/>
    <x v="2"/>
    <s v="Thực phẩm công nghệ"/>
    <s v="Bánh kẹo"/>
    <s v="Nguyễn Thị Dung_x000a_Nguyễn Thị Ngọc Tú"/>
    <s v="Huỳnh Thị Bảo Trâm"/>
    <s v="MN"/>
    <s v="Tỉnh Vĩnh Long"/>
    <s v="Định kỳ"/>
    <s v="Sản xuất và kinh doanh"/>
    <n v="2000540"/>
    <s v="CTY TNHH TM XNK HOÀNG MỸ GIA"/>
    <s v="Cty TNHH MTV Sản Xuất Thương Mại Bánh Ngọt Cao Trí địa chỉ:658D Khu phố Phú Chiến, P Phú Khương, tỉnh Vĩnh Long"/>
    <m/>
    <s v="Ms, Mỹ"/>
    <s v="0915 598 978"/>
    <s v="hoangmygia@gmail,com"/>
    <s v="Bánh đuôn, bánh men"/>
    <s v="Huỳnh Thanh Hòa"/>
    <m/>
    <s v="QA NCC"/>
    <d v="2026-03-16T00:00:00"/>
    <n v="0.67"/>
    <s v="Đạt mức cơ bản và tái đánh giá sau 6 tháng"/>
    <m/>
    <m/>
    <m/>
    <m/>
    <s v="Lỗi hồ sơ chứng từ truy xuất"/>
    <s v="Chưa có biện pháp kiểm soát mối nguy vật lý(kim loại năng) trong quá trình sản xuất"/>
    <s v="Lỗi bảo quản, vận chuyển – logistics thực phẩm"/>
    <s v="Các nguyên liệu trong kho để xác tường_x000a_Tường bên ngoài xưởng sản xuất bị mốc, tường bên trong khu vực sơ chế, sản xuất còn dơ,_x000a_Nền gạch bị bong tróc khu bao gói_x000a_Thiết bị dụng cụ sản xuất còn dính bột chưa được vệ sinh sạch _x000a_Sản phẩm trong kho thành phẩm chưa được để cách tường theo quy định"/>
    <n v="0.67"/>
    <s v="Đạt mức cơ bản và tái đánh giá sau 6 tháng"/>
    <m/>
    <m/>
    <d v="2026-09-16T00:00:00"/>
    <x v="0"/>
  </r>
  <r>
    <n v="150"/>
    <n v="2026"/>
    <x v="2"/>
    <s v="Thực phẩm tươi sống, chế biến"/>
    <s v="Trái cây"/>
    <s v="Nguyễn Thị Thùy Linh_x000a_"/>
    <s v="Lưu Thị Hậu"/>
    <s v="MN"/>
    <s v="Tỉnh Vĩnh Long"/>
    <s v="Định kỳ"/>
    <s v="Kinh doanh"/>
    <n v="2002726"/>
    <s v="CTY CP RAU QUẢ BÌNH MINH_x000a_"/>
    <s v="Số 1226 tổ 10 Ấp Mỹ Lợi, Xã Mỹ Hòa, Thị Xã Bình Minh, Tỉnh Vĩnh Long"/>
    <m/>
    <s v="Mr, Hùng"/>
    <s v="0939833824"/>
    <s v="rauquabinhminhcorp@gmail,com"/>
    <s v="Bưởi da xanh, bưởi năm roi, cam sành"/>
    <s v="Huỳnh Thanh Hòa"/>
    <m/>
    <s v="QA NCC"/>
    <d v="2026-03-20T00:00:00"/>
    <n v="0.67"/>
    <s v="Đạt mức cơ bản và tái đánh giá sau 6 tháng"/>
    <m/>
    <m/>
    <m/>
    <m/>
    <m/>
    <m/>
    <s v="Yếu tố con người"/>
    <s v="Mái trần còn mạng nhện chưa được vệ sinh sạch sẽ_x000a_Còn sử dụng lifebuoy cục có màu rửa tay_x000a_Có giấy khám sức khỏe nhưng thiếu xét nghiệm cận lâm sàng_x000a_Có quy định trang phục bảo hộ khi vào xưởng nhưng nhân viên chưa thực hiện "/>
    <n v="0.67"/>
    <s v="Đạt mức cơ bản và tái đánh giá sau 6 tháng"/>
    <m/>
    <m/>
    <d v="2026-09-20T00:00:00"/>
    <x v="0"/>
  </r>
  <r>
    <n v="151"/>
    <n v="2026"/>
    <x v="2"/>
    <s v="Thực phẩm tươi sống, chế biến"/>
    <s v="Trái cây"/>
    <s v="Nguyễn Thị Thùy Linh_x000a_"/>
    <s v="Lưu Thị Hậu"/>
    <s v="MN"/>
    <s v="Tỉnh Vĩnh Long"/>
    <s v="Kiểm soát nguồn"/>
    <s v="Kinh doanh"/>
    <n v="2002726"/>
    <s v="CTY CP RAU QUẢ BÌNH MINH_x000a_"/>
    <m/>
    <s v="Hộ nông dân Lê Vũ Cường, Khóm Mỹ An, Phường Cái Vồn, Tỉnh Vĩnh Long"/>
    <s v="Mr, Hùng"/>
    <s v="0939833824"/>
    <s v="rauquabinhminhcorp@gmail,com"/>
    <s v="Bưởi da xanh"/>
    <s v="Huỳnh Thanh Hòa"/>
    <m/>
    <s v="QA NCC"/>
    <d v="2026-03-20T00:00:00"/>
    <n v="0.76"/>
    <s v="Đạt mức trung bình và tái đánh giá sau 1 năm"/>
    <m/>
    <m/>
    <m/>
    <m/>
    <s v="Lỗi thông tin định danh sản phẩm"/>
    <s v="Chưa có bảng nhận diện lô thửa"/>
    <m/>
    <m/>
    <n v="0.76"/>
    <s v="Đạt mức trung bình và tái đánh giá sau 1 năm"/>
    <m/>
    <m/>
    <d v="2027-03-20T00:00:00"/>
    <x v="0"/>
  </r>
  <r>
    <n v="152"/>
    <n v="2026"/>
    <x v="2"/>
    <s v="Thực phẩm tươi sống, chế biến"/>
    <s v="Trái cây"/>
    <s v="Nguyễn Thị Thùy Linh_x000a_"/>
    <s v="Lưu Thị Hậu"/>
    <s v="MN"/>
    <s v="Tỉnh Vĩnh Long"/>
    <s v="Kiểm soát nguồn"/>
    <s v="Kinh doanh"/>
    <n v="2002726"/>
    <s v="CTY CP RAU QUẢ BÌNH MINH_x000a_"/>
    <m/>
    <s v="Hộ nông dân Nguyễn Kim Hồng, Khóm Mỹ Thới 1, PhườngCái Vồn , Vĩnh Long"/>
    <s v="Mr, Hùng"/>
    <s v="0939833824"/>
    <s v="rauquabinhminhcorp@gmail,com"/>
    <s v="Bưởi năm roi"/>
    <s v="Huỳnh Thanh Hòa"/>
    <m/>
    <s v="QA NCC"/>
    <d v="2026-03-20T00:00:00"/>
    <n v="0.76"/>
    <s v="Đạt mức trung bình và tái đánh giá sau 1 năm"/>
    <m/>
    <m/>
    <m/>
    <m/>
    <s v="Lỗi thông tin định danh sản phẩm"/>
    <s v="Chưa có bảng nhận diện lô thửa"/>
    <m/>
    <m/>
    <n v="0.76"/>
    <s v="Đạt mức trung bình và tái đánh giá sau 1 năm"/>
    <m/>
    <m/>
    <d v="2027-03-20T00:00:00"/>
    <x v="0"/>
  </r>
  <r>
    <n v="153"/>
    <n v="2026"/>
    <x v="2"/>
    <s v="Thực phẩm tươi sống, chế biến"/>
    <s v="Trái cây"/>
    <s v="Nguyễn Thị Thùy Linh_x000a_"/>
    <s v="Lưu Thị Hậu"/>
    <s v="MN"/>
    <s v="Tỉnh Vĩnh Long"/>
    <s v="Kiểm soát nguồn"/>
    <s v="Kinh doanh"/>
    <n v="2002726"/>
    <s v="CTY CP RAU QUẢ BÌNH MINH_x000a_"/>
    <m/>
    <s v="Hộ nông dân Nguyễn Vũ Trường, Ấp Mỹ Thuận, xã Trà Ôn, Vĩnh Long"/>
    <s v="Mr, Hùng"/>
    <s v="0939833824"/>
    <s v="rauquabinhminhcorp@gmail,com"/>
    <s v="Cam sành"/>
    <s v="Huỳnh Thanh Hòa"/>
    <m/>
    <s v="QA NCC"/>
    <d v="2026-03-20T00:00:00"/>
    <n v="0.73680000000000001"/>
    <s v="Đạt mức cơ bản và tái đánh giá sau 6 tháng"/>
    <m/>
    <m/>
    <m/>
    <m/>
    <s v="Lỗi thông tin định danh sản phẩm"/>
    <s v="Chưa có bảng nhận diện lô thửa"/>
    <s v="Lỗi khác"/>
    <s v="Rác cam hư còn trên vườn chưa được thu gom triệt để"/>
    <n v="0.74"/>
    <s v="Đạt mức cơ bản và tái đánh giá sau 6 tháng"/>
    <m/>
    <m/>
    <d v="2026-09-20T00:00:00"/>
    <x v="0"/>
  </r>
  <r>
    <n v="154"/>
    <n v="2026"/>
    <x v="2"/>
    <s v="Thực phẩm tươi sống, chế biến"/>
    <s v="Trái cây"/>
    <s v="Nguyễn Thị Thùy Linh_x000a_"/>
    <s v="Lưu Thị Hậu"/>
    <s v="MN"/>
    <s v="Tỉnh Vĩnh Long"/>
    <s v="Kiểm soát nguồn"/>
    <s v="Kinh doanh"/>
    <s v="2010364"/>
    <s v="CTY TNHH TM  VÀ DV HP78"/>
    <m/>
    <s v="Hộ nông dân: Nguyễn Thanh Chung địa chỉ: Long Hữu, Thị xã Duyên Hải, tỉnh Trà Vinh"/>
    <s v="Mr Phòng"/>
    <n v="905905727"/>
    <s v="ctyhp78@gmail,com;trinh,nguyen79@gmail,com"/>
    <s v="Dưa hấu không hạt, dưa hấu giống Nhật, dưa hấu HMN"/>
    <s v="Huỳnh Thanh Hòa"/>
    <m/>
    <s v="QA NCC"/>
    <d v="2026-03-23T00:00:00"/>
    <n v="0.75"/>
    <s v="Đạt mức trung bình và tái đánh giá sau 1 năm"/>
    <m/>
    <m/>
    <m/>
    <m/>
    <s v="Lỗi thông tin định danh sản phẩm"/>
    <s v="Chưa có bảng nhận diện lô thửa"/>
    <m/>
    <m/>
    <n v="0.75"/>
    <s v="Đạt mức trung bình và tái đánh giá sau 1 năm"/>
    <m/>
    <m/>
    <d v="2027-03-23T00:00:00"/>
    <x v="0"/>
  </r>
  <r>
    <n v="155"/>
    <n v="2026"/>
    <x v="2"/>
    <s v="Thực phẩm tươi sống, chế biến"/>
    <s v="Trái cây"/>
    <s v="Nguyễn Thị Thùy Linh_x000a_"/>
    <s v="Lưu Thị Hậu"/>
    <s v="MN"/>
    <s v="Tỉnh Vĩnh Long"/>
    <s v="Định kỳ"/>
    <s v="Kinh doanh"/>
    <n v="2007779"/>
    <s v="CTY TNHH MTV LAM GIA"/>
    <s v="Tổ 29, ấp Vĩnh Khánh 01, xã Vĩnh Xuân, Trà Ôn, Vinh Long"/>
    <m/>
    <s v="Ms Lam - GĐ_x000a_Mr Phong - Q,Lý"/>
    <s v="0938209848_x000a_0932322440"/>
    <s v="lam,nguyenthikieu2014@gmail,com"/>
    <s v="Ổi Lê, ổi nữ hoàng, mận An Phước"/>
    <s v="Huỳnh Thanh Hòa"/>
    <m/>
    <s v="QA NCC"/>
    <d v="2026-03-18T00:00:00"/>
    <n v="0.64"/>
    <s v="Đạt mức cơ bản và tái đánh giá sau 6 tháng"/>
    <m/>
    <m/>
    <m/>
    <m/>
    <m/>
    <m/>
    <s v="Lỗi vệ sinh nhà xưởng – thiết bị"/>
    <s v="Chưa cung cấp KN đất, nước tưới vùng trồng_x000a_Nhà xưởng thiết kế hở (không khép kín), không có rèm che_x000a_Chưa có sự cách biệt các khu sản xuất và không sản xuất, khu sơ chế và thành phẩm,_x000a_Mái trần còn mạng nhện chưa được vệ sinh sạch sẽ_x000a_Còn sử dụng nước rửa tay lifebuoy cho nhân viên rửa tay vào xưởng sản xuất"/>
    <n v="0.64"/>
    <s v="Đạt mức cơ bản và tái đánh giá sau 6 tháng"/>
    <m/>
    <m/>
    <d v="2026-09-18T00:00:00"/>
    <x v="0"/>
  </r>
  <r>
    <n v="156"/>
    <n v="2026"/>
    <x v="2"/>
    <s v="Thực phẩm tươi sống, chế biến"/>
    <s v="Trái cây"/>
    <s v="Nguyễn Thị Thùy Linh_x000a_"/>
    <s v="Lưu Thị Hậu"/>
    <s v="MN"/>
    <s v="Tỉnh Vĩnh Long"/>
    <s v="Kiểm soát nguồn"/>
    <s v="Kinh doanh"/>
    <n v="2007779"/>
    <s v="CTY TNHH MTV LAM GIA"/>
    <m/>
    <s v="Hộ nông dân : Cao Minh Khánh, Ấp Tích Phước, xã Trà Ôn, tỉnh Vĩnh Long"/>
    <s v="Ms Lam - GĐ_x000a_Mr Phong - Q,Lý"/>
    <s v="0938209848_x000a_0932322440"/>
    <s v="lam,nguyenthikieu2014@gmail,com"/>
    <s v="Ổi Lê, ổi nữ hoàng"/>
    <s v="Huỳnh Thanh Hòa"/>
    <m/>
    <s v="QA NCC"/>
    <d v="2026-03-18T00:00:00"/>
    <n v="0.64"/>
    <s v="Đạt mức cơ bản và tái đánh giá sau 6 tháng"/>
    <m/>
    <m/>
    <s v="Vi phạm kiểm soát mối nguy"/>
    <s v="Chưa có biện pháp cách ly thuốc BVTV khi phun xịt phát tán sang các ruộng xung quanh"/>
    <m/>
    <m/>
    <s v="Lỗi khác"/>
    <s v="_x000a_Khu lưu trữ phân thuốc BVTV chưa tách biệt với khu sinh hoạt_x000a_Rác ổi  hư chưa được thu gom trên vườn"/>
    <n v="0.64"/>
    <s v="Đạt mức cơ bản và tái đánh giá sau 6 tháng"/>
    <m/>
    <m/>
    <d v="2026-09-18T00:00:00"/>
    <x v="0"/>
  </r>
  <r>
    <n v="157"/>
    <n v="2026"/>
    <x v="2"/>
    <s v="Thực phẩm tươi sống, chế biến"/>
    <s v="Trái cây"/>
    <s v="Nguyễn Thị Thùy Linh_x000a_"/>
    <s v="Lưu Thị Hậu"/>
    <s v="MN"/>
    <s v="Tỉnh Đồng Tháp"/>
    <s v="Kiểm soát nguồn"/>
    <s v="Kinh doanh"/>
    <n v="2007779"/>
    <s v="CTY TNHH MTV LAM GIA"/>
    <m/>
    <s v="Hộ nông dân : Đoàn Văn Thòn, Ấp Hòa Bình, xã Tân Hòa , huyện Lai Vung, tỉnh Đồng Tháp"/>
    <s v="Ms Lam - GĐ_x000a_Mr Phong - Q,Lý"/>
    <s v="0938209848_x000a_0932322440"/>
    <s v="lam,nguyenthikieu2014@gmail,com"/>
    <s v="Mận An Phước"/>
    <s v="Huỳnh Thanh Hòa"/>
    <m/>
    <s v="QA NCC"/>
    <d v="2026-03-18T00:00:00"/>
    <n v="0.65"/>
    <s v="Đạt mức cơ bản và tái đánh giá sau 6 tháng"/>
    <m/>
    <m/>
    <m/>
    <m/>
    <s v="Lỗi thông tin định danh sản phẩm"/>
    <s v="Chưa có bảng nhận diện lô thửa"/>
    <s v="Lỗi khác"/>
    <s v="_x000a_Rác mận hư chưa được thu gom triệt để trên vườn"/>
    <n v="0.65"/>
    <s v="Đạt mức cơ bản và tái đánh giá sau 6 tháng"/>
    <m/>
    <m/>
    <d v="2026-09-18T00:00:00"/>
    <x v="0"/>
  </r>
  <r>
    <n v="158"/>
    <n v="2026"/>
    <x v="2"/>
    <s v="Thực phẩm tươi sống, chế biến"/>
    <s v="Trái cây"/>
    <s v="Nguyễn Thị Nhung, Nguyễn Thị Thùy Linh"/>
    <s v="Dương Thị Lựu, Lưu Thị Hậu"/>
    <s v="MB"/>
    <s v="Tỉnh Sơn La"/>
    <s v="Kiểm soát nguồn"/>
    <s v="Sản xuất"/>
    <s v="2011238"/>
    <s v="CTY TNHH PHÁT TRIỂN NÔNG NGHIỆP GRE"/>
    <s v="Bản Áng, Mộc Sơn, Sơn la"/>
    <m/>
    <s v="Mr, Mạnh"/>
    <m/>
    <s v="kinhdoanh,png@gmail,com"/>
    <s v="Việt Quất"/>
    <s v="Trần Văn Khoa"/>
    <m/>
    <s v="QA NCC"/>
    <d v="2026-03-20T00:00:00"/>
    <n v="0.61"/>
    <s v="Đạt mức cơ bản và tái đánh giá sau 6 tháng"/>
    <m/>
    <m/>
    <s v="Vi phạm định lượng"/>
    <s v="Chưa cung cấp được hồ sơ hiệu chuẩn cân định lượng"/>
    <s v="Lỗi hồ sơ chứng từ truy xuất"/>
    <s v="Chưa cung cấp được hóa đơn mua thuốc+phân bón"/>
    <s v="Lỗi vệ sinh nhà xưởng – thiết bị"/>
    <s v="Chưa kiểm nghiệm dụng cụ chứa đựng thực phẩm"/>
    <n v="0.64"/>
    <s v="Đạt mức cơ bản và tái đánh giá sau 6 tháng"/>
    <m/>
    <m/>
    <d v="2026-09-20T00:00:00"/>
    <x v="0"/>
  </r>
  <r>
    <n v="159"/>
    <n v="2026"/>
    <x v="2"/>
    <s v="Thực phẩm tươi sống, chế biến"/>
    <s v="Trái cây"/>
    <s v="Nguyễn Thị Thùy Linh, Nguyễn Thị Nhung"/>
    <s v="Dương Thị Lựu, Lưu Thị Hậu"/>
    <s v="MB"/>
    <s v="Tỉnh Sơn La"/>
    <s v="Kiểm soát nguồn"/>
    <s v="Kinh doanh"/>
    <s v="2011275"/>
    <s v="CN CTY CỔ PHẦN XNK DANKO SƠN LA"/>
    <m/>
    <s v="Nguyễn Hoa Văn: Bản Áng, Mộc Sơn, Sơn la"/>
    <s v="Mr, Lương"/>
    <m/>
    <s v="nongsandanko@gmail,com"/>
    <s v="Dâu tây"/>
    <s v="Trần Văn Khoa"/>
    <m/>
    <s v="QA NCC"/>
    <d v="2026-03-19T00:00:00"/>
    <n v="0.5"/>
    <s v=" Không đạt và ngừng mua hàng"/>
    <s v="Không có GCN"/>
    <s v="Chưa có bản cam kết ATTP"/>
    <m/>
    <m/>
    <s v="Lỗi hồ sơ chứng từ truy xuất"/>
    <s v="Lô thửa không có bảng biển nhận diện"/>
    <s v="Lỗi vệ sinh nhà xưởng – thiết bị"/>
    <s v="Khu vực sơ chế đóng gói chung với khu vực sinh hoạt không tách biệt riêng_x000a_Nhân viên không trang bị BHLĐ đầy đủ"/>
    <n v="0.5"/>
    <s v=" Không đạt và ngừng mua hàng"/>
    <m/>
    <m/>
    <b v="0"/>
    <x v="1"/>
  </r>
  <r>
    <n v="160"/>
    <n v="2026"/>
    <x v="2"/>
    <s v="Thực phẩm tươi sống, chế biến"/>
    <s v="Trái cây"/>
    <s v="Nguyễn Thị Thùy Linh, Nguyễn Thị Nhung"/>
    <s v="Dương Thị Lựu, Lưu Thị Hậu"/>
    <s v="MB"/>
    <s v="Tỉnh Sơn La"/>
    <s v="Kiểm soát nguồn"/>
    <s v="Kinh doanh"/>
    <s v="2011275"/>
    <s v="CN CTY CỔ PHẦN XNK DANKO SƠN LA"/>
    <m/>
    <s v="Hà Thị Huyên: Bản Tự Nhiên, Mộc Sơn, Sơn la"/>
    <s v="Mr, Lương"/>
    <m/>
    <s v="nongsandanko@gmail,com"/>
    <s v="Dâu tây"/>
    <s v="Trần Văn Khoa"/>
    <m/>
    <s v="QA NCC"/>
    <d v="2026-03-19T00:00:00"/>
    <n v="0.6"/>
    <s v="Đạt mức cơ bản và tái đánh giá sau 6 tháng"/>
    <m/>
    <m/>
    <m/>
    <m/>
    <s v="Lỗi bao bì thiếu thông tin truy xuất"/>
    <s v="Lô thửa không có bảng biển nhận diện"/>
    <s v="Lỗi vệ sinh nhà xưởng – thiết bị"/>
    <s v="Khu vực sơ chế đóng gói chung với khu vực sinh hoạt không tách biệt riêng_x000a_Nhân viên không trang bị BHLĐ đầy đủ"/>
    <n v="0.6"/>
    <s v="Đạt mức cơ bản và tái đánh giá sau 6 tháng"/>
    <m/>
    <m/>
    <d v="2026-09-19T00:00:00"/>
    <x v="0"/>
  </r>
  <r>
    <n v="161"/>
    <n v="2026"/>
    <x v="2"/>
    <s v="Thực phẩm tươi sống, chế biến"/>
    <s v="Trái cây"/>
    <s v="Nguyễn Thị Thùy Linh, Nguyễn Thị Nhung"/>
    <s v="Dương Thị Lựu, Lưu Thị Hậu"/>
    <s v="MB"/>
    <s v="Tỉnh Sơn La"/>
    <s v="Kiểm soát nguồn"/>
    <s v="Kinh doanh"/>
    <s v="2011275"/>
    <s v="CN CTY CỔ PHẦN XNK DANKO SƠN LA"/>
    <m/>
    <s v="Đỗ Trung Hiếu:Bản Tân Thảo, Mai Sơn, Sơn la"/>
    <s v="Mr, Lương"/>
    <m/>
    <s v="nongsandanko@gmail,com"/>
    <s v="Dau tây Hichi"/>
    <s v="Trần Văn Khoa"/>
    <m/>
    <s v="QA NCC"/>
    <d v="2026-03-19T00:00:00"/>
    <n v="0.6"/>
    <s v="Đạt mức cơ bản và tái đánh giá sau 6 tháng"/>
    <m/>
    <m/>
    <m/>
    <m/>
    <s v="Lỗi bao bì thiếu thông tin truy xuất"/>
    <s v="Lô thửa không có bảng biển nhận diện"/>
    <s v="Lỗi vệ sinh nhà xưởng – thiết bị"/>
    <s v="Khu vực sơ chế đóng gói chung với khu vực sinh hoạt không tách biệt riêng_x000a_Nhân viên không trang bị BHLĐ đầy đủ"/>
    <n v="0.6"/>
    <s v="Đạt mức cơ bản và tái đánh giá sau 6 tháng"/>
    <m/>
    <m/>
    <d v="2026-09-19T00:00:00"/>
    <x v="0"/>
  </r>
  <r>
    <n v="162"/>
    <n v="2026"/>
    <x v="2"/>
    <s v="Thực phẩm tươi sống, chế biến"/>
    <s v="Thức ăn nấu sẵn"/>
    <s v="Nguyễn Thị Dung_x000a_Nguyễn Thị Ngọc Tú"/>
    <s v="Huỳnh Thị Bảo Trâm"/>
    <s v="MB"/>
    <s v="Thành phố Hà Nội"/>
    <s v="Định kỳ"/>
    <s v="Sản xuất"/>
    <s v="2008163"/>
    <s v="HKD NGUYỄN VĂN CHUNG"/>
    <s v="Thôn Kỳ Thủy, Bích Hòa, Thanh Oai, Hà Nội"/>
    <m/>
    <s v="C,Mai "/>
    <s v="0902 223 170"/>
    <s v="buimai1981h@gmail,com"/>
    <s v="Bánh cuốn nhân mộc nhĩ, NL_Bún lá, NL_Bún tươi"/>
    <s v="Ngô Hồng Vân"/>
    <m/>
    <s v="QA ST/CH"/>
    <d v="2026-03-23T00:00:00"/>
    <n v="0.64"/>
    <s v="Đạt mức cơ bản và tái đánh giá sau 6 tháng"/>
    <m/>
    <m/>
    <s v="Lỗi khác"/>
    <s v="HKD Nguyễn Thị Hằng (nguyên liệu mộc nhĩ), NCC gạo (CTY TNHH XNK MH VINA) chưa có GCN VSATTP/ giấy cam kết VSATTP , giấy ĐKKD"/>
    <s v="Lỗi hồ sơ chứng từ truy xuất"/>
    <s v="Không có sổ theo dõi lưu mẫu"/>
    <s v="Lỗi vệ sinh nhà xưởng – thiết bị"/>
    <s v="Khu vực sản xuất không tách biệt với khu vực sinh hoạt và khu vực phụ trợ_x000a_Có nhiều ruồi trong khu vực sản xuất"/>
    <n v="0.64"/>
    <s v="Đạt mức cơ bản và tái đánh giá sau 6 tháng"/>
    <m/>
    <m/>
    <d v="2026-09-23T00:00:00"/>
    <x v="0"/>
  </r>
  <r>
    <n v="163"/>
    <n v="2026"/>
    <x v="2"/>
    <s v="Thực phẩm tươi sống, chế biến"/>
    <s v="Rau củ"/>
    <s v="Lâm Kim Huyền Trân_x000a_Kiều Thị Tuyết Sương_x000a_Nguyễn Thị Bách Thoa"/>
    <s v="Dương Thị Lựu, Lưu Thị Hậu"/>
    <s v="MN"/>
    <s v="Tỉnh Lâm Đồng"/>
    <s v="Định kỳ"/>
    <s v="Sản xuất và kinh doanh"/>
    <s v="2062541"/>
    <s v="HKD HOÀNG VĂN XUÂN"/>
    <s v="Nhà sơ chế: Thửa số 1291, Đường Lê Thị Hồng Gấm, Thị Trấn, Liên Nghĩa, Đức Trọng, Lâm Đồng_x000a_Vùng trồng: Tu Tra - Đơn Dương, Nghĩa Hội - Đơn Dương"/>
    <m/>
    <s v="Chị Dung"/>
    <s v="097 506 8000"/>
    <s v="nccxuandung@gmail,com"/>
    <s v="Khoai lang giống nhật"/>
    <s v="Trần Xuân Hưng"/>
    <m/>
    <s v="QA NCC"/>
    <d v="2026-03-23T00:00:00"/>
    <n v="0.61"/>
    <s v="Đạt mức cơ bản và tái đánh giá sau 6 tháng"/>
    <m/>
    <m/>
    <s v="Vi phạm về ATTP: Lịch sử vi phạm kiểm nghiệm (vi sinh/kháng sinh,…), KNKH"/>
    <s v="Chưa có kết quả test nước sử dụng cho sơ chế"/>
    <s v="Lỗi hồ sơ chứng từ truy xuất"/>
    <s v="Nhật ký sản xuất cập nhật chưa dầy đủ các lô thửa,_x000a_Chưa có nhật ký thu mua vật tư nông nghiệp_x000a_Chưa trang bị bảng nhận diện lô thửa"/>
    <s v="Yếu tố con người"/>
    <s v="Tại thời điểm kiểm tra, công nhân ăn trưa trong khu vực sơ chế"/>
    <n v="0.61"/>
    <s v="Đạt mức cơ bản và tái đánh giá sau 6 tháng"/>
    <m/>
    <m/>
    <d v="2026-09-23T00:00:00"/>
    <x v="0"/>
  </r>
  <r>
    <n v="164"/>
    <n v="2026"/>
    <x v="2"/>
    <s v="Thực phẩm tươi sống, chế biến"/>
    <s v="Thủy hải sản"/>
    <s v="Nguyễn Thị Thanh Hào, Phạm Thị Thim"/>
    <s v="Trần Quang Huy, Nguyễn Thúy Quỳnh"/>
    <s v="MB"/>
    <s v="Thành phố Hà Nội"/>
    <s v="Định kỳ"/>
    <s v="Sản xuất và kinh doanh"/>
    <s v="2010078"/>
    <s v="CTY CP TP QTẾ VIMEX VN"/>
    <s v="524, Minh Khai, Vĩnh Tuy, Hai Bà Trưng, Hà Nội"/>
    <m/>
    <s v="Chị Nga"/>
    <s v="0941502183"/>
    <s v="KENHNPP@VIMEXFOOD,COM,VN; ketoanvimex01@gmail,com; bact@vimexfood,com,vn; thuytt@vimexfood,com,vn; ngavt@vimexfood,com,vn"/>
    <s v="Cá hồi"/>
    <s v="Nguyễn Thị Hồng Tịnh"/>
    <s v="Bùi Thị Mai"/>
    <s v="QA NCC"/>
    <d v="2026-03-24T00:00:00"/>
    <n v="0.76900000000000002"/>
    <s v="Đạt mức trung bình và tái đánh giá sau 1 năm"/>
    <m/>
    <m/>
    <s v="Hồ sơ pháp lý sản phẩm: không có công bố/sai công bố/sai tiêu chuẩn "/>
    <s v="- HSTCB sản phẩm sơ chế điều chỉnh lại Nhà nhập khẩu sang nhà sản xuất tại nước ngoài để truy suất nguồn gốc_x000a_- Nhãn phụ tiếng Việt hàng sơ chế cần điều chỉnh thông tin: &quot;Ngày sản xuất&quot;, độ C sang °C, bổ sung thành phần với các SP hút chân không, cập nhật lại địa chỉ công ty theo đơn vị hành chỉnh mới_x000a_- Nhãn phụ tiếng việt nguyên con: Bổ sung tên và địa chỉ nhà máy sản xuất tại nước ngoài, địa chỉ nhà máy nhập khẩu, sửa độ C sang °C "/>
    <s v="Lỗi hồ sơ chứng từ truy xuất"/>
    <s v="Hồ sơ GMP sản xuất: Biểu mẫu ghi chép sản xuất thực tế đã điều chỉnh nhưng chưa cập nhật vào quy trình"/>
    <s v="Lỗi vệ sinh nhà xưởng – thiết bị"/>
    <s v="Nền nhà bị vỡ, gồ ghề đọng nước; Trần nhà bị gỉ, có dột nước_x000a_Bình đựng nước rửa tay bị hỏng_x000a_P,KN nước đá hết hiệu lực 1/3/2026_x000a_Thùng rác đựng phế thải trong sản xuất chưa có gạt mở bằng chân"/>
    <n v="0.76900000000000002"/>
    <s v="Đạt mức trung bình và tái đánh giá sau 1 năm"/>
    <m/>
    <m/>
    <d v="2027-03-24T00:00:00"/>
    <x v="0"/>
  </r>
  <r>
    <n v="165"/>
    <n v="2026"/>
    <x v="2"/>
    <s v="Thực phẩm tươi sống, chế biến"/>
    <s v="Thịt"/>
    <s v="Phạm Trúc Minh Thư"/>
    <s v="Trần Quang Huy"/>
    <s v="MN"/>
    <s v="Tỉnh Khánh Hoà"/>
    <s v="Mở mới"/>
    <s v="Kinh doanh"/>
    <s v="NCC mới"/>
    <s v="HKD TRIỆU TÍN"/>
    <s v="Thôn Phước Khánh, xã Ninh Phước, tỉnh Khánh Hòa"/>
    <s v="Cơ sở giết mổ: ĐỨC HÒA_KP3, Phường Mỹ Đông, Phan Rang, Khánh Hòa_x000a_Cơ sở sơ chế: HKD Lê Thị Huyền Trúc_Chợ đầu mối Phan Rang, chợ Phan Rang"/>
    <s v="A Đoài"/>
    <s v="0915 241 587 "/>
    <s v="trieutinninhthuan@gmail,com"/>
    <s v="Thịt heo"/>
    <s v="Trương Duy Khánh"/>
    <s v="Trần Khắc Điệp"/>
    <s v="QA NCC"/>
    <d v="2026-03-25T00:00:00"/>
    <n v="0.503"/>
    <s v=" Không đạt và ngừng mua hàng"/>
    <m/>
    <m/>
    <s v="Vi phạm kiểm soát mối nguy"/>
    <s v="Thịt bảo quản ơ nhiệt độ thường từ lúc giết mổ đến khi vận chuyển đến sạp HKD Huyền Trúc trong chợ =&gt; chờ đi giao đến các đầu mối"/>
    <s v="Lỗi hồ sơ chứng từ truy xuất"/>
    <s v="HKD Huyền Trúc chưa cung cấp được hợp đồng mua heo hơi từ CP_x000a_HKD Huyền Trúc chưa cung cấp được hóa đơn mua heo hơi từ CP_x000a_Chưa cung cấp biên bản ghi nhận tình trạng vệ sinh thú y của động vật và sản phẩm động vật có đạt điều kiện giết mổ hay không?"/>
    <s v="Lỗi quy trình sản xuất – chế biến"/>
    <s v="Lò mổ không có tường bao quanh hoặc cách biệt với khu vực xung quanh, _x000a_Không có hố sát trùng hoặc phương tiện khử trùng xe và người ra vào khu giết mổ_x000a_Đường nhập động vật vào và đường vận chuyển thịt pha lóc (pha mảnh) chung một đường,_x000a_Không có phòng thay bảo hộ lao động trước và sau khi làm việc_x000a_Nơi xử lý và sơ chế nội tạng tại khu vực phân mảnh heo =&gt; khả năng nhiễm chéo cao_x000a_Mái/trần của khu vực giết mổ không kín_x000a_Không có tường bao quanh khu vực giết mổ_x000a_Sàn giết mổ bằng xi-măng, thấm nước dễ gây trơn trượt và khó vệ sinh khử trùng_x000a_Giết mổ và pha lóc thịt trên sàn xi-măng_x000a_Giết mổ và pha lóc thịt trên sàn xi-măng_x000a_Không có dụng cụ chứa đựng chất thải rắn phù hợp tại nơi phát sinh chất thải (xử lý lòng và làm ruột ngay tại khu vực pha lóc và chất thải chảy về đường gom giữa khu vực pha lóc)_x000a_Nơi làm sạch lòng, dạ dày không phải tách biệt với nơi để tim, gan, thận và thịt, bảo đảm không làm vấy nhiễm chéo_x000a_Nơi làm sạch và khám thân thịt không đảm bảo: thoáng mát, hợp vệ sinh, có lưới chống côn trùng và động vật gây hại; có vật dụng chứa thân thịt chưa sạch lông, dính dị vật, bị trầy xước hoặc không đáp ứng yêu cầu, chờ xử lý; có bàn để kiểm tra thân thịt hoặc bố trí nơi khám thân thịt tại cuối dây chuyền giết mổ treo_x000a_Khu vực lò mổ hở, không có thiết bị phòng chống côn trùng và động vật gây hại_x000a_HKD Huyền Trúc chưa cung cấp tập huấn kiến thức an toàn vệ sinh thực phẩm và phải được chủ cơ sở xác nhận,_x000a_HKD Huyền Trúc chưa cung  hố sơ khám sức khỏe nhân viên giết mổ heo,_x000a_Nhân viên thực hiện giết mổ/pha lóc không được trang bị bảo hộ lao động cơ bản: ủng, khẩu trang, nón trùm tóc…_x000a_Cơ sở giết mổ Đức Hòa: chưa cung cấp quy định về giám sát chất lượng nước và bảo trì hệ thống cung cấp nước dùng cho hoạt động giết mổ_x000a_Nước cho hoạt động giết mổ sử dụng nước giếng và nước máy, nhưng cơ sở giết mổ Đức Hòa chưa cung cấp KN nước định kì_x000a_Sơ sở có nhân viên thú y trực, tuy nhiên:_x000a_+ Chưa cung cấp biên bản ghi nhận tình trạng vệ sinh thú y của động vật và sản phẩm động vật có đạt điều kiện giết mổ hay không?_x000a_+ Nhân viên thú y chỉ đóng kiểm dịch ngẫu nhiên chứ không phải 100% lô heo được pha lóc,_x000a_Không có: Có chương trình bẫy bắt côn trùng và vật gây hại_x000a_Tại thời điểm kiểm tra ghi nhận, các lượt xe vào lấy thịt chủ yếu là xe ba gác và xe máy: thịt để trực tiếp trên sàng xe/gác ba-ga_x000a_Tại sạp HKD Huyền Trúc sơ chế/cắt, chia túi tại không gian giữa chợ =&gt; khả năng lây nhiễm chéo cao (thịt được sắp cách mặt đất 1 lớp thùng carton)_x000a_Tại sạp HKD Huyền Trúc sơ chế/cắt, chia túi tại không gian giữa chợ =&gt; khả năng lây nhiễm chéo cao (thịt được sắp cách mặt đất 1 lớp thùng carton)"/>
    <n v="0.503"/>
    <s v=" Không đạt và ngừng mua hàng"/>
    <m/>
    <m/>
    <b v="0"/>
    <x v="1"/>
  </r>
  <r>
    <n v="166"/>
    <n v="2026"/>
    <x v="2"/>
    <s v="Thực phẩm tươi sống, chế biến"/>
    <s v="Thức ăn nấu sẵn"/>
    <s v="Nguyễn Thị Dung_x000a_Nguyễn Thị Ngọc Tú"/>
    <s v="Huỳnh Thị Bảo Trâm"/>
    <s v="MN"/>
    <s v="Tỉnh Tây Ninh"/>
    <s v="Định kỳ"/>
    <s v="Sản xuất và kinh doanh"/>
    <n v="2061446"/>
    <s v="CTY TNHH THỰC PHẨM QUỐC TẾ TÂM LỢI"/>
    <s v="377A Long Bình, Ấp Long Bình, Xã Long Hiệp,Huyện Bến Lức,Tỉnh Long An"/>
    <m/>
    <s v="Mr Phương"/>
    <n v="903878601"/>
    <s v="phuongtamloi,mt@gmail,com"/>
    <s v="Chè dưỡng nhan, Sâm bông cúc, Bánh flan, rau câu cacao, rau câu lá dứa, rau câu thanh long, sâm rong biển, Pannacotta,,,"/>
    <s v="Mai Văn Biên"/>
    <m/>
    <s v="QA NCC"/>
    <d v="2026-03-25T00:00:00"/>
    <n v="0.78"/>
    <s v="Đạt mức trung bình và tái đánh giá sau 1 năm"/>
    <m/>
    <m/>
    <s v="Vi phạm kiểm soát mối nguy"/>
    <s v="Điều chỉnh lại nhiệt độ lưu kho trong quy trình đúng với nhiệt độ thực tế đang kiểm soát, (thực tế 0 - 8 độ C, quy trình 2 - 10 độ C),_x000a_, Có lưu mẫu tuy nhiên chưa ghi chép hồ sơ lưu mẫu,"/>
    <s v="Lỗi hồ sơ chứng từ truy xuất"/>
    <s v="Hợp đồng mua bán nguyên liệu Agar hết hiệu lực, "/>
    <s v="Lỗi vệ sinh nhà xưởng – thiết bị"/>
    <s v="Tường nhà xưởng bị bong tróc nhiều (các khu đều bị, nhiều nhất ở khu vực nấu), cần làm lại tránh nguy cơ ô nhiễm vào sản phẩm,_x000a_, Phần cửa sổ đã bịt, tuy nhiên phía bên ngoài bị mốc,_x000a_, Khu vực nấu còn các dụng cụ và nồi nấu, bàn làm việc để sát tường,_x000a_, Vẫn còn xuất hiện kiến trong khu vực nấu,"/>
    <n v="0.78"/>
    <s v="Đạt mức trung bình và tái đánh giá sau 1 năm"/>
    <m/>
    <m/>
    <d v="2027-03-25T00:00:00"/>
    <x v="0"/>
  </r>
  <r>
    <n v="167"/>
    <n v="2026"/>
    <x v="2"/>
    <s v="Thực phẩm tươi sống, chế biến"/>
    <s v="Thức ăn nấu sẵn"/>
    <s v="Nguyễn Thị Dung, Nguyễn Thị Ngọc Tú"/>
    <s v="Huỳnh Thị Bảo Trâm"/>
    <s v="MB"/>
    <s v="Thành phố Hải Phòng"/>
    <s v="Định kỳ"/>
    <s v="Tự sản xuất"/>
    <s v="2010868"/>
    <s v="CTY TNHH SX THỰC PHẨM TOÀN CẦU"/>
    <s v="Khu tây CB5, Phường Anh Dũng, Dương Kinh, TP Hải Phòng"/>
    <m/>
    <s v="Phạm Thị Khuyên-"/>
    <n v="964867855"/>
    <s v="heyofoods@gmail,com"/>
    <s v="Chân gà chế biến"/>
    <s v="Bùi Thị Mai"/>
    <s v="Nguyễn Thị Hồng Nhung"/>
    <s v="QA NCC"/>
    <d v="2026-03-26T00:00:00"/>
    <n v="0.75"/>
    <s v="Đạt mức cơ bản và tái đánh giá sau 6 tháng"/>
    <m/>
    <m/>
    <s v="Vi phạm kiểm soát mối nguy"/>
    <s v="Chân gà Cung Đình, Chân gà Bách Thảo, chân gà Cay kiểm nghiệm định kì chỉ tiêu hàm lượng đường tổng số thấp hơn nhiều so với hồ sơ công bố, NCC kiểm tra lại_x000a_Chân gà Bách Thảo: 0,69g/100g ; hồ sơ: 1,5 - 2,54 g/100g_x000a_Chân gà Cung Đình: 0,48g/100g; hồ sơ: 1,45 - 2,43 g/100g_x000a_Chân gà Cay: 0,12g/100g; hồ sơ: 0,84 - 1,41g/100g"/>
    <s v="Lỗi hồ sơ chứng từ truy xuất"/>
    <s v="NCC nguyên liệu chân gà đông lạnh Cty TNHH SX TMDV - XNK Thanh Tùng: chưa cung cấp được hồ sơ nhập khẩu của sản phẩm, Trong hồ sơ tự công và tem nhãn đang thể hiện thông tin xuất xứ: Nga, Ba Lan ,,, NCC Toàn Cầu mua chân gà lựa chọn theo tiêu chuẩn riêng =&gt; Rủi ro có thể lẫn các lô hàng xuất xứ khác nhau, khó truy xuất"/>
    <s v="Lỗi quy trình sản xuất – chế biến"/>
    <s v="Chưa bổ sung các thông số vào quy trinh vệ sinh thiết bị dụng cụ"/>
    <n v="0.75"/>
    <s v="Đạt mức cơ bản và tái đánh giá sau 6 tháng"/>
    <m/>
    <m/>
    <d v="2026-09-26T00:00:00"/>
    <x v="0"/>
  </r>
  <r>
    <n v="168"/>
    <n v="2026"/>
    <x v="2"/>
    <s v="Thực phẩm tươi sống, chế biến"/>
    <s v="Thức ăn nấu sẵn"/>
    <s v="Nguyễn Thị Dung, Nguyễn Thị Ngọc Tú"/>
    <s v="Huỳnh Thị Bảo Trâm"/>
    <s v="MB"/>
    <s v="Thành phố Hà Nội"/>
    <s v="Định kỳ"/>
    <s v="Sản xuất và kinh doanh"/>
    <s v="2003496"/>
    <s v="CTY TNHH TMDV ATABLE VN"/>
    <s v="số 1B, Đường Hạ Trại, Ngõ Thống Nhất, Cự Khối, Long Biên, Hà Nội"/>
    <m/>
    <s v="Ms Tú"/>
    <s v="0983085133"/>
    <s v="sales,atablevietnam@gmail,com'"/>
    <s v="Bánh mì chế biến"/>
    <s v="Bùi Thị Mai"/>
    <m/>
    <s v="QA NCC"/>
    <d v="2026-03-19T00:00:00"/>
    <n v="0.66"/>
    <s v="Đạt mức cơ bản và tái đánh giá sau 6 tháng"/>
    <m/>
    <m/>
    <s v="Hồ sơ pháp lý sản phẩm: không có công bố/sai công bố/sai tiêu chuẩn "/>
    <s v="Thiếu ATTP đơn vị cung ứng rau"/>
    <m/>
    <m/>
    <m/>
    <m/>
    <n v="0.66"/>
    <s v="Đạt mức cơ bản và tái đánh giá sau 6 tháng"/>
    <m/>
    <m/>
    <d v="2026-09-19T00:00:00"/>
    <x v="0"/>
  </r>
  <r>
    <n v="169"/>
    <n v="2026"/>
    <x v="2"/>
    <s v="Thực phẩm tươi sống, chế biến"/>
    <s v="Thủy hải sản"/>
    <s v="Nguyễn Thị Thanh Hào"/>
    <s v="Trần Quang Huy"/>
    <s v="MB"/>
    <s v="Thành phố Hà Nội"/>
    <s v="Định kỳ"/>
    <s v="Kinh doanh"/>
    <s v="2003413"/>
    <s v="CTY TNHH TPHẨM CAO CẤP"/>
    <s v="Lô CN8 Cụm công nghiệp Từ Liêm, phường Minh Khai, quận Bắc Từ Liêm, TP Hà Nội"/>
    <m/>
    <s v="Ms, Hà GĐ 0913203829/ C Thanh Phó GĐ 0936516899/ Ms Hằng 0336052666/ Hotline: Mr Nguyên 0941419009/ 0941148008/ 0915181338"/>
    <s v="Ms, Hà GĐ 0913203829/ C Thanh Phó GĐ 0936516899/ Ms Hằng 0336052666/ Hotline: Mr Nguyên 0941419009/ 0941148008/ 0915181338"/>
    <m/>
    <s v="cá hồi nhập khẩu"/>
    <s v="Trần Văn Khoa"/>
    <m/>
    <s v="QA NCC"/>
    <d v="2026-03-27T00:00:00"/>
    <n v="0.62"/>
    <s v="Đạt mức cơ bản và tái đánh giá sau 6 tháng"/>
    <m/>
    <m/>
    <s v="Vi phạm nhãn mác/bao bì"/>
    <s v="Thay đổi địa chỉ sản xuất từ 34 Bạch Đằng về CN8 CCN Từ Liêm_x000a_Tem nhãn phụ: bổ sung tên và địa chỉ nhà sản xuất"/>
    <s v="Lỗi hồ sơ chứng từ truy xuất"/>
    <s v="Chưa cung cấp được hóa đơn mua nước đá"/>
    <s v="Lỗi vệ sinh nhà xưởng – thiết bị"/>
    <s v="Nền xưởng thoát nước chưa tốt, 1 số điểm đọng nước, bong tróc sơn ở khu vực chuyển giao"/>
    <n v="0.62"/>
    <s v="Đạt mức cơ bản và tái đánh giá sau 6 tháng"/>
    <m/>
    <m/>
    <d v="2026-09-27T00:00:00"/>
    <x v="0"/>
  </r>
  <r>
    <n v="170"/>
    <n v="2026"/>
    <x v="3"/>
    <s v="Thực phẩm tươi sống, chế biến"/>
    <s v="Bánh mỳ"/>
    <s v="Nguyễn Thị Ngọc Tú"/>
    <s v="Huỳnh Thị Bảo Trâm"/>
    <s v="MN"/>
    <s v="Thành phố Cần Thơ"/>
    <s v="Mở mới"/>
    <s v="Sản xuất và kinh doanh"/>
    <s v="NCC mới"/>
    <s v="CTY TNHH MTV 9 SẠCH"/>
    <s v="116BIS, đường Mậu Thân, Phường Cái Khế, Thành phố Cần Thơ"/>
    <s v=" "/>
    <s v="Chị My"/>
    <n v="962221759"/>
    <s v="banh9sach@gmail,com"/>
    <s v="Bánh Crepe Sầu Riêng các loại"/>
    <s v="Huỳnh Thanh Hòa"/>
    <s v=" "/>
    <s v="QA NCC"/>
    <d v="2026-04-02T00:00:00"/>
    <n v="0.89"/>
    <s v="Đạt mức trung bình và tái đánh giá sau 1 năm"/>
    <m/>
    <s v=" "/>
    <s v="Vi phạm kiểm soát mối nguy"/>
    <s v="Chưa có biện pháp kiểm soát kim loại tại cơ sở sản xuất"/>
    <m/>
    <s v=" "/>
    <s v="Lỗi vệ sinh nhà xưởng – thiết bị"/>
    <s v="Tường khu vực đổ vỏ bánh và cửa kho tường còn nứt, còn mạng nhện_x000a_Trần còn mạng nhện và bám bụi trên máy hút không khí, La phong bị hở khu vực kho thành phẩm"/>
    <n v="0.89"/>
    <s v="Đạt mức trung bình và tái đánh giá sau 1 năm"/>
    <s v=" "/>
    <s v=" "/>
    <d v="2027-02-04T00:00:00"/>
    <x v="0"/>
  </r>
  <r>
    <n v="171"/>
    <n v="2026"/>
    <x v="3"/>
    <s v="Thực phẩm tươi sống, chế biến"/>
    <s v="Thịt"/>
    <s v="Phạm Thị Thảo_x000a_Nguyễn Thị Ngọc Tú"/>
    <s v="Huỳnh Thị Bảo Trâm"/>
    <s v="MN"/>
    <s v="Thành phố Đà Nẵng"/>
    <s v="Định kỳ"/>
    <s v="Sản xuất và kinh doanh"/>
    <n v="2062617"/>
    <s v="CÔNG TY CP PECO FOOD"/>
    <s v="Giết mổ và pha lóc: Nhơn Thọ 2, P, Hòa Xuân, TP, Đà Nẵng"/>
    <s v=" "/>
    <s v="Mr Nguyễn Văn Tài"/>
    <s v="0905 821 727"/>
    <s v="pigecocompany@gmail,com;_x000a_nguyenvantaidn89@gmail,com"/>
    <s v="Thịt heo"/>
    <s v="Phùng Thanh Anh"/>
    <s v=" "/>
    <s v="QA NCC"/>
    <d v="2026-04-07T00:00:00"/>
    <n v="0.73299999999999998"/>
    <s v="Đạt mức cơ bản và tái đánh giá sau 6 tháng"/>
    <m/>
    <s v=" "/>
    <m/>
    <s v=" "/>
    <s v="Lỗi hồ sơ chứng từ truy xuất"/>
    <s v="Có bảng thu mua heo của kế toán tuy nhiên chưa có nhật ký thu mua chi tiết "/>
    <s v="Lỗi vệ sinh nhà xưởng – thiết bị"/>
    <s v="Cơ sở giết mổ hở, sàn tường bám bẩn, chưa cách biệt rõ khu bẩn và khu sạch, chưa theo nguyên tắc 1 chiều, nhà vệ sinh chưa có đầy đủ thiết bị vê sinh theo quy định và bảng nhắc rửa tay sau khi đi vệ sinh"/>
    <n v="0.73"/>
    <s v="Đạt mức cơ bản và tái đánh giá sau 6 tháng"/>
    <s v=" "/>
    <s v=" "/>
    <d v="2026-07-10T00:00:00"/>
    <x v="0"/>
  </r>
  <r>
    <n v="172"/>
    <n v="2026"/>
    <x v="3"/>
    <s v="Thực phẩm tươi sống, chế biến"/>
    <s v="Rau củ"/>
    <s v="Lâm Kim Huyền Trân_x000a_Kiều Thị Thuyết Sương_x000a_Nguyễn Thị Bách Thoa"/>
    <s v="Dương Thị Lựu"/>
    <s v="MN"/>
    <s v="Thành phố Hồ Chí Minh"/>
    <s v="Định kỳ"/>
    <s v="Sản xuất, kinh doanh"/>
    <n v="2005100"/>
    <s v="CTY TNHH TMDV SXTP HƯƠNG VIỆT"/>
    <s v="Cơ sở sơ chế đóng gói: 117E/2 Đặng Công Bỉnh, Ấp 5,X, Xuân Thới Sơn H, Hóc Môn TP Hồ Chí Minh"/>
    <s v="Ms Quyên"/>
    <n v="938117639"/>
    <s v="toquyen1982@gmail,com_x000a_raucuquahuongviet@gmail,com "/>
    <s v=" "/>
    <s v="Bí hồ lô, ớt cay, rau muống nước"/>
    <s v="Trần Khắc Điệp"/>
    <s v=" "/>
    <s v="QA NCC"/>
    <d v="2026-04-08T00:00:00"/>
    <n v="0.77"/>
    <s v="Đạt mức trung bình và tái đánh giá sau 1 năm"/>
    <m/>
    <s v=" "/>
    <m/>
    <s v=" "/>
    <s v="Lỗi hồ sơ chứng từ truy xuất"/>
    <s v="HLK Huỳnh Văn Tý của công ty BIMYCO giấy cam kết sản xuất an toàn chưa đạt (không có con dấu của UBND cấp xã/chủ tịch hội nông dân)_x000a_Hồ sơ lưu lại các thông tin liên quan đến an toàn thực phẩm trong sản xuất, truy xuất nguồn gốc: nhật kí trồng trot ghi chép chưa đầy đủ, thiếu sót nhiều trường thông tin: ngày cách ly, thuốc xịt cỏ sử dụng…"/>
    <s v="Lỗi quy trình sản xuất – chế biến"/>
    <s v="NCC có thực hiện kiểm định nước, nhưng giấy kiểm nghiệm chưa thể hiện rõ là nước tưới vừng trồng và địa chỉ /vùng lấy mẫu thực tế_x000a_NCC có thực hiện kiểm định đất, nhưng giấy kiểm nghiệm chưa thể hiện rõ là đất vừng trồng và địa chỉ /vùng lấy mẫu thực tế_x000a_Trên vườn trồng không có bảng nhận diện lô/thửa nên không so sánh đối chiếu với nhật kí sản xuất được (HKL Nguyễn Văn Nhân)_x000a_Trên vườn có bảng nhận diện thông tin lô thửa, nhưng trên nhật kí lại không thể hiện =&gt; cũng không đối chiếu thông tin được_x000a_Trên nhật kí sản xuất chưa thể hiện thời gian cách ly khi sử dụng phân thuốc (HLK Nguyễn Văn Nhân)_x000a_Nhật kí sản xuất của 03 hộ đều có ghi chép tương đối, tuy nhiên trên nhật kí chưa có mã lô/ số lô, một số ngày phun phân/thuốc vẫn chưa ghi đầy đủ ngày cách ly,_x000a_HLK Huỳnh Văn Tý có sử dụng thuốc xịt cỏ bờ, nhưng trên nhật kí không có thể hiện,_x000a_Các thiết bị sử dụng cho việc phun thuốc bảo vệ thực vật phải được bảo quản trong điều kiện tốt, bảo đảm an toàn và được vệ sinh thường xuyên, (HLK Huỳnh Văn Tý)_x000a_Vỏ bao bì BVTV chưa được thu gom triệt để, thực tế đang đốt ngay tại vườn (HLK Huỳnh Văn Tý)_x000a_Người đào tạo ATTP chưa được cấp giấy CN đào tạo"/>
    <n v="0.77"/>
    <s v="Đạt mức trung bình và tái đánh giá sau 1 năm"/>
    <s v=" "/>
    <s v=" "/>
    <d v="2027-08-04T00:00:00"/>
    <x v="0"/>
  </r>
  <r>
    <n v="173"/>
    <n v="2026"/>
    <x v="3"/>
    <s v="Thực phẩm tươi sống, chế biến"/>
    <s v="Rau củ"/>
    <s v="Lâm Kim Huyền Trân_x000a_Kiều Thị Thuyết Sương_x000a_Nguyễn Thị Bách Thoa"/>
    <s v="Dương Thị Lựu"/>
    <s v="MN"/>
    <s v="Tỉnh Tây Ninh"/>
    <s v="Kiểm soát nguồn"/>
    <s v="Sản xuất, kinh doanh"/>
    <n v="2005100"/>
    <s v="CTY TNHH TMDV SXTP HƯƠNG VIỆT"/>
    <s v=" "/>
    <s v="Ms Quyên"/>
    <n v="938117639"/>
    <s v="toquyen1982@gmail,com_x000a_raucuquahuongviet@gmail,com "/>
    <s v=" "/>
    <s v="Bí hồ lô, ớt cay"/>
    <s v="Trần Khắc Điệp"/>
    <s v=" "/>
    <s v="QA NCC"/>
    <d v="2026-04-07T00:00:00"/>
    <n v="0.64"/>
    <s v="Đạt mức cơ bản và tái đánh giá sau 6 tháng"/>
    <m/>
    <s v=" "/>
    <m/>
    <s v=" "/>
    <s v="Lỗi hồ sơ chứng từ truy xuất"/>
    <s v="Nhật kí sản xuất cả 02 vừng trồng đều có ghi chép tương đối, tuy nhiên trên nhật kí chưa có mã lô/ số lô, một số ngày phun phân/thuốc vẫn chưa ghi đầy đủ ngày cách ly,_x000a_Cả 02 vùng trồng: ớt cay và bí hồ lô điều không có bảng thông tin nhận diện lô thửa"/>
    <s v="Lỗi quy trình sản xuất – chế biến"/>
    <s v="Trên vườn có bảng nhận diện thông tin lô thửa, nhưng trên nhật kí lại không thể hiện =&gt; cũng không đối chiếu thông tin được"/>
    <n v="0.64"/>
    <s v="Đạt mức cơ bản và tái đánh giá sau 6 tháng"/>
    <s v=" "/>
    <s v=" "/>
    <d v="2026-07-10T00:00:00"/>
    <x v="0"/>
  </r>
  <r>
    <n v="174"/>
    <n v="2026"/>
    <x v="3"/>
    <s v="Thực phẩm tươi sống, chế biến"/>
    <s v="Rau củ"/>
    <s v="Lâm Kim Huyền Trân_x000a_Kiều Thị Thuyết Sương_x000a_Nguyễn Thị Bách Thoa"/>
    <s v="Dương Thị Lựu"/>
    <s v="MN"/>
    <s v="Thành phố Hồ Chí Minh"/>
    <s v="Kiểm soát nguồn"/>
    <s v="Sản xuất, kinh doanh"/>
    <n v="2005100"/>
    <s v="CTY TNHH TMDV SXTP HƯƠNG VIỆT"/>
    <s v=" "/>
    <s v="Ms Quyên"/>
    <n v="938117639"/>
    <s v="toquyen1982@gmail,com_x000a_raucuquahuongviet@gmail,com "/>
    <s v=" "/>
    <s v="Rau muống nước"/>
    <s v="Trần Khắc Điệp"/>
    <s v=" "/>
    <s v="QA NCC"/>
    <d v="2026-04-08T00:00:00"/>
    <n v="0"/>
    <s v=" Không đạt và ngừng mua hàng"/>
    <s v="GCN hết hiệu lực"/>
    <s v="HLK Huỳnh Văn Tý của công ty BIMYCO giấy cam kết sản xuất an toàn chưa đạt (không có con dấu của UBND cấp xã/chủ tịch hội nông dân)"/>
    <s v="Vi phạm kiểm soát mối nguy"/>
    <s v="Trên vườn có bảng nhận diện thông tin lô thửa, nhưng trên nhật kí lại không thể hiện =&gt; cũng không đối chiếu thông tin được"/>
    <s v="Lỗi hồ sơ chứng từ truy xuất"/>
    <s v="HLK Huỳnh Văn Tý có sử dụng thuốc xịt cỏ bờ, nhưng trên nhật kí không có thể hiện,"/>
    <s v="Lỗi quy trình sản xuất – chế biến"/>
    <s v="Các thiết bị sử dụng cho việc phun thuốc bảo vệ thực vật phải được bảo quản trong điều kiện tốt, bảo đảm an toàn và được vệ sinh thường xuyên, (HLK Huỳnh Văn Tý)_x000a_Vỏ bao bì BVTV chưa được thu gom triệt để, thực tế đang đốt ngay tại vườn (HLK Huỳnh Văn Tý)"/>
    <n v="0.62"/>
    <s v="Đạt mức cơ bản và tái đánh giá sau 6 tháng"/>
    <s v="NCC đã gửi hành động khắc phục"/>
    <s v="04/21/26"/>
    <d v="2026-08-10T00:00:00"/>
    <x v="0"/>
  </r>
  <r>
    <n v="175"/>
    <n v="2026"/>
    <x v="3"/>
    <s v="Thực phẩm tươi sống, chế biến"/>
    <s v="Rau củ"/>
    <s v="Lâm Kim Huyền Trân_x000a_Kiều Thị Thuyết Sương_x000a_Nguyễn Thị Bách Thoa"/>
    <s v="Dương Thị Lựu"/>
    <s v="MN"/>
    <s v="Thành phố Hồ Chí Minh"/>
    <s v="Định kỳ"/>
    <s v="Sản xuất, kinh doanh"/>
    <n v="2010793"/>
    <s v="CTY CP SX - TM NÔNG SẢN HITECH"/>
    <s v="Ấp Xóm Mới, Xã Trung Lập Hạ, huyện Củ Chi, Thành Phố Hồ Chí Minh"/>
    <s v=" "/>
    <s v="Mr, Lâm"/>
    <s v="0989 651 646"/>
    <s v="chautruclam88@gmail,com"/>
    <s v="Rau dền, cải thìa, cải dún thủy canh"/>
    <s v="Trương Duy Khánh"/>
    <s v=" "/>
    <s v="QA NCC"/>
    <d v="2026-04-08T00:00:00"/>
    <n v="0.74"/>
    <s v="Đạt mức cơ bản và tái đánh giá sau 6 tháng"/>
    <m/>
    <s v=" "/>
    <s v="Vi phạm nhãn mác/bao bì"/>
    <s v="Nhãn sản phẩm thay đổi địa chỉ mới, tuy nhiên NCC chưa có thông báo hoặc công văn cập nhật gửi cho WCM_x000a_Cơ sở chưa thực hiện việc kiểm soát đo lường đối với sản phẩm được cân sau quá trình đóng gói"/>
    <m/>
    <s v=" "/>
    <s v="Lỗi quy trình sản xuất – chế biến"/>
    <s v="Khu vực sơ chế, đóng gói bố trí chưa phù hợp: còn để nhiều vật dụng không cần thiết bên trong như: đồ dùng cá nhân, đồ ăn, các nguyên vật liệu linh tinh…_x000a_Tường dơ, bám bẩn, một phần khá lớn thiết kế hở, nguy cơ xâm nhập của côn trùng và động vật gay hại khá cao,_x000a_Khu sơ chế, đóng gói chưa theo nguyên tắc một chiều_x000a_Trần có nhiều mạng nhện, dơ_x000a_Của nhập xuất hàng không thiết kế rèm che, nguy cơ xâm nhập côn trùng và động vật gây hại khi cửa mở_x000a_Ghi nhận thực tế: chưa có giấy khám sức khỏe của chủ cơ sở_x000a_Có biểu mẫu ghi chép, kiểm soát, vệ sinh  các đèn diệt côn trùng tuy nhiên đèn tại khu vực đóng gói còn khá dơ"/>
    <n v="0.74"/>
    <s v="Đạt mức cơ bản và tái đánh giá sau 6 tháng"/>
    <s v=" "/>
    <s v=" "/>
    <d v="2026-08-10T00:00:00"/>
    <x v="0"/>
  </r>
  <r>
    <n v="176"/>
    <n v="2026"/>
    <x v="3"/>
    <s v="Thực phẩm tươi sống, chế biến"/>
    <s v="Rau củ"/>
    <s v="Lâm Kim Huyền Trân_x000a_Kiều Thị Thuyết Sương_x000a_Nguyễn Thị Bách Thoa"/>
    <s v="Dương Thị Lựu"/>
    <s v="MN"/>
    <s v="Thành phố Hồ Chí Minh"/>
    <s v="Định kỳ"/>
    <s v="Sản xuất, kinh doanh"/>
    <n v="2062724"/>
    <s v="CTY TNHH CB NÔNG SẢN XANH"/>
    <s v="354/20/16 Vườn lài, P, An Phú Đông, Tp, Hồ Chí Minh"/>
    <s v=" "/>
    <s v="Ms, Oanh"/>
    <n v="987599718"/>
    <s v="nongsanxanh2025@gmail,com"/>
    <s v="Khổ qua, Đu đủ"/>
    <s v="Trương Duy Khánh"/>
    <s v=" "/>
    <s v="QA NCC"/>
    <d v="2026-04-09T00:00:00"/>
    <n v="0.74"/>
    <s v="Đạt mức cơ bản và tái đánh giá sau 6 tháng"/>
    <m/>
    <s v=" "/>
    <s v="Vi phạm nhãn mác/bao bì"/>
    <s v="Có kiểm soát việc đo lường các sản phẩm được cân sau đóng gói, tuy nhiên chưa có biểu mẫu ghi chép,"/>
    <s v="Lỗi hồ sơ chứng từ truy xuất"/>
    <s v="Chưa có lưu các hồ sơ liên quan đến ATTP trong quá trình sản xuất tại cơ sở: biểu mẫu vệ sinh nhà xưởng, vệ sinh nhân viên, vệ sinh dụng cụ, thiết bị sản xuất,"/>
    <s v="Lỗi quy trình sản xuất – chế biến"/>
    <s v="Cơ sở có hai nguồn nước thủy cục và nước giếng, phiếu kiểm nghiệm nước giếng còn thiếu nhiều chỉ tiêu, kiểm nghiệm nước thủy cục còn thiếu 2 chỉ tiêu quan trọng là KMnO2, Amoni_x000a_Các thiết bị dùng cho việc sơ chế cắt gọt như các loại dao sử dụng cán gỗ, nguy cơ nhiễm mốc,_x000a_Sàn nhà khu vực sơ chế giá bị vở một số chổ,_x000a_Tường một số khu vực làm bằng panel, chưa đủ kín, nguy cơ xâm nhập của côn trùng và động vật gây hại_x000a_Trần khu vực sơ chế hở một số vị trí, nguy cơ xâm nhập của động vật gây hại rất cao_x000a_Một số nhân viên sản xuất giấy khám sức khỏe hết hiệu lực"/>
    <n v="0.74"/>
    <s v="Đạt mức cơ bản và tái đánh giá sau 6 tháng"/>
    <s v=" "/>
    <s v=" "/>
    <d v="2026-09-10T00:00:00"/>
    <x v="0"/>
  </r>
  <r>
    <n v="177"/>
    <n v="2026"/>
    <x v="3"/>
    <s v="Thực phẩm tươi sống, chế biến"/>
    <s v="Rau củ"/>
    <s v="Lâm Kim Huyền Trân_x000a_Kiều Thị Thuyết Sương_x000a_Nguyễn Thị Bách Thoa"/>
    <s v="Dương Thị Lựu"/>
    <s v="MN"/>
    <s v="Tỉnh Khánh Hoà"/>
    <s v="Định kỳ"/>
    <s v="Sản xuất và kinh doanh"/>
    <n v="2011596"/>
    <s v="CTY TNHH VƯỜN LÁ XANH"/>
    <s v="51 Ngô Gia Tự, TT Vạn Giã, H, Vạn Ninh, tỉnh Khánh Hòa,"/>
    <s v=" "/>
    <s v="Mr,Phương"/>
    <n v="979505935"/>
    <s v="greenleafgarden,vn@gmail,com"/>
    <s v="cải ngồng tc, cải ngọt tc, rau dền tc, cải bó xôi tc, rau muống tc, xà lách tc các loại…,"/>
    <s v="Trần Xuân Hưng"/>
    <s v=" "/>
    <s v="QA NCC"/>
    <d v="2026-04-07T00:00:00"/>
    <n v="0.76"/>
    <s v="Đạt mức trung bình và tái đánh giá sau 1 năm"/>
    <m/>
    <s v=" "/>
    <s v="Vi phạm định lượng"/>
    <s v="chưa có kiểm định cân định kỳ, chưa lưu hồ sơ theo dõi kiểm soát đo lường sau đóng gói"/>
    <s v="Lỗi hồ sơ chứng từ truy xuất"/>
    <s v="nhật ký  vườn ươm cập nhật chưa đầy đủ thông tin"/>
    <s v="Yếu tố con người"/>
    <s v="- tại thời điểm kiểm tra, chưa cung cấp được PKN giá thể_x000a_- NCC sử dụng chế phẩm sinh học tự ủ: gừng, tòi, ớt, dịch mật, Nhưng chưa ghi chép quá trình ủ_x000a_- Chưa khám sức khỏe định kỳ 1 năm/ lần, Khám ngày 07/03/2025_x000a_- Tại thời điểm kiểm tra, chưa cung cấp dc hồ sơ tập huấn ATTP_x000a_- chưa có hồ sơ kiểm soát động vật gây hại"/>
    <n v="0.76"/>
    <s v="Đạt mức trung bình và tái đánh giá sau 1 năm"/>
    <s v=" "/>
    <s v=" "/>
    <d v="2027-07-04T00:00:00"/>
    <x v="0"/>
  </r>
  <r>
    <n v="178"/>
    <n v="2026"/>
    <x v="3"/>
    <s v="Thực phẩm tươi sống, chế biến"/>
    <s v="Thức ăn nấu sẵn"/>
    <s v="Nguyễn Thị Dung"/>
    <s v="Huỳnh Thị Bảo Trâm"/>
    <s v="MB"/>
    <s v="Tỉnh Hưng Yên"/>
    <s v="Định kỳ"/>
    <s v="Sản xuất và kinh doanh"/>
    <n v="2007828"/>
    <s v="CTY TNHH TMSX NHẬT NGUYÊN"/>
    <s v=" "/>
    <s v=" Cty TNHH TOFU HOUSE - Đường ĐT 37, Liên Nghĩa, Văn Giang, Hưng Yên"/>
    <s v="Anh Thành"/>
    <n v="913031035"/>
    <s v="info@thitheo3g,com] "/>
    <s v="Đậu phụ các loại"/>
    <s v="Trần Văn Khoa"/>
    <s v=" "/>
    <s v="QA NCC"/>
    <d v="2026-04-07T00:00:00"/>
    <n v="0.71"/>
    <s v="Đạt mức cơ bản và tái đánh giá sau 6 tháng"/>
    <m/>
    <s v=" "/>
    <s v="Hồ sơ pháp lý sản phẩm: không có công bố/sai công bố/sai tiêu chuẩn "/>
    <s v="- Bổ sung hợp đồng mua bán giữa Tofu house và Nhật Nguyên do hợp đồng hiện tại hết hiệu lực_x000a_- Sản phẩm Đậu làng mơ có dùng 2 loại nguyên liệu đâu Non GMO và đậu ATTP nhưng đang quảng cáo sản phẩm từ đậu nành không biến đổi GEN=&gt; xem xét bỏ nội dung này"/>
    <s v="Lỗi hồ sơ chứng từ truy xuất"/>
    <s v="Chưa cung cấp được hồ sơ mua bán nguyên liệu phụ gia sản xuất gói sốt đậu tự xuyên: hợp đồng, hóa đơn"/>
    <s v="Lỗi vệ sinh nhà xưởng – thiết bị"/>
    <s v="Không có kho lưu trữ bao bì hộp chuyên dụng"/>
    <n v="0.71"/>
    <s v="Đạt mức cơ bản và tái đánh giá sau 6 tháng"/>
    <s v=" "/>
    <s v=" "/>
    <d v="2026-07-10T00:00:00"/>
    <x v="0"/>
  </r>
  <r>
    <n v="179"/>
    <n v="2026"/>
    <x v="3"/>
    <s v="Thực phẩm tươi sống, chế biến"/>
    <s v="Bánh mỳ"/>
    <s v="Nguyễn Thị Dung_x000a_Nguyễn Thị Ngọc Tú"/>
    <s v="Huỳnh Thị Bảo Trâm"/>
    <s v="MN"/>
    <s v="Thành phố Hồ Chí Minh"/>
    <s v="Định kỳ"/>
    <s v="Sản xuất và kinh doanh"/>
    <n v="2062374"/>
    <s v="CTY TNHH SXTMĐT HOÀNG PHÁT"/>
    <s v="34 đường Thạnh Lộc 50, Khu Phố 2, Phường Thạnh Lộc, Quận 12, TPHCM"/>
    <s v=" "/>
    <s v=" "/>
    <n v="969147140"/>
    <s v="ctyhoangphat1910@gmail,com"/>
    <s v="Bánh khoai lang nướng, bánh khoai lang phô mai"/>
    <s v="Hoàng Kim Duy"/>
    <s v=" "/>
    <s v="QA NCC"/>
    <d v="2026-04-10T00:00:00"/>
    <n v="0.55000000000000004"/>
    <s v=" Không đạt và ngừng mua hàng"/>
    <m/>
    <s v=" "/>
    <s v="Vi phạm nhãn mác/bao bì"/>
    <s v="Nhãn chưa có bảng dinh dưỡng theo TT 29/2023/TT-BYT của 02 sản phẩm bánh khoai lang nướng, bánh khoai lang pho mai"/>
    <s v="Lỗi hồ sơ chứng từ truy xuất"/>
    <s v="Chưa Có kế hoạch/ quy trình/ quy định kiểm soát chất lượng từ nguyên liệu đến thành phẩm_x000a_Chưa có hồ sơ truy xuất từ đầu vào đến đầu ra"/>
    <s v="Lỗi vệ sinh nhà xưởng – thiết bị"/>
    <s v="- Nhà xưởng chưa đảm bảo nguyên tắc 01 chiều_x000a_- Tường nhà chưa phẳng_x000a_- Nền bong tróc_x000a_- Trần nhà còn bụi_x000a_- Cửa ra vào và cửa sổ chưa kín_x000a_- Chưa trang bị khăn lau tay/giấy lau tay/máy sấy tại nhà vệ sinh_x000a_- Kiểm nghiệm nước hết hạn năm 2023_x000a_- Sản phẩm bảo quản trong kho mát chưa có thẻ kho ; Chưa có bảng nhận diện phân tách theo từng khu vực_x000a_- Có hợp đồng kiểm soát động vật gây hại, côn trùng hạn 12/08/2026 nhưng chưa có biên bản nghiệm thu năm 2026"/>
    <n v="0.61"/>
    <s v="Đạt mức cơ bản và tái đánh giá sau 6 tháng"/>
    <s v="NCC đã gửi hành động khắc phục"/>
    <d v="2026-04-17T00:00:00"/>
    <d v="2026-10-10T00:00:00"/>
    <x v="0"/>
  </r>
  <r>
    <n v="180"/>
    <n v="2026"/>
    <x v="3"/>
    <s v="Thực phẩm tươi sống, chế biến"/>
    <s v="Thịt"/>
    <s v="Phạm Thị Thảo_x000a_Nguyễn Thị Ngọc Tú"/>
    <s v="Huỳnh Thị Bảo Trâm"/>
    <s v="MN"/>
    <s v="Tỉnh Đồng Nai"/>
    <s v="Định kỳ"/>
    <s v="Sản xuất và kinh doanh"/>
    <n v="2000672"/>
    <s v="CTY TNHH KOYU &amp; UNITEK"/>
    <s v="Khu công nghiệp Long Bình, P, Long Bình, TP, Biên Hòa, Tỉnh Đồng Nai"/>
    <s v=" "/>
    <s v="Ms, Thanh"/>
    <s v="0933 319789"/>
    <s v="thanh,pham@99poultry,com'; 'nhung,nguyen@99poultry,com'"/>
    <s v="Thịt gà"/>
    <s v="Trương Duy Khánh"/>
    <s v=" "/>
    <s v="QA NCC"/>
    <d v="2026-04-10T00:00:00"/>
    <n v="0.99"/>
    <s v="Đạt mức cao và tái đánh giá sau 2 năm"/>
    <m/>
    <s v=" "/>
    <m/>
    <s v=" "/>
    <m/>
    <s v=" "/>
    <s v="Lỗi vệ sinh nhà xưởng – thiết bị"/>
    <s v="Nền khu vực làm sạch lòng gà bị vỡ, bong tróc,"/>
    <n v="0.99"/>
    <s v="Đạt mức cao và tái đánh giá sau 2 năm"/>
    <s v=" "/>
    <s v=" "/>
    <d v="2028-10-04T00:00:00"/>
    <x v="0"/>
  </r>
  <r>
    <n v="181"/>
    <n v="2026"/>
    <x v="3"/>
    <s v="Thực phẩm tươi sống, chế biến"/>
    <s v="Trái cây"/>
    <s v="Nguyễn Thị Thùy Linh"/>
    <s v="Lưu Thị Hậu"/>
    <s v="MN"/>
    <s v="Tỉnh Vĩnh Long"/>
    <s v="Định kỳ"/>
    <s v="Sản xuất và kinh doanh"/>
    <n v="2062518"/>
    <s v="CTY CP VINAGREENCO"/>
    <s v="QL 54, tổ 4, ấp Đông Hưng 2, P Đông Thành, tỉnh Vĩnh Long"/>
    <s v=" "/>
    <s v="Mr Hiển "/>
    <n v="967777760"/>
    <s v="infovinagreenco@gmail,com"/>
    <s v="Bưởi da xanh"/>
    <s v="Huỳnh Thanh Hòa"/>
    <s v=" "/>
    <s v="QA NCC"/>
    <d v="2026-04-08T00:00:00"/>
    <n v="0.66"/>
    <s v="Đạt mức cơ bản và tái đánh giá sau 6 tháng"/>
    <m/>
    <s v=" "/>
    <s v="Vi phạm phụ gia, chất cấm"/>
    <s v="Chưa cung cấp được hồ sơ của hóa chất Calcium Hypochlorite)"/>
    <m/>
    <s v=" "/>
    <m/>
    <s v="_x000a_Chưa có sự cách biệt khu sản xuất và không sản xuất_x000a_Tường không kín còn nhiều chỗ hở_x000a_Nhà xưởng hở nhiều, cửa chưa có rèm che cách biệt khu vực đường xe chạy phía trước_x000a_Chưa cung cấp KN nước tại cơ sở sản xuất_x000a_Chưa có cồn sát khuẩn, Còn sử dụng nước rửa tay có màu(màu xanh)_x000a_'Có giấy khám sức khỏe nhưng chưa khám cận lâm sàng_x000a_Có đèn bẫy côn trùng nhưng nhà xưởng hở chưa có rèm che không có tác dụng,"/>
    <n v="0.66"/>
    <s v="Đạt mức cơ bản và tái đánh giá sau 6 tháng"/>
    <s v=" "/>
    <s v=" "/>
    <d v="2026-08-10T00:00:00"/>
    <x v="0"/>
  </r>
  <r>
    <n v="182"/>
    <n v="2026"/>
    <x v="3"/>
    <s v="Thực phẩm tươi sống, chế biến"/>
    <s v="Trái cây"/>
    <s v="Nguyễn Thị Thùy Linh"/>
    <s v="Lưu Thị Hậu"/>
    <s v="MN"/>
    <s v="Tỉnh Vĩnh Long"/>
    <s v="Kiểm soát nguồn"/>
    <s v="Sản xuất và kinh doanh"/>
    <n v="2062518"/>
    <s v="CTY CP VINAGREENCO"/>
    <s v=" "/>
    <s v="HTX Bưởi Thành Công,Hộ nông dân Đinh Văn Chệt, Ấp Kinh giữa 1, xã Kế Thành, huyện Kế Sách, tỉnh Sóc Trăng"/>
    <s v="Mr Hiển "/>
    <n v="967777760"/>
    <s v="infovinagreenco@gmail,com"/>
    <s v="Bưởi da xanh"/>
    <s v="Huỳnh Thanh Hòa"/>
    <s v=" "/>
    <s v="QA NCC"/>
    <d v="2026-04-08T00:00:00"/>
    <n v="0.67800000000000005"/>
    <s v="Đạt mức cơ bản và tái đánh giá sau 6 tháng"/>
    <m/>
    <s v=" "/>
    <s v="Vi phạm phụ gia, chất cấm"/>
    <s v="Chưa cung cấp hóa đơn thuốc BVTV sử dụng_x000a_Chưa có biện pháp cách ly thuốc BVTV khi phun xịt phát tán sang các ruộng xung quanh"/>
    <s v="Lỗi hồ sơ chứng từ truy xuất"/>
    <s v="Chưa có bảng nhận diện lô thửa"/>
    <m/>
    <s v="Bưởi hư và rác trong sản xuất chưa được thu gom xử lý"/>
    <n v="0.68"/>
    <s v="Đạt mức cơ bản và tái đánh giá sau 6 tháng"/>
    <s v=" "/>
    <s v=" "/>
    <d v="2026-08-10T00:00:00"/>
    <x v="0"/>
  </r>
  <r>
    <n v="183"/>
    <n v="2026"/>
    <x v="3"/>
    <s v="Thực phẩm tươi sống, chế biến"/>
    <s v="Trái cây"/>
    <s v="Nguyễn Thị Thùy Linh"/>
    <s v="Lưu Thị Hậu"/>
    <s v="MN"/>
    <s v="Tỉnh Vĩnh Long"/>
    <s v="Kiểm soát nguồn"/>
    <s v="Sản xuất và kinh doanh"/>
    <n v="2062518"/>
    <s v="CTY CP VINAGREENCO"/>
    <s v=" "/>
    <s v="HTX Bưởi Thành Công Hộ nông dân Lê Văn Phải , Ấp Kinh giữa 1, xã Kế Thành, huyện Kế Sách, tỉnh Sóc Trăng"/>
    <s v="Mr Hiển "/>
    <n v="967777760"/>
    <s v="infovinagreenco@gmail,com"/>
    <s v="Bưởi da xanh"/>
    <s v="Huỳnh Thanh Hòa"/>
    <s v=" "/>
    <s v="QA NCC"/>
    <d v="2026-04-08T00:00:00"/>
    <n v="0.64"/>
    <s v="Đạt mức cơ bản và tái đánh giá sau 6 tháng"/>
    <m/>
    <s v=" "/>
    <s v="Vi phạm phụ gia, chất cấm"/>
    <s v="Chưa cung cấp hóa đơn thuốc BVTV sử dụng_x000a_Chưa có biện pháp cách ly thuốc BVTV khi phun xịt phát tán sang các ruộng xung quanh"/>
    <s v="Lỗi hồ sơ chứng từ truy xuất"/>
    <s v="Chưa có bảng nhận diện lô thửa"/>
    <m/>
    <s v="Bưởi hư và rác trong sản xuất chưa được thu gom xử lý"/>
    <n v="0.64"/>
    <s v="Đạt mức cơ bản và tái đánh giá sau 6 tháng"/>
    <s v=" "/>
    <s v=" "/>
    <d v="2026-08-10T00:00:00"/>
    <x v="0"/>
  </r>
  <r>
    <n v="184"/>
    <n v="2026"/>
    <x v="3"/>
    <s v="Thực phẩm tươi sống, chế biến"/>
    <s v="Trái cây"/>
    <s v="Nguyễn Thị Thùy Linh"/>
    <s v="Lưu Thị Hậu"/>
    <s v="MN"/>
    <s v="Tỉnh Vĩnh Long"/>
    <s v="Kiểm soát nguồn"/>
    <s v="Sản xuất và kinh doanh"/>
    <n v="2062518"/>
    <s v="CTY CP VINAGREENCO"/>
    <s v=" "/>
    <s v="HTX Bưởi Thành Công Hộ nông dân Trần Trung Dũng, Ấp Kinh giữa 1, xã Kế Thành, huyện Kế Sách, tỉnh Sóc Trăng"/>
    <s v="Mr Hiển "/>
    <n v="967777760"/>
    <s v="infovinagreenco@gmail,com"/>
    <s v="Bưởi da xanh"/>
    <s v="Huỳnh Thanh Hòa"/>
    <s v=" "/>
    <s v="QA NCC"/>
    <d v="2026-04-08T00:00:00"/>
    <n v="0.68"/>
    <s v="Đạt mức cơ bản và tái đánh giá sau 6 tháng"/>
    <m/>
    <s v=" "/>
    <s v="Vi phạm phụ gia, chất cấm"/>
    <s v="Chưa cung cấp hóa đơn thuốc BVTV sử dụng_x000a_Chưa có biện pháp cách ly thuốc BVTV khi phun xịt phát tán sang các ruộng xung quanh"/>
    <s v="Lỗi hồ sơ chứng từ truy xuất"/>
    <s v="Chưa có bảng nhận diện lô thửa"/>
    <m/>
    <s v="Bưởi hư và rác trong sản xuất chưa được thu gom xử lý"/>
    <n v="0.68"/>
    <s v="Đạt mức cơ bản và tái đánh giá sau 6 tháng"/>
    <s v=" "/>
    <s v=" "/>
    <d v="2026-08-10T00:00:00"/>
    <x v="0"/>
  </r>
  <r>
    <n v="185"/>
    <n v="2026"/>
    <x v="3"/>
    <s v="Thực phẩm tươi sống, chế biến"/>
    <s v="Trái cây"/>
    <s v="Nguyễn Thị Thùy Linh"/>
    <s v="Lưu Thị Hậu"/>
    <s v="MN"/>
    <s v="Tỉnh Vĩnh Long"/>
    <s v="Định kỳ"/>
    <s v="Sản xuất và kinh doanh"/>
    <n v="2010076"/>
    <s v="CÔNG TY TNHH MTV TMDV C,D,K,"/>
    <s v="Thửa đất 281, tờ bản đồ số 12, ấp Long Hiệp, phường An Hội, tỉnh Vĩnh Long, Việt Nam"/>
    <s v=" "/>
    <s v="Mr Khiêm"/>
    <s v="0985 991 332 -0919 426 575 -0907485560"/>
    <s v="freshfood2412@gmail,com"/>
    <s v="Dừa xiêm"/>
    <s v="Huỳnh Thanh Hòa"/>
    <s v=" "/>
    <s v="QA NCC"/>
    <d v="2026-04-10T00:00:00"/>
    <n v="0.73"/>
    <s v="Đạt mức cơ bản và tái đánh giá sau 6 tháng"/>
    <m/>
    <s v=" "/>
    <m/>
    <s v=" "/>
    <m/>
    <s v=" "/>
    <s v="Yếu tố con người"/>
    <s v="Chưa cung cấp KN đất nước vùng trồng_x000a_Nhà xưởng có ngăn nhưng chưa kín tại các khu vực,_x000a_Tường khu vực sơ chế chưa kín, tường bị hở nhiều nơi_x000a_Chưa có KN nước tại cơ sở sơ chế_x000a_'Giấy khám sức khỏe nhân viên chưa khám cận lâm sàn(mới có 4/20 nhân viên có cận lâm sàng)"/>
    <n v="0.73"/>
    <s v="Đạt mức cơ bản và tái đánh giá sau 6 tháng"/>
    <s v=" "/>
    <s v=" "/>
    <d v="2026-10-10T00:00:00"/>
    <x v="0"/>
  </r>
  <r>
    <n v="186"/>
    <n v="2026"/>
    <x v="3"/>
    <s v="Thực phẩm tươi sống, chế biến"/>
    <s v="Trái cây"/>
    <s v="Nguyễn Thị Thùy Linh"/>
    <s v="Lưu Thị Hậu"/>
    <s v="MN"/>
    <s v="Tỉnh Vĩnh Long"/>
    <s v="Kiểm soát nguồn"/>
    <s v="Sản xuất và kinh doanh"/>
    <n v="2010076"/>
    <s v="CÔNG TY TNHH MTV TMDV C,D,K,"/>
    <s v=" "/>
    <s v="Hộ nông dân Bùi Thị Tuyết Vân, 123G, An Thạnh B, P An Hội, tỉnh Vĩnh Long"/>
    <s v="Mr Khiêm"/>
    <s v="0985 991 332 -0919 426 575 -0907485560"/>
    <s v="freshfood2412@gmail,com"/>
    <s v="Dừa xiêm"/>
    <s v="Huỳnh Thanh Hòa"/>
    <s v=" "/>
    <s v="QA NCC"/>
    <d v="2026-04-10T00:00:00"/>
    <n v="0.72"/>
    <s v="Đạt mức cơ bản và tái đánh giá sau 6 tháng"/>
    <m/>
    <s v=" "/>
    <s v="Vi phạm phụ gia, chất cấm"/>
    <s v="Chưa có biện pháp cách ly thuốc BVTV khi phun xịt phát tán sang các ruộng xung quanh"/>
    <m/>
    <s v=" "/>
    <s v="Lỗi vệ sinh nhà xưởng – thiết bị"/>
    <s v="_x000a_Khu vực sản xuất còn mộ, còn thả vật nuôi trong vườn"/>
    <n v="0.72"/>
    <s v="Đạt mức cơ bản và tái đánh giá sau 6 tháng"/>
    <s v=" "/>
    <s v=" "/>
    <d v="2026-10-10T00:00:00"/>
    <x v="0"/>
  </r>
  <r>
    <n v="187"/>
    <n v="2026"/>
    <x v="3"/>
    <s v="Thực phẩm tươi sống, chế biến"/>
    <s v="Trái cây"/>
    <s v="Nguyễn Thị Thùy Linh"/>
    <s v="Lưu Thị Hậu"/>
    <s v="MN"/>
    <s v="Tỉnh Vĩnh Long"/>
    <s v="Kiểm soát nguồn"/>
    <s v="Sản xuất và kinh doanh"/>
    <n v="2010076"/>
    <s v="CÔNG TY TNHH MTV TMDV C,D,K,"/>
    <s v=" "/>
    <s v="Hộ nông dân Nguyễn Bình Nghị, 126/ 1G Khu phố An Thạnh B, P An Hội tỉnh Vĩnh Long"/>
    <s v="Mr Khiêm"/>
    <s v="0985 991 332 -0919 426 575 -0907485560"/>
    <s v="freshfood2412@gmail,com"/>
    <s v="Dừa xiêm"/>
    <s v="Huỳnh Thanh Hòa"/>
    <s v=" "/>
    <s v="QA NCC"/>
    <d v="2026-04-10T00:00:00"/>
    <n v="0.72"/>
    <s v="Đạt mức cơ bản và tái đánh giá sau 6 tháng"/>
    <m/>
    <s v=" "/>
    <s v="Vi phạm phụ gia, chất cấm"/>
    <s v="Chưa có biện pháp cách ly thuốc BVTV khi phun xịt phát tán sang các ruộng xung quanh"/>
    <m/>
    <s v=" "/>
    <s v="Lỗi vệ sinh nhà xưởng – thiết bị"/>
    <s v="_x000a_Khu vực sản xuất còn mộ, còn thả vật nuôi trong vườn"/>
    <n v="0.72"/>
    <s v="Đạt mức cơ bản và tái đánh giá sau 6 tháng"/>
    <s v=" "/>
    <s v=" "/>
    <d v="2026-10-10T00:00:00"/>
    <x v="0"/>
  </r>
  <r>
    <n v="188"/>
    <n v="2026"/>
    <x v="3"/>
    <s v="Thực phẩm tươi sống, chế biến"/>
    <s v="Trái cây"/>
    <s v="Nguyễn Thị Thùy Linh"/>
    <s v="Lưu Thị Hậu"/>
    <s v="MN"/>
    <s v="Tỉnh Vĩnh Long"/>
    <s v="Kiểm soát nguồn"/>
    <s v="Sản xuất và kinh doanh"/>
    <n v="2010076"/>
    <s v="CÔNG TY TNHH MTV TMDV C,D,K,"/>
    <s v=" "/>
    <s v="Nguyễn Trung Hiếu, Khu phố 126G, P An Hội, tỉnh Vĩnh Long"/>
    <s v="Mr Khiêm"/>
    <s v="0985 991 332 -0919 426 575 -0907485560"/>
    <s v="freshfood2412@gmail,com"/>
    <s v="Dừa xiêm"/>
    <s v="Huỳnh Thanh Hòa"/>
    <s v=" "/>
    <s v="QA NCC"/>
    <d v="2026-04-10T00:00:00"/>
    <n v="0.75"/>
    <s v="Đạt mức cơ bản và tái đánh giá sau 6 tháng"/>
    <m/>
    <s v=" "/>
    <s v="Vi phạm phụ gia, chất cấm"/>
    <s v="Chưa có biện pháp cách ly thuốc BVTV khi phun xịt phát tán sang các ruộng xung quanh"/>
    <m/>
    <s v=" "/>
    <s v="Lỗi quy trình sản xuất – chế biến"/>
    <s v="_x000a_Rác sản xuất chưa thu gom xử lý triệt để"/>
    <n v="0.75"/>
    <s v="Đạt mức trung bình và tái đánh giá sau 1 năm"/>
    <s v=" "/>
    <s v=" "/>
    <d v="2027-10-04T00:00:00"/>
    <x v="0"/>
  </r>
  <r>
    <n v="189"/>
    <n v="2026"/>
    <x v="3"/>
    <s v="Thực phẩm tươi sống, chế biến"/>
    <s v="Rau củ"/>
    <s v="Lâm Kim Huyền Trân_x000a_Kiều Thị Thuyết Sương_x000a_Nguyễn Thị Bách Thoa"/>
    <s v="Dương Thị Lựu"/>
    <s v="MN"/>
    <s v="Tỉnh Lâm Đồng"/>
    <s v="Mở mới"/>
    <s v="Sản xuất và kinh doanh"/>
    <s v="NCC mới"/>
    <s v="CÔNG TY CỔ PHẦN VƯỜN RAU ĐÀ LẠT"/>
    <s v="Nhà sơ chế: 112 Huỳnh Tấn Phát, P, Xuân Trường - Đà Lạt"/>
    <s v=" "/>
    <s v="Ms,yến"/>
    <n v="917720803"/>
    <s v="rauciti2011@gmail,com; qa@raudl,com"/>
    <s v="Lơ xanh baby, lơ xanh, cải thảo, bắp cải trắng, cà rốt baby, xà lách mở tc, xà lách thủy tinh tc, xà lách lolo xah tc,"/>
    <s v="Trần Xuân Hưng"/>
    <s v=" "/>
    <s v="QA NCC"/>
    <d v="2026-04-14T00:00:00"/>
    <n v="0.85"/>
    <s v="Đạt mức trung bình và tái đánh giá sau 1 năm"/>
    <m/>
    <s v=" "/>
    <m/>
    <s v=" "/>
    <m/>
    <s v=" "/>
    <s v="Yếu tố con người"/>
    <s v="- vườn lơ baby: tàn dư thực vật chưa được thu gom sạch sẽ_x000a_- vườn cà rốt baby: phân bón hết hạn chưa được tách riêng, bảo quản chung với thuốc bvtv_x000a_- Vườn cà rốt: thuốc bvtv chưa được bảo quản đúng cách (để chung trong bao phân bón)_x000a_- Chưa có biện pháp kiểm soát cách ly ly nhiểm chéo khi phun thuốc bvtv,_x000a_- vườn cà rốt baby: vỏ bao bì thuốc chứa được thu gom hết, còn vương vãi trên bờ ao nước tưới,"/>
    <n v="0.85"/>
    <s v="Đạt mức trung bình và tái đánh giá sau 1 năm"/>
    <s v=" "/>
    <s v=" "/>
    <s v="04/14/27"/>
    <x v="0"/>
  </r>
  <r>
    <n v="190"/>
    <n v="2026"/>
    <x v="3"/>
    <s v="Thực phẩm tươi sống, chế biến"/>
    <s v="Rau củ"/>
    <s v="Lâm Kim Huyền Trân_x000a_Kiều Thị Thuyết Sương_x000a_Nguyễn Thị Bách Thoa"/>
    <s v="Dương Thị Lựu"/>
    <s v="MN"/>
    <s v="Tỉnh Lâm Đồng"/>
    <s v="Kiểm soát nguồn"/>
    <s v="Sản xuất và kinh doanh"/>
    <s v="NCC mới"/>
    <s v="CÔNG TY CỔ PHẦN VƯỜN RAU ĐÀ LẠT"/>
    <s v=" "/>
    <s v="HLK Nguyễn Thị My Ly - Đường Tập Đoàn 1, phường Xuân trường - Đà Lạt, Lâm Đồng"/>
    <s v="Ms,yến"/>
    <n v="917720803"/>
    <s v="rauciti2011@gmail,com; qa@raudl,com"/>
    <s v="Lơ xanh baby"/>
    <s v="Trần Xuân Hưng"/>
    <s v=" "/>
    <s v="QA NCC"/>
    <d v="2026-04-14T00:00:00"/>
    <n v="0.71"/>
    <s v="Đạt mức cơ bản và tái đánh giá sau 6 tháng"/>
    <m/>
    <s v=" "/>
    <s v="Vi phạm kiểm soát mối nguy"/>
    <s v="Chưa có kiểm nghiệm đất vùng trồng_x000a_Chưa có kiểm nghiệm nước vùng trồng"/>
    <s v="Lỗi hồ sơ chứng từ truy xuất"/>
    <s v="Chưa có hóa đơn mua bán vật tư nông nghiệp"/>
    <s v="Yếu tố con người"/>
    <s v="tàn dư thực vật chưa được thu gom sạch sẽ"/>
    <n v="0.71"/>
    <s v="Đạt mức cơ bản và tái đánh giá sau 6 tháng"/>
    <s v=" "/>
    <s v=" "/>
    <s v="10/14/26"/>
    <x v="0"/>
  </r>
  <r>
    <n v="191"/>
    <n v="2026"/>
    <x v="3"/>
    <s v="Thực phẩm tươi sống, chế biến"/>
    <s v="Rau củ"/>
    <s v="Lâm Kim Huyền Trân_x000a_Kiều Thị Thuyết Sương_x000a_Nguyễn Thị Bách Thoa"/>
    <s v="Dương Thị Lựu"/>
    <s v="MN"/>
    <s v="Tỉnh Lâm Đồng"/>
    <s v="Kiểm soát nguồn"/>
    <s v="Sản xuất và kinh doanh"/>
    <s v="NCC mới"/>
    <s v="CÔNG TY CỔ PHẦN VƯỜN RAU ĐÀ LẠT"/>
    <s v=" "/>
    <s v="Công ty TNHH trang trại Langbiang - Đạ Sar, xã Lạc Dương, Lâm Đồng"/>
    <s v="Ms,yến"/>
    <n v="917720803"/>
    <s v="rauciti2011@gmail,com; qa@raudl,com"/>
    <s v="xà lách mở tc, xà lách thủy tinh tc, xà lách lolo xah tc,"/>
    <s v="Trần Xuân Hưng"/>
    <s v=" "/>
    <s v="QA NCC"/>
    <d v="2026-04-14T00:00:00"/>
    <n v="0.81"/>
    <s v="Đạt mức trung bình và tái đánh giá sau 1 năm"/>
    <m/>
    <s v=" "/>
    <s v="Vi phạm kiểm soát mối nguy"/>
    <s v="Chưa có biện pháp ngăn chặn phát tán sang ruộng xung quanh khi phun thuốc bvtv"/>
    <s v="Lỗi hồ sơ chứng từ truy xuất"/>
    <s v="Chưa có hóa đơn mua bán vật tư nông nghiệp"/>
    <m/>
    <s v=" "/>
    <n v="0.81"/>
    <s v="Đạt mức trung bình và tái đánh giá sau 1 năm"/>
    <s v=" "/>
    <s v=" "/>
    <s v="04/14/27"/>
    <x v="0"/>
  </r>
  <r>
    <n v="192"/>
    <n v="2026"/>
    <x v="3"/>
    <s v="Thực phẩm tươi sống, chế biến"/>
    <s v="Rau củ"/>
    <s v="Lâm Kim Huyền Trân_x000a_Kiều Thị Thuyết Sương_x000a_Nguyễn Thị Bách Thoa"/>
    <s v="Dương Thị Lựu"/>
    <s v="MN"/>
    <s v="Tỉnh Lâm Đồng"/>
    <s v="Kiểm soát nguồn"/>
    <s v="Sản xuất và kinh doanh"/>
    <s v="NCC mới"/>
    <s v="CÔNG TY CỔ PHẦN VƯỜN RAU ĐÀ LẠT"/>
    <s v=" "/>
    <s v="HLK Trần Thị Hồng Cẩm - Võ Trường Toản, P, Lâm Viên - Đà Lạt, Lâm Đông"/>
    <s v="Ms,yến"/>
    <n v="917720803"/>
    <s v="rauciti2011@gmail,com; qa@raudl,com"/>
    <s v="cà rốt baby"/>
    <s v="Trần Xuân Hưng"/>
    <s v=" "/>
    <s v="QA NCC"/>
    <d v="2026-04-14T00:00:00"/>
    <n v="0.64"/>
    <s v="Đạt mức cơ bản và tái đánh giá sau 6 tháng"/>
    <m/>
    <s v=" "/>
    <s v="Vi phạm kiểm soát mối nguy"/>
    <s v="Chưa có kiểm nghiệm đất vùng trồng_x000a_Chưa có kiểm nghiệm nước vùng trồng_x000a_Chưa có biện pháp ngăn chặn phát tán sang ruộng xung quanh khi phun thuốc bvtv"/>
    <s v="Lỗi hồ sơ chứng từ truy xuất"/>
    <s v="Chưa có hóa đơn mua bán vật tư nông nghiệp"/>
    <s v="Lỗi bảo quản, vận chuyển – logistics thực phẩm"/>
    <s v="Kho bảo quản lộn xộn, không sạch sẽ"/>
    <n v="0.64"/>
    <s v="Đạt mức cơ bản và tái đánh giá sau 6 tháng"/>
    <s v=" "/>
    <s v=" "/>
    <s v="10/14/26"/>
    <x v="0"/>
  </r>
  <r>
    <n v="193"/>
    <n v="2026"/>
    <x v="3"/>
    <s v="Thực phẩm tươi sống, chế biến"/>
    <s v="Rau củ"/>
    <s v="Lâm Kim Huyền Trân_x000a_Kiều Thị Thuyết Sương_x000a_Nguyễn Thị Bách Thoa"/>
    <s v="Dương Thị Lựu"/>
    <s v="MN"/>
    <s v="Tỉnh Lâm Đồng"/>
    <s v="Kiểm soát nguồn"/>
    <s v="Sản xuất và kinh doanh"/>
    <s v="NCC mới"/>
    <s v="CÔNG TY CỔ PHẦN VƯỜN RAU ĐÀ LẠT"/>
    <s v=" "/>
    <s v="HLK Lê Khăc sáng - Đạ Sar, xã Lạc Dương, Lâm Đồng"/>
    <s v="Ms,yến"/>
    <n v="917720803"/>
    <s v="rauciti2011@gmail,com; qa@raudl,com"/>
    <s v="Lơ xanh"/>
    <s v="Trần Xuân Hưng"/>
    <s v=" "/>
    <s v="QA NCC"/>
    <d v="2026-04-14T00:00:00"/>
    <n v="0.69"/>
    <s v="Đạt mức cơ bản và tái đánh giá sau 6 tháng"/>
    <m/>
    <s v=" "/>
    <s v="Vi phạm kiểm soát mối nguy"/>
    <s v="Chưa có kiểm nghiệm đất vùng trồng_x000a_Chưa có kiểm nghiệm nước vùng trồng_x000a_Chưa có biện pháp ngăn chặn phát tán sang ruộng xung quanh khi phun thuốc bvtv"/>
    <s v="Lỗi hồ sơ chứng từ truy xuất"/>
    <s v="Chưa có hóa đơn mua bán vật tư nông nghiệp"/>
    <m/>
    <s v=" "/>
    <n v="0.69"/>
    <s v="Đạt mức cơ bản và tái đánh giá sau 6 tháng"/>
    <s v=" "/>
    <s v=" "/>
    <s v="10/14/26"/>
    <x v="0"/>
  </r>
  <r>
    <n v="194"/>
    <n v="2026"/>
    <x v="3"/>
    <s v="Thực phẩm tươi sống, chế biến"/>
    <s v="Thức ăn nấu sẵn"/>
    <s v="Nguyễn Thị Dung_x000a_Nguyễn Thị Ngọc Tú"/>
    <s v="Huỳnh Thị Bảo Trâm"/>
    <s v="MN"/>
    <s v="Tỉnh Đồng Nai"/>
    <s v="Định kỳ"/>
    <s v="Sản xuất và kinh doanh"/>
    <n v="2004021"/>
    <s v="CÔNG TY TNHH LONG HUY PHÁT"/>
    <s v="Cơ sở bánh Ngon Ngon: Tổ 4, Khu phố Thái Hòa ( Tờ bản đồ số 62, thửa số 323), P, Long Hưng, Tỉnh Đồng Nai,"/>
    <s v=" "/>
    <s v="Ms, Vực"/>
    <s v="0916 833 914"/>
    <s v="longhuyphat@gmail,com 'luannv,iden@gmail,com'"/>
    <s v="Bánh khoaài mì nướng, bánh chuối nướng, bánh đậu xanh nướng…"/>
    <s v="Trương Duy Khánh"/>
    <s v=" "/>
    <s v="QA NCC"/>
    <d v="2026-04-14T00:00:00"/>
    <n v="0.67"/>
    <s v="Đạt mức cơ bản và tái đánh giá sau 6 tháng"/>
    <m/>
    <s v=" "/>
    <s v="Vi phạm kiểm soát mối nguy"/>
    <s v="Có biểu mẫu kiểm soát đo lường các sản phẩm được cân, tuy nhiên biểu mẫu còn thiếu thông tin KLT sản phẩm cân sau đóng gói,_x000a_Không có khu vực lưu mẫu riêng không đạt chất lượng, cơ sở xử lý luôn khi sản phẩm có dấu hiệu hư hỏng, không đạt chất lượng: hủy ngay lập tức_x000a_Cơ sở chưa thiết lập tiêu chuẩn kiểm soát nguyên liệu đầu vào,"/>
    <s v="Lỗi hồ sơ chứng từ truy xuất"/>
    <s v="Các loại nguyên liệu như dừa khô, đường, khoai mì tươi, bột năng, phụ gia cơ sở mua lẻ, có hồ sơ đầy đủ, có hóa đơn, tuy nhiên cơ sở chỉ ký hợp đồng với một số nguyên liệu như dưa khô, khoai mì,"/>
    <s v="Lỗi quy trình sản xuất – chế biến"/>
    <s v="Thiếu bài thi ATTP của một số nhân viên_x000a_Các nguyên liệu trong kho còn để sát tường, không có bảng thông tin nhận diện ngày mở bao bì, hạn sử dụng trong thời gian bao lâu,_x000a_Không làm hợp đồng thu gom rác thải với đơn vị bên ngoài, thu gom theo họ gia đình"/>
    <n v="0.67"/>
    <s v="Đạt mức cơ bản và tái đánh giá sau 6 tháng"/>
    <s v=" "/>
    <s v=" "/>
    <s v="10/14/26"/>
    <x v="0"/>
  </r>
  <r>
    <n v="195"/>
    <n v="2026"/>
    <x v="3"/>
    <s v="Thực phẩm tươi sống, chế biến"/>
    <s v="Bánh mỳ"/>
    <s v="Nguyễn Thị Dung, Nguyễn Thị Ngọc Tú"/>
    <s v="Huỳnh Thị Bảo Trâm"/>
    <s v="MB"/>
    <s v="Thành phố Hà Nội"/>
    <s v="Định kỳ"/>
    <s v="Tự sản xuất"/>
    <n v="2003948"/>
    <s v="CN CTY TNHH THIÊN LƯƠNG-HN"/>
    <s v="Số 36, Bạch Đằng, CHương Dương, Hoàn Kiếm, Hà Nội"/>
    <s v=" "/>
    <s v="Hằng :_x000a_C,Sang : "/>
    <s v="0978333583_x000a_0908285343"/>
    <s v="thienluonghanoi@gmail,com"/>
    <s v="Bánh ngọt, bánh macaron, bánh kem…"/>
    <s v="Nguyễn Thị Hồng Nhung"/>
    <s v=" "/>
    <s v="QA NCC"/>
    <d v="2026-04-15T00:00:00"/>
    <n v="0"/>
    <s v="Không đạt và ngừng mua hàng"/>
    <m/>
    <s v=" "/>
    <s v="Hồ sơ pháp lý sản phẩm: không có công bố/sai công bố/sai tiêu chuẩn "/>
    <s v="- Hồ sơ TCB số 11/THIÊN LƯƠNG/2018 NCC lưu trữ: Bánh pía Sầu đặc biệt 400g Bổ sung công văn bổ sung về giá trị dinh dưỡng và có phiếu kiểm nghiệm giá trị dinh dưỡng kèm theo,_x000a_- Hồ sơ TCB số 05/THIÊN LƯƠNG/2022: Bánh pía Sầu trà xanh 40g: Bổ sung công văn bổ sung về giá trị dinh dưỡng và có phiếu kiểm nghiệm giá trị dinh dưỡng kèm theo, nhãn SP chưa có bảng giá trị dinh dưỡng,_x000a_- Hồ sơ TCB số 07/THIÊN LƯƠNG/2018: Bánh pía Chay 400g: Bổ sung công văn bổ sung về giá trị dinh dưỡng và có phiếu kiểm nghiệm giá trị dinh dưỡng kèm theo,_x000a_- Hồ sơ TCB số 10/THIÊN LƯƠNG/2018: Bánh pía số 9 500g: Bổ sung công văn bổ sung về giá trị dinh dưỡng và có phiếu kiểm nghiệm giá trị dinh dưỡng kèm theo_x000a_- Nhóm SP khác: Cơ sở không còn tồn bao bì nhãn của SP 40g nên không kiểm tra được"/>
    <s v="Lỗi hồ sơ chứng từ truy xuất"/>
    <s v="Chưa có xây dựng hồ sơ truy xuất từ đầu vào đến đầu ra của sản phẩm"/>
    <s v="Lỗi quy trình sản xuất – chế biến"/>
    <s v="Chưa xây dựng quy trình kiểm soát vệ sinh nhà xưởng, thiết bị, Không có đủ các thiết bị để kiểm soát nhiệt độ, độ ẩm trong quá trình sản xuất"/>
    <n v="0"/>
    <s v=" Không đạt và ngừng mua hàng"/>
    <s v=" "/>
    <s v=" "/>
    <b v="0"/>
    <x v="1"/>
  </r>
  <r>
    <n v="196"/>
    <n v="2026"/>
    <x v="3"/>
    <s v="Thực phẩm tươi sống, chế biến"/>
    <s v="Thức ăn nấu sẵn"/>
    <s v="Nguyễn Thị Dung, Nguyễn Thị Ngọc Tú"/>
    <s v="Huỳnh Thị Bảo Trâm"/>
    <s v="MB"/>
    <s v="Thành phố Hà Nội"/>
    <s v="Định kỳ"/>
    <s v="Tự sản xuất"/>
    <n v="2011714"/>
    <s v="CTY CỔ PHẦN LA PARISIENNE"/>
    <s v="18 Phú Xá, phường Phú Thượng, TP,Hà Nội"/>
    <s v=" "/>
    <s v="Quân"/>
    <n v="988394451"/>
    <s v="laparisiene09@GMAIL,COM"/>
    <s v="Bánh pía"/>
    <s v="Nguyễn Thị Hồng Nhung"/>
    <s v=" "/>
    <s v="QA NCC"/>
    <d v="2026-04-14T00:00:00"/>
    <n v="0.59199999999999997"/>
    <s v=" Không đạt và ngừng mua hàng"/>
    <m/>
    <s v=" "/>
    <s v="Vi phạm kiểm soát mối nguy"/>
    <s v=" , Quy trình kiểm soát ATTP Cty có xây dựng tuy nhiên chưa có chữ ký, dấu xác nhận của công ty_x000a_ , Chưa thực hiện kiểm soát định lượng của hàng bao gói sẵn,_x000a_ , Chưa thực hiện lưu mẫu thực phẩm_x000a_ , Chưa cung cấp được tiêu chuẩn kiểm soát nguyên liệu đầu vào, các biểu mẫu kiểm soát về nguyên liệu, quá trình sản xuất chưa được ghi chép,_x000a_ , Chưa có sự đồng nhất trong việc ghi nhãn đối với những nguyên liệu sản xuất: còn thiếu stock note, nhãn mờ nhòe, thiếu thông tin"/>
    <s v="Lỗi hồ sơ chứng từ truy xuất"/>
    <s v="Có xây dựng quy trình truy xuất sản phẩm nhưng chưa thực hiện kiểm soát theo các biểu mẫu đi kèm"/>
    <s v="Lỗi quy trình sản xuất – chế biến"/>
    <s v="15/18 nhân viên chưa có giấy xác nhận tập huấn ATTP_x000a_ , Khu vực bồn rửa còn bị mốc, vệ sinh chưa sạch, bồn rửa trong khu sản xuất bánh mì còn thiếu nước rửa, khăn lau tay cho nhân viên,_x000a_ , Cân thiếu hồ sơ kiểm định_x000a_ , Hóa chất vệ sinh còn để lẫn trong khu vực sản xuất cùng nguyên liệu sản xuất, chưa có danh mục hóa chất cần sử dụng_x000a_ , Chưa cung cấp được hồ sơ kiểm soát vệ sinh nhà xưởng, thiết bị_x000a_ , Khu vực kho đông còn lộn xộn, nhiều SP không có tem nhãn,"/>
    <n v="0.73"/>
    <s v="Đạt mức cơ bản và tái đánh giá sau 6 tháng"/>
    <s v=" "/>
    <s v=" "/>
    <s v="10/14/26"/>
    <x v="0"/>
  </r>
  <r>
    <n v="197"/>
    <n v="2026"/>
    <x v="3"/>
    <s v="Thực phẩm tươi sống, chế biến"/>
    <s v="Thức ăn nấu sẵn"/>
    <s v="Nguyễn Thị Dung, Nguyễn Thị Ngọc Tú"/>
    <s v="Huỳnh Thị Bảo Trâm"/>
    <s v="MN"/>
    <s v="Thành phố Hồ Chí Minh"/>
    <s v="Định kỳ"/>
    <s v="Sản xuất và kinh doanh"/>
    <n v="2003537"/>
    <s v="DNTN THÁI KIẾN ĐẠT"/>
    <s v="Số 115/13 Cô Giang, F,1, Q, Phú Nhuận, TPHCM"/>
    <s v=" "/>
    <s v="Mr, Phong"/>
    <s v="0917024089_x000a_090 8356768"/>
    <s v="DNTN Thái Kiến Đạt &lt;dntnthaikiendat@gmail,com&gt;"/>
    <s v="Rau câu trái dừa, rau câu dừa ly"/>
    <s v="Trương Duy Khánh"/>
    <s v=" "/>
    <s v="QA NCC"/>
    <d v="2026-04-16T00:00:00"/>
    <n v="0.62"/>
    <s v="Đạt mức cơ bản và tái đánh giá sau 6 tháng"/>
    <m/>
    <s v=" "/>
    <s v="Vi phạm nhãn mác/bao bì"/>
    <s v="HSCB: rau câu trái dừa, nhãn sản phẩm có thông tin quảng cáo: khoogn sử dụng chất bảo quản, tuy nhiên cơ sở không có hồ sơ chứng minh nội dung quảng cáo,_x000a_Thông tin dinh dưỡng ghi trên nhãn sản phẩm chưa đúng theo TT24/2023/BYT: carbohydrate, béo tổng_x000a_Cơ sở chưa thực hiện việc kiểm soát đo lường với các sản phẩm được cân và ghi nhãn định lượng, chưa có biểu mẫu ghi chép_x000a_Không có khu vực riêng để lưu giữ tạm thời các sản phẩm không đạt chất lượng"/>
    <s v="Lỗi hồ sơ chứng từ truy xuất"/>
    <s v="Cơ sở chưa quy trình sản xuất các loại rau câu"/>
    <s v="Lỗi quy trình sản xuất – chế biến"/>
    <s v="Nhà xưởng chưa theo nguyên tắc một chiều_x000a_Kho nguyên liệu: các nguyên liệu nhập kho không có bảng thông tin nguyên liệu, nguyên liệu sau khi mở bao bì có dán thoogn tin ngày mở, hạn sử dụng, tuy nhiên còn thiếu thông tin ngày sản xuất, hạn sử dụng gốc của nguyên liệu_x000a_Kiểm nghiệm nước thiếu nhiều chỉ tiêu: màu sắc, mùi vị, clo dư, KMnO4, Amoni…_x000a_Sản phẩm bảo quản trong tủ mát, không có thông tin nhận diện ngày sản xuất, lô sản xuất,_x000a_Có gắn đèn diệt côn trùng, tuy nhiên bóng đèn khá mờ,"/>
    <n v="0.62"/>
    <s v="Đạt mức cơ bản và tái đánh giá sau 6 tháng"/>
    <s v=" "/>
    <s v=" "/>
    <s v="10/16/26"/>
    <x v="0"/>
  </r>
  <r>
    <n v="198"/>
    <n v="2026"/>
    <x v="3"/>
    <s v="Thực phẩm tươi sống, chế biến"/>
    <s v="Trái cây"/>
    <s v="Nguyễn Thị Thùy Linh"/>
    <s v="Lưu Thị Hậu"/>
    <s v="MN"/>
    <s v="Tỉnh Đồng Nai"/>
    <s v="Mở mới"/>
    <s v="Sản xuất và kinh doanh"/>
    <n v="2011742"/>
    <s v="CTY TNHH CÔNG NGHỆ SẠCH TIẾN TUẤN"/>
    <s v=" "/>
    <s v="HLK Đỗ Quang Việt _Tổ 8, ấp 2, Mã Đà, Vĩnh Cửu, Đồng Nai"/>
    <s v="Thân Văn Tiến - Giám Đốc"/>
    <s v="0943 963 975"/>
    <s v="rausachtientuan@gmail,com"/>
    <s v="cát chu xanh, Đài Loan, giống Úc, Keo, Thái"/>
    <s v="Trần Khắc Điệp"/>
    <s v=" "/>
    <s v="QA NCC"/>
    <d v="2026-04-10T00:00:00"/>
    <n v="0.71"/>
    <s v="Đạt mức cơ bản và tái đánh giá sau 6 tháng"/>
    <m/>
    <s v=" "/>
    <s v="Vi phạm kiểm soát mối nguy"/>
    <s v="NCC Tiến Tuấn chựa thực hiện lấy mẫu kiểm định đất vừng trồng Vĩnh Cửu_Đồng Nai_x000a_NCC Tiến Tuấn chựa thực hiện lấy mẫu kiểm định nước tưới vùng trồng Vĩnh Cửu_Đồng Nai"/>
    <s v="Lỗi hồ sơ chứng từ truy xuất"/>
    <s v="Hồ sơ lưu trữ: nhật kí sản xuất và nhật ki thu mua vật tư chưa lưu trữ tối thiếu một năm theo quy định_x000a_Chưa có bảng nhận diện thông tin lô thửa tại vườn trồng (chủng loại, diện tích, sản lượng dự kiến…)"/>
    <s v="Lỗi quy trình sản xuất – chế biến"/>
    <s v="Chưa có bảng nhận diện thông tin lô thửa tại vườn trồng (chủng loại, diện tích, sản lượng dự kiến…)_x000a_HLK chưa được tập huẩn về ATTP, sử dụng thuốc BVTV, phân bón… an toàn_x000a_Vỏ chai thuốc, bao bì BVTV chưa được thu gom và xử lý đúng cách, còn vươn vãi trên vườn"/>
    <n v="0.71"/>
    <s v="Đạt mức cơ bản và tái đánh giá sau 6 tháng"/>
    <s v=" "/>
    <s v=" "/>
    <d v="2026-10-10T00:00:00"/>
    <x v="0"/>
  </r>
  <r>
    <n v="199"/>
    <n v="2026"/>
    <x v="3"/>
    <s v="Thực phẩm tươi sống, chế biến"/>
    <s v="Thịt"/>
    <s v="Phạm Thị Thảo"/>
    <s v="Trần Quang Huy"/>
    <s v="MN"/>
    <s v="Thành phố Hồ Chí Minh"/>
    <s v="Mở mới"/>
    <s v="Sản xuất và kinh doanh"/>
    <s v="NCC mới"/>
    <s v="CÔNG TY CỔ PHẨN CHĂN NUÔI C,P, VIỆT NAM_CHI NHÁNH MN 6 TẠI ĐỒNG NAI"/>
    <s v=" "/>
    <s v="HTX GIẾT MỔ GIA SÚC, GIA CẦM TÂN PHÁT_Số nhà 597, Đường DDH507, Tổ 3, Ấp 2, Xã Tân Hiệp, huyện Phú Giáo, Tỉnh Bình Dương, Việt Nam"/>
    <s v="Tạ Thị Quỳnh Diễm"/>
    <n v="354150444"/>
    <s v="Ta Thi Quynh Diem' &lt;quynhdiem@cp,com,vn&gt;_x000a_'Rachet Wangkathat' &lt;rachet,w@cp,com,vn&gt;; 'Chaunguyencp@gmail,com'"/>
    <s v="Thịt gia cầm: gà/vịt hàng chill (tại Tân Phát)_x000a_Thift/gà vịt tẩm ướp (tại nhà máy CP)"/>
    <s v="Trần Khắc Điệp"/>
    <s v=" "/>
    <s v="QA NCC"/>
    <d v="2026-04-13T00:00:00"/>
    <n v="0.74099999999999999"/>
    <s v="Đạt mức cơ bản và tái đánh giá sau 6 tháng"/>
    <m/>
    <s v=" "/>
    <s v="Vi phạm nhãn mác/bao bì"/>
    <s v="Nhãn sản phẩm tẩm ướp: thành phần dinh dưỡng tiếng Việt dùng cụm từ Carbohydate =&gt; chuyển thành Carbohydrat_x000a_Nhãn sản phẩm hàng mát ghi sai cụm từ ViệtGAP =&gt; chuyển thành cách ghi đúng VietGAP"/>
    <s v="Lỗi hồ sơ chứng từ truy xuất"/>
    <s v="NCC chưa cung cấp kiểm dịch của thú y địa phương trước khi giết mổ "/>
    <s v="Lỗi quy trình sản xuất – chế biến"/>
    <s v="Có biểu mẫu theo dõi pha chlorine tại các khu vực nhưng chưa có hướng dẫn pha chlorine thực tế_x000a_Các cửa đẫn vào khu vục giết mổ chưa bố trí lớp rèm đệm sau cửa_x000a_Nhà vệ sinh không có bổ trí: xà phòng rửa tay/khăn lao tay/cồn sát khuẩn &amp; không có hướng dẫn rửa tay 06 bước của bộ y tế_x000a_NCC chưa bố trí khu vực chuồng cách ly động vật nghi bị mắc bệnh_x000a_Mái/trần khu vực giêt mổ không kín, không có la phong, khu vực có nhiều ruồi &amp; trần có nhiều mạng nhện,_x000a_Tường khu vực giết mổ bẩn, dính nhiều lông và tạp chất đã khô_x000a_Hệ thống rửa tay tại khu vực giết mổ: sử dụng nước rửa tay có mùi và vòi nước phải dùng tay để mở =&gt; dễ gây nhiễm chéo và ám mùi xà phòng_x000a_Đèn côn trùng ở các khu vực đều không có lưới hoặc chụp bảo vệ_x000a_Có danh sách tham gia đào tạo nhưng chưa có bài thi (bản cứng hoặc link làm bài để chứng minh)_x000a_Nhân viên sản xuất chưa trang bị bảo hộ lao động đầy đủ_x000a_Khoát sát thực tế nhiều nhân viên nữa còn đeo nữ trang: bông tai lẫn dây chuyền_x000a_Nhà vệ sinh không có bổ trí: xà phòng rửa tay/khăn lao tay/cồn sát khuẩn &amp; không có hướng dẫn rửa tay 06 bước của bộ y tế_x000a_Có chương trình bẫy bắt côn trùng và vật gây hại nhưng chưa hiệu quả, tổng thể nhà xưởng nhiều ruồi dù đã qua 02 lớp rèm (khu làm lạnh/đóng gói)_x000a_Có danh sách tham gia đào tạo nhưng chưa có bài thi (bản cứng hoặc link làm bài để chứng minh)_x000a_Khoát sát thực tế nhiều nhân viên nữa còn đeo nữ trang: bông tai lẫn dây chuyền_x000a_Nhà vệ sinh không có bổ trí: xà phòng rửa tay/khăn lao tay/cồn sát khuẩn &amp; không có hướng dẫn rửa tay 06 bước của bộ y tế_x000a_Nhân viên sản xuất chưa trang bị bảo hộ lao động đầy đủ_x000a_Chưa phẩn biệt màu rổ tại khu vực cuối máy rửa gà/vịt trước khi đưa qua khu vực pha lóc: rổ đựng bán thành phẩm và thành phẩm chung một màu,"/>
    <n v="0.71"/>
    <s v="Đạt mức cơ bản và tái đánh giá sau 6 tháng"/>
    <s v=" "/>
    <s v=" "/>
    <s v="10/13/26"/>
    <x v="0"/>
  </r>
  <r>
    <n v="200"/>
    <n v="2026"/>
    <x v="3"/>
    <s v="Thực phẩm tươi sống, chế biến"/>
    <s v="Rau củ"/>
    <s v="Lâm Kim Huyền Trân_x000a_Kiều Thị Thuyết Sương_x000a_Nguyễn Thị Bách Thoa"/>
    <s v="Dương Thị Lựu"/>
    <s v="MN"/>
    <s v="Thành phố Hồ Chí Minh"/>
    <s v="Định kỳ"/>
    <s v="Sản xuất, kinh doanh"/>
    <n v="2007625"/>
    <s v="CTY TNHH MTV TP ÁNH NHI"/>
    <s v="Cơ sở sơ chế: 58 đường số 11, P, Bình Chiểu, Tp, Thủ Đức, Tp, Hồ Chí Minh"/>
    <s v=" "/>
    <s v="Ms, Ánh Nhi"/>
    <n v="979870110"/>
    <s v="anhnhivcm@gmail,com; daocaothuc@gmail,com"/>
    <s v="Rau muống nước, rau rừng, cải chíp"/>
    <s v="Trần Khắc Điệp"/>
    <s v=" "/>
    <s v="QA NCC"/>
    <d v="2026-04-14T00:00:00"/>
    <n v="0.67"/>
    <s v="Đạt mức cơ bản và tái đánh giá sau 6 tháng"/>
    <m/>
    <s v=" "/>
    <s v="Vi phạm nhãn mác/bao bì"/>
    <s v="Giấy ATTP cơ sở sơ chế/đóng gói đã đổi địa chỉ mới sau sáp nhập: Số 58, đường số 11, khu phố 17, Phường Tam Bình, Tp HCM, Việt Nam_x000a_Tem nhãn sản phẩm đã đổi theo địa chỉ mới này nhưng chưa làm công văn cập nhật tem nhãn gửi cho WCM"/>
    <s v="Lỗi hồ sơ chứng từ truy xuất"/>
    <s v="Giấy cam kết sản xuất an toàn HLK Phạm Thế Lộc hết hạn 03/10/2025_x000a_Chứng chứng nhận VietGAP HLK Trần Đức Sơn hết hạn 19/03/2026_x000a_HĐ mua bán với HLK Phạm Thế Lộc hết hạn 31/12/2023"/>
    <s v="Lỗi quy trình sản xuất – chế biến"/>
    <s v="HLK Trần Đức Sơn: nơi chứa thuốc bảo vệ thực vật phải được khoá cẩn thận_x000a_Việc sử dụng các loại phân vô cơ và hữu cơ trên đồng ruộng chưa được ghi chép đầy đủ (cả 03 HLK)_x000a_HKL Trần Đức Sơn chưa cung cấp hóa đơn mua phân gà ủ mục_x000a_Cả 03 HLK đều ghi chép nhật kí sản xuất chưa đầy đủ nên chưa xác định được đầy đủ danh sách phân thuốc đang sử dụng_x000a_Nhật kí sản xuất 03 HLK đều ghi chép chưa đầy đủ nên khó xác định việc xác định ử dụng thuốc bảo vệ thực vật theo nguyên tắc 4 đúng: đúng thuốc; đúng nồng độ, liều lượng; đúng lúc; đúng cách_x000a_Trên vườn trồng cả 03 HLK đều không có bảng nhận diện lô thửa =&gt; không đối chiếu được với nhật kí sản xuất,_x000a_HLK Lê Văn Đỉnh: bình xịt và thùng pha thuốc bụi bẩn_x000a_HLK Lê Văn Đỉnh: có nuôi động vật thả rông (chó)_x000a_Chưa có sự tách biệt và phân khu sản xuất và không sản xuất, giữa các khu tiếp nhận nguyên liệu, sơ chế…_x000a_Trần nhà có mạng nhện_x000a_Thiếu cồn sát khuẩn tay_x000a_Người đào tạo ATTP chưa được cấp giấy CN đào tạo"/>
    <n v="0.67"/>
    <s v="Đạt mức cơ bản và tái đánh giá sau 6 tháng"/>
    <s v=" "/>
    <s v=" "/>
    <s v="10/14/26"/>
    <x v="0"/>
  </r>
  <r>
    <n v="201"/>
    <n v="2026"/>
    <x v="3"/>
    <s v="Thực phẩm tươi sống, chế biến"/>
    <s v="Rau củ"/>
    <s v="Lâm Kim Huyền Trân_x000a_Kiều Thị Thuyết Sương_x000a_Nguyễn Thị Bách Thoa"/>
    <s v="Dương Thị Lựu"/>
    <s v="MN"/>
    <s v="Thành phố Hồ Chí Minh"/>
    <s v="Định kỳ"/>
    <s v="Sản xuất, kinh doanh"/>
    <n v="2007625"/>
    <s v="CTY TNHH MTV TP ÁNH NHI"/>
    <s v=" "/>
    <s v="HLK Lê Văn Đỉnh_Bình Mỹ, Tp HCM"/>
    <s v="Ms, Ánh Nhi"/>
    <n v="979870110"/>
    <s v="anhnhivcm@gmail,com; daocaothuc@gmail,com"/>
    <s v="Rau muống"/>
    <s v="Trần Khắc Điệp"/>
    <s v=" "/>
    <s v="QA NCC"/>
    <d v="2026-04-14T00:00:00"/>
    <n v="0.61"/>
    <s v="Đạt mức cơ bản và tái đánh giá sau 6 tháng"/>
    <m/>
    <s v=" "/>
    <s v="Vi phạm kiểm soát mối nguy"/>
    <s v="Trên vườn có bảng nhận diện thông tin lô thửa, nhưng trên nhật kí sản xuất chưa ghi chép đầy đủ =&gt; cũng không đối chiếu thông tin được"/>
    <s v="Lỗi hồ sơ chứng từ truy xuất"/>
    <s v="Nhật kí sản xuất vùng trồng trồng đều có ghi chép tương đối, tuy nhiên trên nhật kí chưa có mã lô/ số lô, một số ngày phun phân/thuốc vẫn chưa ghi đầy đủ ngày cách ly,"/>
    <s v="Lỗi quy trình sản xuất – chế biến"/>
    <s v="Có kho lưu trữ thuốc BVTV, nhưng tủ chưa có khóa bảo vệ an toàn và biển báo nhận diện_x000a_Dụng cụ phun xịt/nơi pha thuốc bẩn chưa được vệ sinh thường xuyên_x000a_Tại hộ liên kết có nuôi nhiều chó thả rông"/>
    <n v="0.61"/>
    <s v="Đạt mức cơ bản và tái đánh giá sau 6 tháng"/>
    <s v=" "/>
    <s v=" "/>
    <s v="10/14/26"/>
    <x v="0"/>
  </r>
  <r>
    <n v="202"/>
    <n v="2026"/>
    <x v="3"/>
    <s v="Thực phẩm tươi sống, chế biến"/>
    <s v="Rau củ"/>
    <s v="Lâm Kim Huyền Trân_x000a_Kiều Thị Thuyết Sương_x000a_Nguyễn Thị Bách Thoa"/>
    <s v="Dương Thị Lựu"/>
    <s v="MN"/>
    <s v="Thành phố Hồ Chí Minh"/>
    <s v="Định kỳ"/>
    <s v="Sản xuất, kinh doanh"/>
    <n v="2007625"/>
    <s v="CTY TNHH MTV TP ÁNH NHI"/>
    <s v=" "/>
    <s v="HLK Phan Thế Lộc_An Tịnh, Tây Ninh"/>
    <s v="Ms, Ánh Nhi"/>
    <n v="979870110"/>
    <s v="anhnhivcm@gmail,com; daocaothuc@gmail,com"/>
    <s v="Rau rừng"/>
    <s v="Trần Khắc Điệp"/>
    <s v=" "/>
    <s v="QA NCC"/>
    <d v="2026-04-14T00:00:00"/>
    <n v="0"/>
    <s v=" Không đạt và ngừng mua hàng"/>
    <s v="GCN hết hiệu lực"/>
    <s v="Giấy cam kết sản xuất an toàn hết hạn 03/10/2025"/>
    <s v="Vi phạm kiểm soát mối nguy"/>
    <s v="Trên vườn có bảng nhận diện thông tin lô thửa, nhưng trên nhật kí sản xuất chưa ghi chép đầy đủ =&gt; cũng không đối chiếu thông tin được"/>
    <s v="Lỗi hồ sơ chứng từ truy xuất"/>
    <s v="Nhật kí sản xuất vùng trồng trồng đều có ghi chép tương đối, tuy nhiên trên nhật kí chưa có mã lô/ số lô, một số ngày phun phân/thuốc vẫn chưa ghi đầy đủ ngày cách ly,"/>
    <m/>
    <s v="Vườn trồng không có bảng nhận diện lô thửaCó kho lưu trữ thuốc BVTV, nhưng tủ chưa có khóa bảo vệ an toàn và biển báo nhận diện"/>
    <n v="0.66"/>
    <s v="Đạt mức cơ bản và tái đánh giá sau 6 tháng"/>
    <s v="NCC đã gửi hành động khắc phục"/>
    <s v="04/22/26"/>
    <s v="10/14/26"/>
    <x v="0"/>
  </r>
  <r>
    <n v="203"/>
    <n v="2026"/>
    <x v="3"/>
    <s v="Thực phẩm tươi sống, chế biến"/>
    <s v="Rau củ"/>
    <s v="Lâm Kim Huyền Trân_x000a_Kiều Thị Thuyết Sương_x000a_Nguyễn Thị Bách Thoa"/>
    <s v="Dương Thị Lựu"/>
    <s v="MN"/>
    <s v="Thành phố Hồ Chí Minh"/>
    <s v="Định kỳ"/>
    <s v="Sản xuất, kinh doanh"/>
    <n v="2007625"/>
    <s v="CTY TNHH MTV TP ÁNH NHI"/>
    <s v=" "/>
    <s v="HLK Trần Đức Sơn_Quận 12, Tp HCM"/>
    <s v="Ms, Ánh Nhi"/>
    <n v="979870110"/>
    <s v="anhnhivcm@gmail,com; daocaothuc@gmail,com"/>
    <s v="Cải chíp"/>
    <s v="Trần Khắc Điệp"/>
    <s v=" "/>
    <s v="QA NCC"/>
    <d v="2026-04-14T00:00:00"/>
    <n v="0"/>
    <s v=" Không đạt và ngừng mua hàng"/>
    <s v="GCN hết hiệu lực"/>
    <s v="Giấy chứng nhận VietGAP hết hạn 19/03/2026, không có giấy chứng nhận sản xuất an toàn thay thế"/>
    <s v="Vi phạm kiểm soát mối nguy"/>
    <s v="Trên vườn có bảng nhận diện thông tin lô thửa, nhưng trên nhật kí sản xuất chưa ghi chép đầy đủ =&gt; cũng không đối chiếu thông tin được"/>
    <s v="Lỗi hồ sơ chứng từ truy xuất"/>
    <s v="Nhật kí sản xuất vùng trồng trồng đều có ghi chép tương đối, tuy nhiên trên nhật kí chưa có mã lô/ số lô, một số ngày phun phân/thuốc vẫn chưa ghi đầy đủ ngày cách ly,"/>
    <s v="Lỗi quy trình sản xuất – chế biến"/>
    <s v="Chưa cung cấp hóa đơn thu mua phân gà ủ mục_x000a_Vườn trồng khoog có bảng nhận diện lô thửa_x000a_Có kho lưu trữ thuốc BVTV, nhưng tủ chưa có khóa bảo vệ an toàn và biển báo nhận diện"/>
    <n v="0.62"/>
    <s v="Đạt mức cơ bản và tái đánh giá sau 6 tháng"/>
    <s v="NCC đã gửi hành động khắc phục"/>
    <s v="04/22/26"/>
    <s v="10/14/26"/>
    <x v="0"/>
  </r>
  <r>
    <n v="204"/>
    <n v="2026"/>
    <x v="3"/>
    <s v="Thực phẩm tươi sống, chế biến"/>
    <s v="Thức ăn nấu sẵn"/>
    <s v="Nguyễn Thị Thanh Tuyền_x000a_Từ Ngọc Lam Vi_x000a_Nguyễn Đức Duy"/>
    <s v="Huỳnh Thị Bảo Trâm"/>
    <s v="MN"/>
    <s v="Thành phố Hồ Chí Minh"/>
    <s v="Định kỳ"/>
    <s v="Sản xuất, kinh doanh"/>
    <s v="NCC mới"/>
    <s v="CÔNG TY TNHH MTV UNIVERSAL TRADE"/>
    <s v="81 Huỳnh Văn Một, Phường Hiệp Tân, Quận Tân Phú, Tp Hồ Chí Minh, Việt Nam"/>
    <s v=" "/>
    <s v="Ms Loan"/>
    <n v="933009737"/>
    <s v="hrc-mtleader@universalfoods,com,vn; sale,mt,universal@universalfoods,com,vn;sale,mt,universal@universalfoods,com,vn"/>
    <s v="Ba chỉ bò, ba chỉ heo, khoanh giò heo, cốt lết có xương, chân gà…nguyên liệu heo/gà các loại đông lạnh"/>
    <s v="Trần Khắc Điệp"/>
    <s v=" "/>
    <s v="QA NCC"/>
    <d v="2026-04-15T00:00:00"/>
    <n v="0.64"/>
    <s v="Đạt mức cơ bản và tái đánh giá sau 6 tháng"/>
    <m/>
    <s v=" "/>
    <s v="Vi phạm kiểm soát mối nguy"/>
    <s v="Sản phẩm chân gà rút xương cấp đông:_x000a_Quy trình: rã đông chân gà =&gt;rút xương=&gt;tái cấp đông (HSD 12 tháng)_x000a_NCC chưa cung cấp bằng chứng test shelf life sản phẩm_x000a_Chưa có biểu mẫu theo dõi trọng lượng thành phẩm tại cơ sở_x000a_Có lưu mẫu tại kho đông, nhưng có biểu mẫu theo dõi"/>
    <s v="Lỗi hồ sơ chứng từ truy xuất"/>
    <s v="Chưa cung cấp quy trình rút xương chân gà sau khi rã đông tại cơ sở và quy trình tái cấp đông sản phẩm,_x000a_Chưa có quy định mã hóa sô Lo/Lot nguyên liệu đến thành phẩm,_x000a_Chưa có quy định mã hóa sô Lo/Lot nguyên liệu đến thành phẩm,"/>
    <s v="Lỗi quy trình sản xuất – chế biến"/>
    <s v="12 hồ sơ khám sức khỏe thiếu mục khám cận lâm sàng_x000a_Tại cơ sở có tập huấn kiến thức ATTP cho nhân viên, tuy nhiên trên bài thi không thể hiện ngày thi,_x000a_Địa điểm sản xuất nằm trong khu dân cư_x000a_Nhà xưởng chưa thiết kế theo nguyên tắc một chiều_x000a_Chưa có lớp rèm đệm ở cửa mở vào khu vực sản xuất và cửa kho_x000a_Chưa có bảng chỉ dẫn và nhắc nhở &quot;Rửa tay sau khi đi vệ sinh”_x000a_Tại cơ sở không có thiết bị cấp đông chuyên dụng_x000a_NCC có chào hàng sản phẩm chân gà rút xương cấp đông_x000a_Kiểm nghiệm nước đang thiếu 02 chỉ tiêu: Amoni &amp;_x000a_Permanganat_x000a_Góc tường phòng sản xuất có hiện tượng rỉ sét_x000a_Tại thời điểm kiểm tra ghi nhận nguyên liệu trong để sát tường_x000a_Chưa có thẻ kho để phân biệt các vị trí hàng hóa hóa (hàng nhập khẩu từ nhiều quốc gia: Nga, Mỹ, Đức, Brazil…)_x000a_Nguyễn liệu và thành phẩm đang lưu trữ chung một kho_x000a_Kiểm soát côn trùng và động vật gây hại: NCC có hợp đồng với một bên thứ 3 để phun côn trùng, tuy nhiên tại cơ sở chưa có biểu mẫu theo dõi côn trùng và động vật gây hại thực tế tại cơ sở_x000a_Tại thời điểm kiểm tra tại khu vực sản xuất có côn trùng"/>
    <n v="0.64"/>
    <s v="Đạt mức cơ bản và tái đánh giá sau 6 tháng"/>
    <s v=" "/>
    <s v=" "/>
    <s v="10/15/26"/>
    <x v="0"/>
  </r>
  <r>
    <n v="205"/>
    <n v="2026"/>
    <x v="3"/>
    <s v="Thực phẩm tươi sống, chế biến"/>
    <s v="Rau củ"/>
    <s v="Lâm Kim Huyền Trân_x000a_Kiều Thị Thuyết Sương_x000a_Nguyễn Thị Bách Thoa"/>
    <s v="Dương Thị Lựu"/>
    <s v="MN"/>
    <s v="Tỉnh Quảng Ngãi"/>
    <s v="Định kỳ"/>
    <s v="Sản xuất, kinh doanh"/>
    <n v="2010420"/>
    <s v="CÔNG TY TNHH SX TM DV HƯƠNG ĐẤT"/>
    <s v="Đường Phan Bội Châu, tổ dân phố 2, thị trấn Măng Đen, huyện  Kon Plong, tỉnh KonTum"/>
    <s v=" "/>
    <s v="Ms,Viên_x000a_Ms, Dung"/>
    <s v="0909 018 036_x000a_ 0979,347,507"/>
    <s v="quynhvien78@gmail,com;banhang@happyvegi,com;vanhanh@happyvegi,com"/>
    <s v="Cà chua bi, cà tím, cải kale, cải ngọt, cải thìa, dưa leo, đậu cove,  cà rốt, hành lá, sả, su su, ngò rí"/>
    <s v="Phùng Thanh Anh"/>
    <s v=" "/>
    <s v="QA NCC"/>
    <d v="2026-04-16T00:00:00"/>
    <n v="0.7"/>
    <s v="Đạt mức cơ bản và tái đánh giá sau 6 tháng"/>
    <m/>
    <s v=" "/>
    <s v="Vi phạm định lượng"/>
    <s v="NCC chưa checklist thực hiện việc kiểm soát đo lường đối với các sản phẩm được cân và ghi nhãn định lượng sẵn tại cơ sở,"/>
    <s v="Lỗi hồ sơ chứng từ truy xuất"/>
    <s v="Chưa có đầy đủ hồ sơ lưu lại các thông tin liên quan đến an toàn thực phẩm trong sản xuất, truy xuất nguồn gốc (nhật ký sản xuất, sơ chế/đóng gói )"/>
    <s v="Yếu tố con người"/>
    <s v="Việc sử dụng các loại thuốc bảo vệ thực vật/phân bón trên đồng ruộng thiếu số lượng và lô thửa ruộng được phun thuốc, người phun thuốc và thời gian cách ly, NCC đang quản lý bằng app, tuy nhiên chưa cập nhập đầy đủ trường thông tin như trên"/>
    <n v="0.7"/>
    <s v="Đạt mức cơ bản và tái đánh giá sau 6 tháng"/>
    <s v=" "/>
    <s v=" "/>
    <s v="10/16/26"/>
    <x v="0"/>
  </r>
  <r>
    <n v="206"/>
    <n v="2026"/>
    <x v="3"/>
    <s v="Thực phẩm tươi sống, chế biến"/>
    <s v="Rau củ"/>
    <s v="Lâm Kim Huyền Trân_x000a_Kiều Thị Thuyết Sương_x000a_Nguyễn Thị Bách Thoa"/>
    <s v="Dương Thị Lựu"/>
    <s v="MN"/>
    <s v="Tỉnh Lâm Đồng"/>
    <s v="Định kỳ"/>
    <s v="Sản xuất, kinh doanh"/>
    <n v="2010977"/>
    <s v="CTY TNHH NSẢN NƯƠNG XANH"/>
    <s v="01 PHẠM NGỌC THẠCH, TT THẠNH MỸ, H, ĐƠN DƯƠNG, T, LÂM ĐỒNG"/>
    <s v=" "/>
    <s v="Ms,Tâm"/>
    <n v="932740860"/>
    <s v="nuongxanh,info@gmail,com"/>
    <s v="Dưa leo dài, bí ngô non, bắp cải trắng, đậu cove"/>
    <s v="Trần Xuân Hưng"/>
    <s v=" "/>
    <s v="QA NCC"/>
    <d v="2026-04-16T00:00:00"/>
    <n v="0.69"/>
    <s v="Đạt mức cơ bản và tái đánh giá sau 6 tháng"/>
    <m/>
    <s v=" "/>
    <s v="Vi phạm kiểm soát mối nguy"/>
    <s v="PKN: bắp cải trắng, đậu leo thiếu chỉ tiêu vi sinh"/>
    <m/>
    <s v=" "/>
    <s v="Lỗi quy trình sản xuất – chế biến"/>
    <s v="- dụng cụ pha thuốc bvtv, phân bón vệ sinh chưa sạch sẽ và bảo quản chưa đúng cách (để ngoài trời)_x000a_- Thu hoạch dưa leo dài đang để trong bao đựng thức ăn chăn nuôi_x000a_- chưa cung cấp được phiếu kiểm ngiệm nước tại nhà sơ chế_x000a_- sử dụng xà bông rửa tay có mùi_x000a_- Tại thời điểm kiểm tra, đèn côn trùng không bật"/>
    <n v="0.69"/>
    <s v="Đạt mức cơ bản và tái đánh giá sau 6 tháng"/>
    <s v=" "/>
    <s v=" "/>
    <s v="10/16/26"/>
    <x v="0"/>
  </r>
  <r>
    <n v="207"/>
    <n v="2026"/>
    <x v="3"/>
    <s v="Thực phẩm tươi sống, chế biến"/>
    <s v="Rau củ"/>
    <s v="Lâm Kim Huyền Trân_x000a_Kiều Thị Thuyết Sương_x000a_Nguyễn Thị Bách Thoa"/>
    <s v="Dương Thị Lựu"/>
    <s v="MN"/>
    <s v="Tỉnh Đồng Tháp"/>
    <s v="Định kỳ"/>
    <s v="Sản xuất, kinh doanh"/>
    <n v="2011645"/>
    <s v="HTX NÔNG NGHIỆP THƯƠNG MẠI DỊCH VỤ LONG THỚI THỊNH, "/>
    <s v="Ấp Long Thới, xã Long Bình, huyện Gò Công Tây, tỉnh Tiền Giang"/>
    <s v=" "/>
    <s v="Ms Phượng_x000a_Anh Khởi"/>
    <s v="0902 543 379_x000a_0937793891"/>
    <s v="hoptacxalongthoithinh@gmail,com'"/>
    <s v="cải chíp, mồng tơ, cải xanh, rau dền…"/>
    <s v="Huỳnh Thanh Hòa"/>
    <s v=" "/>
    <s v="QA NCC"/>
    <d v="2026-04-14T00:00:00"/>
    <n v="0.67"/>
    <s v="Đạt mức cơ bản và tái đánh giá sau 6 tháng"/>
    <m/>
    <s v=" "/>
    <m/>
    <s v=" "/>
    <m/>
    <s v=" "/>
    <m/>
    <s v="Sàn nhà khu vực sơ chế bị nứt nhiều chỗ_x000a_Hồ sơ khám sức khỏe thiếu mục cân lâm sàng_x000a_Còn sử dụng nước rửa tay lifebouy_x000a_Trần có nhiều chỗ laphong chưa kín_x000a_Chưa cung cấp KN nước tại cơ sở"/>
    <n v="0.67"/>
    <s v="Đạt mức cơ bản và tái đánh giá sau 6 tháng"/>
    <s v=" "/>
    <s v=" "/>
    <s v="10/14/26"/>
    <x v="0"/>
  </r>
  <r>
    <n v="208"/>
    <n v="2026"/>
    <x v="3"/>
    <s v="Thực phẩm tươi sống, chế biến"/>
    <s v="Rau củ"/>
    <s v="Lâm Kim Huyền Trân_x000a_Kiều Thị Thuyết Sương_x000a_Nguyễn Thị Bách Thoa"/>
    <s v="Dương Thị Lựu"/>
    <s v="MN"/>
    <s v="Tỉnh Đồng Tháp"/>
    <s v="Kiểm soát nguồn"/>
    <s v="Sản xuất, kinh doanh"/>
    <n v="2011645"/>
    <s v="HTX NÔNG NGHIỆP THƯƠNG MẠI DỊCH VỤ LONG THỚI THỊNH, "/>
    <s v=" "/>
    <s v="HND: Trần Thị Vân địa chỉ: Ấp Phú Quới, Xã Phú Thành, tỉnh Đồng Tháp"/>
    <s v="Ms Phượng_x000a_Anh Khởi"/>
    <s v="0902 543 379_x000a_0937793891"/>
    <s v="hoptacxalongthoithinh@gmail,com'"/>
    <s v="Rau muống, rau dền, mồng tơi,"/>
    <s v="Huỳnh Thanh Hòa"/>
    <s v=" "/>
    <s v="QA NCC"/>
    <d v="2026-04-14T00:00:00"/>
    <n v="0.7"/>
    <s v="Đạt mức cơ bản và tái đánh giá sau 6 tháng"/>
    <m/>
    <s v=" "/>
    <s v="Vi phạm phụ gia, chất cấm"/>
    <s v="Chưa có biện pháp ngăn chặn sự phát tán thuốc BVTV sang các ruộng xung quanh"/>
    <s v="Lỗi hồ sơ chứng từ truy xuất"/>
    <s v="Chưa có bảng nhận diện lô thửa"/>
    <s v="Lỗi quy trình sản xuất – chế biến"/>
    <s v="Vỏ bao bì thuốc BVTV chưa được thu gom xử lý triệt để"/>
    <n v="0.7"/>
    <s v="Đạt mức cơ bản và tái đánh giá sau 6 tháng"/>
    <s v=" "/>
    <s v=" "/>
    <s v="10/14/26"/>
    <x v="0"/>
  </r>
  <r>
    <n v="209"/>
    <n v="2026"/>
    <x v="3"/>
    <s v="Thực phẩm tươi sống, chế biến"/>
    <s v="Rau củ"/>
    <s v="Lâm Kim Huyền Trân_x000a_Kiều Thị Thuyết Sương_x000a_Nguyễn Thị Bách Thoa"/>
    <s v="Dương Thị Lựu"/>
    <s v="MN"/>
    <s v="Tỉnh Đồng Tháp"/>
    <s v="Kiểm soát nguồn"/>
    <s v="Sản xuất, kinh doanh"/>
    <n v="2011645"/>
    <s v="HTX NÔNG NGHIỆP THƯƠNG MẠI DỊCH VỤ LONG THỚI THỊNH, "/>
    <s v=" "/>
    <s v="HND: Lê Nguyên Châu, Địa chỉ: Ấp Phú Quới, xã Phú Thành, Đồng Tháp"/>
    <s v="Ms Phượng_x000a_Anh Khởi"/>
    <s v="0902 543 379_x000a_0937793891"/>
    <s v="hoptacxalongthoithinh@gmail,com'"/>
    <s v="Cải thìa, cải ngọt, cải xanh, mồng tơi, rau muống"/>
    <s v="Huỳnh Thanh Hòa"/>
    <s v=" "/>
    <s v="QA NCC"/>
    <d v="2026-04-14T00:00:00"/>
    <n v="0.66600000000000004"/>
    <s v="Đạt mức cơ bản và tái đánh giá sau 6 tháng"/>
    <m/>
    <s v=" "/>
    <s v="Vi phạm phụ gia, chất cấm"/>
    <s v="Chưa có biện pháp ngăn chặn sự phát tán thuốc BVTV sang các ruộng xung quanh"/>
    <s v="Lỗi hồ sơ chứng từ truy xuất"/>
    <s v="Chưa có bảng nhận diện lô thửa"/>
    <s v="Lỗi khác"/>
    <s v="Có tập huấn ATTP nhưng chưa văn hóa"/>
    <n v="0.67"/>
    <s v="Đạt mức cơ bản và tái đánh giá sau 6 tháng"/>
    <s v=" "/>
    <s v=" "/>
    <s v="10/14/26"/>
    <x v="0"/>
  </r>
  <r>
    <n v="210"/>
    <n v="2026"/>
    <x v="3"/>
    <s v="Thực phẩm tươi sống, chế biến"/>
    <s v="Rau củ"/>
    <s v="Lâm Kim Huyền Trân_x000a_Kiều Thị Thuyết Sương_x000a_Nguyễn Thị Bách Thoa"/>
    <s v="Dương Thị Lựu"/>
    <s v="MN"/>
    <s v="Tỉnh Đồng Tháp"/>
    <s v="Kiểm soát nguồn"/>
    <s v="Sản xuất, kinh doanh"/>
    <n v="2011645"/>
    <s v="HTX NÔNG NGHIỆP THƯƠNG MẠI DỊCH VỤ LONG THỚI THỊNH, "/>
    <s v=" "/>
    <s v="HND: Nguyễn Văn Phụng, địa chỉ: Ấp Phú Trung, xã Long Bình, tỉnh Đồng Tháp"/>
    <s v="Ms Phượng_x000a_Anh Khởi"/>
    <s v="0902 543 379_x000a_0937793891"/>
    <s v="hoptacxalongthoithinh@gmail,com'"/>
    <s v="Húng cây, diếp cá"/>
    <s v="Huỳnh Thanh Hòa"/>
    <s v=" "/>
    <s v="QA NCC"/>
    <d v="2026-04-14T00:00:00"/>
    <n v="0.61899999999999999"/>
    <s v="Đạt mức cơ bản và tái đánh giá sau 6 tháng"/>
    <m/>
    <s v=" "/>
    <s v="Vi phạm phụ gia, chất cấm"/>
    <s v="Chưa có biện pháp ngăn chặn sự phát tán thuốc BVTV sang các ruộng xung quanh"/>
    <s v="Lỗi hồ sơ chứng từ truy xuất"/>
    <s v="Chưa có bảng nhận diện lô thửa"/>
    <s v="Lỗi khác"/>
    <s v="Có tập huấn ATTP nhưng chưa văn hóa_x000a_Khu vực lưu trữ phân thuốc chưa cách ly với khu vực sinh hoạt(còn để chung với khu vực sinh hoạt)"/>
    <n v="0.62"/>
    <s v="Đạt mức cơ bản và tái đánh giá sau 6 tháng"/>
    <s v=" "/>
    <s v=" "/>
    <s v="10/14/26"/>
    <x v="0"/>
  </r>
  <r>
    <n v="211"/>
    <n v="2026"/>
    <x v="3"/>
    <s v="Thực phẩm tươi sống, chế biến"/>
    <s v="Rau củ"/>
    <s v="Lâm Kim Huyền Trân_x000a_Kiều Thị Thuyết Sương_x000a_Nguyễn Thị Bách Thoa"/>
    <s v="Dương Thị Lựu"/>
    <s v="MN"/>
    <s v="Tỉnh Tây Ninh"/>
    <s v="Định kỳ"/>
    <s v="Sản xuất, kinh doanh"/>
    <n v="2010490"/>
    <s v="CÔNG TY TNHH RAU AN TOÀN PHÚ HIỆP, "/>
    <s v="69,ấp Trong, xã Phước Hậu, huyện Cần Giuộc, tỉnh Long An"/>
    <s v=" "/>
    <s v="Mr, Luân"/>
    <s v="0943139415"/>
    <s v="rauantoanphuhiep@gmail,com"/>
    <s v="Húng quế, húng cây, húng lủi, ngò gai"/>
    <s v="Huỳnh Thanh Hòa"/>
    <s v=" "/>
    <s v="QA NCC"/>
    <d v="2026-04-16T00:00:00"/>
    <n v="0.69"/>
    <s v="Đạt mức cơ bản và tái đánh giá sau 6 tháng"/>
    <m/>
    <s v=" "/>
    <m/>
    <s v=" "/>
    <m/>
    <s v=" "/>
    <s v="Lỗi vệ sinh nhà xưởng – thiết bị"/>
    <s v="Rau củ qua khi sơ chế còn đề trên sàn, không để trên pallet_x000a_Chưa có sự cách biệt các khu vực sản xuất_x000a_Chưa có KN nước tại cơ sở sản xuất_x000a_Chưa trang bị cồn xác khuẩn và còn sử dụng nước rửa tay lifebouy có màu mùi_x000a_Có khám sức khỏe tuy nhiên không khám cận lâm sàng cho chủ cơ sở và nhân viên_x000a_Có kiểm soát côn trùng gây hại nhưng chưa có hồ sơ ghi chép"/>
    <n v="0.69"/>
    <s v="Đạt mức cơ bản và tái đánh giá sau 6 tháng"/>
    <s v=" "/>
    <s v=" "/>
    <s v="10/16/26"/>
    <x v="0"/>
  </r>
  <r>
    <n v="212"/>
    <n v="2026"/>
    <x v="3"/>
    <s v="Thực phẩm tươi sống, chế biến"/>
    <s v="Rau củ"/>
    <s v="Lâm Kim Huyền Trân_x000a_Kiều Thị Thuyết Sương_x000a_Nguyễn Thị Bách Thoa"/>
    <s v="Dương Thị Lựu"/>
    <s v="MN"/>
    <s v="Tỉnh Tây Ninh"/>
    <s v="Kiểm soát nguồn"/>
    <s v="Sản xuất, kinh doanh"/>
    <n v="2010490"/>
    <s v="CÔNG TY TNHH RAU AN TOÀN PHÚ HIỆP, "/>
    <s v=" "/>
    <s v="HTX Rau An Toàn Phước Hiệp HND: Nguyễn Thanh Lanh, ấp Trong, xã Phước Hậu, Cần Giuộc, Long An"/>
    <s v="Mr, Luân"/>
    <s v="0943139415"/>
    <s v="rauantoanphuhiep@gmail,com"/>
    <s v="Húng quế, húng cây"/>
    <s v="Huỳnh Thanh Hòa"/>
    <s v=" "/>
    <s v="QA NCC"/>
    <d v="2026-04-16T00:00:00"/>
    <n v="0.68"/>
    <s v="Đạt mức cơ bản và tái đánh giá sau 6 tháng"/>
    <m/>
    <s v=" "/>
    <s v="Vi phạm phụ gia, chất cấm"/>
    <s v="Không có biện pháp ngăn chặn sự phát tán sang các ruộng xung quanh khi phun thuốc BVTV và các lô khác nhau, nguy cơ nhiễm chéo cao_x000a_Có nhật ký sản xuất nhưng mới ghi đến ngày 5/03/2026"/>
    <s v="Lỗi hồ sơ chứng từ truy xuất"/>
    <s v="Có phân chia lô thửa nhưng không có bảng thông tin nhận dạng, khó truy xuất nguồn gốc"/>
    <s v="Lỗi khác"/>
    <s v="Có tập huấn ATTP cho hộ nông dân nhưng chưa văn bản hóa_x000a_Khu vực lưu trữ phân bón, thuốc BVTV bừa bộ, không ngăn nắp, không có thông tin nhận diện"/>
    <n v="0.68"/>
    <s v="Đạt mức cơ bản và tái đánh giá sau 6 tháng"/>
    <s v=" "/>
    <s v=" "/>
    <s v="10/16/26"/>
    <x v="0"/>
  </r>
  <r>
    <n v="213"/>
    <n v="2026"/>
    <x v="3"/>
    <s v="Thực phẩm tươi sống, chế biến"/>
    <s v="Rau củ"/>
    <s v="Lâm Kim Huyền Trân_x000a_Kiều Thị Thuyết Sương_x000a_Nguyễn Thị Bách Thoa"/>
    <s v="Dương Thị Lựu"/>
    <s v="MN"/>
    <s v="Tỉnh Tây Ninh"/>
    <s v="Kiểm soát nguồn"/>
    <s v="Sản xuất, kinh doanh"/>
    <n v="2010490"/>
    <s v="CÔNG TY TNHH RAU AN TOÀN PHÚ HIỆP, "/>
    <s v=" "/>
    <s v="HTX Rau An Toàn Phước Hiệp HND: Nguyễn Văn Thành ấp Trong, xã Phước Hậu, Cần Giuộc, Long An"/>
    <s v="Mr, Luân"/>
    <s v="0943139415"/>
    <s v="rauantoanphuhiep@gmail,com"/>
    <s v="Húng cây, ngò rí"/>
    <s v="Huỳnh Thanh Hòa"/>
    <s v=" "/>
    <s v="QA NCC"/>
    <d v="2026-04-16T00:00:00"/>
    <n v="0.68"/>
    <s v="Đạt mức cơ bản và tái đánh giá sau 6 tháng"/>
    <m/>
    <s v=" "/>
    <s v="Vi phạm phụ gia, chất cấm"/>
    <s v="Không có biện pháp ngăn chặn sự phát tán sang các ruộng xung quanh khi phun thuốc BVTV và các lô , nguy cơ nhiễm chéo cao"/>
    <s v="Lỗi hồ sơ chứng từ truy xuất"/>
    <s v="Có phân chia lô thửa nhưng không có bảng thông tin nhận dạng, khó truy xuất nguồn gốc"/>
    <m/>
    <s v="Có tập huấn ATTP cho hộ nông dân nhưng chưa văn bản hóa_x000a_Khu vực lưu trữ phân bón, thuốc BVTV bừa bộ"/>
    <n v="0.68"/>
    <s v="Đạt mức cơ bản và tái đánh giá sau 6 tháng"/>
    <s v=" "/>
    <s v=" "/>
    <s v="10/16/26"/>
    <x v="0"/>
  </r>
  <r>
    <n v="214"/>
    <n v="2026"/>
    <x v="3"/>
    <s v="Thực phẩm tươi sống, chế biến"/>
    <s v="Rau củ"/>
    <s v="Lâm Kim Huyền Trân_x000a_Kiều Thị Thuyết Sương_x000a_Nguyễn Thị Bách Thoa"/>
    <s v="Dương Thị Lựu"/>
    <s v="MN"/>
    <s v="Tỉnh Tây Ninh"/>
    <s v="Kiểm soát nguồn"/>
    <s v="Sản xuất, kinh doanh"/>
    <n v="2010490"/>
    <s v="CÔNG TY TNHH RAU AN TOÀN PHÚ HIỆP, "/>
    <s v=" "/>
    <s v="HTX Rau An Toàn Phước Hiệp HND Phạm Lê Yên, phước hậu, cần Giuộc, long an "/>
    <s v="Mr, Luân"/>
    <s v="0943139415"/>
    <s v="rauantoanphuhiep@gmail,com"/>
    <s v="Húng lủi, ngò gai"/>
    <s v="Huỳnh Thanh Hòa"/>
    <s v=" "/>
    <s v="QA NCC"/>
    <d v="2026-04-16T00:00:00"/>
    <n v="0.66"/>
    <s v="Đạt mức cơ bản và tái đánh giá sau 6 tháng"/>
    <m/>
    <s v=" "/>
    <s v="Vi phạm phụ gia, chất cấm"/>
    <s v="Không có biện pháp ngăn chặn sự phát tán sang các ruộng xung quanh khi phun thuốc BVTV, nguy cơ nhiễm chéo cao"/>
    <s v="Lỗi hồ sơ chứng từ truy xuất"/>
    <s v="Có phân chia lô thửa nhưng không có bảng thông tin nhận dạng, khó truy xuất nguồn gốc"/>
    <m/>
    <s v="Có tập huấn ATTP cho hộ nông dân nhưng chưa văn bản hóa_x000a_Khu vực lưu trữ phân bón, thuốc BVTV bừa bộ"/>
    <n v="0.66"/>
    <s v="Đạt mức cơ bản và tái đánh giá sau 6 tháng"/>
    <s v=" "/>
    <s v=" "/>
    <s v="10/16/26"/>
    <x v="0"/>
  </r>
  <r>
    <n v="215"/>
    <n v="2026"/>
    <x v="3"/>
    <s v="Thực phẩm tươi sống, chế biến"/>
    <s v="Thủy hải sản"/>
    <s v="Phạm Thị Thảo"/>
    <s v="Trần Quang Huy"/>
    <s v="MN"/>
    <s v="Tp, Hồ Chí Minh"/>
    <s v="Định kỳ"/>
    <s v="Tự sản xuất"/>
    <n v="2011533"/>
    <s v="CÔNG TY TNHH TC FOOD"/>
    <s v="Số 21 đường 105D Trịnh Quang Nghị, Phường Bình Đông, TPHCM"/>
    <s v=" "/>
    <s v="Ms, Nhi "/>
    <s v="0938 353 819"/>
    <s v="tcfood,hcm@gmail,com"/>
    <s v="cá nục, cá saba, cá bạc má hấp, nướng,"/>
    <s v="Mai Văn Biên"/>
    <s v=" "/>
    <s v="QA NCC"/>
    <d v="2026-04-10T00:00:00"/>
    <n v="0.66200000000000003"/>
    <s v="Đạt mức cơ bản và tái đánh giá sau 6 tháng"/>
    <m/>
    <s v=" "/>
    <s v="Vi phạm kiểm soát mối nguy"/>
    <s v=" NCC chưa cập nhật HSCB mới và giấy ISO 22000 mới cho WCM (hs mới từ 09/2025),_x000a_, NCC chỉ giám sát kho lạnh 2 lần 1 ngày (cần thực hiện giám sát 2 - 4h 1 lần),_x000a_, Chưa hiệu chuẩn quả cân chuẩn,_x000a_, Các lò hấp, nướng chưa được hiệu chuẩn định kỳ,_x000a_, Hiện công ty được chứng nhận quản lý chất lượng theo ISO22000 tuy nhiên chưa có QA, QC giám sát, chủ cơ sở tự thực hiện,_x000a_, Sổ lưu mẫu chưa có tần suất theo dõi, chưa có đánh giá chất lượng sau lưu mẫu,_x000a_, Hàng lỗi, mẫu lưu hết hạn sử dụng còn để chung với thành phẩm,"/>
    <m/>
    <s v="Không ghi nhận"/>
    <s v="Lỗi vệ sinh nhà xưởng – thiết bị"/>
    <s v="· Công nhân còn đi chân trần trong phòng đóng gói,_x000a_, Chỉ có 4/8 công nhân có giấy khám sức khỏe (công nhân mới chưa có giấy khám sức khỏe),_x000a_, Công nhân mới chưa được tập huấn kiến thức an toàn thực phẩm,_x000a_, Công nhân còn mang đồ uống vào khu vực sản xuất,_x000a_, NCC chưa thực hiện kiểm tra chất lượng nguồn nước tại nơi sản xuất định kỳ hàng năm,_x000a_, Thiếu hồ sơ an toàn hóa chất (Chlorine),_x000a_, 2 đèn bắt công trùng trong khu vực sản xuất đóng gói hư hỏng,_x000a_, 1 phần tường khu vực kho đông (đường vào khu đóng gói) chưa được trát vữa, còn các khe hở tạo nơi trú ngụ cho côn trùng,_x000a_, Tường khu vực hấp, nướng và khu vực làm nguội còn bị ẩm mốc,"/>
    <n v="0.66200000000000003"/>
    <s v="Đạt mức cơ bản và tái đánh giá sau 6 tháng"/>
    <s v=" "/>
    <s v=" "/>
    <d v="2026-10-10T00:00:00"/>
    <x v="0"/>
  </r>
  <r>
    <n v="216"/>
    <n v="2026"/>
    <x v="3"/>
    <s v="Thực phẩm tươi sống, chế biến"/>
    <s v="Bánh mỳ"/>
    <s v="Nguyễn Thị ngọc Tú"/>
    <s v="Huỳnh Thị Bảo Trâm"/>
    <s v="MN"/>
    <s v="Tp, Hồ Chí Minh"/>
    <s v="Định kỳ"/>
    <s v="Tự sản xuất"/>
    <n v="2061450"/>
    <s v="CTY CP THỰC PHẨM SUN DO"/>
    <s v="Số 5/22A Đường Bùi Hữu Nghĩa, Khu phố Bình Đức 2, Phường Bình Hòa, TP, HCM, Việt Nam"/>
    <s v=" "/>
    <s v="Chị Ngân"/>
    <n v="918206604"/>
    <s v="ngan,nguyen@sundofoods,com"/>
    <s v="Bánh mì các loại, bánh bông lan, bánh su kem, bánh tươi các loại…"/>
    <s v="Mai Văn Biên"/>
    <s v=" "/>
    <s v="QA NCC"/>
    <d v="2026-04-13T00:00:00"/>
    <n v="0.9"/>
    <s v="Đạt mức trung bình và tái đánh giá sau 1 năm"/>
    <m/>
    <s v=" "/>
    <s v="Vi phạm kiểm soát mối nguy"/>
    <s v="Tháng 07/2025 Có mẫu bánh chà bông gà 70g bị vượt ngưỡng về chỉ tiêu vi sinh,_x000a_Chưa có có phiếu kiểm nghiệm an toàn cho nguyên liệu đầu vào tươi sống, cần yêu cầu NCC bổ sung phiếu kiểm nghiệm an toàn, hoặc cty thực hiện test đầu vào (theo các chỉ tiêu trong tiêu chuẩn cơ sở),_x000a_Bổ sung lại hợp đồng của NCC rau quả Thiên Lộc (chưa có ngày tháng ký và hiệu lực hợp đồng),"/>
    <m/>
    <s v=" "/>
    <s v="Lỗi vệ sinh nhà xưởng – thiết bị"/>
    <s v="Trần và tường phòng làm bánh còn bị ghỉ sét (NCC cần xử lý sạch sẽ)"/>
    <n v="0.9"/>
    <s v="Đạt mức trung bình và tái đánh giá sau 1 năm"/>
    <s v=" "/>
    <s v=" "/>
    <s v="04/13/27"/>
    <x v="0"/>
  </r>
  <r>
    <n v="217"/>
    <n v="2026"/>
    <x v="3"/>
    <s v="Thực phẩm tươi sống, chế biến"/>
    <s v="Thức ăn nấu sẵn"/>
    <s v="Nguyễn Thị Dung_x000a_Nguyễn Thị Ngọc Tú_x000a_Lê Thị Kim Cương"/>
    <s v="Huỳnh Thị Bảo Trâm"/>
    <s v="MN"/>
    <s v="Thành phố Hồ Chí Minh"/>
    <s v="Định kỳ"/>
    <s v="Sản xuất, kinh doanh"/>
    <n v="2011416"/>
    <s v="CTY TNHH SX VÀ TM TP TÂN VĨNH PHÁT"/>
    <s v="Lô 31B, khu B, đường D4, Khu công nghiệp An Hạ, xã Phạm Văn Hai, huyện Bình Chánh"/>
    <s v=" "/>
    <s v="Mr Lộc"/>
    <n v="961000431"/>
    <s v="loc,tp@tvpfood,com"/>
    <s v="Bánh mì que"/>
    <s v="Nguyễn Quốc Hiển"/>
    <s v=" "/>
    <s v="QA NCC"/>
    <d v="2026-04-13T00:00:00"/>
    <n v="0.67"/>
    <s v="Đạt mức cơ bản và tái đánh giá sau 6 tháng"/>
    <m/>
    <s v=" "/>
    <s v="Vi phạm nhãn mác/bao bì"/>
    <s v="Nhãn thực tế có nội dung ghi nhãn dinh dưỡng nhưng chưa gửi công văn cập nhật nhãn"/>
    <s v="Lỗi hồ sơ chứng từ truy xuất"/>
    <s v="Quy trình truy xuất còn thủ công, chưa có ký duyệt của CBLĐ"/>
    <s v="Yếu tố con người"/>
    <s v="Cần kiểm soát nhân viên ra vào khu vực nấu chín và làm nuội pate (ghi nhận nhân viên ra vào chưa thay bảo hộ =&gt; Nguy cơ nhiễm chéo),_x000a_Hồ sơ khám sức khỏe của nhân viên chưa đầy đủ (NV Khang)"/>
    <n v="0.67"/>
    <s v="Đạt mức cơ bản và tái đánh giá sau 6 tháng"/>
    <s v=" "/>
    <s v=" "/>
    <d v="2026-10-13T00:00:00"/>
    <x v="0"/>
  </r>
  <r>
    <n v="218"/>
    <n v="2026"/>
    <x v="3"/>
    <s v="Thực phẩm tươi sống, chế biến"/>
    <s v="Bánh mỳ"/>
    <s v="Nguyễn Thị Dung, Nguyễn Thị Ngọc Tú"/>
    <s v="Huỳnh Thị Bảo Trâm"/>
    <s v="MB"/>
    <s v="Thành phố Hà Nội"/>
    <s v="Định kỳ"/>
    <s v="Tự sản xuất"/>
    <n v="2002569"/>
    <s v="CTY CP TĐ ĐT BẢO NGỌC"/>
    <s v="Tòa Nhà Bảo Ngọc, Lô A2CN8 Cụm Công nghiệpP, Phương CanhTừ Liêm, P, Phương Canh,Quận Nam Từ Liêm,TP, Hà Nội,"/>
    <s v=" "/>
    <s v="Hùng 0981400586 ; Hưng GĐ 0913 323 333"/>
    <n v="981400586"/>
    <s v="hung,dao@banhbaongoc,vn"/>
    <s v="bánh mỳ"/>
    <s v="Đậu Thị Vân"/>
    <s v="Bùi Thị Mai"/>
    <s v="QA NCC"/>
    <d v="2026-04-10T00:00:00"/>
    <n v="0.61"/>
    <s v="Đạt mức cơ bản và tái đánh giá sau 6 tháng"/>
    <m/>
    <s v=" "/>
    <s v="Lỗi khác"/>
    <s v="1, Bánh mì tươi vị bò bít tết Mahattan: công bố thành phần ghi nhãn (bột bò) không đúng với công bố tên nguyên liệu hỗn hợp là Bột thịt bò=&gt; Lỗi đánh giá lần trước ncc chưa khắc phục,2, Hồ sơ công bố tại NCC có thêm TCCS, chưa cập nhật cho WCM, NCC bổ sung để QLCL lưu hồ sơ phục vụ kiểm tra, Góp ý phần công bố giá trị dinh dưỡng tại bảng TCCS cần điều chỉnh phù hợp: Mức min, mức max và trung bình, Cách NCC thể hiện giá trị dinh dưỡng trung bình /100 g nhưng kết quả thể hiện trong khoảng chưa phù hợp,3, NCC không có máy dò kim loại, chưa loại bỏ được hoàn toàn mối nguy vật lý trong sản xuất thực phẩm,"/>
    <s v="Lỗi hồ sơ chứng từ truy xuất"/>
    <s v="Công ty chưa xây dựng tình huống giả định truy xuất xuôi và truy xuất ngược=&gt; NCC bổ sung"/>
    <s v="Lỗi vệ sinh nhà xưởng – thiết bị"/>
    <s v="Nền nhà một số khu vực xuống cấp cần được hoàn thiện khắc phục: Bong tróc, các góc nhà bị  mốc, đọng nước (khu ủ bánh)"/>
    <n v="0.61"/>
    <s v="Đạt mức cơ bản và tái đánh giá sau 6 tháng"/>
    <s v=" "/>
    <s v=" "/>
    <d v="2026-10-10T00:00:00"/>
    <x v="0"/>
  </r>
  <r>
    <n v="219"/>
    <n v="2026"/>
    <x v="3"/>
    <s v="Thực phẩm tươi sống, chế biến"/>
    <s v="Thủy hải sản"/>
    <s v="Nguyễn Thị Thanh Hào"/>
    <s v="Trần Quang Huy"/>
    <s v="MB"/>
    <s v="Thành phố Hà Nội"/>
    <s v="Mở mới"/>
    <s v="Sản xuất và kinh doanh"/>
    <s v="NCC mới"/>
    <s v="CÔNG TY CP CHỢ HẢI SẢN VÂN ĐỒN - CN HÀ NỘI"/>
    <s v="107 Ngụy Như Kon Tum, Thanh Xuân, Hà Nội"/>
    <s v="Nguồn nguyên liệu:Ngô Nam Trung_x000a_Đ/C: Khu 9, Thị Trấn Cái Rồng, Vân Đồn, Quảng Ninh"/>
    <s v="Ms Hiền TGĐ 0919 705 917"/>
    <s v="Ms Hiền TGĐ 0919 705 917"/>
    <s v="Vân Đồn Chợ hải sản &lt;chsvd,kinhdoanh@gmail,com&gt;"/>
    <s v="Thủy hải sản"/>
    <s v="Trần Văn Khoa"/>
    <s v="Trương Phi Anh"/>
    <s v="QA NCC"/>
    <d v="2026-04-10T00:00:00"/>
    <n v="0.64"/>
    <s v="Đạt mức cơ bản và tái đánh giá sau 6 tháng"/>
    <m/>
    <s v=" "/>
    <s v="Hồ sơ pháp lý sản phẩm: không có công bố/sai công bố/sai tiêu chuẩn "/>
    <s v="- Cá rô nước lợ chưa có chứng nhận nuôi trồng, chưa có hợp đồng mua bán với THANH Thủy và Nguyễn Xuân Hương_x000a_- Hàu nguyên vỏ chưa có chứng nhận nuôi trồng (HTX Đông nam Hùng Mạnh)_x000a_- Một số sản phẩm phụ như ngao, ốc Hương chưa cung cấp được hợp đồng, cam kết ATTP, chứng nhận nuôi trồng,,,"/>
    <s v="Lỗi hồ sơ chứng từ truy xuất"/>
    <s v="Chưa có hợp đồng, GCN ATTP, KQKN nước đá"/>
    <s v="Lỗi vệ sinh nhà xưởng – thiết bị"/>
    <s v="Khu vực sơ chế, đóng gói vệ sinh chưa đảm bảo, Chân tường, tường, trần nhà có vết bẩn chưa vệ sinh,"/>
    <n v="0.64"/>
    <s v="Đạt mức cơ bản và tái đánh giá sau 6 tháng"/>
    <s v=" "/>
    <s v=" "/>
    <d v="2026-10-10T00:00:00"/>
    <x v="0"/>
  </r>
  <r>
    <n v="220"/>
    <n v="2026"/>
    <x v="3"/>
    <s v="Thực phẩm tươi sống, chế biến"/>
    <s v="Thủy hải sản"/>
    <s v="Nguyễn Thị Thanh Hào"/>
    <s v="Trần Quang Huy"/>
    <s v="MB"/>
    <s v="Tỉnh Quảng Ninh"/>
    <s v="Mở mới"/>
    <s v="Sản xuất và kinh doanh"/>
    <s v="NCC mới"/>
    <s v="CÔNG TY TNHH THỦY SẢN PHÁT THÀNH"/>
    <s v="Lô 16, CN02 Cụm Công nghiệp Cẩm Thịnh, phường Cửa Ông, Quảng Ninh"/>
    <s v=" "/>
    <s v="Ms Ngọc Anh TPKD 0832050990"/>
    <s v="Ms Ngọc Anh TPKD 0832050990"/>
    <s v="Thị Ngọc Anh Nguyễn &lt;pkd,phatthanh@gmail,com&gt;; thuysanphatthanhqn@gmail,com"/>
    <s v="Thủy hải sản"/>
    <s v="Trần Văn Khoa"/>
    <s v="Trần Xuân Hưng"/>
    <s v="QA NCC"/>
    <d v="2026-04-09T00:00:00"/>
    <n v="0.78"/>
    <s v="Đạt mức trung bình và tái đánh giá sau 1 năm"/>
    <m/>
    <s v=" "/>
    <s v="Vi phạm nhãn mác/bao bì"/>
    <s v="- Sản phẩm hàu nướng phô mai: chỉnh sửa lại nội dung nhiệt độ bảo quản -5 đến -12 độ C=&gt; &lt;-18 độ C_x000a_- Sản phẩm hàu thịt: Chỉnh sửa lại nội dung Khối lượng tịnh: Khối lượng chất rắn, khối lượng tịnh hỗn hợp"/>
    <s v="Lỗi thông tin định danh sản phẩm"/>
    <s v="- Hồ sơ truy xuất: phiếu nhập , xuất kho chưa thể hiện lô hàng sản xuất_x000a_- Chưa xây dựng quy định về mã hóa: lô nhập, lô sản xuất"/>
    <s v="Lỗi khác"/>
    <s v="Chưa cung cấp được hồ sơ kiểm nghiệm nước đá"/>
    <n v="0.78"/>
    <s v="Đạt mức trung bình và tái đánh giá sau 1 năm"/>
    <s v=" "/>
    <s v=" "/>
    <d v="2027-04-09T00:00:00"/>
    <x v="0"/>
  </r>
  <r>
    <n v="221"/>
    <n v="2026"/>
    <x v="3"/>
    <s v="Thực phẩm tươi sống, chế biến"/>
    <s v="Thủy hải sản"/>
    <s v="Nguyễn Thị Thanh Hào"/>
    <s v="Trần Quang Huy"/>
    <s v="MB"/>
    <s v="Thành phố Hà Nội"/>
    <s v="Mở mới"/>
    <s v="Sản xuất và kinh doanh"/>
    <s v="NCC mới"/>
    <s v="CÔNG TY CP CHỢ HẢI SẢN VÂN ĐỒN - CN HÀ NỘI"/>
    <s v=" "/>
    <s v="Nguồn nguyên liệu:Ngô Nam Trung_x000a_Đ/C: Khu 9, Thị Trấn Cái Rồng, Vân Đồn, Quảng Ninh"/>
    <s v="Ms Hiền TGĐ 0919 705 917"/>
    <s v="Ms Hiền TGĐ 0919 705 917"/>
    <s v="Vân Đồn Chợ hải sản &lt;chsvd,kinhdoanh@gmail,com&gt;"/>
    <s v="Thủy hải sản"/>
    <s v="Trần Văn Khoa"/>
    <s v="Trần Xuân Hưng"/>
    <s v="QA NCC"/>
    <d v="2026-04-08T00:00:00"/>
    <n v="0.65"/>
    <s v="Đạt mức cơ bản và tái đánh giá sau 6 tháng"/>
    <m/>
    <s v=" "/>
    <s v="Hồ sơ pháp lý sản phẩm: không có công bố/sai công bố/sai tiêu chuẩn "/>
    <s v="Các sản phẩm thu mua của cty Thanh Thủy:_x000a_+ GCN VG (tôm thẻ): hết hiệu lực 2017_x000a_+ Chưa cung cấp được hợp đồng, chứng nhận vùng trồng/bản cam kết với đơn vị liên kết thu mua_x000a_Các sản phẩm thu mua của TS Quảng Ninh:_x000a_+ GCN vùng trồng đơn vị liên kết Làng chài chưa có sản phẩm cá song, dìa (mới có sản phẩm hàu)_x000a_+ Chưa cung cấp được hđ, GCN ATTP nuôi trồng của HTX Lê Xuân_x000a_+ Chưa cung cấp được hđ, GCN ATTP nuôi trồng của hộ Phan Văn Hải"/>
    <s v="Lỗi hồ sơ chứng từ truy xuất"/>
    <s v="HTX Làng Chài: SP hàu, cá song: chưa cung cấp được hợp đồng hóa đơn mua giống_x000a_HTX Làng Chài: chưa cung cấp được nhật ký nuôi trồng cá song, cá giò"/>
    <s v="Lỗi vệ sinh nhà xưởng – thiết bị"/>
    <s v="Nền nhà xưởng nhiều điểm bị bong tróc, xuống cấp=&gt; khó vệ sinh"/>
    <n v="0.65"/>
    <s v="Đạt mức cơ bản và tái đánh giá sau 6 tháng"/>
    <s v=" "/>
    <s v=" "/>
    <d v="2026-10-08T00:00:00"/>
    <x v="0"/>
  </r>
  <r>
    <n v="222"/>
    <n v="2026"/>
    <x v="3"/>
    <s v="Thực phẩm tươi sống, chế biến"/>
    <s v="Thức ăn nấu sẵn"/>
    <s v="Nguyễn Thị Dung, _x000a_Nguyễn Thị Ngọc Tú"/>
    <s v="Huỳnh Thị Bảo Trâm"/>
    <s v="MB"/>
    <s v="Thành phố Hà Nội"/>
    <s v="Định kỳ"/>
    <s v="Tự sản xuất"/>
    <n v="2007904"/>
    <s v="CTY TNHH THỦY SẢN NGUYỄN NGHIÊM"/>
    <s v="823 Nguyễn Đức Thuận, Trâu Quỳ, Gia Lâm, Hà Nội"/>
    <s v=" "/>
    <s v="Ms, Quỳnh GĐ"/>
    <s v="0904773281/ Ms Vân nvkd 0941016666"/>
    <s v="thuysannguyennghiem@gmail,com"/>
    <s v="Chả cá"/>
    <s v="Trần Văn Khoa"/>
    <s v="Trương Phi Anh"/>
    <s v="QA NCC"/>
    <d v="2026-04-16T00:00:00"/>
    <n v="0.65"/>
    <s v="Đạt mức cơ bản và tái đánh giá sau 6 tháng"/>
    <m/>
    <s v=" "/>
    <s v="Vi phạm nhãn mác/bao bì"/>
    <s v="- Ruốc cá thu chưng, mắm tép chưng thịt: tem nhãn cần bỏ nội dung &quot;tỷ lệ dung sai&quot; đối với Khối lượng tịnh_x000a_- GCN HACCP của đơn vị liên kết Tạ Quang Khiêm hết hiệu lực_x000a_- Sản phẩm ruốc cá thu, chả cá thu mối chưa có kiểm nghiệm vi sinh_x000a_- Thiếu KQKN tiêu chí &quot;đường tổng&quot; sản phẩm ruốc cá thu"/>
    <s v="Lỗi hồ sơ chứng từ truy xuất"/>
    <s v="- Tiêu, ớt, tỏi, hành, thì là: NCC liên kết Nguyễn Thị Hộ + Nguyễn Thị Nụ chưa có hợp đồng, chưa có bản cam kết sản xuất kinh doanh ATTP"/>
    <s v="Yếu tố con người"/>
    <s v="Khu vực nấu có lọ nhựa đựng thuốc diệt chuột màu xanh"/>
    <n v="0.65"/>
    <s v="Đạt mức cơ bản và tái đánh giá sau 6 tháng"/>
    <s v=" "/>
    <s v=" "/>
    <d v="2026-10-16T00:00:00"/>
    <x v="0"/>
  </r>
  <r>
    <n v="223"/>
    <n v="2026"/>
    <x v="3"/>
    <s v="Thực phẩm tươi sống, chế biến"/>
    <s v="Trái cây"/>
    <s v="Nguyễn Thị Thùy Linh"/>
    <s v="Lưu Thị Hậu"/>
    <s v="MN"/>
    <s v="Thành phố Cần Thơ"/>
    <s v="Định kỳ"/>
    <s v="Sản xuất, kinh doanh"/>
    <n v="2010818"/>
    <s v="CÔNG TY TNHH MTV DVTM VĂN HỒNG "/>
    <s v="Thửa đất số 695, tờ bản đồ số 2, ấp An Ninh 2, thị trấn An Lạc Thôn, huyện Kế Sách, tỉnh Sóc Trăng"/>
    <s v=" "/>
    <s v="Ms, Trang"/>
    <n v="774847246"/>
    <s v="ctyvanhong2020@gmail,com"/>
    <s v="Mận An Phước"/>
    <s v="Huỳnh Thanh Hòa"/>
    <s v=" "/>
    <s v="QA NCC"/>
    <d v="2026-04-20T00:00:00"/>
    <n v="0.56999999999999995"/>
    <s v=" Không đạt và ngừng mua hàng"/>
    <m/>
    <s v=" "/>
    <m/>
    <s v=" "/>
    <m/>
    <s v=" "/>
    <s v="Lỗi khác"/>
    <s v="Chưa có sự tách biệt giữa các khu vực sản xuất_x000a_Tường, trần nhà còn nhiều mạng nhện chưa được vệ sinh_x000a_Cửa chưa có màng che_x000a_Khu vực rửa tay chưa có cồn sát khuẩn và khăn lau tay_x000a_Giấy khám sức khỏe thiếu cận lâm sàng_x000a_Có kiểm soát động vật gây hại nhưng chưa có hồ sơ ghi chép"/>
    <n v="0.62"/>
    <s v="Đạt mức cơ bản và tái đánh giá sau 6 tháng"/>
    <s v="NCC đã gửi hành động khắc phục"/>
    <s v="04/23/26"/>
    <s v="10/20/26"/>
    <x v="0"/>
  </r>
  <r>
    <n v="224"/>
    <n v="2026"/>
    <x v="3"/>
    <s v="Thực phẩm tươi sống, chế biến"/>
    <s v="Trái cây"/>
    <s v="Nguyễn Thị Thùy Linh"/>
    <s v="Lưu Thị Hậu"/>
    <s v="MN"/>
    <s v="Thành phố Cần Thơ"/>
    <s v="Kiểm soát nguồn"/>
    <s v="Sản xuất, kinh doanh"/>
    <n v="2010818"/>
    <s v="CÔNG TY TNHH MTV DVTM VĂN HỒNG "/>
    <s v=" "/>
    <s v="HND: Huỳnh Văn Hùng, Ấp An Ninh, An Lạc Thôn, TP Cần Thơ"/>
    <s v="Ms, Trang"/>
    <n v="774847246"/>
    <s v="ctyvanhong2020@gmail,com"/>
    <s v="Mận An Phước"/>
    <s v="Huỳnh Thanh Hòa"/>
    <s v=" "/>
    <s v="QA NCC"/>
    <d v="2026-04-20T00:00:00"/>
    <n v="0"/>
    <s v=" Không đạt và ngừng mua hàng"/>
    <s v="Không có GPKD"/>
    <s v="Chưa cung cấp HĐ HND Huỳnh Văn Hùng Và Cty TNHH MTV DVTM Văn Hồng"/>
    <s v="Vi phạm phụ gia, chất cấm"/>
    <s v="Chưa có biện pháp cách ly thuốc BVTV khi phun thuốc sang các ruộng xung quanh_x000a_Nhật ký trồng trọt chưa có liều lượng và thời gian cách ly"/>
    <s v="Lỗi hồ sơ chứng từ truy xuất"/>
    <s v="Chưa có bảng nhận diện lô thửa"/>
    <s v="Lỗi quy trình sản xuất – chế biến"/>
    <s v="Chưa có tập huấn ATTP cho hộ nông dân liên kết_x000a_Có khu lưu trữ phân thuốc BVTV nhưng chưa có bảng nhận diện_x000a_Rác mận hư trong vườn nhưng chưa được thu gom xử lý"/>
    <n v="0.62"/>
    <s v="Đạt mức cơ bản và tái đánh giá sau 6 tháng"/>
    <s v="NCC đã gửi hành động khắc phục"/>
    <s v="04/23/26"/>
    <s v="10/20/26"/>
    <x v="0"/>
  </r>
  <r>
    <n v="225"/>
    <n v="2026"/>
    <x v="3"/>
    <s v="Thực phẩm tươi sống, chế biến"/>
    <s v="Trái cây"/>
    <s v="Nguyễn Thị Thùy Linh"/>
    <s v="Lưu Thị Hậu"/>
    <s v="MN"/>
    <s v="Thành phố Cần Thơ"/>
    <s v="Kiểm soát nguồn"/>
    <s v="Sản xuất, kinh doanh"/>
    <n v="2010818"/>
    <s v="CÔNG TY TNHH MTV DVTM VĂN HỒNG "/>
    <s v=" "/>
    <s v="HND: Lê Thị Lùng, Ấp An Ninh, An Lạc Thôn, TP Cần Thơ"/>
    <s v="Ms, Trang"/>
    <n v="774847246"/>
    <s v="ctyvanhong2020@gmail,com"/>
    <s v="Mận An Phước"/>
    <s v="Huỳnh Thanh Hòa"/>
    <s v=" "/>
    <s v="QA NCC"/>
    <d v="2026-04-20T00:00:00"/>
    <n v="0"/>
    <s v=" Không đạt và ngừng mua hàng"/>
    <s v="Không có GPKD+GCN"/>
    <s v="Chưa cung cấp HĐ với Cty TNHH MTV DVTM Văn Hồng_x000a_Chưa cung cấp bản Cam kết sản xuất ATTP hộ nông dân"/>
    <s v="Vi phạm phụ gia, chất cấm"/>
    <s v="Chưa có biện pháp cách ly thuốc BVTV khi phun thuốc sang các ruộng xung quanh_x000a_Chưa cung cấp hóa đơn phân thuốc BVTV_x000a_Chưa có nhật ký sản xuất vùng trồng"/>
    <s v="Lỗi hồ sơ chứng từ truy xuất"/>
    <s v="Chưa có bảng nhận diện lô thửa"/>
    <s v="Lỗi quy trình sản xuất – chế biến"/>
    <s v="Chưa có tập huấn ATTP cho hộ nông dân liên kết_x000a_Có khu lưu trữ phân thuốc BVTV nhưng chưa có bảng nhận diện_x000a_Rác mận hư trong vườn nhưng chưa được thu gom xử lý"/>
    <n v="0.69"/>
    <s v="Đạt mức cơ bản và tái đánh giá sau 6 tháng"/>
    <s v="NCC đã gửi hành động khắc phục"/>
    <s v="04/23/26"/>
    <s v="10/20/26"/>
    <x v="0"/>
  </r>
  <r>
    <n v="226"/>
    <n v="2026"/>
    <x v="3"/>
    <s v="Thực phẩm tươi sống, chế biến"/>
    <s v="Trái cây"/>
    <s v="Nguyễn Thị Thùy Linh"/>
    <s v="Lưu Thị Hậu"/>
    <s v="MN"/>
    <s v="Thành phố Cần Thơ"/>
    <s v="Kiểm soát nguồn"/>
    <s v="Sản xuất, kinh doanh"/>
    <n v="2010818"/>
    <s v="CÔNG TY TNHH MTV DVTM VĂN HỒNG "/>
    <s v=" "/>
    <s v="HND: Phan Ngọc Lợi, Ấp Hòa Lợi, An Lạc Thôn, TP Cần Thơ"/>
    <s v="Ms, Trang"/>
    <n v="774847246"/>
    <s v="ctyvanhong2020@gmail,com"/>
    <s v="Mận An Phước"/>
    <s v="Huỳnh Thanh Hòa"/>
    <s v=" "/>
    <s v="QA NCC"/>
    <d v="2026-04-20T00:00:00"/>
    <n v="0.61"/>
    <s v="Đạt mức cơ bản và tái đánh giá sau 6 tháng"/>
    <m/>
    <s v=" "/>
    <s v="Vi phạm phụ gia, chất cấm"/>
    <s v="Chưa có biện pháp cách ly thuốc BVTV khi phun thuốc sang các ruộng xung quanh_x000a_Nhật ký trồng trọt chưa có liều lượng và thời gian cách ly"/>
    <s v="Lỗi hồ sơ chứng từ truy xuất"/>
    <s v="Chưa có bảng nhận diện lô thửa"/>
    <s v="Lỗi quy trình sản xuất – chế biến"/>
    <s v="Chưa có tập huấn ATTP cho hộ nông dân liên kết_x000a_Có khu lưu trữ phân thuốc BVTV nhưng chưa có bảng nhận diện_x000a_Rác mận hư trong vườn nhưng chưa được thu gom xử lý"/>
    <n v="0.64"/>
    <s v="Đạt mức cơ bản và tái đánh giá sau 6 tháng"/>
    <s v="NCC đã gửi hành động khắc phục"/>
    <s v="04/23/26"/>
    <s v="10/20/26"/>
    <x v="0"/>
  </r>
  <r>
    <n v="227"/>
    <n v="2026"/>
    <x v="3"/>
    <s v="Thực phẩm tươi sống, chế biến"/>
    <s v="Trái cây"/>
    <s v="Nguyễn Thị Thùy Linh"/>
    <s v="Lưu Thị Hậu"/>
    <s v="MN"/>
    <s v="Tỉnh Đồng Nai"/>
    <s v="Định kỳ"/>
    <s v="Sản xuất, kinh doanh"/>
    <n v="2010453"/>
    <s v="CÔNG TY TNHH NÔNG SẢN XANH AN PHÁT"/>
    <s v="Số 481 xa lộ Hà Nội, khu phố 5B, P, Tân Biên, TP, Biên Hòa, Tỉnh Đồng Nai, "/>
    <s v=" "/>
    <s v="Ms Trang"/>
    <n v="916260911"/>
    <s v="ceo@depaco,vn"/>
    <s v="Đu đủ và dưa lưới các loại"/>
    <s v="Trần Khắc Điệp"/>
    <s v=" "/>
    <s v="QA NCC"/>
    <d v="2026-04-20T00:00:00"/>
    <n v="0.8"/>
    <s v="Đạt mức trung bình và tái đánh giá sau 1 năm"/>
    <m/>
    <s v=" "/>
    <s v="Vi phạm kiểm soát mối nguy"/>
    <s v="Chưa có biểu mẫu ghi nhận việc kiểm soát đo lường đối với các sản phẩm được cân và ghi nhãn định lượng sẵn tại cơ sở,"/>
    <s v="Lỗi bao bì thiếu thông tin truy xuất"/>
    <s v="Nhật kí sản xuất HLK Nguyễn Thị Phương Mai chưa thể hiện loại phân sử dụng (loại hỗn hợp nhiều thành phần)"/>
    <s v="Lỗi quy trình sản xuất – chế biến"/>
    <s v="Phân thuốc tại hộ Lý A Lục tập kết ngoài sân, không có kho chứa và khóa an toàn_x000a_Trên vườn trồng không có bảng nhận diện lô/thửa nên không so sánh đối chiếu với nhật kí sản xuất được (HKL Lý A Lục)_x000a_Trên nhật kí sản xuất chưa thể hiện thời gian cách ly khi sử dụng phân thuốc (HLK Lý A Lục)_x000a_Hàng hóa trong kho thành phẩm để sát tường_x000a_Cửa ra vào khu sơ chế thiếu lớp rèm đệm_x000a_NCC chưa thực hiện kiểm định nước tại cơ sở_x000a_Sử dụng nước rửa tay có mùi và chưa có cồn sát khuẩn_x000a_Nhân viên nữ còn đeo nữ trang trong lúc thao tác sơ chế/đóng gói,"/>
    <n v="0.8"/>
    <s v="Đạt mức trung bình và tái đánh giá sau 1 năm"/>
    <s v=" "/>
    <s v=" "/>
    <s v="04/20/27"/>
    <x v="0"/>
  </r>
  <r>
    <n v="228"/>
    <n v="2026"/>
    <x v="3"/>
    <s v="Thực phẩm tươi sống, chế biến"/>
    <s v="Trái cây"/>
    <s v="Nguyễn Thị Thùy Linh"/>
    <s v="Lưu Thị Hậu"/>
    <s v="MN"/>
    <s v="Tỉnh Đồng Nai"/>
    <s v="Kiểm soát nguồn"/>
    <s v="Sản xuất, kinh doanh"/>
    <n v="2010453"/>
    <s v="CÔNG TY TNHH NÔNG SẢN XANH AN PHÁT"/>
    <s v=" "/>
    <s v="HKL Nguyễn Thị Phương Mai_Ấp Cẩm Sơn, xã Cẩm Mỹ, tỉnh Đồng Nai"/>
    <s v="Ms Trang"/>
    <n v="916260911"/>
    <s v="ceo@depaco,vn"/>
    <s v="Dưa lưới ruột vàng, dưa lưới Huỳnh Long, dưa lưới Hạ Uyển"/>
    <s v="Trần Khắc Điệp"/>
    <s v=" "/>
    <s v="QA NCC"/>
    <d v="2026-04-20T00:00:00"/>
    <n v="0.83"/>
    <s v="Đạt mức trung bình và tái đánh giá sau 1 năm"/>
    <m/>
    <s v=" "/>
    <m/>
    <s v=" "/>
    <s v="Lỗi hồ sơ chứng từ truy xuất"/>
    <s v="Nhật kí sản xuấNhật kí sản xuất HLK Nguyễn Thị Phương Mai chưa thể hiện loại phân sử dụng (loại hỗn hợp nhiều thành phần) HLK "/>
    <m/>
    <s v=" "/>
    <n v="0.83"/>
    <s v="Đạt mức trung bình và tái đánh giá sau 1 năm"/>
    <s v=" "/>
    <s v=" "/>
    <s v="04/20/27"/>
    <x v="0"/>
  </r>
  <r>
    <n v="229"/>
    <n v="2026"/>
    <x v="3"/>
    <s v="Thực phẩm tươi sống, chế biến"/>
    <s v="Trái cây"/>
    <s v="Nguyễn Thị Thùy Linh"/>
    <s v="Lưu Thị Hậu"/>
    <s v="MN"/>
    <s v="Thành phố Hồ Chí Minh"/>
    <s v="Kiểm soát nguồn"/>
    <s v="Sản xuất, kinh doanh"/>
    <n v="2010453"/>
    <s v="CÔNG TY TNHH NÔNG SẢN XANH AN PHÁT"/>
    <s v=" "/>
    <s v="HLK Lý A Lục_Tổ 13, Ấp Phú Hòa, Xã Hòa Hiệp, Tp HCM"/>
    <s v="Ms Trang"/>
    <n v="916260911"/>
    <s v="ceo@depaco,vn"/>
    <s v="Đu đủ ruột vàng, đu đủ ruột đỏ"/>
    <s v="Trần Khắc Điệp"/>
    <s v=" "/>
    <s v="QA NCC"/>
    <d v="2026-04-20T00:00:00"/>
    <n v="0.74"/>
    <s v="Đạt mức cơ bản và tái đánh giá sau 6 tháng"/>
    <m/>
    <s v=" "/>
    <m/>
    <s v=" "/>
    <s v="Lỗi hồ sơ chứng từ truy xuất"/>
    <s v="Trên vườn chưa có bảng thông tin phân lô thửa nên chưa đối chiếu được với nhật kí sản xuất để theo dõi gian cách ly khi sử dụng phân thuốc (HLK Lý A Lục)_x000a_Trên vườn trồng không có bảng nhận diện lô/thửa nên không so sánh đối chiếu với nhật kí sản xuất được (HKL Lý A Lục)"/>
    <s v="Lỗi vệ sinh nhà xưởng – thiết bị"/>
    <s v="Phân thuốc và BVTV tại hộ nông dân tập kết ngoài sân, không có kho chứa và khóa an toàn"/>
    <n v="0.74"/>
    <s v="Đạt mức cơ bản và tái đánh giá sau 6 tháng"/>
    <s v=" "/>
    <s v=" "/>
    <s v="10/20/26"/>
    <x v="0"/>
  </r>
  <r>
    <n v="230"/>
    <n v="2026"/>
    <x v="3"/>
    <s v="Thực phẩm tươi sống, chế biến"/>
    <s v="Thủy hải sản"/>
    <s v="Nguyễn Thị Thanh Hào"/>
    <s v="Trần Quang Huy"/>
    <s v="MB"/>
    <s v="Thành phố Hà Nội"/>
    <s v="Kiểm soát nguồn"/>
    <s v="Sản xuất, kinh doanh"/>
    <n v="2010727"/>
    <s v="CƠ SỞ KINH DOANH HOÀNG THỊ XUYÊN"/>
    <s v="Sô 18A ngõ 7, phố Yên Phúc, phường Phúc La, Hà Đông, Hà Nội (phường Hà Đông, Hà Nội)"/>
    <s v=" "/>
    <s v=" "/>
    <s v=" "/>
    <s v=" "/>
    <s v="Thịt ốc"/>
    <s v="Nguyễn Thị Kim Lanh"/>
    <s v="Lê Anh Dũng"/>
    <s v="QA NCC"/>
    <d v="2026-04-21T00:00:00"/>
    <n v="0.622"/>
    <s v="Đạt mức cơ bản và tái đánh giá sau 6 tháng"/>
    <m/>
    <s v=" "/>
    <s v="Vi phạm về ATTP: Lịch sử vi phạm kiểm nghiệm (vi sinh/kháng sinh,…), KNKH"/>
    <s v="Có lịch sử vi phạm kiểm nghiệm tôm sú, lươn_x000a_Cân chưa có kiểm định =&gt; NCC bổ sung cân có kiểm định_x000a_Kho đẻ công cụ dụng cụ =&gt; cần quây kín và dọn dẹp vẹ sinh_x000a_Chưa có hồ sơ kiểm tra hàng hóa trong quá trình đóng thùng xuất đi_x000a_Bổ sung thiết bị bắn nhiệt độ để kiểm soát =&gt; Bổ sung có phiếu kiểm tra_x000a_Chưa có phiếu kỉm nghiệm nước đá =&gt; Vì nước đá đang tiếp xúc tực tiếp với thực phẩm_x000a_Chưa phân công rõ ràng về nhân sự chịu trách nhiệm về chất lượng_x000a_Chưa ghi chép thông tin hồ sơ theo dõi sản xuất"/>
    <s v="Lỗi hồ sơ chứng từ truy xuất"/>
    <s v="Cần bỏ sung hồ sơ truy xuất nguồn mua liên quan đến phần kiểm soát chất lượng"/>
    <s v="Lỗi vệ sinh nhà xưởng – thiết bị"/>
    <s v="Cơ sở nằm ở trong khu vực đông dân cư_x000a_Dọn kho tầng 2 để đảm bảo sạch sẽ chánh côn trùng_x000a_Nhà xưởng chưa kín_x000a_Tường đang ốp tôn, do cơ sở nhỏ lẻ_x000a_Sủ dụng nước sạch của nhà máy nước_x000a_Sàn vẫn đọng nước_x000a_NCC đang dùng túi bóng to để đựng cá vận chuyển vể các tỉnh_x000a_Công nhân càn tuân thủ bảo hộ khi đóng gói sản phẩm_x000a_Cần có hướng dẫn rửa tay sau khi đi vệ sinh_x000a_Chưa có hồ sơ vệ sinh"/>
    <n v="0.622"/>
    <s v="Đạt mức cơ bản và tái đánh giá sau 6 tháng"/>
    <s v=" "/>
    <s v=" "/>
    <s v="10/21/26"/>
    <x v="0"/>
  </r>
  <r>
    <n v="231"/>
    <n v="2026"/>
    <x v="3"/>
    <s v="Thực phẩm tươi sống, chế biến"/>
    <s v="Trái cây"/>
    <s v="Nguyễn Thị Thùy Linh, Nguyễn Thị Nhung"/>
    <s v="Lưu Thị Hậu, Dương Thị Lựu"/>
    <s v="MB"/>
    <s v="Thành phố Hà Nội"/>
    <s v="Định kỳ"/>
    <s v="Kinh doanh"/>
    <n v="2004749"/>
    <s v="CTY CP HTS VIỆT NAM"/>
    <s v="Số 78 đường Cầu Diễn, Nam Từ Liêm, Hà Nội"/>
    <s v=" "/>
    <s v="Ms Linh"/>
    <s v=" "/>
    <s v=" "/>
    <s v="Trái cây (Dưa bở, Hồng xiêm, xoài keo vàng, mận hậu, quyt đường, ổi nữ hoàng, quả nhãn, nho, táo xanh, xoài cát chu, xoài giống ĐL, xoài đỏ ĐL, Xoài Hòa Lộc, xoài giống Úc"/>
    <s v="Nguyễn Thị Hồng Tịnh"/>
    <s v=" "/>
    <s v="QA NCC"/>
    <d v="2026-04-21T00:00:00"/>
    <n v="0.73199999999999998"/>
    <s v="Đạt mức cơ bản và tái đánh giá sau 6 tháng"/>
    <m/>
    <s v=" "/>
    <s v="Vi phạm nhãn mác/bao bì"/>
    <s v="Nhãn sản phẩm (Nho, mận hậu, Nhãn) thiếu thông tin &quot;Hình ảnh chỉ mang tính chất minh họa&quot;_x000a_Cân điện tử chưa dán tem kiểm định cân (có hồ sơ KĐ)"/>
    <m/>
    <s v=" "/>
    <s v="Lỗi vệ sinh nhà xưởng – thiết bị"/>
    <s v="&quot;Bao bì đựng thực phẩm đc lưu trữ trực tiếp dưới sàn_x000a_Hàng chờ xử lý trong kho chưa có thẻ nhận dạng&quot;_x000a_Sàn kho bẩn_x000a_Tường bám bẩn, tường kho mát có gỉ mốc_x000a_Trần nhà ẩm bị mốc góc nhà_x000a_CCDC: Bàn sơ chế bám bẩn, máy pack khay gỉ"/>
    <n v="0.73"/>
    <s v="Đạt mức cơ bản và tái đánh giá sau 6 tháng"/>
    <s v=" "/>
    <s v=" "/>
    <s v="10/21/26"/>
    <x v="0"/>
  </r>
  <r>
    <n v="232"/>
    <n v="2026"/>
    <x v="3"/>
    <s v="Thực phẩm tươi sống, chế biến"/>
    <s v="Trái cây"/>
    <s v="Nguyễn Thị Thùy Linh, Nguyễn Thị Nhung"/>
    <s v="Lưu Thị Hậu, Dương Thị Lựu"/>
    <s v="MN"/>
    <s v="Tỉnh Vĩnh Long"/>
    <s v="Định kỳ"/>
    <s v="Kinh doanh"/>
    <n v="2062520"/>
    <s v="CÔNG TY TNHH TM PHÁT HƯNG THỊNH"/>
    <s v="10B1/1, ấp Phú Long B, Xã Phú Quới, Tỉnh Vĩnh Long"/>
    <s v=" "/>
    <s v="Mr, Triết"/>
    <n v="908818790"/>
    <s v="phathungthinh,fruit@gmail,com"/>
    <s v="Dưa hấu không hạt, dưa hấu HMN, mít Thái,chuối sứ"/>
    <s v="Huỳnh Thanh Hòa"/>
    <s v=" "/>
    <s v="QA NCC"/>
    <d v="2026-04-22T00:00:00"/>
    <n v="0.55000000000000004"/>
    <s v=" Không đạt và ngừng mua hàng"/>
    <m/>
    <s v=" "/>
    <s v="Lỗi khác"/>
    <s v="Chưa cung cấp hồ sơ công bố túi lưới bao cam sành, bưởi da xanh_x000a_Chưa có kiểm định cân tại cơ sở sơ chế"/>
    <m/>
    <s v=" "/>
    <s v="Lỗi vệ sinh nhà xưởng – thiết bị"/>
    <s v="Chưa cung cấp KN đất nước vùng trồng_x000a_Tường, trần khu vực tiếp nhận còn nhiều mạng nhện_x000a_Chưa có màng chắn côn trùng tại các cửa ra vào_x000a_Chưa có KN nước tại cơ sở sản xuất_x000a_Chưa cung cấp hóa đơn rác_x000a_Sử dụng nước rửa tay có mùi( sử dụng lifebouy)chưa có hướng dẫn rữa tay và nhắc nhở rửa tay sau khi đi vệ sinh"/>
    <n v="0.67"/>
    <s v="Đạt mức cơ bản và tái đánh giá sau 6 tháng"/>
    <s v="NCC đã gửi hành động khắc phục"/>
    <s v="04/24/26"/>
    <s v="10/22/26"/>
    <x v="0"/>
  </r>
  <r>
    <n v="233"/>
    <n v="2026"/>
    <x v="3"/>
    <s v="Thực phẩm tươi sống, chế biến"/>
    <s v="Trái cây"/>
    <s v="Nguyễn Thị Thùy Linh, Nguyễn Thị Nhung"/>
    <s v="Lưu Thị Hậu, Dương Thị Lựu"/>
    <s v="MN"/>
    <s v="Tỉnh Vĩnh Long"/>
    <s v="Kiểm soát nguồn"/>
    <s v="Kinh doanh"/>
    <n v="2062520"/>
    <s v="CÔNG TY TNHH TM PHÁT HƯNG THỊNH"/>
    <s v=" "/>
    <s v="HND: Nguyễn Văn Ít , Phú Long B, Phú Quới, Long Hồ, Vĩnh Long"/>
    <s v="Mr, Triết"/>
    <n v="908818790"/>
    <s v="phathungthinh,fruit@gmail,com"/>
    <s v="Chuối sứ, mít Thái"/>
    <s v="Huỳnh Thanh Hòa"/>
    <s v=" "/>
    <s v="QA NCC"/>
    <d v="2026-04-22T00:00:00"/>
    <n v="0.47"/>
    <s v=" Không đạt và ngừng mua hàng"/>
    <m/>
    <s v=" "/>
    <s v="Vi phạm phụ gia, chất cấm"/>
    <s v="Chưa có biện pháp cách ly thuốc BVTV khi phun thuốc sang các ruộng xung quanh_x000a_Chưa cung cấp hóa đơn phân thuốc BVTV_x000a_Chưa cung cấp nhật ký trồng trọt"/>
    <s v="Lỗi hồ sơ chứng từ truy xuất"/>
    <s v="Chưa có bảng nhận diện lô thửa"/>
    <s v="Lỗi khác"/>
    <s v="Chưa có tập huấn hướng dẫn ATTP hộ nông dân liên kết_x000a_Rác thân chuối sau thu hoạch chưa được thu gom xử lý_x000a_Chưa Có bể hoặc dụng cụ chứa vỏ bao bì thuốc bảo vệ thực vật"/>
    <n v="0.64"/>
    <s v="Đạt mức cơ bản và tái đánh giá sau 6 tháng"/>
    <s v="NCC đã gửi hành động khắc phục"/>
    <s v="04/24/26"/>
    <s v="10/22/26"/>
    <x v="0"/>
  </r>
  <r>
    <n v="234"/>
    <n v="2026"/>
    <x v="3"/>
    <s v="Thực phẩm tươi sống, chế biến"/>
    <s v="Trái cây"/>
    <s v="Nguyễn Thị Thùy Linh, Nguyễn Thị Nhung"/>
    <s v="Lưu Thị Hậu, Dương Thị Lựu"/>
    <s v="MN"/>
    <s v="Tỉnh Vĩnh Long"/>
    <s v="Kiểm soát nguồn"/>
    <s v="Kinh doanh"/>
    <n v="2062520"/>
    <s v="CÔNG TY TNHH TM PHÁT HƯNG THỊNH"/>
    <s v=" "/>
    <s v="HND: Nguyễn Xuân Đảnh, Long Hưng A, Lấp Vò, Đồng Tháp"/>
    <s v="Mr, Triết"/>
    <n v="908818790"/>
    <s v="phathungthinh,fruit@gmail,com"/>
    <s v="Dưa hấu Không hạt, dưa hấu HMN"/>
    <s v="Huỳnh Thanh Hòa"/>
    <s v=" "/>
    <s v="QA NCC"/>
    <d v="2026-04-22T00:00:00"/>
    <n v="0.67"/>
    <s v="Đạt mức cơ bản và tái đánh giá sau 6 tháng"/>
    <m/>
    <s v=" "/>
    <s v="Vi phạm phụ gia, chất cấm"/>
    <s v="Chưa có biện pháp cách ly thuốc BVTV khi phun thuốc sang các ruộng xung quanh"/>
    <s v="Lỗi hồ sơ chứng từ truy xuất"/>
    <s v="Chưa có bảng nhận diện lô thửa"/>
    <s v="Lỗi quy trình sản xuất – chế biến"/>
    <s v="Chưa có tập huấn hướng dẫn ATTP hộ nông dân liên kết_x000a_Dưa thu hoạch còn để trực tiếp dưới đất_x000a_Chưa Có bể hoặc dụng cụ chứa vỏ bao bì thuốc bảo vệ thực vật"/>
    <n v="0.67"/>
    <s v="Đạt mức cơ bản và tái đánh giá sau 6 tháng"/>
    <s v=" "/>
    <s v=" "/>
    <s v="10/22/26"/>
    <x v="0"/>
  </r>
  <r>
    <n v="235"/>
    <n v="2026"/>
    <x v="3"/>
    <s v="Thực phẩm tươi sống, chế biến"/>
    <s v="Rau củ"/>
    <s v="Nguyễn Thị Kim Cúc, Nguyễn Thị Quyên"/>
    <s v="Lưu Thị Hậu, Dương Thị Lựu"/>
    <s v="MB"/>
    <s v="Tỉnh Hưng Yên"/>
    <s v="Định kỳ"/>
    <s v="Sản xuất, kinh doanh"/>
    <n v="2008074"/>
    <s v="CTY TNHH ĐTPT TTM FARM"/>
    <s v="Thôn Đồng Mỹ, Xã Tân Minh, Huyện Yên Mỹ, Tỉnh Hưng Yên. "/>
    <s v=" "/>
    <s v="Ms Duyên- Hồng"/>
    <n v="973543434"/>
    <s v=": ttmfarm@gmail.com"/>
    <s v="rau củ"/>
    <s v="Trần Văn Khoa"/>
    <m/>
    <s v="QA NCC"/>
    <d v="2026-04-21T00:00:00"/>
    <n v="0.6"/>
    <s v="Đạt mức cơ bản và tái đánh giá sau 6 tháng"/>
    <m/>
    <m/>
    <s v="Hồ sơ pháp lý sản phẩm: không có công bố/sai công bố/sai tiêu chuẩn "/>
    <s v="Sản phẩm cần nước chưa có chứng nhận vùng trồng"/>
    <s v="Lỗi hồ sơ chứng từ truy xuất"/>
    <s v="Nhật ký sản xuất chưa thể hiện thông tin: lô thửa, ngày thu hoạch, sản lượng thu hoạch_x000a_Vườn chưa có bảng biển nhận diện"/>
    <s v="Lỗi vệ sinh nhà xưởng – thiết bị"/>
    <s v="Nhà xưởng chưa kín=&gt; rủi ro nhiễm chéo"/>
    <n v="0.6"/>
    <s v="Đạt mức cơ bản và tái đánh giá sau 6 tháng"/>
    <m/>
    <m/>
    <d v="2026-10-21T00:00:00"/>
    <x v="0"/>
  </r>
  <r>
    <n v="236"/>
    <n v="2026"/>
    <x v="3"/>
    <s v="Thực phẩm tươi sống, chế biến"/>
    <s v="Rau củ"/>
    <s v="Nguyễn Thị Kim Cúc, Nguyễn Thị Quyên"/>
    <s v="Lưu Thị Hậu, Dương Thị Lựu"/>
    <s v="MB"/>
    <s v="Thành phố Hà Nội"/>
    <s v="Định kỳ"/>
    <s v="Sản xuất và kinh doanh"/>
    <n v="2002599"/>
    <s v="CTY CP GTECH VIỆT NAM"/>
    <s v="Thôn Bằng Sở, xã Ninh Sở, Huyện Thường Tín, Hà Nội"/>
    <s v=" "/>
    <s v="Chị Hà"/>
    <n v="984920986"/>
    <s v="Vinasafl &lt;vinasafl@gmail.com&gt;"/>
    <s v="rau củ"/>
    <s v="Nguyễn Thị Hồng Tịnh"/>
    <s v="Nguyễn Thị Kim Lanh"/>
    <s v="QA NCC"/>
    <d v="2026-04-24T00:00:00"/>
    <n v="0.73570000000000002"/>
    <s v="Đạt mức cơ bản và tái đánh giá sau 6 tháng"/>
    <m/>
    <m/>
    <s v="Vi phạm nhãn mác/bao bì"/>
    <s v="Tem nhãn phụ của SP chưa điều chỉnh đơn vị hành chính mới"/>
    <s v="Lỗi hồ sơ chứng từ truy xuất"/>
    <s v="Sản phẩm hạt sen  lấy từ hộ Nguyễn Thanh Tuấn thiếu BCK lĩnh vực trồng trọt"/>
    <s v="Lỗi khác"/>
    <s v="Nước sản xuất chưa có kết quả kiểm nghiệm (NCC đã gửi mẫu đi kiểm)"/>
    <n v="0.73570000000000002"/>
    <s v="Đạt mức cơ bản và tái đánh giá sau 6 tháng"/>
    <m/>
    <m/>
    <d v="2026-10-24T00:00:00"/>
    <x v="0"/>
  </r>
  <r>
    <n v="237"/>
    <n v="2026"/>
    <x v="3"/>
    <s v="Thực phẩm tươi sống, chế biến"/>
    <s v="Rau củ"/>
    <s v="Lâm Kim Huyền Trân_x000a_Kiều Thị Thuyết Sương_x000a_Nguyễn Thị Bách Thoa"/>
    <s v="Dương Thị Lựu"/>
    <s v="MN"/>
    <s v="Tỉnh Lâm Đồng"/>
    <s v="Định kỳ"/>
    <s v="Sản xuất và kinh doanh"/>
    <n v="2010978"/>
    <s v="CTY TNHH SXTM HỒNG ÂN"/>
    <s v="Thôn Ninh Hòa, xã Ninh Gia, huyện Đức Trọng, Lâm Đồng"/>
    <m/>
    <s v="Phạm Thị Ân"/>
    <n v="917520243"/>
    <s v="phaman.ruougaco@gmail.com; ruougaco@gmail.com; nampoco.gaco@gmail.com"/>
    <s v="Nấm bào ngư xám, nấm notaky, nấm mỡ, nấm hương tươi"/>
    <s v="Trần Xuân Hưng"/>
    <m/>
    <s v="QA NCC"/>
    <d v="2026-04-24T00:00:00"/>
    <n v="0.81"/>
    <s v="Đạt mức trung bình và tái đánh giá sau 1 năm"/>
    <m/>
    <m/>
    <m/>
    <m/>
    <s v="Lỗi hồ sơ chứng từ truy xuất"/>
    <s v="HLK chưa có bảng nhận diện lô thửa"/>
    <s v="Lỗi vệ sinh nhà xưởng – thiết bị"/>
    <s v="Các hộ liên kết chưa có phiếu kiểm nghiệm nước tưới_x000a_Kho bảo quản chưa có bảng nhận diện kho thành phẩm, kho nguyên liệu_x000a_Có sơ đồ bẫy chuột, đè bẫy côn trùng. Chưa có hồ sơ theo dõi bẫy chuột"/>
    <n v="0.81"/>
    <s v="Đạt mức trung bình và tái đánh giá sau 1 năm"/>
    <m/>
    <m/>
    <d v="2027-04-24T00:00:00"/>
    <x v="0"/>
  </r>
  <r>
    <n v="238"/>
    <n v="2026"/>
    <x v="3"/>
    <s v="Thực phẩm tươi sống, chế biến"/>
    <s v="Thức ăn nấu sẵn"/>
    <s v="Nguyễn Thị Dung_x000a_Nguyễn Thị Ngọc Tú"/>
    <s v="Huỳnh Thị Bảo Trâm"/>
    <s v="MN"/>
    <s v="Thành phố Hồ Chí Minh"/>
    <s v="Định kỳ"/>
    <s v="Sản xuất và kinh doanh"/>
    <n v="2008325"/>
    <s v="CTY TNHH GFU"/>
    <s v="688/59A Hương Lộ 2, Bình Trị Đông, Bình Tân "/>
    <m/>
    <s v="Ms Dương"/>
    <s v="0817867717"/>
    <s v="Kingskimchi@gmail.com; sales@gfu.vn"/>
    <s v="Kim chi, cà pháo"/>
    <s v="Nguyễn Quốc Hiển"/>
    <m/>
    <s v="QA NCC"/>
    <d v="2026-04-24T00:00:00"/>
    <n v="0.82"/>
    <s v="Đạt mức trung bình và tái đánh giá sau 1 năm"/>
    <m/>
    <m/>
    <s v="Vi phạm kiểm soát mối nguy"/>
    <s v="Chưa có khu vực riêng để lưu trữ hàng chờ xử lý_x000a_Chưa bố trị kệ lưu mẫu nên khó vận hành cho việc kiểm tra và đánh giá chất lượng"/>
    <s v="Lỗi hồ sơ chứng từ truy xuất"/>
    <s v="Có hổ sơ kiểm soát từ nguyên liệu đến thành phẩm tuy nhiên cần rà soát các chỉ tiêu đánh giá và điều chỉnh quy trình phù hợp với thực tế sản xuất."/>
    <s v="Lỗi vệ sinh nhà xưởng – thiết bị"/>
    <s v="Cần có kế hoạch bảo trì thay thế máy cắt cải (ghi nhận bong tróc)_x000a_Thớt sơ chế cần được thay thế định kỳ (ghi nhận thớt nhưa có hiện tượng bong tróc)_x000a_Ghi nhận NCC có bảng ghi thông tin về hàng lưu trữ, tuy nhiên cần lưu ý thẻ tạm và sản phẩm đã đóng date để tránh gây sai lệch về thời gian"/>
    <n v="0.82"/>
    <s v="Đạt mức trung bình và tái đánh giá sau 1 năm"/>
    <m/>
    <m/>
    <d v="2027-04-24T00:00:00"/>
    <x v="0"/>
  </r>
  <r>
    <n v="239"/>
    <n v="2026"/>
    <x v="3"/>
    <s v="Thực phẩm tươi sống, chế biến"/>
    <s v="Rau củ"/>
    <s v="Lâm Kim Huyền Trân_x000a_Kiều Thị Thuyết Sương_x000a_Nguyễn Thị Bách Thoa"/>
    <s v="Dương Thị Lựu"/>
    <s v="MN"/>
    <s v="Thành phố Hồ Chí Minh"/>
    <s v="Định kỳ"/>
    <s v="Sản xuất và kinh doanh"/>
    <n v="2003784"/>
    <s v="CÔNG TY TNHH MTV SXKDDV TRÂM ANH"/>
    <s v="133-133A-133B An Phú Đông 03, P. An Phú Đông, Q12"/>
    <s v=" "/>
    <s v="Ms. Thẩm"/>
    <n v="902343143"/>
    <s v="Foodtramanh@gmail.com"/>
    <s v="Nấm bào ngư trắng, xám, nấm NK"/>
    <s v="Trần Khắc Điệp"/>
    <s v=" "/>
    <s v="QA NCC"/>
    <d v="2026-03-04T00:00:00"/>
    <s v="77.0%"/>
    <s v="Đạt mức trung bình và tái đánh giá sau 1 năm"/>
    <m/>
    <s v=" "/>
    <m/>
    <s v=" "/>
    <s v="Lỗi hồ sơ chứng từ truy xuất"/>
    <s v="Có nhật kí sản xuất của riêng mỗi trại nấm, tuy nhiên:_x000a_Tại trại chưa có bảng nhận diện thông tin lô thử: một trại trồng 02 loại nấm trở lên, và ngày cấy phôi cũng khách nhau_x000a_Hồ sơ truy xuất: có quy trình truy xuất nhung chưa khoa học, chưa mã hóa số lô với các mặt hàng nhập khẩu."/>
    <s v="Lỗi quy trình sản xuất – chế biến"/>
    <s v="Nhà nấm nhiều rác lá cây và rác nhựa dưới nền_x000a_Chưa cung cấp KN nước tưới vùng trồng nấm bào ngư (nước giếng)_x000a_Chưa cung cấp KN  giá thể trồng nấm bào ngư_x000a_Khảo sát thực tế 03 nhà nấm của hộ liên kết nấm bào ngư: bịch phôi nấm không có khoản cách với mặt đất (chậm đất), nấm khi ra có thể tiếp xúc trực tiếp với nền đất)_x000a_Trên sàn khu vực sơ chế có nhiều vụn xốp_x000a_Một số thùng rác trong khu sơ chế chưa có túi rác_x000a_Sử dụng nước rửa tay có mùi và không có trang bị cồn sát khuẩn_x000a_Có hợp đồng với bên thứ 3 là công ty cổ phần tập đoàn Wincare (ngày nghiệm thu gần nhất là 30/03/2026)_x000a_Biểu mẫu theo dõi, chưa thể hiện được số lượng côn trùng và chủng loại từ đó đưa ra được các cảnh báo và hướng khắc phục phù hợp."/>
    <n v="0.77"/>
    <s v="Đạt mức trung bình và tái đánh giá sau 1 năm"/>
    <s v=" "/>
    <s v=" "/>
    <d v="2027-03-04T00:00:00"/>
    <x v="0"/>
  </r>
  <r>
    <n v="240"/>
    <n v="2026"/>
    <x v="3"/>
    <s v="Thực phẩm tươi sống, chế biến"/>
    <s v="Rau củ"/>
    <s v="Lâm Kim Huyền Trân_x000a_Kiều Thị Thuyết Sương_x000a_Nguyễn Thị Bách Thoa"/>
    <s v="Dương Thị Lựu"/>
    <s v="MN"/>
    <s v="Tỉnh Đồng Nai"/>
    <s v="Kiểm soát nguồn"/>
    <s v="Sản xuất và kinh doanh"/>
    <n v="2003784"/>
    <s v="CÔNG TY TNHH MTV SXKDDV TRÂM ANH"/>
    <s v=" "/>
    <s v="HLK Nguyễn Thị Lời_HTX Bảo Quang, Long Khánh, Đồng Nai "/>
    <s v="Ms. Thẩm"/>
    <n v="902343143"/>
    <s v="Foodtramanh@gmail.com"/>
    <s v="Nấm bào ngư trắng, xám, nấm NK"/>
    <s v="Trần Khắc Điệp"/>
    <s v=" "/>
    <s v="QA NCC"/>
    <d v="2026-03-04T00:00:00"/>
    <s v="64.0%"/>
    <s v="Đạt mức cơ bản và tái đánh giá sau 6 tháng"/>
    <m/>
    <s v=" "/>
    <s v="Vi phạm kiểm soát mối nguy"/>
    <s v="Chưa cung cấp kiểm nghiệm giá thể trồng nấm bào ngư_x000a_Chưa cung cấp kiểm nghiệm nước tưới vùng trồng nấm bào ngư (nước giếng)"/>
    <s v="Lỗi hồ sơ chứng từ truy xuất"/>
    <s v="Có nhật kí sản xuất của riêng mỗi trại nấm, tuy nhiên:_x000a_Tại trại chưa có bảng nhận diện thông tin lô thử: một trại trồng 02 loại nấm trở lên và ngày cấy phôi cũng khách nhau"/>
    <s v="Lỗi quy trình sản xuất – chế biến"/>
    <s v="Khảo sát thực tế 03 nhà nấm của hộ liên kết nấm bào ngư: bịch phôi nấm không có khoản cách với mặt đất (chậm đất), nấm khi ra có thể tiếp xúc trực tiếp với nền đất._x000a_Nhà nấm nhiều rác lá cây và rác nhựa dưới nền"/>
    <n v="0.64"/>
    <s v="Đạt mức cơ bản và tái đánh giá sau 6 tháng"/>
    <s v=" "/>
    <s v=" "/>
    <d v="2026-09-04T00:00:00"/>
    <x v="0"/>
  </r>
  <r>
    <n v="241"/>
    <n v="2026"/>
    <x v="3"/>
    <s v="Thực phẩm công nghệ"/>
    <s v="Bánh kẹo"/>
    <s v="Đại Thị Thanh Huyền, Nguyễn Thị Kim Chi "/>
    <s v="Lê Khánh Châu"/>
    <s v="MN"/>
    <s v="Thành phố Hồ Chí Minh"/>
    <s v="Định kỳ"/>
    <s v="Sản xuất và kinh doanh"/>
    <n v="2006872"/>
    <s v="CTY TNHH MARKETING IBC"/>
    <s v="9/4 Nhị Bình 12, Xã Đông Thạnh, TPHCM, Việt Nam"/>
    <s v=" "/>
    <s v=" "/>
    <n v="969147140"/>
    <s v="salesfood.ibc@gmail.com"/>
    <s v="Khô gà lá chanh, khô gà bơ tỏi"/>
    <s v="Hoàng Kim Duy"/>
    <s v=" "/>
    <s v="QA NCC"/>
    <d v="2026-04-24T00:00:00"/>
    <s v="55,9%"/>
    <s v=" Không đạt và ngừng mua hàng"/>
    <m/>
    <s v=" "/>
    <s v="Vi phạm nhãn mác/bao bì"/>
    <s v="Chưa có kiểm nghiệm nguyên liệu lá chanh sấy khô, tỏi tươi, gừng, sả ; chưa có hợp đồng nguyên liệu ớt tươi_x000a_Sản phẩm sản xuất ở HCM nhưng đang mã hóa là ở HN (17 mã) ;  Giờ in ghi chưa đúng đối với ca sản xuất chiều"/>
    <s v="Lỗi hồ sơ chứng từ truy xuất"/>
    <s v="Nhà xưởng chưa đảm bảo nguyên tắc 01 chiều_x000a_Có kế hoạch/ quy trình/ quy định kiểm soát chất lượng từ nguyên liệu đến thành phẩm nhưng chưa lưu đầy đủ hồ sơ hết vòng đời sản phẩm_x000a_Chưa có hợp đồng + hóa đơn nguyên liệu ớt tươi ; Chưa có HSCB + PKN hạt điều_x000a_Chưa có hồ sơ day du đảm bảo truy xuất từ đầu vào đến đầu ra_x000a_Hồ sơ chưa lưu đầy đủ tối thiểu hết vòng đời sản phẩm"/>
    <s v="Lỗi vệ sinh nhà xưởng – thiết bị"/>
    <s v="01 số cân chưa có hiệu chuẩn nội bộ (Chỉ có 01 câncó kiểm định) ; Biên bản kiểm tra định lượng sản phẩm thành phẩm chưa đủ số lượng thành phẩm_x000a_NCC chưa lưu mẫu + chưa có hồ sơ lưu mẫu_x000a_Nhân viên mang dép không đồng bộ vào trong khu vực xưởng ; Nhân viên chưa đeo khẩu trang_x000a_Chưa có xét nghiệm máu, nước tiểu của nhân viên dóng gói, kho (09 người)_x000a_Nhân viên còn mang đồ uống vào khu vực sản xuất_x000a_Nhà xưởng chưa đảm bảo nguyên tắc 01 chiều_x000a_ Khu vực rửa, sơ chế chưa tách biệt_x000a_Nền bị bể_x000a_Cửa ra vào còn mở chưa đóng lại_x000a_Thiết bị luộc còn đóng vôi, rỉ sét_x000a_Có máy dò kim loại ; có máy đo độ ẩm nhưng chưa có thiết bị kiểm tra hiệu chuẩn máy sấy_x000a_Chưa có kiểm nghiệm nước giếng_x000a_Sản phẩm bảo quản trong kho chưa có bảng thẻ kho các thông tin về: Tên sản phẩm, lô hàng, ngày sản xuất._x000a_Đèn côn trùng 01 đèn không sáng_x000a_Có hợp đồng diệt côn trùng nhưng chưa có sơ đồ đặt bẫy"/>
    <n v="0.55900000000000005"/>
    <s v="Không đạt, tạm ngừng nhập hàng"/>
    <s v=" "/>
    <s v=" "/>
    <b v="0"/>
    <x v="1"/>
  </r>
  <r>
    <n v="1"/>
    <n v="2026"/>
    <x v="4"/>
    <s v="Thực phẩm tươi sống, chế biến"/>
    <s v="Thịt"/>
    <s v="Phạm Thị Thảo"/>
    <s v="Trần Quang Huy"/>
    <s v="MN"/>
    <s v="Thành phố Đà Nẵng"/>
    <s v="Mở mới"/>
    <s v="Kinh doanh"/>
    <n v="2062698"/>
    <s v="CTY TNHH MTV THỰC PHẨM VĂN ĐÔNG"/>
    <s v="17-19 Bầu Cầu 15X. Hòa Châu, H. Hòa Vang, Thành phố Đà Nẵng"/>
    <s v="Giết mổ heo: Lò mổ tại Đại Minh, Đại Lộc, Quảng Nam cũ ."/>
    <s v="Ms Vân"/>
    <s v="090 526 0265"/>
    <s v="thucphamvandong@gmail.com"/>
    <s v="SP từ heo"/>
    <s v="Phùng Thanh Anh"/>
    <s v=" "/>
    <s v="QA NCC"/>
    <d v="2026-04-29T00:00:00"/>
    <n v="0.55900000000000005"/>
    <s v=" Không đạt và ngừng mua hàng"/>
    <s v="Không có GCN"/>
    <s v="Lò giết mổ heo không có giấy chứng nhận VSATTP"/>
    <s v="Vi phạm kiểm soát mối nguy"/>
    <s v="NCC kinh doanh thu mua, chưa có nhật ký thu mua, chưa đảm bảo truy xuất nguồn hàng. Tại hai cơ sở giết mổ Đà Sơn thì chưa có hợp đồng liên kết, tại cơ sở giết mổ Đại Lộc thì có hợp đồng liên kết, tuy nhiên lò mổ chưa có giấy phép, mới có giây cam kết tuy nhiên giấy cam kết hết hạn, hạn đến 08/04/2025"/>
    <s v="Lỗi hồ sơ chứng từ truy xuất"/>
    <s v="Cơ sở giết mổ chưa có hồ sơ ghi chép việc kiểm soát hoạt động giết mổ và phải được lưu tại cơ sở giết mổ. Khu giết mổ Đại Lộc chưa kiểm dịch của thú y địa phương trước khi giết mổ "/>
    <s v="Lỗi vệ sinh nhà xưởng – thiết bị"/>
    <s v="Sàn tường trần bẩn, khu giết mổ hở và chưa đảm bảo một chiều, nguy cơ nhiễm chéo. Công cụ dụng cụ làm bằng vật liệu không phù hợp (dao sắt cán  gổ, thớt gổ)"/>
    <n v="0.55900000000000005"/>
    <s v=" Không đạt và ngừng mua hàng"/>
    <s v=" "/>
    <s v=" "/>
    <b v="0"/>
    <x v="1"/>
  </r>
  <r>
    <n v="2"/>
    <n v="2026"/>
    <x v="4"/>
    <s v="Thực phẩm tươi sống, chế biến"/>
    <s v="Thịt"/>
    <s v="Phạm Thị Thảo"/>
    <s v="Trần Quang Huy"/>
    <s v="MN"/>
    <s v="Thành phố Đà Nẵng"/>
    <s v="Mở mới"/>
    <s v="Kinh doanh"/>
    <n v="2062698"/>
    <s v="CTY TNHH MTV THỰC PHẨM VĂN ĐÔNG"/>
    <s v="17-19 Bầu Cầu 15X. Hòa Châu, H. Hòa Vang, Thành phố Đà Nẵng"/>
    <s v="_x000a_Giết mổ bò: Lò mổ Đà Sơn tại 60 Đ. Đà Sơn 2, Hoà Khánh Nam, Hòa Khánh, Đà Nẵng "/>
    <s v="Ms Vân"/>
    <s v="090 526 0265"/>
    <s v="thucphamvandong@gmail.com"/>
    <s v="SP từ bò"/>
    <s v="Phùng Thanh Anh"/>
    <s v=" "/>
    <s v="QA NCC"/>
    <d v="2026-04-29T00:00:00"/>
    <n v="0.58499999999999996"/>
    <s v=" Không đạt và ngừng mua hàng"/>
    <m/>
    <s v=" "/>
    <s v="Vi phạm kiểm soát mối nguy"/>
    <s v="NCC kinh doanh thu mua, chưa có nhật ký thu mua, chưa đảm bảo truy xuất nguồn hàng. Tại hai cơ sở giết mổ Đà Sơn thì chưa có hợp đồng liên kết, tại cơ sở giết mổ Đại Lộc thì có hợp đồng liên kết, tuy nhiên lò mổ chưa có giấy phép, mới có giây cam kết tuy nhiên giấy cam kết hết hạn, hạn đến 08/04/2025"/>
    <s v="Lỗi hồ sơ chứng từ truy xuất"/>
    <s v=" Chưa có kiểm dịch động vật liên tỉnh trong trường hợp vận chuyển ra khỏi tỉnh thành giết mổ. Chưa có báo cáo đầy đủ theo dõi lượng hàng xuất, nhập và nguồn gốc của sản phẩm xuất, nhập kho"/>
    <s v="Lỗi vệ sinh nhà xưởng – thiết bị"/>
    <s v="Sàn tường trần bẩn, khu giết mổ hở và chưa đảm bảo một chiều, nguy cơ nhiễm chéo."/>
    <n v="0.58499999999999996"/>
    <s v=" Không đạt và ngừng mua hàng"/>
    <s v=" "/>
    <s v=" "/>
    <b v="0"/>
    <x v="1"/>
  </r>
  <r>
    <n v="3"/>
    <n v="2026"/>
    <x v="4"/>
    <s v="Thực phẩm tươi sống, chế biến"/>
    <s v="Trái cây"/>
    <s v="Nguyễn Thị Kim Cúc, Nguyễn Thị Quyên"/>
    <s v="Lưu Thị Hậu"/>
    <s v="MN"/>
    <s v="Tỉnh Lâm Đồng"/>
    <s v="Định kỳ"/>
    <s v="Kinh doanh"/>
    <n v="2011489"/>
    <s v="CTY TNHH NÔNG SẢN AN THIÊN PHÚ"/>
    <s v="NSC Lâm đồng: Cao tốc Liên khương, Liên Nghĩa, Đức trọng, lâm đồng"/>
    <s v=" "/>
    <s v="Mr. Thái"/>
    <n v="966540968"/>
    <s v="anthienphu2001@gmail.com"/>
    <s v="Bơ booth, bơ sáp, bở 034"/>
    <s v="Trần Xuân Hưng"/>
    <s v=" "/>
    <s v="QA NCC"/>
    <d v="2026-04-05T00:00:00"/>
    <n v="0.76"/>
    <s v="Đạt mức trung bình và tái đánh giá sau 1 năm"/>
    <m/>
    <s v=" "/>
    <s v="Vi phạm định lượng"/>
    <s v="Chưa có kiểm định cân định kỳ"/>
    <s v="Lỗi hồ sơ chứng từ truy xuất"/>
    <s v="Chưa có hồ sơ truy xuất sản phẩm_x000a_Chưa lưu hồ sơ tối thiểu 1 năm"/>
    <s v="Lỗi vệ sinh nhà xưởng – thiết bị"/>
    <s v="sàn nhà có vết nứt, dễ dàng đọng nước_x000a_chỗ rửa tay chưa có hướng dẫn rửa tay 6 bước_x000a_Chưa có biện pháp kiểm soát côn trùng và động vật gây hại"/>
    <n v="0.76"/>
    <s v="Đạt mức trung bình và tái đánh giá sau 1 năm"/>
    <s v=" "/>
    <s v=" "/>
    <d v="2027-04-05T00:00:00"/>
    <x v="0"/>
  </r>
  <r>
    <n v="4"/>
    <n v="2026"/>
    <x v="4"/>
    <s v="Thực phẩm tươi sống, chế biến"/>
    <s v="Trái cây"/>
    <s v="Nguyễn Thị Kim Cúc, Nguyễn Thị Quyên"/>
    <s v="Lưu Thị Hậu"/>
    <s v="MN"/>
    <s v="Tỉnh Lâm Đồng"/>
    <s v="Kiểm soát nguồn"/>
    <s v="Kinh doanh"/>
    <n v="2011489"/>
    <s v="CTY TNHH NÔNG SẢN AN THIÊN PHÚ"/>
    <s v=" "/>
    <s v="HLK Đoàn Phước Hưng:  Thôn 3, xã Nam Ban, Lâm Hà, Lâm Đồng"/>
    <s v="Mr. Thái"/>
    <n v="966540968"/>
    <s v="anthienphu2001@gmail.com"/>
    <s v="Bơ booth, bơ sáp, bở 034"/>
    <s v="Trần Xuân Hưng"/>
    <s v=" "/>
    <s v="QA NCC"/>
    <d v="2026-04-05T00:00:00"/>
    <n v="0.61"/>
    <s v="Đạt mức cơ bản và tái đánh giá sau 6 tháng"/>
    <m/>
    <s v=" "/>
    <m/>
    <s v=" "/>
    <s v="Lỗi hồ sơ chứng từ truy xuất"/>
    <s v="Tại thời điểm kiểm tra, hộ nông dân chưa cung cấp được nhật ký sản xuất, hóa đơn mua bán vật tư nông nghiệp_x000a_Tại thời điểm kiểm tra, chưa cung cấp được hóa đơn bán lẻ_x000a_Tại thời điểm kiểm tra, Chưa cung cấp được nhật ký thu hoạch_x000a_Chưa trang bị bảng nhận diện lô thửa"/>
    <s v="Yếu tố con người"/>
    <s v="Bao bì thuốc bvtv chưa thu gom đúng quy định, chưa có kho lưu trữ thuốc bvtv"/>
    <n v="0.61"/>
    <s v="Đạt mức cơ bản và tái đánh giá sau 6 tháng"/>
    <s v=" "/>
    <s v=" "/>
    <d v="2026-10-05T00:00:00"/>
    <x v="0"/>
  </r>
  <r>
    <n v="5"/>
    <n v="2026"/>
    <x v="4"/>
    <s v="Thực phẩm tươi sống, chế biến"/>
    <s v="Trái cây"/>
    <s v="Nguyễn Thị Kim Cúc, Nguyễn Thị Quyên"/>
    <s v="Lưu Thị Hậu"/>
    <s v="MN"/>
    <s v="Tỉnh Đồng Tháp"/>
    <s v="Kiểm soát nguồn"/>
    <s v="Kinh doanh"/>
    <n v="2003691"/>
    <s v="CTY TNHH NSẢN TP BỐN MÙA "/>
    <s v=" "/>
    <s v="HND_Huỳnh Thị Kim Huệ, Ấp Trung, xã Tân Quới, H.Thanh Bình, T.Đồng Tháp"/>
    <s v="Mr Lời"/>
    <n v="938583682"/>
    <s v="xoaicocbonmua@gmail.com"/>
    <s v="Đu đủ giống Nhật"/>
    <s v="Huỳnh Thanh Hòa"/>
    <s v=" "/>
    <s v="QA NCC"/>
    <d v="2026-05-04T00:00:00"/>
    <n v="0.69"/>
    <s v="Đạt mức cơ bản và tái đánh giá sau 6 tháng"/>
    <m/>
    <s v=" "/>
    <s v="Vi phạm phụ gia, chất cấm"/>
    <s v="Chưa có biện pháp cách ly thuốc BVTV khi phun sang các ruộng xung quanh"/>
    <s v="Lỗi hồ sơ chứng từ truy xuất"/>
    <s v="Chưa có bảng nhận diện lô thửa_x000a_Chưa có hóa đơn phân thuốc BVTV và nhật ký chưa phân lô thửa_x000a_Chưa cung cấp hóa đơn hạt giống"/>
    <s v="Lỗi quy trình sản xuất – chế biến"/>
    <s v="Có tập huấn ATTP cho hộ nông dân liên kết nhưng chưa có văn bản hóa_x000a_Có thu gom nhưng chưa có thùng chứa đầy đủ thông tin"/>
    <n v="0.69"/>
    <s v="Đạt mức cơ bản và tái đánh giá sau 6 tháng"/>
    <s v=" "/>
    <s v=" "/>
    <d v="2026-11-04T00:00:00"/>
    <x v="0"/>
  </r>
  <r>
    <n v="6"/>
    <n v="2026"/>
    <x v="4"/>
    <s v="Thực phẩm tươi sống, chế biến"/>
    <s v="Trái cây"/>
    <s v="Trần Thị Thùy Linh_x000a_Nguyễn Thị Nhung"/>
    <s v="Lưu Thị Hậu"/>
    <s v="MN"/>
    <s v="Tỉnh Đồng Tháp"/>
    <s v="Định kỳ"/>
    <s v="Kinh doanh"/>
    <n v="2062638"/>
    <s v="HTX NÔNG SẢN SẠCH VĨNH THỚI"/>
    <s v="412B,TL851, ấp Tân Khánh, xã Lai Vung, tỉnh Đồng Tháp"/>
    <s v=" "/>
    <s v="Mr Trần Bá Chuốt"/>
    <n v="913884294"/>
    <s v="dieulankt0609@gmail.com"/>
    <s v="Quýt đường VietGAP"/>
    <s v="Trần Khắc Điệp"/>
    <s v=" "/>
    <s v="QA NCC"/>
    <d v="2026-05-05T00:00:00"/>
    <n v="0.75"/>
    <s v="Đạt mức cơ bản và tái đánh giá sau 6 tháng"/>
    <m/>
    <s v=" "/>
    <m/>
    <s v=" "/>
    <s v="Lỗi hồ sơ chứng từ truy xuất"/>
    <s v="Hồ sơ lưu lại các thông tin liên quan đến an toàn thực phẩm trong sản xuất, truy xuất nguồn gốc (nhật ký sản xuất, sơ chế/đóng gói ) ghi chép chưa đầy đủ"/>
    <s v="Lỗi quy trình sản xuất – chế biến"/>
    <s v="Phân bón tập kết tại khu vực sinh hoạt, chưa có kho lưu trữ an toàn: HLK Trịnh Văn Lô_x000a_Việc sử dụng các loại phân vô cơ và hữu cơ trên đồng ruộng chưa được ghi chép đầy đủ (cả 03 HLK)_x000a_Nhật kí sản xuất 03 HLK đều ghi chép chưa đầy đủ nên khó xác định việc xác định ử dụng thuốc bảo vệ thực vật theo nguyên tắc 4 đúng: đúng thuốc; đúng nồng độ, liều lượng; đúng lúc; đúng cách_x000a_Nhật kí ghi sản xuất ghi chép không đày đủ nên không xác định được gian cách ly trước khi thu hoạch theo đúng như hướng dẫn của từng loại thuốc khi sử dụng._x000a_Việc sử dụng các loại thuốc bảo vệ thực vật trên đồng ruộng phải được ghi chép lại, bao gồm ngày sử dụng, loại thuốc, hoạt chất, số lượng và lô thửa ruộng được phun thuốc, người phun thuốc và thời gian cách ly: chưa được được ghi chép đầy đủ ở cả 03 HLK_x000a_ _x000a_Vỏ bảo bì thuốc BVTV trên đồng ruộng chưa được thu gom triệt để ở hai hộ liên kết: Trịnh Văn Lô, Trịnh Thùy Trang_x000a_Nơi phân loại, xử lý và đóng gói sản phẩm được thiết kế chưa hợp lý: quýt được để trong rổ tiếp xúc với nền đất_x000a_Khu sản xuất nhỏ, chưa phân khu_x000a_Nhà xưởng thiết kế chưa khép kín, nhân viên làm việc trong màng lưới chung (không có cửa ra vào)_x000a_Nhà xưởng thiết kế chưa khép kín, nhân viên làm việc trong màng lưới chung (không có cửa ra vào)_x000a_Bồn rửa tay khu vực sản xuất và vệ sinh dùng chung_x000a_Dụng cụ chứa quýt bụi bẩn chưa được vệ sinh định kì_x000a_Không có thiết bị kiểm soát động vật gây hại"/>
    <n v="0.76"/>
    <s v="Đạt mức trung bình và tái đánh giá sau 1 năm"/>
    <s v="NCC đã gửi khắc phục"/>
    <d v="2026-05-20T00:00:00"/>
    <d v="2027-05-05T00:00:00"/>
    <x v="0"/>
  </r>
  <r>
    <n v="7"/>
    <n v="2026"/>
    <x v="4"/>
    <s v="Thực phẩm tươi sống, chế biến"/>
    <s v="Trái cây"/>
    <s v="Trần Thị Thùy Linh_x000a_Nguyễn Thị Nhung"/>
    <s v="Lưu Thị Hậu"/>
    <s v="MN"/>
    <s v="Tỉnh Đồng Tháp"/>
    <s v="Kiểm soát nguồn"/>
    <s v="Kinh doanh"/>
    <n v="2062638"/>
    <s v="HTX NÔNG SẢN SẠCH VĨNH THỚI"/>
    <s v=" "/>
    <s v="HLK Trịnh Văn Lô_Lai Vung, Đồng Tháp"/>
    <s v="Mr Trần Bá Chuốt"/>
    <n v="913884294"/>
    <s v="dieulankt0609@gmail.com"/>
    <s v="Quýt đường VietGAP"/>
    <s v="Trần Khắc Điệp"/>
    <s v=" "/>
    <s v="QA NCC"/>
    <d v="2026-05-05T00:00:00"/>
    <n v="0.63"/>
    <s v="Đạt mức cơ bản và tái đánh giá sau 6 tháng"/>
    <m/>
    <s v=" "/>
    <s v="Vi phạm kiểm soát mối nguy"/>
    <s v="Nhật kí sản xuất HLK đều ghi chép chưa đầy đủ nên khó xác định việc xác định ử dụng thuốc bảo vệ thực vật theo nguyên tắc 4 đúng: đúng thuốc; đúng nồng độ, liều lượng; đúng lúc; đúng cách_x000a_Nhật kí ghi sản xuất ghi chép không đày đủ nên không xác định được gian cách ly trước khi thu hoạch theo đúng như hướng dẫn của từng loại thuốc khi sử dụng."/>
    <s v="Lỗi hồ sơ chứng từ truy xuất"/>
    <s v="Việc sử dụng các loại thuốc bảo vệ thực vật trên đồng ruộng phải được ghi chép lại, bao gồm ngày sử dụng, loại thuốc, hoạt chất, số lượng và lô thửa ruộng được phun thuốc, người phun thuốc và thời gian cách ly: chưa được được ghi chép đầy đủ ở HLK"/>
    <s v="Lỗi quy trình sản xuất – chế biến"/>
    <s v="Phân bón tập kết tại khu vực sinh hoạt, chưa có kho lưu trữ an toàn: HLK Trịnh Văn Lô_x000a_Vỏ bảo bì thuốc BVTV trên đồng ruộng chưa được thu gom triệt để ở HLK"/>
    <n v="0.67"/>
    <s v="Đạt mức cơ bản và tái đánh giá sau 6 tháng"/>
    <s v="NCC đã gửi khắc phục"/>
    <d v="2026-05-20T00:00:00"/>
    <d v="2026-11-05T00:00:00"/>
    <x v="0"/>
  </r>
  <r>
    <n v="8"/>
    <n v="2026"/>
    <x v="4"/>
    <s v="Thực phẩm tươi sống, chế biến"/>
    <s v="Trái cây"/>
    <s v="Trần Thị Thùy Linh_x000a_Nguyễn Thị Nhung"/>
    <s v="Lưu Thị Hậu"/>
    <s v="MN"/>
    <s v="Tỉnh Đồng Tháp"/>
    <s v="Kiểm soát nguồn"/>
    <s v="Kinh doanh"/>
    <n v="2062638"/>
    <s v="HTX NÔNG SẢN SẠCH VĨNH THỚI"/>
    <s v=" "/>
    <s v="HLK Trịnh Thùy Trang_Lai Vung, Đồng Tháp"/>
    <s v="Mr Trần Bá Chuốt"/>
    <n v="913884294"/>
    <s v="dieulankt0609@gmail.com"/>
    <s v="Quýt đường VietGAP"/>
    <s v="Trần Khắc Điệp"/>
    <s v=" "/>
    <s v="QA NCC"/>
    <d v="2026-05-05T00:00:00"/>
    <n v="0.66"/>
    <s v="Đạt mức cơ bản và tái đánh giá sau 6 tháng"/>
    <m/>
    <s v=" "/>
    <s v="Vi phạm kiểm soát mối nguy"/>
    <s v="Nhật kí sản xuất HLK đều ghi chép chưa đầy đủ nên khó xác định việc xác định ử dụng thuốc bảo vệ thực vật theo nguyên tắc 4 đúng: đúng thuốc; đúng nồng độ, liều lượng; đúng lúc; đúng cách_x000a_Nhật kí ghi sản xuất ghi chép không đày đủ nên không xác định được gian cách ly trước khi thu hoạch theo đúng như hướng dẫn của từng loại thuốc khi sử dụng."/>
    <s v="Lỗi hồ sơ chứng từ truy xuất"/>
    <s v="Việc sử dụng các loại thuốc bảo vệ thực vật trên đồng ruộng phải được ghi chép lại, bao gồm ngày sử dụng, loại thuốc, hoạt chất, số lượng và lô thửa ruộng được phun thuốc, người phun thuốc và thời gian cách ly: chưa được được ghi chép đầy đủ ở HLK"/>
    <s v="Lỗi quy trình sản xuất – chế biến"/>
    <s v="Vỏ bảo bì thuốc BVTV trên đồng ruộng chưa được thu gom triệt để ở HLK"/>
    <n v="0.71"/>
    <s v="Đạt mức cơ bản và tái đánh giá sau 6 tháng"/>
    <s v="NCC đã gửi khắc phục"/>
    <d v="2026-05-20T00:00:00"/>
    <d v="2026-11-05T00:00:00"/>
    <x v="0"/>
  </r>
  <r>
    <n v="9"/>
    <n v="2026"/>
    <x v="4"/>
    <s v="Thực phẩm tươi sống, chế biến"/>
    <s v="Trái cây"/>
    <s v="Trần Thị Thùy Linh_x000a_Nguyễn Thị Nhung"/>
    <s v="Lưu Thị Hậu"/>
    <s v="MN"/>
    <s v="Tỉnh Đồng Tháp"/>
    <s v="Kiểm soát nguồn"/>
    <s v="Kinh doanh"/>
    <n v="2062638"/>
    <s v="HTX NÔNG SẢN SẠCH VĨNH THỚI"/>
    <s v=" "/>
    <s v="HLK Trịnh Văn Thuần_Lai Vung, Đồng Tháp"/>
    <s v="Mr Trần Bá Chuốt"/>
    <n v="913884294"/>
    <s v="dieulankt0609@gmail.com"/>
    <s v="Quýt đường VietGAP"/>
    <s v="Trần Khắc Điệp"/>
    <s v=" "/>
    <s v="QA NCC"/>
    <d v="2026-05-05T00:00:00"/>
    <n v="0.66"/>
    <s v="Đạt mức cơ bản và tái đánh giá sau 6 tháng"/>
    <m/>
    <s v=" "/>
    <s v="Vi phạm kiểm soát mối nguy"/>
    <s v="Nhật kí sản xuất HLK đều ghi chép chưa đầy đủ nên khó xác định việc xác định ử dụng thuốc bảo vệ thực vật theo nguyên tắc 4 đúng: đúng thuốc; đúng nồng độ, liều lượng; đúng lúc; đúng cách_x000a_Nhật kí ghi sản xuất ghi chép không đày đủ nên không xác định được gian cách ly trước khi thu hoạch theo đúng như hướng dẫn của từng loại thuốc khi sử dụng."/>
    <s v="Lỗi hồ sơ chứng từ truy xuất"/>
    <s v="Việc sử dụng các loại thuốc bảo vệ thực vật trên đồng ruộng phải được ghi chép lại, bao gồm ngày sử dụng, loại thuốc, hoạt chất, số lượng và lô thửa ruộng được phun thuốc, người phun thuốc và thời gian cách ly: chưa được được ghi chép đầy đủ ở HLK"/>
    <s v="Lỗi quy trình sản xuất – chế biến"/>
    <s v="Vỏ bảo bì thuốc BVTV trên đồng ruộng chưa được thu gom triệt để ở HLK"/>
    <n v="0.71"/>
    <s v="Đạt mức cơ bản và tái đánh giá sau 6 tháng"/>
    <s v="NCC đã gửi khắc phục"/>
    <d v="2026-05-20T00:00:00"/>
    <d v="2026-11-05T00:00:00"/>
    <x v="0"/>
  </r>
  <r>
    <n v="10"/>
    <n v="2026"/>
    <x v="4"/>
    <s v="Thực phẩm tươi sống, chế biến"/>
    <s v="Thức ăn nấu sẵn"/>
    <s v="Nguyễn Thị Dung, Nguyễn Thị Ngọc Tú"/>
    <s v="Huỳnh Thị Bảo Trâm"/>
    <s v="MN"/>
    <s v="Tỉnh Đồng Nai"/>
    <s v="Định kỳ"/>
    <s v="Sản xuất và kinh doanh"/>
    <n v="2010931"/>
    <s v="CTY TNHH BÁNH CHƯNG TRẦN GIA"/>
    <s v="28A đường Bình Lục - Long Phú, ấp Bình Lục, xã Tân Bình, huyện Vĩnh Cữu, tỉnh Đồng Nai"/>
    <s v=" "/>
    <s v="Ms. Duyên"/>
    <n v="964442123"/>
    <s v="bp.kinhdoanh@banhchungtrangia.vn"/>
    <s v="Bánh chưng, bánh gai, bánh tét"/>
    <s v="Trương Duy Khánh"/>
    <s v=" "/>
    <s v="QA NCC"/>
    <d v="2026-05-06T00:00:00"/>
    <n v="0.88"/>
    <s v="Đạt mức trung bình và tái đánh giá sau 1 năm"/>
    <m/>
    <s v=" "/>
    <s v="Vi phạm kiểm soát mối nguy"/>
    <s v="Có thiết lập tiêu chuẩn nguyên liệu nhưng tiêu chuẩn cũ chưa cập nhật mới một số thông tin còn thiếu như gạo nếp, các loại đậu đỗ không quy định kiểm tồn dư thuốc BVTV_x000a_Có thiết lập tiêu chuẩn thành phẩm nhưng tiêu chuẩn cũ chưa cập nhật mới một số thông tin còn thiếu."/>
    <m/>
    <s v=" "/>
    <s v="Lỗi vệ sinh nhà xưởng – thiết bị"/>
    <s v="Nhân viên được trang bị mũ trùm tóc và khẩu trang khi vào khu sản xuất, đồng phục tự trang bị mặc từ bên ngoài, nguy cơ nhiễm chéo khi vào khu sản xuất._x000a_Cơ sở sử dụng nước giếng qua hệ thống lọc để sử dụng trong sản xuất, tuy nhiên kiểm nghiệm còn thiếu nhiều chỉ tiêu quan trọng như clo, KMnO4, Amoni…_x000a_Có thiết bị kiểm soát nhiệt độ sản phẩm trong quá trình hấp, tuy nhiên thiết bị chưa được kiểm định, hiệu chuẩn định kỳ"/>
    <n v="0.88"/>
    <s v="Đạt mức trung bình và tái đánh giá sau 1 năm"/>
    <s v=" "/>
    <s v=" "/>
    <d v="2027-05-06T00:00:00"/>
    <x v="0"/>
  </r>
  <r>
    <n v="11"/>
    <n v="2026"/>
    <x v="4"/>
    <s v="Thực phẩm tươi sống, chế biến"/>
    <s v="Rau củ"/>
    <s v="Lâm Kim Huyền Trân_x000a_Kiều Thị Thuyết Sương_x000a_Nguyễn Thị Bách Thoa"/>
    <s v="Dương Thị Lựu"/>
    <s v="MN"/>
    <s v="Tỉnh Lâm Đồng"/>
    <s v="Mở mới"/>
    <s v="Sản xuất và kinh doanh"/>
    <s v="NCC mới"/>
    <s v="CÔNG TY CỔ PHẦN PHÁT TRIỂN CÔNG NGHỆ SINH HỌC XANH"/>
    <s v="Thôn 1, xã Đạ Sar, huyện Lạc Dương, Lâm Đồng"/>
    <s v=" "/>
    <s v="Ms. Bông"/>
    <s v="0932 082 721"/>
    <s v="Bông Thanh &lt;dothanhbong.gbc@gmail.com&gt;"/>
    <s v="Nấm hương tươi"/>
    <s v="Trần Xuân Hưng"/>
    <s v=" "/>
    <s v="QA NCC"/>
    <d v="2026-05-08T00:00:00"/>
    <n v="0.7"/>
    <s v="Đạt mức cơ bản và tái đánh giá sau 6 tháng"/>
    <m/>
    <s v=" "/>
    <s v="Vi phạm về ATTP: Lịch sử vi phạm kiểm nghiệm (vi sinh/kháng sinh,…), KNKH"/>
    <s v="Kiểm nghiệm Nấm hương tươi thiếu chỉ tiêu vi sinh"/>
    <s v="Lỗi hồ sơ chứng từ truy xuất"/>
    <s v="Chưa có nhật ký sơ chế sản phẩm"/>
    <s v="Lỗi quy trình sản xuất – chế biến"/>
    <s v="Chưa cung cấp được phiếu kiểm nghiệm phôi nấm_x000a_khu vực tập kết rác thải sản xuất chưa có bảng nhận diện, để ngoài trời không có mái che._x000a_nhà sơ chế chưa trang bị các biển nhận diện các khu vực sơ chế, khu tiếp nhận nguyên liệu_x000a_chưa trang bị hướng dẫn rửa tay 6 bước, chưa có nước rửa tay, khăn or giấy lau_x000a_Tại thời điểm kiểm tra, chưa cung cấp giấy khám sức khỏe định kỳ_x000a_người lao động chưa trang bị BHLD_x000a_Tại thời điểm kiểm tra, chưa cung cấp giấy xác nhận tập huấn kiến thức ATVSTP_x000a_chưa có chương trình kiểm soát đv gây hại"/>
    <n v="0.7"/>
    <s v="Đạt mức cơ bản và tái đánh giá sau 6 tháng"/>
    <s v=" "/>
    <s v=" "/>
    <d v="2026-11-08T00:00:00"/>
    <x v="0"/>
  </r>
  <r>
    <n v="12"/>
    <n v="2026"/>
    <x v="4"/>
    <s v="Thực phẩm tươi sống, chế biến"/>
    <s v="Trái cây"/>
    <s v="Trần Thị Thùy Linh_x000a_Nguyễn Thị Nhung"/>
    <s v="Lưu Thị Hậu"/>
    <s v="MN"/>
    <s v="Thành phố Cần Thơ"/>
    <s v="Kiểm soát nguồn"/>
    <s v="Kinh doanh"/>
    <n v="2011275"/>
    <s v="CTY CỔ PHẦN XNK DANKO SƠN LA"/>
    <s v=" "/>
    <s v="HND Nguyễn Văn Hòa, Phong Phú, Phong Nẫm, TP Cần Thơ"/>
    <s v="Lida danko"/>
    <n v="975744320"/>
    <s v="nongsandanko &lt;nongsandanko@gmail.com&gt;"/>
    <s v="Mận An Phước"/>
    <s v="Huỳnh Thanh Hòa"/>
    <s v=" "/>
    <s v="QA NCC"/>
    <d v="2026-05-07T00:00:00"/>
    <n v="0"/>
    <s v=" Không đạt và ngừng mua hàng"/>
    <s v="Không có GPKD"/>
    <s v="Chưa Có HĐ giữa HND Nguyễn Văn Hòa và CTY CỔ PHẦN XNK DANKO SƠN LA"/>
    <s v="Lỗi khác"/>
    <s v="Ncc chưa có hướng dẫn tập huấn HND liên kết_x000a_Chưa cung cấp nhật ký trồng trọt thu hoạch_x000a_Vỏ thuốc BVTV chưa được xử lý theo quy định"/>
    <s v="Lỗi hồ sơ chứng từ truy xuất"/>
    <s v="Chưa cung cấp nhật ký trồng trọt thu hoạch"/>
    <m/>
    <s v="Khu vực lưu trữ phân thuốc chung với khu vực sinh hoạt_x000a_Chưa có khu vực chứa đựngvỏ bao bì  thuốc BVTV_x000a_Chưa có bảng nhận diện lô thửa_x000a_'Chưa có kiểm nghiêm đất, nước tưới vùng trồng_x000a_Chưa có biện pháp cách ly thuốc BVTV khi phun phát tán sang các ruộng xung quanh_x000a_Còn nuôi gà trong khu vực trồng mận_x000a_Khu vực lưu trữ phân thuốc chung với khu vực sinh hoạt_x000a_Vỏ thuốc BVTV chưa được xử lý theo quy định_x000a_Rác mận hư chưa được thu gom xử lý"/>
    <n v="0"/>
    <s v=" Không đạt và ngừng mua hàng"/>
    <s v=" "/>
    <s v=" "/>
    <b v="0"/>
    <x v="1"/>
  </r>
  <r>
    <n v="13"/>
    <n v="2026"/>
    <x v="4"/>
    <s v="Thực phẩm tươi sống, chế biến"/>
    <s v="Trái cây"/>
    <s v="Trần Thị Thùy Linh_x000a_Nguyễn Thị Nhung"/>
    <s v="Lưu Thị Hậu"/>
    <s v="MN"/>
    <s v="Thành phố Cần Thơ"/>
    <s v="Kiểm soát nguồn"/>
    <s v="Kinh doanh"/>
    <n v="2011275"/>
    <s v="CTY CỔ PHẦN XNK DANKO SƠN LA"/>
    <s v=" "/>
    <s v="HND Nguyễn Minh Trí, Phong Thạnh, Phong Nẫm, TP Cần Thơ"/>
    <s v="Lida danko"/>
    <n v="975744320"/>
    <s v="nongsandanko &lt;nongsandanko@gmail.com&gt;"/>
    <s v="Mận An Phước"/>
    <s v="Huỳnh Thanh Hòa"/>
    <s v=" "/>
    <s v="QA NCC"/>
    <d v="2026-05-07T00:00:00"/>
    <n v="0.51"/>
    <s v=" Không đạt và ngừng mua hàng"/>
    <m/>
    <s v=" "/>
    <s v="Lỗi khác"/>
    <s v="Ncc chưa có hướng dẫn tập huấn HND liên kết_x000a_Chưa đảm bảo thời gian cách ly(được giá thì cắt bán) và chưa có chia lô thửa_x000a_Vỏ thuốc BVTV chưa được xử lý theo quy định( đổ xuống sông)"/>
    <s v="Lỗi hồ sơ chứng từ truy xuất"/>
    <s v="Nhật ký chưa có thông tin HND diện tích, tên sản phẩm_x000a_Chưa đảm bảo thời gian cách ly(được giá thì cắt bán) và chưa có chia lô thửa"/>
    <m/>
    <s v="Chưa có khu vực chứa đựngvỏ bao bì  thuốc BVTV_x000a_Chưa có bảng nhận diện lô thửa_x000a_Chưa có kiểm nghiêm đất, nước tưới vùng trồng_x000a_Chưa có biện pháp cách ly thuốc BVTV khi phun phát tán sang các ruộng xung quanh_x000a_Rác mận hư chưa được thu gom xử lý"/>
    <n v="0.51"/>
    <s v=" Không đạt và ngừng mua hàng"/>
    <s v=" "/>
    <s v=" "/>
    <b v="0"/>
    <x v="1"/>
  </r>
  <r>
    <n v="14"/>
    <n v="2026"/>
    <x v="4"/>
    <s v="Thực phẩm tươi sống, chế biến"/>
    <s v="Trái cây"/>
    <s v="Trần Thị Thùy Linh_x000a_Nguyễn Thị Nhung"/>
    <s v="Lưu Thị Hậu"/>
    <s v="MN"/>
    <s v="Tỉnh Tây Ninh"/>
    <s v="Kiểm soát nguồn"/>
    <s v="Kinh doanh"/>
    <n v="2011573"/>
    <s v="CÔNG TY TNHH  AGRI LT VIỆT NAM"/>
    <s v=" "/>
    <s v="HND Lê Văn Xuân, Chiến Thắng, Vĩnh Hưng, Tây Ninh"/>
    <s v="Mr. Luân"/>
    <s v="093 3198171"/>
    <s v="phamhoangluan171@gmail.com"/>
    <s v="Dưa hấu không hạt, dưa hấu HMN"/>
    <s v="Huỳnh Thanh Hòa"/>
    <s v=" "/>
    <s v="QA NCC"/>
    <d v="2026-05-08T00:00:00"/>
    <n v="0.5"/>
    <s v=" Không đạt và ngừng mua hàng"/>
    <m/>
    <s v=" "/>
    <s v="Vi phạm kiểm soát mối nguy"/>
    <s v="Chưa tập huấn kiến thức ATTP cho hộ nông dân liên kết_x000a_Dưa thu hoạch thường để dưới đất có lót rơm_x000a_Vỏ bao bì thuốc BVTV chưa được thu gom xử lý"/>
    <s v="Lỗi hồ sơ chứng từ truy xuất"/>
    <s v="Nhật ký trồng trọt mới ghi tới ngày 27/12/2025"/>
    <m/>
    <s v="Chưa có dụng cụ chứa đựng vỏ bao bì thuốc BVTV tại vườn_x000a_Chưa có bảng nhận diện lô thửa_x000a_Chưa cung cấp KN đất, nước vùng trồng_x000a_Chưa có biện pháp ngăn chặn sự phát tán khi phun thuốc BVTV sang các ruộng xung quanh"/>
    <n v="0.7"/>
    <s v="Đạt mức cơ bản và tái đánh giá sau 6 tháng"/>
    <s v="NCC đã gửi khắc phục"/>
    <d v="2026-05-12T00:00:00"/>
    <d v="2026-11-08T00:00:00"/>
    <x v="0"/>
  </r>
  <r>
    <n v="15"/>
    <n v="2026"/>
    <x v="4"/>
    <s v="Thực phẩm tươi sống, chế biến"/>
    <s v="Trái cây"/>
    <s v="Trần Thị Thùy Linh_x000a_Nguyễn Thị Nhung"/>
    <s v="Lưu Thị Hậu"/>
    <s v="MN"/>
    <s v="Tỉnh Tây Ninh"/>
    <s v="Kiểm soát nguồn"/>
    <s v="Kinh doanh"/>
    <n v="2011573"/>
    <s v="CÔNG TY TNHH  AGRI LT VIỆT NAM"/>
    <s v=" "/>
    <s v="HND Trần Thanh Quí, Phú Cường, Tam Nông, Đồng Tháp(ấp 2 , Tuyên Bình, Tây Ninh)"/>
    <s v="Mr. Luân"/>
    <s v="093 3198171"/>
    <s v="phamhoangluan171@gmail.com"/>
    <s v="Dưa hấu không hạt, dưa hấu HMN"/>
    <s v="Huỳnh Thanh Hòa"/>
    <s v=" "/>
    <s v="QA NCC"/>
    <d v="2026-05-08T00:00:00"/>
    <n v="0.47"/>
    <s v=" Không đạt và ngừng mua hàng"/>
    <m/>
    <s v=" "/>
    <s v="Vi phạm kiểm soát mối nguy"/>
    <s v="Chưa tập huấn kiến thức ATTP cho hộ nông dân liên kết_x000a_'Dưa thu hoạch thường để dưới đất có lót rơm"/>
    <s v="Lỗi hồ sơ chứng từ truy xuất"/>
    <s v="Nhật ký trồng trọt mới ghi tới ngày 27/12/2025"/>
    <m/>
    <s v="Chưa có dụng cụ chứa đựng vỏ bao bì thuốc BVTV tại vườn_x000a_Chưa có bảng nhận diện lô thửa_x000a_Chưa có KN đất, nước tưới tại vùng trồng_x000a_Chưa có biện pháp ngăn chặn sự phát tán khi phun thuốc BVTV sang các ruộng xung quanh"/>
    <n v="0.72"/>
    <s v="Đạt mức cơ bản và tái đánh giá sau 6 tháng"/>
    <s v="NCC đã gửi khắc phục"/>
    <d v="2026-05-12T00:00:00"/>
    <d v="2026-11-08T00:00:00"/>
    <x v="0"/>
  </r>
  <r>
    <n v="16"/>
    <n v="2026"/>
    <x v="4"/>
    <s v="Thực phẩm tươi sống, chế biến"/>
    <s v="Trái cây"/>
    <s v="Trần Thị Thùy Linh_x000a_Nguyễn Thị Nhung"/>
    <s v="Lưu Thị Hậu"/>
    <s v="MN"/>
    <s v="Tỉnh Đồng Tháp"/>
    <s v="Định kỳ"/>
    <s v="Sản xuất và kinh doanh"/>
    <n v="2010909"/>
    <s v="CTY TNHH MTV NÔNG SẢN HỒNG CÚC "/>
    <s v="Số 1006/5,ấp Hòa Định, Xã Vĩnh Thới, Lai Vung, Đồng Tháp. 11/05/2026"/>
    <s v=" "/>
    <s v="Ms. Châu_x000a_Thoa KT"/>
    <s v="0965970937_x000a_'0799471368"/>
    <s v="haubuikute@GMAIL.COM"/>
    <s v="Mận An Phước, ổi lê"/>
    <s v="Huỳnh Thanh Hòa"/>
    <s v=" "/>
    <s v="QA NCC"/>
    <d v="2026-05-11T00:00:00"/>
    <n v="0.56999999999999995"/>
    <s v=" Không đạt và ngừng mua hàng"/>
    <m/>
    <s v=" "/>
    <s v="Vi phạm kiểm soát mối nguy"/>
    <s v="Hộ ngoài VietGap chưa có tập huấn ATTP_x000a_Nhật ký hộ nông dân mới ghi tới ngày 23/12/2025_x000a_Vỏ bao bì thuốc BVTV, rác mận hư còn trên vườn HND liên kết chưa được thu gom xử lý triệt để"/>
    <s v="Lỗi hồ sơ chứng từ truy xuất"/>
    <s v="Chưa cung cấp HĐ và bản cam kết HND Trần Văn Ngoan_x000a_Chưa cung cấp bản cam kết sản xuất An toàn HND Phạm Trung Nghĩa"/>
    <s v="Lỗi khác"/>
    <s v="Chưa có bể chứa vỏ bao bì thuốc BVTV tại vườn hộ nông dân liên kết_x000a_Nhà sơ chế hở chưa có sự cách biệt giữa các khu vực sản xuất. Nhà sơ chế gần quốc lộ 54_x000a_Chưa cung cấp hóa đươn phân thuốc HND_x000a_Rác mận trên vườn HND liên kết chưa được thu gom xử lý triệt để_x000a_Chưa có bản nhận diện lô thửa HND liên kết_x000a_Chưa có tách biệt các khu vực sản xuất_x000a_Dụng cụ thu gom rác thải tại khu sơ chế không có nắp đậy (chỉ bỏ vào thùng chứa)_x000a_Chưa có bảng hướng dẫn rửa tay tại khu rửa tay và sử dụng dung dịch rửa tay có mùi (lifebouy), chưa có cồn khử trùng_x000a_Có quy định mũ bảo hộ lao động và găng tay nhưng nhân viên chưa thực hiện_x000a_Có bẩy bắt côn trùng nhưng cơ sở không kín, không có hồ sơ ghi chép"/>
    <n v="0.64"/>
    <s v="Đạt mức cơ bản và tái đánh giá sau 6 tháng"/>
    <s v="NCC đã gửi khắc phục"/>
    <d v="2026-05-16T00:00:00"/>
    <d v="2026-11-11T00:00:00"/>
    <x v="0"/>
  </r>
  <r>
    <n v="17"/>
    <n v="2026"/>
    <x v="4"/>
    <s v="Thực phẩm tươi sống, chế biến"/>
    <s v="Trái cây"/>
    <s v="Trần Thị Thùy Linh_x000a_Nguyễn Thị Nhung"/>
    <s v="Lưu Thị Hậu"/>
    <s v="MN"/>
    <s v="Tỉnh Vĩnh Long"/>
    <s v="Kiểm soát nguồn"/>
    <s v="Sản xuất và kinh doanh"/>
    <n v="2010909"/>
    <s v="CTY TNHH MTV NÔNG SẢN HỒNG CÚC "/>
    <s v=" "/>
    <s v="HND_Phạm Trung Nghĩa, Tân Phước, Tân Quới, Vĩnh Long"/>
    <s v="Ms. Châu_x000a_Thoa KT"/>
    <s v="0965970937_x000a_'0799471368"/>
    <s v="haubuikute@GMAIL.COM"/>
    <s v="Mận An Phước"/>
    <s v="Huỳnh Thanh Hòa"/>
    <s v=" "/>
    <s v="QA NCC"/>
    <d v="2026-05-11T00:00:00"/>
    <n v="0.55000000000000004"/>
    <s v=" Không đạt và ngừng mua hàng"/>
    <m/>
    <s v=" "/>
    <s v="Vi phạm kiểm soát mối nguy"/>
    <s v="Chưa có tập huấn ATTP HND ngoài VietGap_x000a_Vỏ thuốc BVTV, rác mận hư chưa được thu gom xử lý triệt để trên vườn"/>
    <s v="Lỗi hồ sơ chứng từ truy xuất"/>
    <s v="Nhật ký trồng trọt mới ghi tới ngày 23/12/2025"/>
    <s v="Lỗi quy trình sản xuất – chế biến"/>
    <s v="Vỏ thuốc BVTV chưa được thu gom xử lý triệt để_x000a_Chưa có bản nhận diện lô thửa_x000a_Chưa cung cấp hóa đơn phân thuốc BVTV_x000a_Rác mận hư chưa được thu gom xử lý triệt để"/>
    <n v="0.55000000000000004"/>
    <s v=" Không đạt và ngừng mua hàng"/>
    <s v=" "/>
    <s v=" "/>
    <b v="0"/>
    <x v="1"/>
  </r>
  <r>
    <n v="18"/>
    <n v="2026"/>
    <x v="4"/>
    <s v="Thực phẩm tươi sống, chế biến"/>
    <s v="Trái cây"/>
    <s v="Trần Thị Thùy Linh_x000a_Nguyễn Thị Nhung"/>
    <s v="Lưu Thị Hậu"/>
    <s v="MN"/>
    <s v="Tỉnh Đồng Tháp"/>
    <s v="Kiểm soát nguồn"/>
    <s v="Sản xuất và kinh doanh"/>
    <n v="2010909"/>
    <s v="CTY TNHH MTV NÔNG SẢN HỒNG CÚC "/>
    <s v=" "/>
    <s v="HND Trần Văn Ngoan, Tân Quới , Phong Hòa, Lai Vung Đồng Tháp"/>
    <s v="Ms. Châu_x000a_Thoa KT"/>
    <s v="0965970937_x000a_'0799471368"/>
    <s v="haubuikute@GMAIL.COM"/>
    <s v="Mận An Phước"/>
    <s v="Huỳnh Thanh Hòa"/>
    <s v=" "/>
    <s v="QA NCC"/>
    <d v="2026-05-11T00:00:00"/>
    <n v="0"/>
    <s v=" Không đạt và ngừng mua hàng"/>
    <s v="Không có GPKD+GCN"/>
    <s v="Chưa cung cấp bản cam kết sản xuất an toàn_x000a_Chưa cung cấp HĐ với cty Hồng Cúc"/>
    <s v="Vi phạm kiểm soát mối nguy"/>
    <s v="Chưa có tập huấn ATTP HND ngoài VietGap"/>
    <s v="Lỗi hồ sơ chứng từ truy xuất"/>
    <s v="Chưa cung cấp nhật ký trồng trọt"/>
    <s v="Lỗi quy trình sản xuất – chế biến"/>
    <s v="Có thu gom nhưng chưa có thùng chứa vỏ bao bì thuốc BVTV_x000a_Chưa có bản nhận diện lô thửa_x000a_Chưa cung cấp hóa đơn phân thuốc BVTV_x000a_Rác mận hư chưa được thu gom xử lý"/>
    <n v="0"/>
    <s v=" Không đạt và ngừng mua hàng"/>
    <s v=" "/>
    <s v=" "/>
    <b v="0"/>
    <x v="1"/>
  </r>
  <r>
    <n v="19"/>
    <n v="2026"/>
    <x v="4"/>
    <s v="Thực phẩm tươi sống, chế biến"/>
    <s v="Trái cây"/>
    <s v="Trần Thị Thùy Linh_x000a_Nguyễn Thị Nhung"/>
    <s v="Lưu Thị Hậu"/>
    <s v="MN"/>
    <s v="Tỉnh Đồng Tháp"/>
    <s v="Kiểm soát nguồn"/>
    <s v="Sản xuất và kinh doanh"/>
    <n v="2010909"/>
    <s v="CTY TNHH MTV NÔNG SẢN HỒNG CÚC "/>
    <s v=" "/>
    <s v="HND: Phạm Thị Ngọt , Định Phong, Phong Hòa, Đồng Tháp"/>
    <s v="Ms. Châu_x000a_Thoa KT"/>
    <s v="0965970937_x000a_'0799471368"/>
    <s v="haubuikute@GMAIL.COM"/>
    <s v="Mận An Phước, ổi lê"/>
    <s v="Huỳnh Thanh Hòa"/>
    <s v=" "/>
    <s v="QA NCC"/>
    <d v="2026-05-11T00:00:00"/>
    <n v="0.61"/>
    <s v="Đạt mức cơ bản và tái đánh giá sau 6 tháng"/>
    <m/>
    <s v=" "/>
    <s v="Vi phạm kiểm soát mối nguy"/>
    <s v="Mận hư trong quá trình sản xuất chưa thu gom xử lý_x000a_Nhật ký trồng trọt mới tới tháng 05/2025"/>
    <s v="Lỗi hồ sơ chứng từ truy xuất"/>
    <s v="Nhật ký trồng trọt mới tới tháng 05/2025"/>
    <s v="Lỗi quy trình sản xuất – chế biến"/>
    <s v="Có máy che nhưng chưa có che kín và khóa cẩn thận_x000a_Chưa có thùng chứa vỏ bao bì phân bón thuốc BVTV(có bỏ vảo bao nhưng chưa có thông tin và thùng chứa)_x000a_Chưa có bản nhận diện lô thửa_x000a_'Chưa cung cấp hóa đơn phân thuốc BVTV_x000a_Mận hư trong quá trình sản xuất chưa thu gom xử lý"/>
    <n v="0.74"/>
    <s v="Đạt mức cơ bản và tái đánh giá sau 6 tháng"/>
    <s v="NCC đã gửi khắc phục"/>
    <d v="2026-05-16T00:00:00"/>
    <d v="2026-11-11T00:00:00"/>
    <x v="0"/>
  </r>
  <r>
    <n v="20"/>
    <n v="2026"/>
    <x v="4"/>
    <s v="Thực phẩm tươi sống, chế biến"/>
    <s v="Trái cây"/>
    <s v="Trần Thị Thùy Linh_x000a_Nguyễn Thị Nhung"/>
    <s v="Lưu Thị Hậu"/>
    <s v="MN"/>
    <s v="Tỉnh Khánh Hoà"/>
    <s v="Kiểm soát nguồn"/>
    <s v="Sản xuất và kinh doanh"/>
    <n v="2011183"/>
    <s v="CTY CP DANNYGREEN"/>
    <s v=" "/>
    <s v="Farm Công ty TNHH SeaGull ADC Ninh Thuận - ĐC: Thôn Sơn hải 2, Xã Phước Dinh, Tỉnh Khánh Hòa"/>
    <s v="Cao Mỹ Vy"/>
    <s v="M: (+84) 369 543 055"/>
    <s v="dinhtran@dannygreen.com.vn; linhtran@dannygreen.com.vn; sale1@dannygreen.com.vn"/>
    <s v="Dưa lưới Ngọc Bích, dưa le Hồng Kim, cải mèo, rau muống, cải bẹ dún, cải ngồng, cải bó xôi…"/>
    <s v="Trần Khắc Điệp"/>
    <s v=" "/>
    <s v="QA NCC"/>
    <d v="2026-05-08T00:00:00"/>
    <n v="0.78"/>
    <s v="Đạt mức trung bình và tái đánh giá sau 1 năm"/>
    <m/>
    <s v=" "/>
    <s v="Vi phạm kiểm soát mối nguy"/>
    <s v="Chưa thực hiện việc kiểm soát đo lường đối với các sản phẩm được cân và ghi nhãn định lượng sẵn tại cơ sở"/>
    <m/>
    <s v=" "/>
    <s v="Lỗi quy trình sản xuất – chế biến"/>
    <s v="Nhà màng có bảng kí hiệu lô thửa nhưng chưa có thông tin trực quan: chủng loại, ngày gieo trồng, sản lượng và ngày thu hoạch dự kiến, diện tích…_x000a_Khu vực nhà màng và xưởng sơ chế đóng gói có nuôi động vật thả rông_x000a_Tường không kín, một số chỗ bị thủng thông qua bên ngoài_x000a_Trần không kín, côn trùng và động vật gây hại có thể xâm nhập vào nhà xưởng_x000a_Các cửa ra vào xưởng sản xuất chưa có lớp rèm đệm ngăn chặn côn trùng và động vật gây hại_x000a_Nước dùng để rửa, sơ chế sản phẩm chưa được kiểm định theo quy chuẩn nước sinh hoạt: QCVN 01-1:2024/BYT_x000a_Chỗ rửa tay bố trí ngược (nằm bên ngoài phòng thay đồ)_x000a_Chưa có xà phòng rửa tay, cồn sát khuẩn và khăn lao tay/máy sấy tay_x000a_Chưa có chương trình bẫy bắt côn trùng và động vật gây hai_x000a_Chưa có thiết bị bẫy bắt côn trùng và động vật gây hại tại cơ sở sơ chế đóng gói"/>
    <n v="0.8"/>
    <s v="Đạt mức trung bình và tái đánh giá sau 1 năm"/>
    <s v="NCC đã gửi khắc phục"/>
    <d v="2026-05-13T00:00:00"/>
    <d v="2027-05-08T00:00:00"/>
    <x v="0"/>
  </r>
  <r>
    <n v="21"/>
    <n v="2026"/>
    <x v="4"/>
    <s v="Thực phẩm tươi sống, chế biến"/>
    <s v="Rau củ"/>
    <s v="Lâm Kim Huyền Trân_x000a_Kiều Thị Thuyết Sương_x000a_Nguyễn Thị Bách Thoa"/>
    <s v="Dương Thị Lựu"/>
    <s v="MN"/>
    <s v="Thành phố Hồ Chí Minh"/>
    <s v="Định kỳ"/>
    <s v="Sản xuất và kinh doanh"/>
    <n v="2003576"/>
    <s v="CÔNG TY TNHH TMDV XNK SÔNG XANH"/>
    <s v="Sơ chế/đóng gói: Số 28, đường số 22, Phường Linh Đông, Q. Thủ Đức, TP. Hồ Chí Minh"/>
    <s v=" "/>
    <s v="Ms. Huyền"/>
    <n v="909392807"/>
    <s v="songxanhfood@gmail.com"/>
    <s v="Cải xanh, cải ngọt, cải thìa, rau muống nước, rau muống baby, mồng tơi baby, rau dền hỗn hợp, cải đuôi phụng, chùm ngây….."/>
    <s v="Trần Khắc Điệp"/>
    <s v=" "/>
    <s v="QA NCC"/>
    <d v="2026-05-11T00:00:00"/>
    <n v="0.84"/>
    <s v="Đạt mức trung bình và tái đánh giá sau 1 năm"/>
    <m/>
    <s v=" "/>
    <s v="Vi phạm kiểm soát mối nguy"/>
    <s v="Có thực hiện kiểm soát đo lường sản phẩm nhưng chưa được văn bản hóa bằng biểu mẫu theo dõi riêng"/>
    <m/>
    <s v=" "/>
    <s v="Lỗi quy trình sản xuất – chế biến"/>
    <s v="Dụng cụ phun xịt, pha thuốc để ngoài trời ,không có mái che (HLK Lê Văn Đỉnh)_x000a_Kho phân thuốc không có kho lưu trữ và khóa an toàn (HKL Lê Văn Đỉnh và Trương Công Thành)_x000a_Các luống sản xuất tại vừng trồng đều có kí hiệu lô thửa nhưng chưa có thông tin trực quan: chủng loại, ngày gieo trồng, sản lượng và ngày thu hoạch dự kiến, diện tích… (cả 03 HLK)_x000a_Việc sử dụng phân gà ủ trên đồng ruộng chưa được ghi chép lại (HLK Lê Văn Thành và Vũ Văn Thắng)_x000a_Thuốc BVTV tạ HLK Vũ Văn Thắng hết HSD 10/2025_x000a_HLK Lê Văn Đỉnh nuôi động vật thả rông_x000a_Rác thải nguy hại chưa được thu gom và xử lý đúng cách ở hai HLK: Vũ Văn Thắng và Lê Văn Đỉnh_x000a_Hàng hóa trong kho thành phẩm và nguyên liệu để sát tường_x000a_Tường rỉ sét do vách là kho mát_x000a_Dụng cụ chứa rau nguyên liệu bụi bẩn "/>
    <n v="0.84"/>
    <s v="Đạt mức trung bình và tái đánh giá sau 1 năm"/>
    <s v=" "/>
    <s v=" "/>
    <d v="2027-05-11T00:00:00"/>
    <x v="0"/>
  </r>
  <r>
    <n v="22"/>
    <n v="2026"/>
    <x v="4"/>
    <s v="Thực phẩm tươi sống, chế biến"/>
    <s v="Rau củ"/>
    <s v="Lâm Kim Huyền Trân_x000a_Kiều Thị Thuyết Sương_x000a_Nguyễn Thị Bách Thoa"/>
    <s v="Dương Thị Lựu"/>
    <s v="MN"/>
    <s v="Thành phố Hồ Chí Minh"/>
    <s v="Kiểm soát nguồn"/>
    <s v="Sản xuất và kinh doanh"/>
    <n v="2003576"/>
    <s v="CÔNG TY TNHH TMDV XNK SÔNG XANH"/>
    <s v=" "/>
    <s v="HLK Lê Văn Đỉnh_Ấp 8, xã Bình Mỹ, huyện Củ Chi, TP.HCM"/>
    <s v="Ms. Huyền"/>
    <n v="909392807"/>
    <s v="songxanhfood@gmail.com"/>
    <s v="Cải xanh, cải ngọt, cải thìa, rau muống nước, rau muống baby, mồng tơi baby, rau dền hỗn hợp, cải đuôi phụng, chùm ngây….."/>
    <s v="Trần Khắc Điệp"/>
    <s v=" "/>
    <s v="QA NCC"/>
    <d v="2026-05-11T00:00:00"/>
    <n v="0.87"/>
    <s v="Đạt mức trung bình và tái đánh giá sau 1 năm"/>
    <m/>
    <s v=" "/>
    <m/>
    <s v=" "/>
    <m/>
    <s v=" "/>
    <s v="Lỗi quy trình sản xuất – chế biến"/>
    <s v="Dụng cụ phun xịt, pha thuốc để ngoài trời ,không có mái che_x000a_Kho phân thuốc không có kho lưu trữ và khóa an toàn_x000a_Các luống sản xuất tại vừng trồng đều có kí hiệu lô thửa nhưng chưa có thông tin trực quan: chủng loại, ngày gieo trồng, sản lượng và ngày thu hoạch dự kiến, diện tích_x000a_HLK nuôi động vật thả rông_x000a_Rác thải nguy hại chưa được thu gom và xử lý đúng cách "/>
    <n v="0.87"/>
    <s v="Đạt mức trung bình và tái đánh giá sau 1 năm"/>
    <s v=" "/>
    <s v=" "/>
    <d v="2027-05-11T00:00:00"/>
    <x v="0"/>
  </r>
  <r>
    <n v="23"/>
    <n v="2026"/>
    <x v="4"/>
    <s v="Thực phẩm tươi sống, chế biến"/>
    <s v="Rau củ"/>
    <s v="Lâm Kim Huyền Trân_x000a_Kiều Thị Thuyết Sương_x000a_Nguyễn Thị Bách Thoa"/>
    <s v="Dương Thị Lựu"/>
    <s v="MN"/>
    <s v="Thành phố Hồ Chí Minh"/>
    <s v="Kiểm soát nguồn"/>
    <s v="Sản xuất và kinh doanh"/>
    <n v="2003576"/>
    <s v="CÔNG TY TNHH TMDV XNK SÔNG XANH"/>
    <s v=" "/>
    <s v="HLK Trương Công Thành_Đường Trung Đông 3A, ấp 111, xã Đông Thạnh,TP.HCM"/>
    <s v="Ms. Huyền"/>
    <n v="909392807"/>
    <s v="songxanhfood@gmail.com"/>
    <s v="Cải xanh, cải ngọt, cải thìa, rau muống nước, rau muống baby, mồng tơi baby, rau dền hỗn hợp, cải đuôi phụng, chùm ngây….."/>
    <s v="Trần Khắc Điệp"/>
    <s v=" "/>
    <s v="QA NCC"/>
    <d v="2026-05-11T00:00:00"/>
    <n v="0.78"/>
    <s v="Đạt mức trung bình và tái đánh giá sau 1 năm"/>
    <m/>
    <s v=" "/>
    <s v="Vi phạm kiểm soát mối nguy"/>
    <s v="Nhật kí sản xuất thiếu ghi chép sử dụng phân gà đã ủ nên không thể đối chiếu được dữ liệu thời gian cách ly an toàn"/>
    <s v="Lỗi hồ sơ chứng từ truy xuất"/>
    <s v="Nhật kí sản xuất thiếu ghi chép sử dụng phân gà đã ủ_x000a_Nhật kí sán xuất ghi chép thiếu quá trinh sử dụng phân gà ủ_x000a_Nhật kí sán xuất ghi chép thiếu quá trinh sử dụng phân gà ủ"/>
    <s v="Lỗi quy trình sản xuất – chế biến"/>
    <s v="Dụng cụ phun xịt, pha thuốc để ngoài trời ,không có mái che_x000a_Kho phân thuốc không có kho lưu trữ và khóa an toàn_x000a_Các luống sản xuất tại vừng trồng đều có kí hiệu lô thửa nhưng chưa có thông tin trực quan: chủng loại, ngày gieo trồng, sản lượng và ngày thu hoạch dự kiến, diện tích_x000a_HLK nuôi động vật thả rông_x000a_Rác thải nguy hại chưa được thu gom và xử lý đúng cách "/>
    <n v="0.78"/>
    <s v="Đạt mức trung bình và tái đánh giá sau 1 năm"/>
    <s v=" "/>
    <s v=" "/>
    <d v="2027-05-11T00:00:00"/>
    <x v="0"/>
  </r>
  <r>
    <n v="24"/>
    <n v="2026"/>
    <x v="4"/>
    <s v="Thực phẩm tươi sống, chế biến"/>
    <s v="Rau củ"/>
    <s v="Lâm Kim Huyền Trân_x000a_Kiều Thị Thuyết Sương_x000a_Nguyễn Thị Bách Thoa"/>
    <s v="Dương Thị Lựu"/>
    <s v="MN"/>
    <s v="Thành phố Hồ Chí Minh"/>
    <s v="Kiểm soát nguồn"/>
    <s v="Sản xuất và kinh doanh"/>
    <n v="2003576"/>
    <s v="CÔNG TY TNHH TMDV XNK SÔNG XANH"/>
    <s v=" "/>
    <s v="HLK Vũ Văn Thắng_27/04, đường HT12, khu phố 53, phường Tân Thới Hiệp, TP.HCM"/>
    <s v="Ms. Huyền"/>
    <n v="909392807"/>
    <s v="songxanhfood@gmail.com"/>
    <s v="Cải xanh, cải ngọt, cải thìa, rau muống nước, rau muống baby, mồng tơi baby, rau dền hỗn hợp, cải đuôi phụng, chùm ngây….."/>
    <s v="Trần Khắc Điệp"/>
    <s v=" "/>
    <s v="QA NCC"/>
    <d v="2026-05-11T00:00:00"/>
    <n v="0.76"/>
    <s v="Đạt mức trung bình và tái đánh giá sau 1 năm"/>
    <m/>
    <s v=" "/>
    <s v="Vi phạm kiểm soát mối nguy"/>
    <s v="Nhật kí sản xuất thiếu ghi chép sử dụng phân gà đã ủ nên không thể đối chiếu được dữ liệu thời gian cách ly an toàn"/>
    <s v="Lỗi hồ sơ chứng từ truy xuất"/>
    <s v="Nhật kí sản xuất thiếu ghi chép sử dụng phân gà đã ủ_x000a_Nhật kí sán xuất ghi chép thiếu quá trinh sử dụng phân gà ủ_x000a_Nhật kí sán xuất ghi chép thiếu quá trinh sử dụng phân gà ủ"/>
    <s v="Lỗi quy trình sản xuất – chế biến"/>
    <s v="Thuốc BVTV hết hạn thán 10/2025_x000a_Dụng cụ phun xịt, pha thuốc để ngoài trời ,không có mái che_x000a_Kho phân thuốc không có kho lưu trữ và khóa an toàn_x000a_Các luống sản xuất tại vừng trồng đều có kí hiệu lô thửa nhưng chưa có thông tin trực quan: chủng loại, ngày gieo trồng, sản lượng và ngày thu hoạch dự kiến, diện tích_x000a_HLK nuôi động vật thả rông_x000a_Rác thải nguy hại chưa được thu gom và xử lý đúng cách "/>
    <n v="0.76"/>
    <s v="Đạt mức trung bình và tái đánh giá sau 1 năm"/>
    <s v=" "/>
    <s v=" "/>
    <d v="2027-05-11T00:00:00"/>
    <x v="0"/>
  </r>
  <r>
    <n v="25"/>
    <n v="2026"/>
    <x v="4"/>
    <s v="Thực phẩm tươi sống, chế biến "/>
    <s v="Rau củ"/>
    <s v="Lâm Kim Huyền Trân_x000a_Nguyễn Thị Bách Thoa_x000a_Kiều Thị tuyết Sương"/>
    <s v="Dương Thị Lựu"/>
    <s v="MN"/>
    <s v="Thành phố Hồ Chí Minh"/>
    <s v="Định kỳ"/>
    <s v="Sản xuất và kinh doanh"/>
    <n v="2005856"/>
    <s v="CTY TNHH TMDV&amp;PT SEN TA"/>
    <s v="Số 28, đường số 22, Phường Linh Đông, Q. Thủ Đức, TP. Hồ Chí Minh"/>
    <s v=" "/>
    <s v="Mr.Mạnh"/>
    <s v="0902 998 389"/>
    <s v="minhmanh1605@gmail.com"/>
    <s v="Củ sen tươi, củ sen cắt lát, hạt sen, củ năng, khoai sọ, khoai môn… cắt gọt_x000a_Sâm dây Ngọc Linh, set canh/tiềm sâm dây Ngọc Linh, set nguyên liệu canh tiềm, set hạt sen long nhãn"/>
    <s v="Trần Khắc Điệp"/>
    <s v=" "/>
    <s v="QA NCC"/>
    <d v="2026-05-11T00:00:00"/>
    <n v="0.7"/>
    <s v="Đạt mức cơ bản và tái đánh giá sau 6 tháng"/>
    <m/>
    <s v=" "/>
    <s v="Vi phạm kiểm soát mối nguy"/>
    <s v="NCC làm HSCB mới thay đổi thông tin: từ HKD &quot;CS SX Sen Ta&quot;  sang &quot;Công ty TNHH TMDV&amp;PT Sen Ta&quot; nhưng chưa gửi công văn cập nhật HSCB và tem nhãn cho WCM_x000a_Sản &quot;Long nhãn hạt sen&quot; NCC vẫn còn sử dụng nhãn cũ chưa có thông tin dinh dưỡng theo Thông tư số 29/2023/TT-BYT của Bộ Y tế: Hướng dẫn nội dung, cách ghi thành phần dinh dưỡng, giá trị dinh dưỡng trên nhãn thực phẩm_x000a_NCC chưa có Quy định, hướng dẫn thu hoạch, sơ chế đóng gói (bao gồm cho tự sản xuất và các đơn vị liên kết). Quy định, hướng dẫn vệ sinh trong nhà sơ chế, công cụ dụng cụ thu hoạch và phương tiện vận chuyển. Các quy định này đã được phổ biến, đào tạo đến toàn bộ Hộ sản xuất của công ty._x000a_Ghi nhãn dinh dưỡng bị sai một số điểm theo Thông tư số 29/2023/TT-BYT:_x000a_Sử dụng dấu chấm thay cho dấu phẩy để ngăn cách phần nguyên và phần thập phân_x000a_Sử dụng cụm từ &quot;béo tổng&quot; thay cho &quot;chất béo&quot;"/>
    <m/>
    <s v=" "/>
    <s v="Lỗi quy trình sản xuất – chế biến"/>
    <s v="NCC chưa thực hiện lấy mẫu đất kiểm nghiệm định kì_x000a_NCC chưa thực hiện lấy mẫu nước kiểm nghiệm định kì_x000a_Tường một số vị trí ẩm móc (gần khu vực bồn rửa)_x000a_Chưa có dụng cụ phù hợp thu gom rác thải phù hợp phía trước cơ sở sản xuất"/>
    <n v="0.7"/>
    <s v="Đạt mức cơ bản và tái đánh giá sau 6 tháng"/>
    <s v=" "/>
    <s v=" "/>
    <d v="2026-11-11T00:00:00"/>
    <x v="0"/>
  </r>
  <r>
    <n v="26"/>
    <n v="2026"/>
    <x v="4"/>
    <s v="Thực phẩm tươi sống, chế biến "/>
    <s v="Bánh mỳ"/>
    <s v="Nguyễn Thị Dung,_x000a_ Nguyễn Thị Ngọc Tú"/>
    <s v="Huỳnh Thị Bảo Trâm"/>
    <s v="MN"/>
    <s v="Tỉnh Tây Ninh"/>
    <s v="Mở mới"/>
    <s v="Sản xuất và kinh doanh"/>
    <s v="NCC mới"/>
    <s v="CTY TNHH CBTP VÀ TM PHÚC AN PHÁT"/>
    <s v="8/88 Huỳnh Tấn Phát, Khu phố Hiệp Lễ, P. Tân Ninh, tỉnh Tây Ninh"/>
    <s v=" "/>
    <s v="Mr. Vinh"/>
    <n v="931203117"/>
    <s v="Phúc An Phát &lt;phucanbakery@gmail.com&gt;"/>
    <s v="Bánh Pía"/>
    <s v="Trương Duy Khánh"/>
    <s v=" "/>
    <s v="QA NCC"/>
    <d v="2026-05-12T00:00:00"/>
    <n v="0.7"/>
    <s v="Đạt mức cơ bản và tái đánh giá sau 6 tháng"/>
    <m/>
    <s v=" "/>
    <s v="Vi phạm nhãn mác/bao bì"/>
    <s v="HSCB: ghi thông tin dinh dưỡng trên nhãn chưa phù hợp theo TT29/2023/BYT: carbohydrate, 3 sản phẩm đều sử dụng hương vani tổng hợp tuy nhiên 3 hồ sơ ghi tên 3 hương vani khác nhau"/>
    <s v="Lỗi bao bì thiếu thông tin truy xuất"/>
    <s v="NCC chỉ mua các loại nguyên liệu, bao bì lẻ, có hóa đơn đỏ, tuy nhiên không ký hợp đồng mua bán."/>
    <s v="Lỗi quy trình sản xuất – chế biến"/>
    <s v="Thiếu khám sức khỏe của chủ cơ sở và QLCL_x000a_Nhà xưởng bố trí lưu thông một chiều, tuy nhiên do cơ sở đang trong quá trình cải tạo, nên nhà xưởng chưa được gọn gàng_x000a_Ghi nhận thực tế cơ sở còn sử dụng một số dao có cán bằng gỗ, nguy cơ nhiểm mốc nếu không được vệ sinh sạch_x000a_Các thiết bị nướng bánh hiện chưa kiểm định, hiểu chuẩn bên ngoài_x000a_Thực tế đánh giá có kiến trong khu vực sản xuất bánh Pía_x000a_Có tiêu chuẩn thành phẩm có kiểm soát một số chỉ tiêu về độ ẩm, hàm lượng tro không ta, chất bảo quản nhưng phiếu kiểm nghiệm sản phẩm không test các chỉ tiêu này"/>
    <n v="0.7"/>
    <s v="Đạt mức cơ bản và tái đánh giá sau 6 tháng"/>
    <s v=" "/>
    <s v=" "/>
    <d v="2026-11-12T00:00:00"/>
    <x v="0"/>
  </r>
  <r>
    <n v="27"/>
    <n v="2026"/>
    <x v="4"/>
    <s v="Thực phẩm tươi sống, chế biến"/>
    <s v="Rau củ"/>
    <s v="Nguyễn Thị Quyên"/>
    <s v="Lưu Thị Hậu"/>
    <s v="MB"/>
    <s v="Thành phố Hải Phòng"/>
    <s v="Định kỳ"/>
    <s v="Sản xuất và kinh doanh"/>
    <n v="2010962"/>
    <s v="HTX HOÀNG NAM PHÁT"/>
    <s v="Thửa đất 58, tờ bản đồ 16, TDP Tằng Hạ, Thạch Khôi, Hải Phòng"/>
    <s v=" "/>
    <s v="Mr. Hoàng"/>
    <n v="975917666"/>
    <s v="hoangho1987hd@GMAIL.COM"/>
    <s v="Rau củ-trái cây(mướp, dưa kim, cà rốt)"/>
    <s v="Trần Văn Khoa"/>
    <s v=" "/>
    <s v="QA NCC"/>
    <d v="2026-05-13T00:00:00"/>
    <n v="0.71699999999999997"/>
    <s v="Đạt mức cơ bản và tái đánh giá sau 6 tháng"/>
    <m/>
    <s v=" "/>
    <m/>
    <s v=" "/>
    <s v="Lỗi hồ sơ chứng từ truy xuất"/>
    <s v="- Chưa cung cấp được hóa đơn mua giống: mướp, dưa kim_x000a_- Chưa cung cấp được hồ sơ mua bao bì túi có in sản xuất tại trung quốc"/>
    <s v="Lỗi vệ sinh nhà xưởng – thiết bị"/>
    <s v="Nhà xưởng chưa kín, nhiều bụi bẩn"/>
    <n v="0.72"/>
    <s v="Đạt mức cơ bản và tái đánh giá sau 6 tháng"/>
    <s v=" "/>
    <s v=" "/>
    <d v="2026-11-13T00:00:00"/>
    <x v="0"/>
  </r>
  <r>
    <n v="28"/>
    <n v="2026"/>
    <x v="4"/>
    <s v="Thực phẩm tươi sống, chế biến"/>
    <s v="Rau củ"/>
    <s v="Nguyễn Thị Thùy Linh"/>
    <s v="Lưu Thị Hậu"/>
    <s v="MB"/>
    <s v="Thành phố Hải Phòng"/>
    <s v="Kiểm soát nguồn"/>
    <s v="Sản xuất và kinh doanh"/>
    <n v="2010962"/>
    <s v="HTX HOÀNG NAM PHÁT"/>
    <s v=" "/>
    <s v="Nguyễn Văn Khiêm, Vĩnh Bảo, Hải Phòng"/>
    <s v="Mr. Hoàng"/>
    <n v="975917666"/>
    <s v="hoangho1987hd@GMAIL.COM"/>
    <s v="Rau củ-trái cây(mướp, dưa kim, cà rốt)"/>
    <s v="Trần Văn Khoa"/>
    <s v=" "/>
    <s v="QA NCC"/>
    <d v="2026-05-13T00:00:00"/>
    <n v="0.64800000000000002"/>
    <s v="Đạt mức cơ bản và tái đánh giá sau 6 tháng"/>
    <m/>
    <s v=" "/>
    <m/>
    <s v=" "/>
    <s v="Lỗi hồ sơ chứng từ truy xuất"/>
    <s v="- Chưa cung cấp được hóa đơn mua giống: mướp, dưa kim_x000a_- Chưa cung cấp được hồ sơ mua bao bì túi có in sản xuất tại trung quốc"/>
    <s v="Lỗi vệ sinh nhà xưởng – thiết bị"/>
    <s v="Nhà xưởng chưa kín, nhiều bụi bẩn"/>
    <n v="0.65"/>
    <s v="Đạt mức cơ bản và tái đánh giá sau 6 tháng"/>
    <s v=" "/>
    <s v=" "/>
    <d v="2026-11-13T00:00:00"/>
    <x v="0"/>
  </r>
  <r>
    <n v="29"/>
    <n v="2026"/>
    <x v="4"/>
    <s v="Thực phẩm công nghệ"/>
    <s v="Bơ, sữa, trứng"/>
    <s v="Đặng Thị Thủy"/>
    <s v="Lê Ngọc Ái"/>
    <s v="MB"/>
    <s v="Tỉnh Ninh Bình"/>
    <s v="Mở mới"/>
    <s v="Tự sản xuất"/>
    <n v="2062640"/>
    <s v="CÔNG TY CỔ PHẦN SỮA VÀ GIỐNG BÒ SỮA MỘC BẮC"/>
    <s v="24 Trần Bình Trọng, TDP Hoàn Dương, Phường Duy Tân, Tỉnh Ninh Bình"/>
    <s v=" "/>
    <s v=" "/>
    <s v=" "/>
    <s v=" "/>
    <s v="Sữa chua ăn: nếp cẩm, dừa, dê..."/>
    <s v="Đậu Thị Vân"/>
    <s v="Nguyễn Thị Hồng Nhung"/>
    <s v="QA NCC"/>
    <d v="2026-05-08T00:00:00"/>
    <n v="0.439"/>
    <s v=" Không đạt và ngừng mua hàng"/>
    <m/>
    <s v=" "/>
    <s v="Lỗi khác"/>
    <s v="1. Sữa chua nếp cẩm: Nhãn thiếu chỉ tiêu dinh dưỡng natri, phiếu kiểm nghiệm thiếu chỉ tiêu natri, đường tổng số. Địa chỉ của NSX trên nhãn  đang cập nhật theo địa giới hành chính mới nhưng hồ sơ TCB chưa cập nhật._x000a_2. Sữa chua dê: Nhãn thiếu bảng giá trị dinh dưỡng của SP, địa chỉ của NSX không khớp giữa tem nhãn và hồ sơ công bố, chưa có phiếu kiểm nghiệm giá trị dinh dưỡng._x000a_3. Sữa chua phô mai: Nhãn thiếu bảng giá trị dinh dưỡng của SP, địa chỉ của NSX không khớp giữa tem nhãn và hồ sơ công bố, chưa có PKN giá trị dinh dưỡng._x000a_4.Sữa chua trân châu: Nhãn thiếu bảng giá trị dinh dưỡng của SP, địa chỉ của NSX không khớp giữa tem nhãn và hồ sơ công bố, chưa có phiếu kiểm nghiệm giá trị dinh dưỡng._x000a_5 .Sữa chua mộc bắc: Nhãn thiếu chỉ tiêu dinh dưỡng natri, đường tổng sô, chưa có phiếu kiểm nghiệm dinh dưỡng, Địa chỉ của NSX trên nhãn  đang cập nhật theo địa giới hành chính mới nhưng hồ sơ TCB chưa cập nhật._x000a_6. Hồ sơ TCB của Nha đam và Dừa non chưa cung cấp được. Nhãn dừa non chưa có thông tin dinh dưỡng trên ghi nhãn, nhãn nha đam dinh dưỡng thiếu natri, đường tổng_x000a_NCC có giấy chứng nhận ISO 22000 tuy nhiên hồ ơ kiểm soát theo ISO không cung cấp được."/>
    <s v="Lỗi hồ sơ chứng từ truy xuất"/>
    <s v="Chưa cung cấp được hồ sơ theo ISO 22000:2018"/>
    <s v="Lỗi khác"/>
    <s v="Chưa có hồ sơ kiểm soát đo lường đối với các sản phẩm được cân và ghi sẵn ._x000a_ Tại thời điểm kiểm tra một số sản phẩm thiếu khối lượng  so với công bố: "/>
    <n v="0.44"/>
    <s v=" Không đạt và ngừng mua hàng"/>
    <s v=" "/>
    <s v=" "/>
    <b v="0"/>
    <x v="1"/>
  </r>
  <r>
    <n v="38"/>
    <n v="2026"/>
    <x v="4"/>
    <s v="Thực phẩm tươi sống, chế biến"/>
    <s v="Trái cây"/>
    <s v="Trần Thị Thùy Linh_x000a_Nguyễn Thị Nhung"/>
    <s v="Lưu Thị Hậu"/>
    <s v="MN"/>
    <s v="Thành phố Cần Thơ"/>
    <s v="Kiểm soát nguồn"/>
    <s v="Sản xuất và kinh doanh"/>
    <n v="2002765"/>
    <s v="CTY TNHH MTV THE FRUIT REPUBLIC CẦN"/>
    <s v=" "/>
    <s v="HND_Phạm Trung Bình, Xã Châu Thành, Thành phố Cần Thơ"/>
    <s v="Hoàng Anh"/>
    <s v="0916 877 833"/>
    <s v="supermarketsales.hcm@thefruitrepublic.vn"/>
    <s v="Mít Thái, ruột đỏ"/>
    <s v="Huỳnh Thanh Hòa"/>
    <s v="Trần Xuân Hưng_x000a_Nguyễn Thị Kim Lanh"/>
    <s v="QA NCC"/>
    <d v="2026-05-13T00:00:00"/>
    <n v="0.89"/>
    <s v="Đạt mức trung bình và tái đánh giá sau 1 năm"/>
    <m/>
    <s v=" "/>
    <m/>
    <s v=" "/>
    <m/>
    <s v=" "/>
    <s v="Lỗi quy trình sản xuất – chế biến"/>
    <s v="Có biện pháp cách ly sự phát tán khi phun thuốc BVTV sang các vườn xung quanh nhưng chưa đảm bảo an toàn"/>
    <n v="0.89"/>
    <s v="Đạt mức trung bình và tái đánh giá sau 1 năm"/>
    <s v=" "/>
    <s v=" "/>
    <d v="2027-05-13T00:00:00"/>
    <x v="0"/>
  </r>
  <r>
    <n v="39"/>
    <n v="2026"/>
    <x v="4"/>
    <s v="Thực phẩm tươi sống, chế biến"/>
    <s v="Trái cây"/>
    <s v="Trần Thị Thùy Linh_x000a_Nguyễn Thị Nhung"/>
    <s v="Lưu Thị Hậu"/>
    <s v="MN"/>
    <s v="Thành phố Cần Thơ"/>
    <s v="Kiểm soát nguồn"/>
    <s v="Sản xuất và kinh doanh"/>
    <n v="2002765"/>
    <s v="CTY TNHH MTV THE FRUIT REPUBLIC CẦN"/>
    <s v=" "/>
    <s v="HND_Võ Thanh Lưng, Khu vực Khánh Hưng, Phường Phú Hưng, Thành phố Cần Thơ"/>
    <s v="Hoàng Anh"/>
    <s v="0916 877 833"/>
    <s v="supermarketsales.hcm@thefruitrepublic.vn"/>
    <s v="Đu đủ giống Đài Loan"/>
    <s v="Huỳnh Thanh Hòa"/>
    <s v="Trần Xuân Hưng_x000a_Nguyễn Thị Kim Lanh"/>
    <s v="QA NCC"/>
    <d v="2026-05-13T00:00:00"/>
    <n v="0.87"/>
    <s v="Đạt mức trung bình và tái đánh giá sau 1 năm"/>
    <m/>
    <s v=" "/>
    <s v="Vi phạm kiểm soát mối nguy"/>
    <s v="Rác đu đủ hư trên vườn chưa được thu gom xử lý triệt để"/>
    <m/>
    <s v=" "/>
    <s v="Lỗi quy trình sản xuất – chế biến"/>
    <s v="Có biện pháp cách ly sự phát tán khi phun thuốc BVTV sang các vườn xung quanh nhưng chưa đảm bảo an toàn"/>
    <n v="0.87"/>
    <s v="Đạt mức trung bình và tái đánh giá sau 1 năm"/>
    <s v=" "/>
    <s v=" "/>
    <d v="2027-05-13T00:00:00"/>
    <x v="0"/>
  </r>
  <r>
    <n v="40"/>
    <n v="2026"/>
    <x v="4"/>
    <s v="Thực phẩm tươi sống, chế biến"/>
    <s v="Trái cây"/>
    <s v="Nguyễn Thị Thùy Linh_x000a_Trần Thị Thu Phụng_x000a_Nguyễn Thị Nhung"/>
    <s v="Lưu Thị Hậu"/>
    <s v="MN"/>
    <s v="Tỉnh Đồng Tháp"/>
    <s v="Kiểm soát nguồn"/>
    <s v="Sản xuất và kinh doanh"/>
    <n v="2010395"/>
    <s v="CTY TNHH MTV KHNN VIỆT MEKONG"/>
    <s v=" "/>
    <s v="HND Nguyễn Thị Phương Linh - 265/TH Ấp Tân Hưng, Xã Lai Vung, Tỉnh Đồng Tháp "/>
    <s v="Ms. Thy"/>
    <n v="347427655"/>
    <s v="sales@vascorp.com.vn"/>
    <s v="chuối sứ"/>
    <s v="Huỳnh Thanh Hòa"/>
    <s v="Trương Duy Khánh_x000a_Trần Khắc Điệp_x000a_Trần Xuân Hưng_x000a_Nguyễn Thị Kim Lanh"/>
    <s v="QA NCC"/>
    <d v="2026-05-14T00:00:00"/>
    <n v="0.73"/>
    <s v="Đạt mức cơ bản và tái đánh giá sau 6 tháng"/>
    <m/>
    <s v=" "/>
    <m/>
    <s v=" "/>
    <s v="Lỗi hồ sơ chứng từ truy xuất"/>
    <s v="Chưa cung cấp nhật ký trồng trọt"/>
    <s v="Lỗi quy trình sản xuất – chế biến"/>
    <s v="HLK Nguyễn Thị Phươn Linh khi sử dụng thuốc BVTV chưa có biện pháp ngăn chặn sự phát tán sang các ruộng xung quanh_x000a_Chưa có bảng nhận diện lô thửa_x000a_Chưa thực hiện kiểm nghiệm định kì đất, nước vùng trồng_x000a_HLK Nguyễn Thị Phương Linh chưa cung cấp hồ sơ theo dõi quá trình ủ phân dê để sử dụng trên đồng ruộng"/>
    <n v="0.73"/>
    <s v="Đạt mức cơ bản và tái đánh giá sau 6 tháng"/>
    <s v=" "/>
    <s v=" "/>
    <d v="2027-05-14T00:00:00"/>
    <x v="0"/>
  </r>
  <r>
    <n v="41"/>
    <n v="2026"/>
    <x v="4"/>
    <s v="Thực phẩm tươi sống, chế biến"/>
    <s v="Trái cây"/>
    <s v="Nguyễn Thị Thùy Linh_x000a_Trần Thị Thu Phụng_x000a_Nguyễn Thị Nhung"/>
    <s v="Lưu Thị Hậu"/>
    <s v="MN"/>
    <s v="Tỉnh Vĩnh Long"/>
    <s v="Kiểm soát nguồn"/>
    <s v="Sản xuất và kinh doanh"/>
    <n v="2010395"/>
    <s v="CTY TNHH MTV KHNN VIỆT MEKONG"/>
    <s v=" "/>
    <s v="HND Trần Thị Ngọc Ánh- Khóm Mỹ Phú, Phường Tân Ngãi, Tỉnh Vĩnh Long "/>
    <s v="Ms. Thy"/>
    <n v="347427655"/>
    <s v="sales@vascorp.com.vn"/>
    <s v="ổi Lê"/>
    <s v="Huỳnh Thanh Hòa"/>
    <s v="Trương Duy Khánh_x000a_Trần Khắc Điệp_x000a_Trần Xuân Hưng_x000a_Nguyễn Thị Kim Lanh"/>
    <s v="QA NCC"/>
    <d v="2026-05-14T00:00:00"/>
    <n v="0.68"/>
    <s v="Đạt mức cơ bản và tái đánh giá sau 6 tháng"/>
    <m/>
    <s v=" "/>
    <s v="Vi phạm kiểm soát mối nguy"/>
    <s v="Nhật kí sản xuất Trần Thị Ngọc Ánh thiếu: ngày cách ly khi phun thuốc nên không thể đối chiếu thực tế với vườn trồng được"/>
    <s v="Lỗi hồ sơ chứng từ truy xuất"/>
    <s v="Nhật kí sản xuất Trần Thị Ngọc Ánh thiếu: ngày cách ly khi phun thuốc, liều lượng pha (nhật kí chỉ note 25, 30ml….)"/>
    <m/>
    <s v="Nơi bảo quản thuốc BVTV vườn Trần Thị Ngọc Ánh chưa kín và thông tin kho_x000a_Chưa cung cấp đầy đủ hóa đơn phân thuốc HND liên kết_x000a_Chưa có bảng nhận diện lô thửa_x000a_Chưa thực hiện kiểm nghiệm định kì đất, nước vùng trồng"/>
    <n v="0.68"/>
    <s v="Đạt mức cơ bản và tái đánh giá sau 6 tháng"/>
    <s v=" "/>
    <s v=" "/>
    <d v="2027-05-14T00:00:00"/>
    <x v="0"/>
  </r>
  <r>
    <n v="42"/>
    <n v="2026"/>
    <x v="4"/>
    <s v="Thực phẩm tươi sống, chế biến"/>
    <s v="Trái cây"/>
    <s v="Nguyễn Thị Thùy Linh_x000a_Trần Thị Thu Phụng_x000a_Nguyễn Thị Nhung"/>
    <s v="Lưu Thị Hậu"/>
    <s v="MN"/>
    <s v="Tỉnh Vĩnh Long"/>
    <s v="Định kỳ"/>
    <s v="Sản xuất và kinh doanh"/>
    <n v="2010395"/>
    <s v="CTY TNHH MTV KHNN VIỆT MEKONG"/>
    <s v="Nhà sơ chế: 74/4 Phạm Hùng, P.9, Tp. Vĩnh Long"/>
    <s v=" "/>
    <s v="Ms. Thy"/>
    <n v="347427655"/>
    <s v="sales@vascorp.com.vn"/>
    <s v="Ổi, chuối sứ"/>
    <s v="Huỳnh Thanh Hòa"/>
    <s v="Trương Duy Khánh_x000a_Trần Khắc Điệp_x000a_Trần Xuân Hưng_x000a_Nguyễn Thị Kim Lanh"/>
    <s v="QA NCC"/>
    <d v="2026-05-14T00:00:00"/>
    <n v="0.7"/>
    <s v="Đạt mức cơ bản và tái đánh giá sau 6 tháng"/>
    <m/>
    <s v=" "/>
    <s v="Vi phạm kiểm soát mối nguy"/>
    <s v="Các nguyên liệu: khay xốp, màng co mua lẻ…có phát sinh giao dịch hàng hóa nhưng chưa làm hợp đồng mua bán."/>
    <s v="Lỗi hồ sơ chứng từ truy xuất"/>
    <s v="Nhật kí sản xuất Trần Thị Ngọc Ánh thiếu: ngày cách ly khi phun thuốc, liều lượng pha (nhật kí chỉ note 25, 30ml….)"/>
    <m/>
    <s v="Sàn nhà nức/bể khu vực giao nhau giữa khu đóng trái cây cà đóng gói chuối_x000a_Rèm chắn ở các cửa bám bẩn_x000a_Không có dụng cụ thu gom rác thải chuyên trọng trong nhà xưởng, tận dụng rổ đựng bán thành phẩm_x000a_NCC dùng chlorine pha loãng để khử trùng tay sau khi vệ sinh bằng xà phòng =&gt; nguy cơ ám mùi vào sản phẩm_x000a_Rổ đựng nguyên liệu và thành phẩm dính bụi bẩn_x000a_Chưa có phẩn biệt rỗ kê chân với rổ đựng bán thành phẩm và thành phẩm (rổ kê chân dùng cùng một màu)_x000a_Giấy khám sức khỏe thiếu phần khám cận lâm sàng: xét nhiệm máu, nước tiểu…"/>
    <n v="0.7"/>
    <s v="Đạt mức cơ bản và tái đánh giá sau 6 tháng"/>
    <s v=" "/>
    <s v=" "/>
    <d v="2027-05-14T00:00:00"/>
    <x v="0"/>
  </r>
  <r>
    <n v="43"/>
    <n v="2026"/>
    <x v="4"/>
    <s v="Thực phẩm tươi sống, chế biến"/>
    <s v="Thủy hải sản"/>
    <s v="Phạm Thị Thảo_x000a_Nguyễn Thị Ngọc Tú"/>
    <s v="Trần Quang Huy"/>
    <s v="MN"/>
    <s v="Tỉnh Cà Mau"/>
    <s v="Định kỳ"/>
    <s v="Sản xuất và kinh doanh"/>
    <n v="2011609"/>
    <s v="CTY TNHH THỰC PHẨM SẠCH HDC"/>
    <s v="Cơ sở gia công: Công ty TNHH MTV Thủy Sản Giang Châu_x000a_Địa chỉ: 314 Ấp Trung Giang, Xã Trần Phán, Tỉnh Cà Mau, Việt Nam"/>
    <s v=" "/>
    <s v="Anh Xuân"/>
    <s v="_x000a_'0819889588"/>
    <s v="Mr XUAN HDC &lt;xuanhm@hdc68.vn&gt;"/>
    <s v="Tôm thẻ/sú tươi tự nhiên, tôm thẻ/sú nõn"/>
    <s v="Huỳnh Thanh Hòa"/>
    <s v="Trương Duy Khánh_x000a_Trần Khắc Điệp_x000a_Trần Xuân Hưng_x000a_Nguyễn Thị Kim Lanh"/>
    <s v="QA NCC"/>
    <d v="2026-05-15T00:00:00"/>
    <n v="0.8"/>
    <s v="Đạt mức trung bình và tái đánh giá sau 1 năm"/>
    <m/>
    <s v=" "/>
    <s v="Vi phạm kiểm soát mối nguy"/>
    <s v="NCC chưa cung cấp hồ sơ kiểm nghiệm gói hút ẩm_x000a_NCC chưa thực hiện kiểm soát trọng lượng sản phẩm (chưa cung cấp hồ sơ ghi chép)"/>
    <s v="Lỗi hồ sơ chứng từ truy xuất"/>
    <s v="Hộ liên kết Lê Văn Toàn có bổ sung thức ăn &quot;cám&quot; nhưng ghi chép nhật kí chưa đầy đủ_x000a_Thiếu biểu mẫu kiểm soát vệ sinh cá nhân, vệ sinh nhà xưởng_x000a_Chưa cung cấp hướng dẫn pha Chloirine và biểu mẫu theo dõi pha Chlorine_x000a_Chưa thực hiện lưu mẫu sẩn xuất nên không đáp ứng được quá trình truy xuất sản phẩm_x000a_Chưa thực hiện lưu mẫu sẩn xuất"/>
    <s v="Lỗi quy trình sản xuất – chế biến"/>
    <s v="Có xử lý nước bằng men tự ủ khi mưa nhưng nhật ký chưa có ghi chép_x000a_Hồ sơ khám sức khỏe thiếu khám cận lâm sàng nên không thể đối chiếu thông tin được_x000a_Kiểm nghiệm nước thiếu các chỉ tiêu kim loại nặng_x000a_Nhà máy sử dụng Chlorine bột trong quá trình khử trùng tay (Chlorine bột này không được sử dụng trong thự phẩm)_x000a_Tường các khu vực sản xuất có nhiều vết bụi bẩn, một số góc tường bị nức/bể_x000a_Phòng thay bảo hộ lao động mở cửa trực tiếp vào phòng sản xuất/đóng gói_x000a_Chưa bố trí khu vực thay đồ riêng cho nam và nữ_x000a_Kho đông thành phẩm là kho chung của nhiều công ty, tuy nhiên chưa có bảng nhận diện/thẻ kho khu vực sản phẩm của HDC và các lô sản xuất khác nhau của HDC"/>
    <n v="0.8"/>
    <s v="Đạt mức trung bình và tái đánh giá sau 1 năm"/>
    <s v=" "/>
    <s v=" "/>
    <d v="2027-05-15T00:00:00"/>
    <x v="0"/>
  </r>
  <r>
    <n v="44"/>
    <n v="2026"/>
    <x v="4"/>
    <s v="Thực phẩm tươi sống, chế biến"/>
    <s v="Thủy hải sản"/>
    <s v="Phạm Thị Thảo_x000a_Nguyễn Thị Ngọc Tú"/>
    <s v="Trần Quang Huy"/>
    <s v="MN"/>
    <s v="Tỉnh Cà Mau"/>
    <s v="Kiểm soát nguồn"/>
    <s v="Sản xuất và kinh doanh"/>
    <n v="2011609"/>
    <s v="CTY TNHH THỰC PHẨM SẠCH HDC"/>
    <s v=" "/>
    <s v="HLK Lê Văn Toàn_Khóm Hòa Trung, phường Hòa Thành, Tỉnh Cà Mau "/>
    <s v="Anh Xuân"/>
    <s v="_x000a_'0819889588"/>
    <s v="Mr XUAN HDC &lt;xuanhm@hdc68.vn&gt;"/>
    <s v="Tôm thẻ/sú tươi tự nhiên, tôm thẻ/sú nõn"/>
    <s v="Huỳnh Thanh Hòa"/>
    <s v="Trương Duy Khánh_x000a_Trần Khắc Điệp_x000a_Trần Xuân Hưng_x000a_Nguyễn Thị Kim Lanh"/>
    <s v="QA NCC"/>
    <d v="2026-05-15T00:00:00"/>
    <n v="0.82"/>
    <s v="Đạt mức trung bình và tái đánh giá sau 1 năm"/>
    <m/>
    <s v=" "/>
    <m/>
    <s v=" "/>
    <m/>
    <s v="Lỗi hồ sơ chứng từ truy xuất"/>
    <s v="Hộ liên kết Lê Văn Toàn có bổ sung thức ăn &quot;cám&quot; nhưng ghi chép nhật kí chưa đầy đủ_x000a_Có hồ sơ chưa ghi nhận thời gian lưu 1 năm"/>
    <s v=" "/>
    <n v="0.82"/>
    <s v="Đạt mức trung bình và tái đánh giá sau 1 năm"/>
    <s v=" "/>
    <s v=" "/>
    <d v="2027-05-15T00:00:00"/>
    <x v="0"/>
  </r>
  <r>
    <n v="45"/>
    <n v="2026"/>
    <x v="4"/>
    <s v="Thực phẩm tươi sống, chế biến"/>
    <s v="Thủy hải sản"/>
    <s v="Phạm Thị Thảo_x000a_Nguyễn Thị Ngọc Tú"/>
    <s v="Trần Quang Huy"/>
    <s v="MN"/>
    <s v="Tỉnh Cà Mau"/>
    <s v="Kiểm soát nguồn"/>
    <s v="Sản xuất và kinh doanh"/>
    <n v="2011609"/>
    <s v="CTY TNHH THỰC PHẨM SẠCH HDC"/>
    <s v=" "/>
    <s v="HND_Trần Trọng Thể, Ấp Lúng Chim, Định Thành, Đông Hải, Bạc Liêu"/>
    <s v="Anh Xuân"/>
    <s v="_x000a_'0819889588"/>
    <s v="Mr XUAN HDC &lt;xuanhm@hdc68.vn&gt;"/>
    <s v="Tôm thẻ/sú tươi tự nhiên, tôm thẻ/sú nõn"/>
    <s v="Huỳnh Thanh Hòa"/>
    <s v="Trương Duy Khánh_x000a_Trần Khắc Điệp_x000a_Trần Xuân Hưng_x000a_Nguyễn Thị Kim Lanh"/>
    <s v="QA NCC"/>
    <d v="2026-05-15T00:00:00"/>
    <n v="0.81"/>
    <s v="Đạt mức trung bình và tái đánh giá sau 1 năm"/>
    <m/>
    <s v=" "/>
    <s v="Vi phạm kiểm soát mối nguy"/>
    <s v="Có xử lý nước bằng men tự ủ khi mưa nhưng nhật ký chưa có ghi HND Trần Trọng Thể"/>
    <s v="Lỗi hồ sơ chứng từ truy xuất"/>
    <s v="Có hồ sơ chưa ghi nhận thời gian lưu 1 năm"/>
    <s v="Lỗi quy trình sản xuất – chế biến"/>
    <s v="Có xử lý nước bằng men tự ủ khi mưa nhưng nhật ký chưa có ghi HND Trần Trọng Thể"/>
    <n v="0.81"/>
    <s v="Đạt mức trung bình và tái đánh giá sau 1 năm"/>
    <s v=" "/>
    <s v=" "/>
    <d v="2027-05-15T00:00:00"/>
    <x v="0"/>
  </r>
  <r>
    <n v="46"/>
    <n v="2026"/>
    <x v="4"/>
    <s v="Thực phẩm tươi sống, chế biến"/>
    <s v="Thủy hải sản"/>
    <s v="Mai Thị Lan Hương"/>
    <s v="Nguyễn Thúy Quỳnh"/>
    <s v="MB"/>
    <s v="Thành phố Hà Nội"/>
    <s v="Mở mới"/>
    <s v="Sản xuất và kinh doanh"/>
    <s v="NCC mới"/>
    <s v="CÔNG TY TNHH THUỶ HẢI SẢN THU HÀ"/>
    <s v="Số nhà 98B, Đường Tam Trinh, Tổ 10, Phường Yên Sở, Quận Hoàng Mai, Thành Phố Hà Nội"/>
    <s v=" "/>
    <s v="Chị Hà"/>
    <s v="0915 211 939"/>
    <s v="Hantt1705@gmail.com"/>
    <s v="Cá sơ chế:Cá trắm, quả, diêu hồng, basa, Ếch, lươn…"/>
    <s v="Trần Văn Khoa"/>
    <s v=" "/>
    <s v="QA NCC"/>
    <d v="2026-05-15T00:00:00"/>
    <n v="0.46800000000000003"/>
    <s v=" Không đạt và ngừng mua hàng"/>
    <m/>
    <s v=" "/>
    <s v="Vi phạm kiểm soát mối nguy"/>
    <s v="Chưa cung cấp được kết quả kiểm nghiệm chỉ tiêu kháng sinh"/>
    <s v="Lỗi hồ sơ chứng từ truy xuất"/>
    <s v="Chưa cung cấp được hồ sơ truy xuất của các nguồn hàng chào WCM:hóa đơn, phiếu nhập hàng, …"/>
    <s v="Lỗi vệ sinh nhà xưởng – thiết bị"/>
    <s v="Nhà xưởng không kín=&gt; tiềm ẩn rủi ro tác nhân ngoài xâm nhập"/>
    <n v="0.47"/>
    <s v=" Không đạt và ngừng mua hàng"/>
    <s v=" "/>
    <s v=" "/>
    <b v="0"/>
    <x v="1"/>
  </r>
  <r>
    <n v="47"/>
    <n v="2026"/>
    <x v="4"/>
    <s v="Thực phẩm tươi sống, chế biến"/>
    <s v="Thức ăn nấu sẵn"/>
    <s v="Nguyễn Thị Dung_x000a_Nguyễn Thị Ngọc Tú"/>
    <s v="Huỳnh Thị Bảo Trâm"/>
    <s v="MN"/>
    <s v="Cà Mau"/>
    <s v="Đột xuất"/>
    <s v="Sản xuất và kinh doanh"/>
    <n v="2011796"/>
    <s v="CÔNG TY TNHH THỰC PHẨM Á CHÂU HÒA THÀNH"/>
    <s v="Thửa đất số 519, tờ bản đồ số 10, ấp Rạch Lùm A, xã Khánh Hưng, Tỉnh Cà Mau"/>
    <s v=" "/>
    <s v="A Hà GĐ Tài Chính_x000a_A Văn QA"/>
    <n v="902532249"/>
    <s v="ha.nguyen@yohot.com.vn'_x000a_'qlclachauhoathanh@gmail.com'"/>
    <s v="Đậu hũ cá vị cay/vi sốt thảo mộc"/>
    <s v="Huỳnh Thanh Hòa"/>
    <s v=" "/>
    <s v="QA NCC"/>
    <d v="2026-05-19T00:00:00"/>
    <n v="0.66"/>
    <s v="Đạt mức cơ bản và tái đánh giá sau 6 tháng"/>
    <m/>
    <s v=" "/>
    <s v="Vi phạm kiểm soát mối nguy"/>
    <s v="Chưa có quy định về khay chứa sản phẩm tại các khu vực_x000a_Chưa có tem hiệu chuẩn trên cân tại cơ sở_x000a_Chưa có bảng nhận diện lô hàng và bảo quản tách biệt từng sản phẩm_x000a_Kho lưu trữ nguyên liệu hàng hóa để sát tường, chưa tuân thủ thủ khoản cách tối thiểu 30cm_x000a_Hồ sơ kiểm soát trọng lượng chưa đảm bảo( thanh cua 14gr, 25 gr nhưng chấp nhận kiểm soát tại nhà máy 13,5gr), 24,3 gr_x000a_Chưa có tiêu chuẩn nguyên liệu đầu vào"/>
    <s v="Lỗi hồ sơ chứng từ truy xuất"/>
    <s v="Có quy trình nhưng chưa truy xuất được nguồn gốc lô nguyên liệu sản xuất cho sản phẩm_x000a_Gia vị phụ gia pha trong phòng chưa ghi thời gian hạn sử dụng khi mở bao túi"/>
    <s v="Lỗi khác"/>
    <s v="Hóa chất sát khuẩn không có thông tin pha chlorine hạn sử dụng trên thùng. "/>
    <n v="0.79"/>
    <s v="Đạt mức trung bình và tái đánh giá sau 1 năm"/>
    <s v="NCC đã gửi khắc phục"/>
    <d v="2026-05-25T00:00:00"/>
    <d v="2027-05-19T00:00:00"/>
    <x v="0"/>
  </r>
  <r>
    <n v="48"/>
    <n v="2026"/>
    <x v="4"/>
    <s v="Thực phẩm tươi sống, chế biến"/>
    <s v="Rau củ"/>
    <s v="Lâm Kim Huyền Trân_x000a_Kiều Thị Thuyết Sương_x000a_Nguyễn Thị Bách Thoa"/>
    <s v="Dương Thị Lựu"/>
    <s v="MN"/>
    <s v="Tỉnh Lâm Đồng"/>
    <s v="Đột xuất"/>
    <s v="Sản xuất và kinh doanh"/>
    <n v="2062533"/>
    <s v="CTY TNHH NHƯ THẢO ĐÀ LẠT"/>
    <s v="Cơ sở sơ chế đóng gói: 8/8 QL20, Xã Hiệp Thạnh, Đức Trọng, Lâm Đồng"/>
    <s v=" "/>
    <s v="Mr Hùng"/>
    <n v="813900616"/>
    <s v="voviethung3616@gmail.com"/>
    <s v="&quot;Súp lơ trắng, bắp cải trái tim &quot;"/>
    <s v="Trần Xuân Hưng"/>
    <s v=" "/>
    <s v="QA NCC"/>
    <d v="2026-05-20T00:00:00"/>
    <s v="69,0%"/>
    <s v="Đạt mức cao và tái đánh giá sau 2 năm"/>
    <m/>
    <s v=" "/>
    <s v="Vi phạm về ATTP: Lịch sử vi phạm kiểm nghiệm (vi sinh/kháng sinh,…), KNKH"/>
    <s v="Tại thời điểm kiểm tra, giấy KN hết hạn (đang gửi mẫu đi test)_x000a_Tại thời điểm kiểm tra, chưa cung cấp được PKN đất vùng trồng_x000a_Chưa thực hiện việc kiểm soát đo lường sản phẩm sau đóng gói"/>
    <s v="Lỗi hồ sơ chứng từ truy xuất"/>
    <s v="chưa xuất trình được hóa đơn mua giống_x000a_Chưa trang bị bảng nhận diện lô thửa."/>
    <s v="Lỗi vệ sinh nhà xưởng – thiết bị"/>
    <s v="Nhà xưởng chưa được thiết kế theo nguyên tắc 1 chiều_x000a_có phân chia khu vực sản xuất nhưng chưa trang bị bảng nhận diện_x000a_cửa ra vào chưa trang bị màng chắn ngăn côn trùng xâm nhập_x000a_có đèn bẫy côn trùng, bẫy chuột nhưng chưa có nhật ký theo dõi"/>
    <n v="0.69"/>
    <s v="Đạt mức cơ bản và tái đánh giá sau 6 tháng"/>
    <s v=" "/>
    <s v=" "/>
    <d v="2026-11-19T00:00:00"/>
    <x v="0"/>
  </r>
  <r>
    <n v="49"/>
    <n v="2026"/>
    <x v="4"/>
    <s v="Thực phẩm tươi sống, chế biến"/>
    <s v="Rau củ"/>
    <s v="Lâm Kim Huyền Trân_x000a_Kiều Thị Thuyết Sương_x000a_Nguyễn Thị Bách Thoa"/>
    <s v="Dương Thị Lựu"/>
    <s v="MN"/>
    <s v="Tỉnh Lâm Đồng"/>
    <s v="Đột xuất"/>
    <s v="Sản xuất và kinh doanh"/>
    <n v="2062533"/>
    <s v="CTY TNHH NHƯ THẢO ĐÀ LẠT"/>
    <s v=" "/>
    <s v="Lữ Thị Thuận - Suối Thông B, Đơn Dương, Lâm Đồng"/>
    <s v="Mr Hùng"/>
    <n v="813900616"/>
    <s v="voviethung3616@gmail.com"/>
    <s v="Súp lơ trắng, bắp cải trái tim"/>
    <s v="Trần Xuân Hưng"/>
    <s v=" "/>
    <s v="QA NCC"/>
    <d v="2026-05-20T00:00:00"/>
    <s v="63,0%"/>
    <s v="Đạt mức cao và tái đánh giá sau 2 năm"/>
    <m/>
    <s v=" "/>
    <s v="Vi phạm về ATTP: Lịch sử vi phạm kiểm nghiệm (vi sinh/kháng sinh,…), KNKH"/>
    <s v="Tại thời điểm kiểm tra, giấy KN hết hạn (đang gửi mẫu đi test)_x000a_Tại thời điểm kiểm tra, chưa cung cấp được PKN đất vùng trồng"/>
    <s v="Lỗi hồ sơ chứng từ truy xuất"/>
    <s v="chưa xuất trình được hóa đơn mua giống_x000a_Chưa trang bị bảng nhận diện lô thửa."/>
    <s v="Lỗi bảo quản, vận chuyển – logistics thực phẩm"/>
    <s v="Kho phân thuốc chưa phân chia khu vực bảo quản, sắp xếp lộn xộn_x000a_Chưa có biện pháp ngăn chặn phát tán sang vườn xung quanh khi phun thuốc"/>
    <n v="0.63"/>
    <s v="Đạt mức cơ bản và tái đánh giá sau 6 tháng"/>
    <s v=" "/>
    <s v=" "/>
    <d v="2026-11-19T00:00:00"/>
    <x v="0"/>
  </r>
  <r>
    <n v="50"/>
    <n v="2026"/>
    <x v="4"/>
    <s v="Thực phẩm tươi sống, chế biến"/>
    <s v="Trái cây"/>
    <s v="Lâm Kim Huyền Trân_x000a_Kiều Thị Thuyết Sương_x000a_Nguyễn Thị Bách Thoa"/>
    <s v="Dương Thị Lựu"/>
    <s v="MN"/>
    <s v="Tỉnh Đồng Nai"/>
    <s v="Kiểm soát nguồn"/>
    <s v="Sản xuất và kinh doanh"/>
    <n v="2011428"/>
    <s v="CÔNG TY CỔ PHẦN HOA QUẢ SẠCH TW"/>
    <s v=" "/>
    <s v="CÔNG TY TNHH  BÌNH PHƯỚC ECO FARM (Địa chỉ: 13 tổ 3A ấp 17, Phường An Lộc, Tp Đồng Nai)"/>
    <s v="Mr. Sinh"/>
    <n v="364906060"/>
    <s v="truongsinh0990@gmail.com"/>
    <s v="Dưa lưới và dưa lê các loại"/>
    <s v="Trần Khắc Điệp"/>
    <s v=" "/>
    <s v="QA NCC"/>
    <d v="2026-05-18T00:00:00"/>
    <n v="0"/>
    <s v=" Không đạt và ngừng mua hàng"/>
    <s v="Không có GCN"/>
    <s v="Giấy chứng nhận VietGAP hết hiệu lực và không có giấy cam kết sản xuất an toàn thay thế"/>
    <s v="Vi phạm kiểm soát mối nguy"/>
    <s v="Thiếu KN sản phẩm dưa lê_x000a_KN sản phẩm dưa lưới thiếu chỉ tiêu vi sinh_x000a_Nhật kí ghi chép không đầy đủ nên không đánh giá và truy xuất được ngày cách ly khi sử dụng phân thuốc"/>
    <s v="Lỗi hồ sơ chứng từ truy xuất"/>
    <s v="Chưa có biện pháp truy vết sản phẩm trong quá trình sản xuất (chỉ trao đổi trên zalo nên truy xuất gặp khó khắn và chưa khoa học)"/>
    <s v="Lỗi quy trình sản xuất – chế biến"/>
    <s v="Kho thuốc ở Farm 1: chua có biển báo nhận diện_x000a_Farm 1: không có dụng cụ thu gom vỏ bao bì thuốc bảo vệ thực vật_x000a_Farm 1 &amp;2: biển nhận diện thông tin lô thửa không có thông tin cơ bản: tên giống cây, ngày trồng, diện tích, sản lượng dự kiến…_x000a_Chưa thực hiện kiểm nghiệm đất/giá thể vùng trồng định kì_x000a_Chưa thực hiện kiểm nghiệm nước vùng trồng định kì_x000a_Farm 2: phân bón không có nhãn Tiếng Việt_x000a_Phân hữu cơ &quot;phân rác&quot; không có tem nhãn và các thông tin truy xuất cần thiết (NSX, HSD, công ty sản xuất…)_x000a_Một sản phẩm được chiết rót ra &quot;Fe&quot; dạng bột nhưng không có tên và nguồn gốc xuất xứ_x000a_Có sử dụng phân hữu cơ &quot;phân rác&quot; nhưng không có ghi chép trong nhật kí_x000a_Dụng cụ pha/phối trộn bẩn, ,chưa được vệ sinh thường xuyên_x000a_Nhiều thuốc BVTV và phân bón trong kho hết HSD:_x000a_Coc85 hết hạn 10/2023_x000a_Novinano hết hạn tháng 03.2026_x000a_Rocsai hết hạn 01/2026_x000a_Fram 1 không lưu nhật kí sản xuất_x000a_Farm 2 nhật kí sản xuất không đầy đủ thông tin: lô thửa, ngày cách ly, ngày thực hiện các thao tác_x000a_Thiết bị phun xịt ở 2 fram bụi bẩn chưa được vệ sinh thường xuyên_x000a_Fram 1: vở bao bì thuốc bảo vệ thực vật xử lí bằng cách đốt"/>
    <n v="0"/>
    <s v=" Không đạt và ngừng mua hàng"/>
    <s v=" "/>
    <s v=" "/>
    <b v="0"/>
    <x v="1"/>
  </r>
  <r>
    <n v="51"/>
    <n v="2026"/>
    <x v="4"/>
    <s v="Thực phẩm tươi sống, chế biến"/>
    <s v="Trái cây"/>
    <s v="Lâm Kim Huyền Trân_x000a_Kiều Thị Thuyết Sương_x000a_Nguyễn Thị Bách Thoa"/>
    <s v="Dương Thị Lựu"/>
    <s v="MN"/>
    <s v="Tỉnh Đồng Tháp"/>
    <s v="Kiểm soát nguồn"/>
    <s v="Sản xuất và kinh doanh"/>
    <n v="2010029"/>
    <s v="CÔNG TY TNHH MTV XNK 9 PHẺ"/>
    <s v=" "/>
    <s v="Nguyễn Ngọc Anh Thư_Phú Khương A, xã Phú Kiết, Chợ Gạo, Tiềng Giang"/>
    <s v="Chị Uyên"/>
    <n v="979626261"/>
    <s v="ngocuyen09@gmail.com"/>
    <s v="Dưa lưới Huỳnh Long"/>
    <s v="Trần Khắc Điệp"/>
    <s v=" "/>
    <s v="QA NCC"/>
    <d v="2026-05-20T00:00:00"/>
    <n v="0.6"/>
    <s v="Đạt mức cơ bản và tái đánh giá sau 6 tháng"/>
    <m/>
    <s v=" "/>
    <s v="Vi phạm kiểm soát mối nguy"/>
    <s v="Nhật kí ghi chép không đầy đủ nên không đánh giá và truy xuất được ngày cách ly khi sử dụng phân thuốc"/>
    <s v="Lỗi hồ sơ chứng từ truy xuất"/>
    <s v="Chưa có biện pháp truy vết sản phẩm trong quá trình sản xuất"/>
    <s v="Lỗi quy trình sản xuất – chế biến"/>
    <s v="Thuốc BVTV và phân bón để trong khu vực sinh hoạt, không có kho chứa riêng và khóa an toàn_x000a_Chưa có bảng thông tin nhận diện lô thửa, nhà trồng để đối chiếu với nhật kí sản xuất_x000a_KN đất vừng trồng hết hạn tháng 03/2026_x000a_KN nước tưới vừng trồng hết hạn tháng 03/2026_x000a_Nhật kí ghi chép không đầy đủ thông tin truy xuất_x000a_HLK trồng dưa lưới Anh Thư có sử dụng phân gà tự ủ nhưng không có ghi chép_x000a_Sử dụng các loại thuốc bảo vệ thực vật trên đồng ruộng chưa được ghi chép lại đầy đủ, bao gồm ngày sử dụng, loại thuốc, số lượng và vị trí ruộng được phun thuốc."/>
    <n v="0.6"/>
    <s v="Đạt mức cơ bản và tái đánh giá sau 6 tháng"/>
    <s v=" "/>
    <s v=" "/>
    <d v="2026-11-19T00:00:00"/>
    <x v="0"/>
  </r>
  <r>
    <n v="52"/>
    <n v="2026"/>
    <x v="4"/>
    <s v="Thực phẩm tươi sống, chế biến"/>
    <s v="Trái cây"/>
    <s v="Lâm Kim Huyền Trân_x000a_Kiều Thị Thuyết Sương_x000a_Nguyễn Thị Bách Thoa"/>
    <s v="Dương Thị Lựu"/>
    <s v="MN"/>
    <s v="Tỉnh Vĩnh Long"/>
    <s v="Kiểm soát nguồn"/>
    <s v="Sản xuất và kinh doanh"/>
    <n v="2010029"/>
    <s v="CÔNG TY TNHH MTV XNK 9 PHẺ"/>
    <s v=" "/>
    <s v="Nguyễn Minh Hoàng_Tân Vinh, Tân Thạch, Châu Thành, Bến Tre"/>
    <s v="Chị Uyên"/>
    <n v="979626261"/>
    <s v="ngocuyen09@gmail.com"/>
    <s v="Bưởi 5 roi"/>
    <s v="Trần Khắc Điệp"/>
    <s v=" "/>
    <s v="QA NCC"/>
    <d v="2026-05-20T00:00:00"/>
    <n v="0.6"/>
    <s v="Đạt mức cơ bản và tái đánh giá sau 6 tháng"/>
    <m/>
    <s v=" "/>
    <s v="Vi phạm kiểm soát mối nguy"/>
    <s v="Nhật kí ghi chép không đầy đủ nên không đánh giá và truy xuất được ngày cách ly khi sử dụng phân thuốc"/>
    <s v="Lỗi hồ sơ chứng từ truy xuất"/>
    <s v="Chưa có biện pháp truy vết sản phẩm trong quá trình sản xuất"/>
    <s v="Lỗi quy trình sản xuất – chế biến"/>
    <s v="Thuốc BVTV và phân bón để trong khu vực sinh hoạt, không có kho chứa riêng và khóa an toàn_x000a_Chưa có bảng thông tin nhận diện lô thửa, nhà trồng để đối chiếu với nhật kí sản xuất_x000a_KN đất vừng trồng hết hạn tháng 03/2026_x000a_KN nước tưới vừng trồng hết hạn tháng 03/2026_x000a_Nhật kí ghi chép không đầy đủ thông tin truy xuất_x000a_HLK trồng dưa lưới Anh Thư có sử dụng phân gà tự ủ nhưng không có ghi chép_x000a_Sử dụng các loại thuốc bảo vệ thực vật trên đồng ruộng chưa được ghi chép lại đầy đủ, bao gồm ngày sử dụng, loại thuốc, số lượng và vị trí ruộng được phun thuốc."/>
    <n v="0.6"/>
    <s v="Đạt mức cơ bản và tái đánh giá sau 6 tháng"/>
    <s v=" "/>
    <s v=" "/>
    <d v="2026-11-19T00:00:00"/>
    <x v="0"/>
  </r>
  <r>
    <n v="53"/>
    <n v="2026"/>
    <x v="4"/>
    <s v="Thực phẩm tươi sống, chế biến"/>
    <s v="Trái cây"/>
    <s v="Lâm Kim Huyền Trân_x000a_Kiều Thị Thuyết Sương_x000a_Nguyễn Thị Bách Thoa"/>
    <s v="Dương Thị Lựu"/>
    <s v="MN"/>
    <s v="Tỉnh Vĩnh Long"/>
    <s v="Kiểm soát nguồn"/>
    <s v="Sản xuất và kinh doanh"/>
    <n v="2010029"/>
    <s v="CÔNG TY TNHH MTV XNK 9 PHẺ"/>
    <s v=" "/>
    <s v="Nguyễn Thị Ngọc Uyên_Phú Thạnh, Phúc Túc, Châu Thành, Bến Tre"/>
    <s v="Chị Uyên"/>
    <n v="979626261"/>
    <s v="ngocuyen09@gmail.com"/>
    <s v="Sầu riêng Ri6"/>
    <s v="Trần Khắc Điệp"/>
    <s v=" "/>
    <s v="QA NCC"/>
    <d v="2026-05-20T00:00:00"/>
    <n v="0.6"/>
    <s v="Đạt mức cơ bản và tái đánh giá sau 6 tháng"/>
    <m/>
    <s v=" "/>
    <s v="Vi phạm kiểm soát mối nguy"/>
    <s v="Nhật kí ghi chép không đầy đủ nên không đánh giá và truy xuất được ngày cách ly khi sử dụng phân thuốc"/>
    <s v="Lỗi hồ sơ chứng từ truy xuất"/>
    <s v="Chưa có biện pháp truy vết sản phẩm trong quá trình sản xuất"/>
    <s v="Lỗi quy trình sản xuất – chế biến"/>
    <s v="Thuốc BVTV và phân bón để trong khu vực sinh hoạt, không có kho chứa riêng và khóa an toàn_x000a_Chưa có bảng thông tin nhận diện lô thửa, nhà trồng để đối chiếu với nhật kí sản xuất_x000a_KN đất vừng trồng hết hạn tháng 03/2026_x000a_KN nước tưới vừng trồng hết hạn tháng 03/2026_x000a_Nhật kí ghi chép không đầy đủ thông tin truy xuất_x000a_HLK trồng dưa lưới Anh Thư có sử dụng phân gà tự ủ nhưng không có ghi chép_x000a_Sử dụng các loại thuốc bảo vệ thực vật trên đồng ruộng chưa được ghi chép lại đầy đủ, bao gồm ngày sử dụng, loại thuốc, số lượng và vị trí ruộng được phun thuốc."/>
    <n v="0.6"/>
    <s v="Đạt mức cơ bản và tái đánh giá sau 6 tháng"/>
    <s v=" "/>
    <s v=" "/>
    <d v="2026-11-19T00:00:00"/>
    <x v="0"/>
  </r>
  <r>
    <n v="54"/>
    <n v="2026"/>
    <x v="4"/>
    <s v="Thực phẩm tươi sống, chế biến"/>
    <s v="Rau củ"/>
    <s v="Nguyễn Thị Kim Cúc_x000a_Nguyễn Thị Quyên"/>
    <s v="Lưu Thị Hậu_x000a_Bùi Thị Nghĩa"/>
    <s v="MB"/>
    <s v="Thành phố Hà Nội"/>
    <s v="Đột xuất"/>
    <s v="Sản xuất và kinh doanh"/>
    <n v="2001154"/>
    <s v="CTY TNHH ĐTSXTM THANH BÌNH"/>
    <s v="38 Ngọc Hồi, Phường Hoàng Liệt, TP Hà Nội"/>
    <s v=" "/>
    <s v="Ms Hạnh"/>
    <n v="989577175"/>
    <s v="sieuthirongbien@gmail.com"/>
    <s v="Nấm, hành, tỏi, khoai lang, củ cải muối"/>
    <s v="Trần Văn Khoa"/>
    <s v="Trương Phi Anh"/>
    <s v="QA NCC"/>
    <d v="2026-05-20T00:00:00"/>
    <n v="0.497"/>
    <s v=" Không đạt và ngừng mua hàng"/>
    <m/>
    <s v=" "/>
    <m/>
    <s v=" "/>
    <s v="Lỗi hồ sơ chứng từ truy xuất"/>
    <s v="Chưa cung cấp được hồ sơ phiếu kiểm tra nhập hàng, phiếu kiểm soát hoạt động sơ chế, kiểm tra xuất hàng từ tháng 4 đến hiện tại"/>
    <s v="Lỗi vệ sinh nhà xưởng – thiết bị"/>
    <s v="Bổ sung rèm nhựa ở cửa ra vào_x000a_Hàng trong tủ đông chưa có thẻ kho nhận diện (hàng cá nhân, hàng chờ xử ly)"/>
    <n v="0.61"/>
    <s v="Đạt mức cơ bản và tái đánh giá sau 6 tháng"/>
    <s v="NCC đã gửi khắc phục"/>
    <d v="2026-05-27T00:00:00"/>
    <d v="2026-11-20T00:00:00"/>
    <x v="0"/>
  </r>
  <r>
    <n v="55"/>
    <n v="2026"/>
    <x v="4"/>
    <s v="Thực phẩm tươi sống, chế biến"/>
    <s v="Thủy hải sản"/>
    <s v="Nguyễn Thị Thanh Hào"/>
    <s v="Trần Quang Huy"/>
    <s v="MB"/>
    <s v="Thành phố Hà Nội"/>
    <s v="Đột xuất"/>
    <s v="Kinh doanh"/>
    <n v="2010727"/>
    <s v="CƠ SỞ KINH DOANH HOÀNG THỊ XUYÊN"/>
    <s v="Sô 18A ngõ 7, phố Yên Phúc, phường Phúc La, Hà Đông, Hà Nội (phường Hà Đông, Hà Nội)"/>
    <s v=" "/>
    <s v="Ms Ngọc: '0385953652/ 0974874770; 0362830866_x000a_Trả phiếu nhập kho cho NCC vào zalo 0362830866 hoặc imail: baongoc111985@gmail.com trong 1 ngày làm việc"/>
    <s v="baongoc111985@gmail.com"/>
    <s v="baongoc111985@gmail.com"/>
    <s v="thủy hải sản các loại"/>
    <s v="Trần Văn Khoa"/>
    <s v="Trương Phi Anh"/>
    <s v="QA NCC"/>
    <d v="2026-05-22T00:00:00"/>
    <n v="0.47"/>
    <s v=" Không đạt và ngừng mua hàng"/>
    <m/>
    <s v=" "/>
    <s v="Vi phạm kiểm soát mối nguy"/>
    <s v="Bản cam kết ATTP hết hiệu lực Tháng 8/2025_x000a_NCC chưa xây dựng tiêu chuẩn nguyên vật liệu, Thành phẩm"/>
    <s v="Lỗi hồ sơ chứng từ truy xuất"/>
    <s v="Chưa cung cấp được chứng từ nhập hàng/mua hàng từ các đơn vị cung cấp"/>
    <s v="Lỗi vệ sinh nhà xưởng – thiết bị"/>
    <s v="Nhà xưởng chưa kín=&gt; không đảm bảo VSATP"/>
    <n v="0.47"/>
    <s v=" Không đạt và ngừng mua hàng"/>
    <s v=" "/>
    <s v=" "/>
    <b v="0"/>
    <x v="1"/>
  </r>
  <r>
    <n v="56"/>
    <n v="2026"/>
    <x v="4"/>
    <s v="Thực phẩm tươi sống, chế biến"/>
    <s v="Thịt"/>
    <s v="Nguyễn Thị Thanh Hào"/>
    <s v="Phạm Huyền Trang"/>
    <s v="MB"/>
    <s v="Thành phố Hà Nội"/>
    <s v="Mở mới"/>
    <s v="Sản xuất và kinh doanh"/>
    <n v="2007178"/>
    <s v="CTY CP THỰC PHẨM SONG ĐẠT"/>
    <s v="Chợ Thôn 2+3, Xã Nam Phù, TP.Hà Nội"/>
    <s v=" "/>
    <s v="Mrs.Thư"/>
    <n v="944948868"/>
    <s v="songdatthucpham@gmail.com"/>
    <s v="Thịt lợn "/>
    <s v="Trần Văn Khoa"/>
    <s v=" "/>
    <s v="QA NCC"/>
    <d v="2026-05-21T00:00:00"/>
    <n v="0.626"/>
    <s v="Đạt mức cơ bản và tái đánh giá sau 6 tháng"/>
    <m/>
    <s v=" "/>
    <s v="Hồ sơ sản phẩm"/>
    <s v="Chưa cung cấp được GCN giết mổ của thịt CP, GCN chăn nuôi"/>
    <s v="Lỗi thông tin định danh sản phẩm"/>
    <s v="Hồ sơ xuất hàng chưa thể hiện mã lô nguyên liệu nhập"/>
    <s v="Lỗi khác"/>
    <s v="Chưa cung cấp được hướng dẫn pha hóa chất và hướng dẫn sử dụng hóa chất"/>
    <n v="0.63"/>
    <s v="Đạt mức cơ bản và tái đánh giá sau 6 tháng"/>
    <s v=" "/>
    <s v=" "/>
    <d v="2026-11-21T00:00:00"/>
    <x v="0"/>
  </r>
  <r>
    <n v="57"/>
    <n v="2026"/>
    <x v="4"/>
    <s v="Thực phẩm tươi sống, chế biến"/>
    <s v="Trái cây"/>
    <s v="Lâm Kim Huyền Trân_x000a_Kiều Thị Thuyết Sương_x000a_Nguyễn Thị Bách Thoa"/>
    <s v="Dương Thị Lựu"/>
    <s v="MN"/>
    <s v="Tỉnh Lâm Đồng"/>
    <s v="Kiểm soát nguồn"/>
    <s v="Sản xuất và kinh doanh"/>
    <n v="2005045"/>
    <s v="CTY TNHH GREEN FOODS DALAT"/>
    <s v=" "/>
    <s v="Lê Minh Quốc Thịnh: Thôn Đa Đum, Lạc Dương, Lâm Đồng."/>
    <s v="Ms. Hồng Anh"/>
    <n v="981822977"/>
    <s v="gfoodsdalat@gmail.com"/>
    <s v="Dâu tây"/>
    <s v="Trần Xuân Hưng"/>
    <s v=" "/>
    <s v="QA NCC"/>
    <d v="2026-05-22T00:00:00"/>
    <n v="0.74"/>
    <s v="Đạt mức cơ bản và tái đánh giá sau 6 tháng"/>
    <m/>
    <s v=" "/>
    <s v="Vi phạm kiểm soát mối nguy"/>
    <s v="Chưa có KN đất vùng trồng_x000a_ghi sai thời gian cách ly thuốc bvtv: sd thuốc Radiant 60sc (cách ly 3 ngày - ghi cách ly 1 ngày)"/>
    <s v="Lỗi hồ sơ chứng từ truy xuất"/>
    <s v="Chưa trang bị bảng nhận diên lô thửa_x000a_Có sử dụng thuốc trị tuyến trùng trước khi trồng, nhưng chưa cập nhật vào nhật ký"/>
    <m/>
    <s v=" "/>
    <n v="0.74"/>
    <s v="Đạt mức cơ bản và tái đánh giá sau 6 tháng"/>
    <s v=" "/>
    <s v=" "/>
    <d v="2026-11-22T00:00:00"/>
    <x v="0"/>
  </r>
  <r>
    <n v="58"/>
    <n v="2026"/>
    <x v="4"/>
    <s v="Thực phẩm tươi sống, chế biến"/>
    <s v="Trái cây"/>
    <s v="Lâm Kim Huyền Trân_x000a_Kiều Thị Thuyết Sương_x000a_Nguyễn Thị Bách Thoa"/>
    <s v="Dương Thị Lựu"/>
    <s v="MN"/>
    <s v="Tỉnh Lâm Đồng"/>
    <s v="Kiểm soát nguồn"/>
    <s v="Sản xuất và kinh doanh"/>
    <n v="2005045"/>
    <s v="CTY TNHH GREEN FOODS DALAT"/>
    <s v=" "/>
    <s v="Trần Thế Cường: Phúc Tân, Phúc Thọ, Lâm Hà, Lâm Đồng"/>
    <s v="Ms. Hồng Anh"/>
    <n v="981822977"/>
    <s v="gfoodsdalat@gmail.com"/>
    <s v="Mâm Xôi"/>
    <s v="Trần Xuân Hưng"/>
    <s v=" "/>
    <s v="QA NCC"/>
    <d v="2026-05-22T00:00:00"/>
    <n v="0.75"/>
    <s v="Đạt mức cơ bản và tái đánh giá sau 6 tháng"/>
    <m/>
    <s v=" "/>
    <s v="Vi phạm kiểm soát mối nguy"/>
    <s v="Chưa có KN đất vùng trồng"/>
    <s v="Lỗi hồ sơ chứng từ truy xuất"/>
    <s v="Chưa ghi chép nhật ký thu hoạch, chưa cập nhật nhật ký cho lô mới_x000a_Chưa trang bị bảng nhận diên lô thửa"/>
    <m/>
    <s v=" "/>
    <n v="0.75"/>
    <s v="Đạt mức cơ bản và tái đánh giá sau 6 tháng"/>
    <s v=" "/>
    <s v=" "/>
    <d v="2026-11-23T00:00:00"/>
    <x v="0"/>
  </r>
  <r>
    <n v="59"/>
    <n v="2026"/>
    <x v="4"/>
    <s v="Thực phẩm tươi sống, chế biến "/>
    <s v="Bánh mỳ"/>
    <s v="Nguyễn Thị Dung_x000a_Nguyễn Thị Ngọc Tú"/>
    <s v="Huỳnh Thị Bảo Trâm"/>
    <s v="MN"/>
    <s v="Thành phố Hồ Chí Minh"/>
    <s v="Định kỳ"/>
    <s v="Sản xuất và kinh doanh"/>
    <n v="2011646"/>
    <s v="CÔNG TY TNHH MTV DỊCH VỤ VÀ THƯƠNG MẠI MINH NHẬT"/>
    <s v="220/3 Thạnh Xuân 52, Quận 12, Tp HCM"/>
    <s v=" "/>
    <s v="Ms Linh "/>
    <n v="977652575"/>
    <s v="salesmanager@hthfood.vn"/>
    <s v="Trà sữa, bánh mochi vị truyền thống,…"/>
    <s v="Nguyễn Quốc Hiển"/>
    <s v=" "/>
    <s v="QA NCC"/>
    <d v="2026-05-22T00:00:00"/>
    <n v="0.67100000000000004"/>
    <s v="Đạt mức cơ bản và tái đánh giá sau 6 tháng"/>
    <m/>
    <s v=" "/>
    <s v="Lỗi khác"/>
    <s v="- Cà phê kem muối có giá trị chưa đúng với tiêu chuẩn cơ sở (nhãn ghi 48 mg/100ml) và TCCS 40 mg/100ml; thành phần kem chưa được định lượng theo quy định_x000a_- Chè dưỡng nhãn: thành phần phụ gia chưa ghi &quot;INS&quot; theo quy định._x000a_- Nguyên liệu đồng trùng hạ thảo chưa đúng với tên nguyên liệu trên HSCB_x000a_- Chứng nhận sản xuất nguyên liệu cà phê Thắng Lợi hết hạn 18/05/2026_x000a_- Nhãn ghi chú nguyên liệu trà sữa (trước đóng chai) không để bên ngoài quá 45 phút tuy nhiên chưa thể hiện thời gian bắt đầu_x000a_- Mẫu lưu chưa đầy đủ, chưa cung cấp hồ sơ mẫu lưu và đang lưu chung với kho thành phẩm"/>
    <m/>
    <s v=" "/>
    <s v="Lỗi vệ sinh nhà xưởng – thiết bị"/>
    <s v="- Nhà xưởng chưa đảm bảo nguyên tắt 1 chiều_x000a_- Không có phòng thay đồ bảo hộ lao động riêng (đang thay chung khu vực vệ sinh tay)_x000a_- Kho hóa chất chưa có khóa và cảnh báo"/>
    <n v="0.67"/>
    <s v="Đạt mức cơ bản và tái đánh giá sau 6 tháng"/>
    <s v=" "/>
    <s v=" "/>
    <d v="2026-11-22T00:00:00"/>
    <x v="0"/>
  </r>
  <r>
    <n v="60"/>
    <n v="2026"/>
    <x v="4"/>
    <s v="Thực phẩm tươi sống, chế biến"/>
    <s v="Rau củ"/>
    <s v="Nguyễn Thị Kim Cúc_x000a_Nguyễn Thị Quyên"/>
    <s v="Lưu Thị Hậu_x000a_Bùi Thị Nghĩa"/>
    <s v="MB"/>
    <s v="Thành phố Hà Nội"/>
    <s v="Định kỳ"/>
    <s v="Sản xuất và kinh doanh"/>
    <n v="2002570"/>
    <s v="CTY TNHH HAI TV THỰC PHẨM LÝ TƯỞNG"/>
    <s v="915 đường Hồng Hà, Chương Dương, Hoàn Kiếm, Hà Nội"/>
    <s v=" "/>
    <s v=" "/>
    <s v=" "/>
    <s v=" "/>
    <s v="Các sản phẩm nấm tươi, nấm khô, bún , bánh đa, bánh ram"/>
    <s v="Đậu Thị Vân"/>
    <s v="Trương Phi Anh"/>
    <s v="QA NCC"/>
    <d v="2026-05-21T00:00:00"/>
    <n v="0.63100000000000001"/>
    <s v="Đạt mức cơ bản và tái đánh giá sau 6 tháng"/>
    <m/>
    <s v=" "/>
    <s v="Hồ sơ pháp lý sản phẩm: không có công bố/sai công bố/sai tiêu chuẩn "/>
    <s v="-  Rà soát  lại các thông tin ghi  thành phần các sản phẩm: LÝ TƯỞNG Bún nấm 250g, LÝ TƯỞNG Bún phở đen 500g, LÝ TƯỞNG Bún phở đen 500g ( thiếu nguyên liệu nước)_x000a_'- Các sản phẩm NCC đóng gói lại sản phẩm:  đậu, măng.... Chưa có công văn bằng văn bản cho phép đóng gói lại của đơn vị sản xuất."/>
    <s v="Lỗi bao bì thiếu thông tin truy xuất"/>
    <s v="sản phẩm Bún nấm LÝ TƯỞNG, Bún phở gạo lứt, bánh đa đỏ, bánh ram Hà Tính thiếu đơn vị sản xuất trên tem nhãn và hồ sơ công bố."/>
    <s v="Yếu tố con người"/>
    <s v="Chưa trang bị bảo hộ cho nhà thầu và khách tham quan_x000a_Giấy KSK thiếu XN bệnh truyền nhiễm đối với nhân sự trực tiếp tiếp xúc với thực phẩm (tả, lỵ, thương hàn, gan A-E, lao…)_x000a_Nguyên liệu đậu mở trong kho bao bi chưa thể hiện thông tin vê ngày mở bao bì và hạn sử dụng sau khi mở bao bi._x000a_Nguyên liệu đậu trong kho để chưa đảm bảo cách tường."/>
    <n v="0.63"/>
    <s v="Đạt mức cơ bản và tái đánh giá sau 6 tháng"/>
    <s v=" "/>
    <s v=" "/>
    <d v="2026-11-21T00:00:00"/>
    <x v="0"/>
  </r>
  <r>
    <n v="61"/>
    <n v="2026"/>
    <x v="4"/>
    <s v="Thực phẩm tươi sống, chế biến"/>
    <s v="Rau củ"/>
    <s v="Lâm Kim Huyền Trân_x000a_Nguyễn Thị Bách Thoa_x000a_Kiều Thị tuyết Sương"/>
    <s v="Dương Thị Lựu"/>
    <s v="MN"/>
    <s v="Thành phố Đà Nẵng"/>
    <s v="Định kỳ"/>
    <s v="Sản xuất và kinh doanh"/>
    <n v="2011581"/>
    <s v="CÔNG TY TNHH CHUỐI GIA HUY PHÁT"/>
    <s v="Thửa đất số 1180, tờ bản đồ số 38, B2-9, Khu tái định cư Hòa Nhơn, Xã Hòa Nhơn, Huyện Hòa Vang, TP. Đà Nẵng "/>
    <s v=" "/>
    <s v="Mr. Dũng"/>
    <n v="987668221"/>
    <s v="giahuyphat2019@gmail.com"/>
    <s v="Chuối vàng, chuối cau, xoài keo"/>
    <s v="Phùng Thanh Anh"/>
    <s v=" "/>
    <s v="QA NCC"/>
    <d v="2026-05-18T00:00:00"/>
    <n v="0.72"/>
    <s v="Đạt mức cơ bản và tái đánh giá sau 6 tháng"/>
    <m/>
    <s v=" "/>
    <s v="Vi phạm định lượng"/>
    <s v="NCC chưa hực hiện việc kiểm soát đo lường đối với các sản phẩm được cân và ghi nhãn định lượng sẵn tại cơ sở. Cân hiện tại không có tem kiểm định và seri cân"/>
    <s v="Lỗi hồ sơ chứng từ truy xuất"/>
    <s v="Xoài keo chưa có phiếu xuất kho/hóa đơn với hộ Nguyễn Văn Châu"/>
    <s v="Lỗi vệ sinh nhà xưởng – thiết bị"/>
    <s v="Sàn kho bẩn, chưa có phòng bảo hộ lao động và vệ sinh, bồn rửa tay thiếu bảng chỉ dẫn rửa tay 6 bước, khăn lau. "/>
    <n v="0.72"/>
    <s v="Đạt mức cơ bản và tái đánh giá sau 6 tháng"/>
    <s v=" "/>
    <s v=" "/>
    <d v="2026-11-18T00:00:00"/>
    <x v="0"/>
  </r>
  <r>
    <n v="62"/>
    <n v="2026"/>
    <x v="4"/>
    <s v="Thực phẩm tươi sống, chế biến"/>
    <s v="Rau củ"/>
    <s v="Lâm Kim Huyền Trân_x000a_Nguyễn Thị Bách Thoa_x000a_Kiều Thị tuyết Sương"/>
    <s v="Dương Thị Lựu"/>
    <s v="MN"/>
    <s v="Tỉnh Đắk Lắk"/>
    <s v="Định kỳ"/>
    <s v="Sản xuất và kinh doanh"/>
    <n v="2010828"/>
    <s v="CTY CP TP CN CAO BẮC ÂU"/>
    <s v="Lô C30, một phần lô C28, Khu Công Nghiệp Hòa Phú, Tp. Buôn Ma Thuột, Tỉnh ĐakLak"/>
    <s v=" "/>
    <s v="Võ Thị Kim Chi"/>
    <s v="0986 579 779"/>
    <s v="ctybacauqng@gmail.com"/>
    <s v="Nấm kim châm, nấm đùi gà"/>
    <s v="Phùng Thanh Anh"/>
    <s v=" "/>
    <s v="QA NCC"/>
    <d v="2026-05-19T00:00:00"/>
    <n v="0.68"/>
    <s v="Đạt mức cơ bản và tái đánh giá sau 6 tháng"/>
    <m/>
    <s v=" "/>
    <s v="Vi phạm nhãn mác/bao bì"/>
    <s v="Giấy chứng nhận (hữu cơ, phòng lab) logo in quảng cáo trên nhãn SP hết hạn"/>
    <m/>
    <s v=" "/>
    <s v="Lỗi bảo quản, vận chuyển – logistics thực phẩm"/>
    <s v="Tại kho sơ chế đóng gói vẫn còn một số sọt SP còn để trực tiếp dưới sàn"/>
    <n v="0.68"/>
    <s v="Đạt mức cơ bản và tái đánh giá sau 6 tháng"/>
    <s v=" "/>
    <s v=" "/>
    <d v="2026-11-19T00:00:00"/>
    <x v="0"/>
  </r>
  <r>
    <n v="63"/>
    <n v="2026"/>
    <x v="4"/>
    <s v="Thực phẩm tươi sống, chế biến "/>
    <s v="Thịt"/>
    <s v="Nguyễn Thị Thảo_x000a_Nguyễn Thị Thanh Hào"/>
    <s v="Trần Quang Huy"/>
    <s v="MN"/>
    <s v="Tỉnh Tây Ninh"/>
    <s v="Định kỳ"/>
    <s v="Sản xuất và kinh doanh"/>
    <n v="20007322"/>
    <s v="CTY TNHH MEGA VIỆT PHÁT"/>
    <s v="Nhà xưởng : Lô 06A, Đường số 1, KCN Long Hậu, Xã Long Hậu, H.Cần Giuộc, T Long An"/>
    <s v=" "/>
    <s v="_x000a_Ms Trâm Anh"/>
    <s v="0901 385 065"/>
    <s v="qaqc@megavp.com; vnorder@megavp.com.vn; lisa@megavp.com.vn;"/>
    <s v="Thịt bò nhập khẩu"/>
    <s v="Trương Duy Khánh"/>
    <s v=" "/>
    <s v="QA NCC"/>
    <d v="2026-05-22T00:00:00"/>
    <n v="0.81599999999999995"/>
    <s v="Đạt mức trung bình và tái đánh giá sau 1 năm"/>
    <m/>
    <s v=" "/>
    <s v="Vi phạm kiểm soát mối nguy"/>
    <s v="Có thiết lập tiêu chuẩn kiểm soát nguyên liệu, có quy định về kiểm soát pH, aminiac, H2S, tuy nhiên nhà máy chưa thực hiện việc test các chỉ tiêu này trước khi nhập hàng_x000a_Có thiết lập tiêu chuẩn thành phẩm tuy nhiên nhà máy chỉ kiểm soát thành phẩm theo lô ngẫu nhiên._x000a_Có bảng phân tích rủi ro, phân tích mối nguy, tuy nhiên nhà máy chưa thực hiện ở tất cả các bước của quá trình sản xuất (chỉ phân tích 1 điểm CCP tại công đoạn dò kim loại)"/>
    <m/>
    <s v=" "/>
    <s v="Lỗi vệ sinh nhà xưởng – thiết bị"/>
    <s v="Bao trùm họng gió máy lạnh chưa có hướng dẫn tần suất thay, tần suất vệ sinh trong thời gian bao lâu"/>
    <n v="0.82"/>
    <s v="Đạt mức trung bình và tái đánh giá sau 1 năm"/>
    <s v=" "/>
    <s v=" "/>
    <d v="2027-05-22T00:00:00"/>
    <x v="0"/>
  </r>
  <r>
    <n v="64"/>
    <n v="2026"/>
    <x v="4"/>
    <s v="Thực phẩm tươi sống, chế biến"/>
    <s v="Bánh mỳ"/>
    <s v="Nguyễn Thị Dung_x000a_Nguyễn Thị Ngọc Tú"/>
    <s v="Huỳnh Thị Bảo Trâm"/>
    <s v="MN"/>
    <s v="Thành phố Hồ Chí Minh"/>
    <s v="Định kỳ"/>
    <s v="Sản xuất, kinh doanh"/>
    <n v="2006320"/>
    <s v="CTY TNHH SX BÁNH KẸO MỸ NGỌC"/>
    <s v="61 bạch vân, phường 5, quận 5, TP HCM "/>
    <s v=" "/>
    <s v=" "/>
    <s v="0910860144_x000a_'0983373315"/>
    <s v="banhkeomyngoccty@gmail.com"/>
    <s v="Bánh Pía đậu xanh sầu riêng, Bánh pía Kim Sa Sữa tươi, Bánh pía chà bông trứng muối phomai"/>
    <s v="Hoàng Kim Duy"/>
    <s v=" "/>
    <s v="QA NCC"/>
    <d v="2026-08-05T00:00:00"/>
    <n v="0.55200000000000005"/>
    <s v=" Không đạt và ngừng mua hàng"/>
    <m/>
    <s v=" "/>
    <s v="Lỗi khác"/>
    <s v="Chỉ tiêu dinh dưỡng giữa HSCB và công văn chưa khớp ; Bổ sung khoảng giá trị dinh dưỡng vào TCCS từ A-&gt;B_x000a_Tên thành phần trong HSCB chưa đúng với tên nguyên liệu, dúng là lòng đỏ trứng vịt muối (Theo HSCB nguyên liệu) : Bánh pía khoai môn sầu riêng, bánh Pía chà bông trứng muối pho mai ; thành phần Bơ, sữa bột ghi chưa đúng theo tên trên HSCB_x000a_Bánh Pía kim sa sữa tươi, bánh pía khoai môn sầu riêng : Giá trị dinh dưỡng trên nhãn đang in sai so với kiểm nghiệm_x000a_NCC phun date sau khi có đơn hàng, đã yêu cầu NCC phun date ngay ở khâu đóng gói_x000a_Thiết bị bảng tải trong phòng đóng gói bị bẩn rỉ sét; Máy xay bị rách ; Chưa kiểm tra định kỳ nhiệt độ lò nướng ; Chưa có máy dò kim loại ; Chưa có dụng cụ thiết bị kiểm tra chất lượng sản phẩm (Đang kiểm tra bằng cảm quan)"/>
    <s v="Lỗi hồ sơ chứng từ truy xuất"/>
    <s v="Cơ sở chưa có quy trình truy xuất nguồn gốc thành văn bản, các bước thực hiện._x000a_Chưa có Hợp đồng giữa ÂN Thái với Lúa mì Việt Nam; Ân Thái với Lúa Vàng (Bột mì) ; Bổ sung HĐ xuân phúc - Mỹ ngọc ; Xuân Phúc - Đường Quãng Ngãi; Bổ sung hồ sơ công bố đường thái ; Chưa có HSCB + hóa đơn dầu Olita  ; Chưa có Hợp đồng giữa Cẩm vũ - Mỹ Ngọc (màu 4R);_x000a_Bổ sung Hợp đồng + hóa đơn bao bì, bột bắp, khoai môn_x000a_Bổ sung PKN Sầu riêng ; Bổ sung Hợp đồng + hồ sơ công bố lòng đỏ trứng vịt muối, chà bông gà, hương pho mai ;  "/>
    <s v="Lỗi khác"/>
    <s v="Hồ sơ khám sức khỏe chưa có xét nghiệm nước tiểu (Tất cả nhân viên) ; Danh sách tập huấn kiến thức an toàn thực phẩm chưa đầy đủ nhân viên ; Nhân viên còn mang trang sức khu vực sản xuất ; Chưa có dép, bảo hộ riêng trong khu vực sản xuất thực phẩm; Nhà xưởng chưa đảm bảo thiết kế 01 chiều; Nền nhà bể, trơn trợt"/>
    <n v="0.55000000000000004"/>
    <s v=" Không đạt và ngừng mua hàng"/>
    <s v=" "/>
    <s v=" "/>
    <b v="0"/>
    <x v="1"/>
  </r>
  <r>
    <n v="65"/>
    <n v="2026"/>
    <x v="4"/>
    <s v="Thực phẩm công nghệ"/>
    <s v="Bánh kẹo"/>
    <s v="Đại Thị Thanh Huyền, Nguyễn Thị Kim Chi "/>
    <s v="Vương Kim Uyên"/>
    <s v="MN"/>
    <s v="Thành phố Hồ Chí Minh"/>
    <s v="Đột xuất"/>
    <s v="Sản xuất và kinh doanh"/>
    <n v="2062683"/>
    <s v="CÔNG TY CP ĐẦU TƯ VÀ XNK STAR WORLD"/>
    <s v="Cơ sở đóng gói lại: 54B, Đường Nam Hòa, Phường Phước Long, Tp HCM "/>
    <s v="Cơ sở sản xuất: Công ty TNHH TMSX TP BẢO BẢO (D) _ 299A, Đường Bình Mỹ, Tổ 08, Ấp 06B, Xã Bình Mỹ, Tp HCM"/>
    <s v="Phạm Diệu"/>
    <n v="901816368"/>
    <s v="sales@swf.vn,'Trần Thị Hồng Vân' &lt;pkd@swf.vn&gt;"/>
    <s v="Khô gà các loại"/>
    <s v="Trần Khắc Điệp"/>
    <s v=" "/>
    <s v="QA NCC"/>
    <d v="2026-05-25T00:00:00"/>
    <n v="0.42299999999999999"/>
    <s v="Không đạt và ngừng mua hàng"/>
    <m/>
    <s v=" "/>
    <s v="Vi phạm kiểm soát mối nguy"/>
    <s v="Cơ sở sản xuất có thay đổi tên Công ty TNHH CB TP Đỗ Gia Bảo (D) sang Công ty TNHH TMSX TP BẢO BẢO (D) nhưng sử dụng cùng một mã đóng gói (kí hiệu bằng chứ D).,NCC Star World chỉ làm công văn bổ sung tên đơn vị sản xuất chứ không làm công văn gửi cho WCM"/>
    <s v="Lỗi hồ sơ chứng từ truy xuất"/>
    <s v="Có ghi sổ theo dõi, chưa thể hiện trực quan bằng biểu mẫu nên việc truy xuất không được"/>
    <s v="Lỗi vệ sinh nhà xưởng – thiết bị"/>
    <s v="Tại cơ sở sản xuất: nền nhà nức/bể nhiều chỗ, có nơi tráng bằng xi-măng, trơn trượt, Nhà xưởng không đảm bảo VSATTP"/>
    <n v="0.42"/>
    <s v="Không đạt và ngừng mua hàng"/>
    <s v=" "/>
    <s v=" "/>
    <b v="0"/>
    <x v="1"/>
  </r>
  <r>
    <e v="#REF!"/>
    <n v="2026"/>
    <x v="5"/>
    <s v="Thực phẩm tươi sống, chế biến"/>
    <s v="Rau củ"/>
    <s v="Nhà hàng HÀNH TRÌNH LÀM CHỦ"/>
    <m/>
    <s v="MN"/>
    <s v="Thành phố Đà Nẵng"/>
    <s v="Mở mới"/>
    <m/>
    <s v="NCC mới"/>
    <s v="ORGANIC"/>
    <s v="07-17 Hồ nghinh, sơn trà, đà nẵng"/>
    <s v="Nhà hàng cung cấp dịch vụ ăn uống"/>
    <m/>
    <m/>
    <s v="Ms. Linh - Viettravel"/>
    <s v="linhnkh.mice@vietravel.com"/>
    <s v="Phùng Thanh Anh"/>
    <s v="Trần Thị Hòa"/>
    <s v="QA NCC"/>
    <d v="2026-03-06T00:00:00"/>
    <s v="61.00%"/>
    <s v="Đạt mức cơ bản và tái đánh giá sau 6 tháng"/>
    <m/>
    <m/>
    <m/>
    <m/>
    <m/>
    <m/>
    <m/>
    <m/>
    <s v="61.00%"/>
    <s v="Đạt mức cơ bản và tái đánh giá sau 6 tháng"/>
    <m/>
    <m/>
    <d v="2026-03-12T00:00:00"/>
    <x v="0"/>
  </r>
  <r>
    <e v="#REF!"/>
    <n v="2026"/>
    <x v="5"/>
    <s v="Thực phẩm tươi sống, chế biến"/>
    <s v="Rau củ"/>
    <s v="Nhà hàng HÀNH TRÌNH LÀM CHỦ"/>
    <m/>
    <s v="MN"/>
    <s v="Thành phố Đà Nẵng"/>
    <s v="Mở mới"/>
    <m/>
    <s v="NCC mới"/>
    <s v="COM NIÊUU HƯƠNG ĐỒNG"/>
    <s v="04 Duy Tân, P. Hòa Thuận Đông, Q. Hải Châu, Tp. Đà Nẵng"/>
    <s v="Nhà hàng cung cấp dịch vụ ăn uống"/>
    <m/>
    <m/>
    <s v="Ms. Linh - Viettravel"/>
    <s v="linhnkh.mice@vietravel.com"/>
    <s v="Phùng Thanh Anh"/>
    <s v="Trần Thị Hòa"/>
    <s v="QA NCC"/>
    <d v="2026-03-06T00:00:00"/>
    <s v="61.00%"/>
    <s v="Đạt mức cơ bản và tái đánh giá sau 6 tháng"/>
    <m/>
    <m/>
    <m/>
    <m/>
    <m/>
    <m/>
    <m/>
    <m/>
    <s v="61.00%"/>
    <s v="Đạt mức cơ bản và tái đánh giá sau 6 tháng"/>
    <m/>
    <m/>
    <d v="2026-03-12T00:00:00"/>
    <x v="0"/>
  </r>
  <r>
    <e v="#REF!"/>
    <n v="2026"/>
    <x v="5"/>
    <s v="Thực phẩm tươi sống, chế biến"/>
    <s v="Rau củ"/>
    <s v="Nhà hàng HÀNH TRÌNH LÀM CHỦ"/>
    <m/>
    <s v="MN"/>
    <s v="Thành phố Đà Nẵng"/>
    <s v="Mở mới"/>
    <m/>
    <s v="NCC mới"/>
    <s v="CỘI NGUỒN ĐẢO XANH"/>
    <s v="Lô 01A 43 Khu Công Viên Bắc Tượng Đài, Đà Nẵng, Việt Nam"/>
    <s v="Nhà hàng cung cấp dịch vụ ăn uống"/>
    <m/>
    <m/>
    <s v="Ms. Linh - Viettravel"/>
    <s v="linhnkh.mice@vietravel.com"/>
    <s v="Phùng Thanh Anh"/>
    <s v="Trần Thị Hòa"/>
    <s v="QA NCC"/>
    <d v="2026-03-06T00:00:00"/>
    <s v="61.00%"/>
    <s v="Đạt mức cơ bản và tái đánh giá sau 6 tháng"/>
    <m/>
    <m/>
    <m/>
    <m/>
    <m/>
    <m/>
    <m/>
    <m/>
    <s v="61.00%"/>
    <s v="Đạt mức cơ bản và tái đánh giá sau 6 tháng"/>
    <m/>
    <m/>
    <d v="2026-03-12T00:00:00"/>
    <x v="0"/>
  </r>
  <r>
    <e v="#REF!"/>
    <n v="2026"/>
    <x v="5"/>
    <s v="Thực phẩm tươi sống, chế biến"/>
    <s v="Rau củ"/>
    <s v="Nhà hàng HÀNH TRÌNH LÀM CHỦ"/>
    <m/>
    <s v="MN"/>
    <s v="Thành phố Đà Nẵng"/>
    <s v="Mở mới"/>
    <m/>
    <s v="NCC mới"/>
    <s v="CƠM NIÊU CỘI NGUỒN Q&amp;T ĐÀ NẴNG"/>
    <s v="159-161 Chương Dương, P. Mỹ An, Q. Ngũ Hành Sơn, Đà Nẵng, Việt Nam"/>
    <s v="Nhà hàng cung cấp dịch vụ ăn uống"/>
    <m/>
    <m/>
    <s v="Ms. Linh - Viettravel"/>
    <s v="linhnkh.mice@vietravel.com"/>
    <s v="Phùng Thanh Anh"/>
    <s v="Trần Thị Hòa"/>
    <s v="QA NCC"/>
    <d v="2026-03-06T00:00:00"/>
    <s v="61.00%"/>
    <s v="Đạt mức cơ bản và tái đánh giá sau 6 tháng"/>
    <m/>
    <m/>
    <m/>
    <m/>
    <m/>
    <m/>
    <m/>
    <m/>
    <s v="61.00%"/>
    <s v="Đạt mức cơ bản và tái đánh giá sau 6 tháng"/>
    <m/>
    <m/>
    <d v="2026-03-12T00:00:00"/>
    <x v="0"/>
  </r>
  <r>
    <e v="#REF!"/>
    <n v="2026"/>
    <x v="5"/>
    <s v="Thực phẩm tươi sống, chế biến"/>
    <s v="Rau củ"/>
    <s v="Nhà hàng HÀNH TRÌNH LÀM CHỦ"/>
    <m/>
    <s v="MN"/>
    <s v="Thành phố Đà Nẵng"/>
    <s v="Mở mới"/>
    <m/>
    <s v="NCC mới"/>
    <s v="FOR YOU PALACE &amp; FOR YOU LUXURY ĐÀ NẴNG"/>
    <s v="Lô 1-2-3 A7.3, Khu Bắc Tượng Đài, Đường 2/9, P. Hòa Cường Bắc, Q. Hải Châu, Đà Nẵng"/>
    <s v="Nhà hàng cung cấp dịch vụ ăn uống"/>
    <m/>
    <m/>
    <s v="Ms. Linh - Viettravel"/>
    <s v="linhnkh.mice@vietravel.com"/>
    <s v="Phùng Thanh Anh"/>
    <s v="Trần Thị Hòa"/>
    <s v="QA NCC"/>
    <d v="2026-03-06T00:00:00"/>
    <s v="61.00%"/>
    <s v="Đạt mức cơ bản và tái đánh giá sau 6 tháng"/>
    <m/>
    <m/>
    <m/>
    <m/>
    <m/>
    <m/>
    <m/>
    <m/>
    <s v="61.00%"/>
    <s v="Đạt mức cơ bản và tái đánh giá sau 6 tháng"/>
    <m/>
    <m/>
    <d v="2026-03-12T00:00:00"/>
    <x v="0"/>
  </r>
  <r>
    <e v="#REF!"/>
    <n v="2026"/>
    <x v="5"/>
    <s v="Thực phẩm tươi sống, chế biến"/>
    <s v="Rau củ"/>
    <s v="Nhà hàng HÀNH TRÌNH LÀM CHỦ"/>
    <m/>
    <s v="MN"/>
    <s v="Thành phố Đà Nẵng"/>
    <s v="Mở mới"/>
    <m/>
    <s v="NCC mới"/>
    <s v="TUYÊN SƠN 1"/>
    <s v="148 Nguyễn Tri Phương, P. Chính Giản, Đà Nẵng, VN"/>
    <s v="Nhà hàng cung cấp dịch vụ ăn uống"/>
    <m/>
    <m/>
    <s v="Ms. Linh - Viettravel"/>
    <s v="linhnkh.mice@vietravel.com"/>
    <s v="Phùng Thanh Anh"/>
    <s v="Trần Thị Hòa"/>
    <s v="QA NCC"/>
    <d v="2026-03-06T00:00:00"/>
    <s v="61.00%"/>
    <s v="Đạt mức cơ bản và tái đánh giá sau 6 tháng"/>
    <m/>
    <m/>
    <m/>
    <m/>
    <m/>
    <m/>
    <m/>
    <m/>
    <s v="61.00%"/>
    <s v="Đạt mức cơ bản và tái đánh giá sau 6 tháng"/>
    <m/>
    <m/>
    <d v="2026-03-12T00:00:00"/>
    <x v="0"/>
  </r>
  <r>
    <e v="#REF!"/>
    <n v="2026"/>
    <x v="5"/>
    <s v="Thực phẩm tươi sống, chế biến"/>
    <s v="Rau củ"/>
    <s v="Nhà hàng HÀNH TRÌNH LÀM CHỦ"/>
    <m/>
    <s v="MN"/>
    <s v="Thành phố Đà Nẵng"/>
    <s v="Mở mới"/>
    <m/>
    <s v="NCC mới"/>
    <s v="ÂU LẠC BEACH"/>
    <s v="296 Võ Nguyên Giáp, P. Mỹ An, Đà Nẵng, VN"/>
    <s v="Nhà hàng cung cấp dịch vụ ăn uống"/>
    <m/>
    <m/>
    <s v="Ms. Linh - Viettravel"/>
    <s v="linhnkh.mice@vietravel.com"/>
    <s v="Phùng Thanh Anh"/>
    <s v="Trần Thị Hòa"/>
    <s v="QA NCC"/>
    <d v="2026-03-06T00:00:00"/>
    <s v="61.00%"/>
    <s v="Đạt mức cơ bản và tái đánh giá sau 6 tháng"/>
    <m/>
    <m/>
    <m/>
    <m/>
    <m/>
    <m/>
    <m/>
    <m/>
    <s v="61.00%"/>
    <s v="Đạt mức cơ bản và tái đánh giá sau 6 tháng"/>
    <m/>
    <m/>
    <d v="2026-03-12T00:00:00"/>
    <x v="0"/>
  </r>
  <r>
    <e v="#REF!"/>
    <n v="2026"/>
    <x v="5"/>
    <s v="Thực phẩm tươi sống, chế biến"/>
    <s v="Rau củ"/>
    <s v="Nhà hàng HÀNH TRÌNH LÀM CHỦ"/>
    <m/>
    <s v="MN"/>
    <s v="Thành phố Đà Nẵng"/>
    <s v="Mở mới"/>
    <m/>
    <s v="NCC mới"/>
    <s v="TRỐNG ĐỒNG LUXURY"/>
    <s v="231 Nguyễn Tất Thành, P. Hải Châu, TP. Đà Nẵng"/>
    <s v="Nhà hàng cung cấp dịch vụ ăn uống"/>
    <m/>
    <m/>
    <s v="Ms. Linh - Viettravel"/>
    <s v="linhnkh.mice@vietravel.com"/>
    <s v="Phùng Thanh Anh"/>
    <s v="Trần Thị Hòa"/>
    <s v="QA NCC"/>
    <d v="2026-03-06T00:00:00"/>
    <s v="61.00%"/>
    <s v="Đạt mức cơ bản và tái đánh giá sau 6 tháng"/>
    <m/>
    <m/>
    <m/>
    <m/>
    <m/>
    <m/>
    <m/>
    <m/>
    <s v="61.00%"/>
    <s v="Đạt mức cơ bản và tái đánh giá sau 6 tháng"/>
    <m/>
    <m/>
    <d v="2026-03-12T00:00:00"/>
    <x v="0"/>
  </r>
  <r>
    <e v="#REF!"/>
    <n v="2026"/>
    <x v="5"/>
    <s v="Thực phẩm tươi sống, chế biến"/>
    <s v="Thức ăn nấu sẵn"/>
    <s v="Nguyễn Thị Dung_x000a_Nguyễn Thị Ngọc Tú"/>
    <s v="Huỳnh Thị Bảo Trâm"/>
    <s v="MN"/>
    <s v="Thành phố Hồ Chí Minh"/>
    <s v="Định kỳ"/>
    <s v="Sản xuất và kinh doanh"/>
    <n v="2008302"/>
    <s v="HKD CƠ SỞ THU THỦY"/>
    <s v="Cơ sở 1: 315/4 Kha Vạn Cân, Hiệp Bình Chánh, TP.Thủ Đức, TP.HCM_x000a_Cơ sở 2: 118/127A/86 Phan Huy Ích, Phường 15, Q. Tân Bình, TP.HCM"/>
    <m/>
    <s v="Dẫu: chủ cơ sở"/>
    <n v="903754390"/>
    <s v="thuthuy.gift@gmail.com"/>
    <s v="Chả chiên, bánh cuốn mộc nhĩ"/>
    <s v="Trần Khắc Điệp"/>
    <m/>
    <s v="QA NCC"/>
    <d v="2026-02-06T00:00:00"/>
    <s v="74.4%"/>
    <s v="Đạt mức cơ bản và tái đánh giá sau 6 tháng"/>
    <m/>
    <m/>
    <s v="Vi phạm kiểm soát mối nguy"/>
    <s v="Cả 02 cơ sở đều chưa thiết lập tiêu chuẩn nguyên liệu đầu vào_x000a_Chưa thực hiện ghi chép biểu mẫu kiểm tra nguyên liệu đầu vào_x000a_Cơ sở 1: gạo và muối trong kho để sát tường_x000a_Cơ sở 2:_x000a_Gạo không có thông tin tem nhãn (Tên, NSX/HSD, có sở sản xuất)_x000a_Bao bì đựng nấm mèo: không có nhãn Tiếng Việt_x000a_Cả 02 sơ sở đều chưa thiết lập tiêu chuẩn nguyên liệu đầu vào_x000a_Quy trình sản xuất và diễn dãi đơn giản nên chưa thực hiện phân tích mối nguy ở các bước thục hiện"/>
    <s v="Lỗi hồ sơ chứng từ truy xuất"/>
    <s v="Cả 02 cơ sở thiếu hồ sơ nhập nguyên liệu đầu vào"/>
    <s v="Lỗi vệ sinh nhà xưởng – thiết bị"/>
    <s v="Cả 02 cơ sở sản xuất đều nằm trong khu dân cư_x000a_Cả 02 nhà xưởng sán xuất đều chưa đảm bảothiết kế đảm bảo thứ tự hoạt động của cơ sở có lưu thông theo một chiều từ khu bẩn đến khu sạch, từ nguyên liệu đầu vào cho đến sản phẩm cuối cùng._x000a_Cả 02 sơ sở đều chưa trang bị đầy đủ xà phòng rửa tay, cồn sát khuẩn…_x000a_Cả 02 cơ sở chưa bố trí được phòng thay bảo hộ lao động_x000a_Kiểm nghiệm nước sản xuất tại hai cơ sở thiếu nhiều chỉ tiêu theo QCVN 01-1/2024 BYT_x000a_Cả 02 cơ sở chưa ghi chép biểu mẫu để kiểm soát côn trùng và động vật gây hại"/>
    <n v="0.74"/>
    <s v="Đạt mức cơ bản và tái đánh giá sau 6 tháng"/>
    <m/>
    <m/>
    <s v="11/22/26"/>
    <x v="0"/>
  </r>
  <r>
    <e v="#REF!"/>
    <n v="2026"/>
    <x v="5"/>
    <s v="Thực phẩm tươi sống, chế biến"/>
    <s v="Trái cây"/>
    <s v="Nguyễn Thị Thùy Linh_x000a_Nguyễn Phước Tuân"/>
    <s v="Lưu Thị Hậu"/>
    <s v="MN"/>
    <s v="Thành phố Cần Thơ"/>
    <s v="Kiểm soát nguồn"/>
    <s v="Sản xuất, kinh doanh"/>
    <n v="2060481"/>
    <s v="CTY CP NÔNG SẢN VÔ CỰC VIỆT NAM"/>
    <m/>
    <s v="HLK_Nguyễn Thanh Mộng_HND Lê Bá Đương, Trung Kiên, Thốt nốt, Cần Thơ"/>
    <s v="chị Tuyết"/>
    <s v="Toàn: 0904929468"/>
    <s v="nongsanvocucvietnam@gmail.com"/>
    <s v="Huỳnh Thanh Hòa"/>
    <s v="Huỳnh Thanh Hòa"/>
    <s v="QA NCC"/>
    <s v="QA NCC"/>
    <d v="2026-05-06T00:00:00"/>
    <s v="40.0%"/>
    <s v="Không đạt và ngừng mua hàng"/>
    <m/>
    <m/>
    <s v="Vi phạm kiểm soát mối nguy"/>
    <m/>
    <s v="Lỗi hồ sơ chứng từ truy xuất"/>
    <s v="Chưa có HĐ và bản cam kết sản xuất an toàn hộ nông dân liên kết cấp 2_x000a_'Chưa cung cấp nhật ký trồng trọt và hóa đơn phân thuốc"/>
    <s v="Lỗi quy trình sản xuất – chế biến"/>
    <m/>
    <n v="0.4"/>
    <s v="Không đạt và ngừng mua hàng"/>
    <m/>
    <m/>
    <b v="0"/>
    <x v="1"/>
  </r>
  <r>
    <e v="#REF!"/>
    <n v="2026"/>
    <x v="5"/>
    <s v="Thực phẩm tươi sống, chế biến"/>
    <s v="Trái cây"/>
    <s v="Nguyễn Thị Thùy Linh_x000a_Nguyễn Phước Tuân"/>
    <s v="Lưu Thị Hậu"/>
    <s v="MN"/>
    <s v="Thành phố Cần Thơ"/>
    <s v="Kiểm soát nguồn"/>
    <s v="Sản xuất, kinh doanh"/>
    <n v="2060481"/>
    <s v="CTY CP NÔNG SẢN VÔ CỰC VIỆT NAM"/>
    <m/>
    <s v="HLK_Nguyễn Thanh Mộng_HND Nguyễn Văn Nhãn , Trung Kiên, Thốt nốt, Cần Thơ"/>
    <s v="chị Tuyết"/>
    <s v="Toàn: 0904929468"/>
    <s v="nongsanvocucvietnam@gmail.com"/>
    <s v="Huỳnh Thanh Hòa"/>
    <s v="Huỳnh Thanh Hòa"/>
    <s v="QA NCC"/>
    <s v="QA NCC"/>
    <d v="2026-05-06T00:00:00"/>
    <s v="36.0%"/>
    <s v="Không đạt và ngừng mua hàng"/>
    <m/>
    <m/>
    <s v="Vi phạm kiểm soát mối nguy"/>
    <m/>
    <s v="Lỗi hồ sơ chứng từ truy xuất"/>
    <s v="Chưa có HĐ và bản cam kết sản xuất an toàn hộ nông dân sản xuất_x000a_Chưa có HĐ và bản cam kết sản xuất an toàn hộ nông dân liên kết cấp 2"/>
    <s v="Lỗi quy trình sản xuất – chế biến"/>
    <m/>
    <n v="0.36"/>
    <s v="Không đạt và ngừng mua hàng"/>
    <m/>
    <m/>
    <b v="0"/>
    <x v="1"/>
  </r>
  <r>
    <e v="#REF!"/>
    <n v="2026"/>
    <x v="5"/>
    <s v="Thực phẩm tươi sống, chế biến"/>
    <s v="Rau củ"/>
    <s v="Lâm Kim Huyền Trân_x000a_Nguyễn Thị Bách Thoa_x000a_Kiều Thị tuyết Sương"/>
    <s v="Dương Thị Lựu"/>
    <s v="MN"/>
    <s v="Tỉnh Lâm Đồng"/>
    <s v="Định kỳ"/>
    <s v="Kinh doanh"/>
    <n v="2010976"/>
    <s v="CTY TNHH NSẢN ÁNH DƯƠNG LDG"/>
    <m/>
    <m/>
    <s v="Nguyễn Hữu Đại"/>
    <n v="981016666"/>
    <s v="anhduonglamdong01@gmail.com"/>
    <s v="Ớt chuông màu, dưa leo baby, cải thảo"/>
    <s v="Trần Xuân Hưng"/>
    <s v="Trương Duy Khánh_x000a_Trần Khắc Điệp"/>
    <s v="QA NCC"/>
    <d v="2026-04-06T00:00:00"/>
    <s v="68.0%"/>
    <s v="Đạt mức cơ bản và tái đánh giá sau 6 tháng"/>
    <m/>
    <m/>
    <s v="Vi phạm định lượng"/>
    <m/>
    <s v="Lỗi hồ sơ chứng từ truy xuất"/>
    <s v="- Tại thời điểm kiểm tra, chưa cung cấp được phiếu nhập kho, xuất kho_x000a_- 'Chưa có nhật ký sơ chế"/>
    <s v="Lỗi vệ sinh nhà xưởng – thiết bị"/>
    <m/>
    <n v="0.68"/>
    <s v="Đạt mức cơ bản và tái đánh giá sau 6 tháng"/>
    <m/>
    <m/>
    <d v="2026-12-04T00:00:00"/>
    <x v="0"/>
  </r>
  <r>
    <e v="#REF!"/>
    <n v="2026"/>
    <x v="5"/>
    <s v="Thực phẩm tươi sống, chế biến"/>
    <s v="Rau củ"/>
    <s v="Lâm Kim Huyền Trân_x000a_Nguyễn Thị Bách Thoa_x000a_Kiều Thị tuyết Sương"/>
    <s v="Dương Thị Lựu"/>
    <s v="MN"/>
    <s v="Tỉnh Lâm Đồng"/>
    <s v="Kiểm soát nguồn"/>
    <s v="Kinh doanh"/>
    <n v="2010976"/>
    <s v="CTY TNHH NSẢN ÁNH DƯƠNG LDG"/>
    <m/>
    <s v="HLK Lê Đức Thọ_Đơn Dương, Lâm Đồng"/>
    <s v="Nguyễn Hữu Đại"/>
    <n v="981016666"/>
    <s v="anhduonglamdong01@gmail.com"/>
    <s v="Ớt chuông màu"/>
    <s v="Trần Xuân Hưng"/>
    <s v="Trương Duy Khánh_x000a_Trần Khắc Điệp"/>
    <s v="QA NCC"/>
    <d v="2026-04-06T00:00:00"/>
    <s v="64.0%"/>
    <s v="Đạt mức cơ bản và tái đánh giá sau 6 tháng"/>
    <m/>
    <m/>
    <s v="Vi phạm kiểm soát mối nguy"/>
    <m/>
    <s v="Lỗi hồ sơ chứng từ truy xuất"/>
    <s v="Tại thời điểm kiểm tra, chưa cung cấp được phiếu giao hàng"/>
    <s v="Lỗi quy trình sản xuất – chế biến"/>
    <m/>
    <n v="0.64"/>
    <s v="Đạt mức cơ bản và tái đánh giá sau 6 tháng"/>
    <m/>
    <m/>
    <d v="2026-12-04T00:00:00"/>
    <x v="0"/>
  </r>
  <r>
    <e v="#REF!"/>
    <n v="2026"/>
    <x v="5"/>
    <s v="Thực phẩm tươi sống, chế biến"/>
    <s v="Rau củ"/>
    <s v="Lâm Kim Huyền Trân_x000a_Nguyễn Thị Bách Thoa_x000a_Kiều Thị tuyết Sương"/>
    <s v="Dương Thị Lựu"/>
    <s v="MN"/>
    <s v="Tỉnh Lâm Đồng"/>
    <s v="Kiểm soát nguồn"/>
    <s v="Kinh doanh"/>
    <n v="2010976"/>
    <s v="CTY TNHH NSẢN ÁNH DƯƠNG LDG"/>
    <m/>
    <s v="HLK Dương Văn Vương_Hiệp Thạnh, Lâm Đồng"/>
    <s v="Nguyễn Hữu Đại"/>
    <n v="981016666"/>
    <s v="anhduonglamdong01@gmail.com"/>
    <s v="Dưa leo baby"/>
    <s v="Trần Xuân Hưng"/>
    <s v="Trương Duy Khánh_x000a_Trần Khắc Điệp"/>
    <s v="QA NCC"/>
    <d v="2026-04-06T00:00:00"/>
    <s v="68.0%"/>
    <s v="Đạt mức cơ bản và tái đánh giá sau 6 tháng"/>
    <m/>
    <m/>
    <s v="Vi phạm kiểm soát mối nguy"/>
    <m/>
    <s v="Lỗi hồ sơ chứng từ truy xuất"/>
    <s v="Tại thời điểm kiểm tra, chưa cung cấp được phiếu giao hàng_x000a_sử dụng phân chuồng tự ủ hoai, nhưng chưa ghi chép nhật ký"/>
    <s v="Lỗi quy trình sản xuất – chế biến"/>
    <m/>
    <n v="0.68"/>
    <s v="Đạt mức cơ bản và tái đánh giá sau 6 tháng"/>
    <m/>
    <m/>
    <d v="2026-12-04T00:00:00"/>
    <x v="0"/>
  </r>
  <r>
    <e v="#REF!"/>
    <n v="2026"/>
    <x v="5"/>
    <s v="Thực phẩm tươi sống, chế biến"/>
    <s v="Rau củ"/>
    <s v="Lâm Kim Huyền Trân_x000a_Nguyễn Thị Bách Thoa_x000a_Kiều Thị tuyết Sương"/>
    <s v="Dương Thị Lựu"/>
    <s v="MN"/>
    <s v="Tỉnh Lâm Đồng"/>
    <s v="Kiểm soát nguồn"/>
    <s v="Kinh doanh"/>
    <n v="2010976"/>
    <s v="CTY TNHH NSẢN ÁNH DƯƠNG LDG"/>
    <m/>
    <s v="HKL Phạn Văn Lực_Đơn Dương, Lâm Đồng"/>
    <s v="Nguyễn Hữu Đại"/>
    <n v="981016666"/>
    <s v="anhduonglamdong01@gmail.com"/>
    <s v="cải thảo"/>
    <s v="Trần Xuân Hưng"/>
    <s v="Trương Duy Khánh_x000a_Trần Khắc Điệp"/>
    <s v="QA NCC"/>
    <d v="2026-04-06T00:00:00"/>
    <s v="68.0%"/>
    <s v="Đạt mức cơ bản và tái đánh giá sau 6 tháng"/>
    <m/>
    <m/>
    <s v="Vi phạm kiểm soát mối nguy"/>
    <m/>
    <s v="Lỗi hồ sơ chứng từ truy xuất"/>
    <s v="nhật ký ghi chép thông tin liều lượng khó truy xuất_x000a_Tại thời điểm kiểm tra, chưa cung cấp được phiếu giao hàng_x000a_Nhật ký thu hoạch ghi chép sai thông tin lô thửa"/>
    <s v="Lỗi quy trình sản xuất – chế biến"/>
    <m/>
    <n v="0.68"/>
    <s v="Đạt mức cơ bản và tái đánh giá sau 6 tháng"/>
    <m/>
    <m/>
    <d v="2026-12-04T00:00:00"/>
    <x v="0"/>
  </r>
  <r>
    <e v="#REF!"/>
    <n v="2026"/>
    <x v="5"/>
    <s v="Thực phẩm tươi sống, chế biến"/>
    <s v="Rau củ"/>
    <s v="Lâm Kim Huyền Trân_x000a_Nguyễn Thị Bách Thoa_x000a_Kiều Thị tuyết Sương"/>
    <s v="Dương Thị Lựu"/>
    <s v="MN"/>
    <s v="Tỉnh Lâm Đồng"/>
    <s v="Mở mới"/>
    <s v="Kinh doanh"/>
    <n v="2011169"/>
    <s v="CTY TNHH CN &amp;TM DHF"/>
    <m/>
    <s v="HLK Công ty TNHH LVT Hợp Nhất: Ấp Lát, Xã Lạc Dương, Lâm Đồng"/>
    <s v="Ms. Thu Anh"/>
    <s v="0384.79.77.78"/>
    <s v="thu.anh@dhfplatforms.com"/>
    <s v="Nấm shiitake"/>
    <s v="Trần Xuân Hưng"/>
    <s v="Trương Duy Khánh_x000a_Trần Khắc Điệp"/>
    <s v="QA NCC"/>
    <d v="2026-05-06T00:00:00"/>
    <s v="74.0%"/>
    <s v="Đạt mức cơ bản và tái đánh giá sau 6 tháng"/>
    <m/>
    <m/>
    <s v="Vi phạm về ATTP: Lịch sử vi phạm kiểm nghiệm (vi sinh/kháng sinh,…), KNKH"/>
    <m/>
    <s v="Lỗi hồ sơ chứng từ truy xuất"/>
    <s v="tại thời điểm kiểm tra, Chưa cung cấp được nhật ký sản xuất"/>
    <m/>
    <m/>
    <n v="0.74"/>
    <s v="Đạt mức cơ bản và tái đánh giá sau 6 tháng"/>
    <m/>
    <m/>
    <d v="2026-12-05T00:00:00"/>
    <x v="0"/>
  </r>
  <r>
    <e v="#REF!"/>
    <n v="2026"/>
    <x v="5"/>
    <s v="Thực phẩm tươi sống, chế biến"/>
    <s v="Rau củ"/>
    <s v="Lâm Kim Huyền Trân_x000a_Nguyễn Thị Bách Thoa_x000a_Kiều Thị tuyết Sương"/>
    <s v="Dương Thị Lựu"/>
    <s v="MN"/>
    <s v="Tỉnh Lâm Đồng"/>
    <s v="Kiểm soát nguồn"/>
    <s v="Kinh doanh"/>
    <n v="2011169"/>
    <s v="CTY TNHH CN &amp;TM DHF"/>
    <m/>
    <s v="HLK Nguyễn Thị Hòa: Nguyễn Tự Lực, P.8, TP. Đà Lạt, Lâm Đồng"/>
    <s v="Ms. Thu Anh"/>
    <s v="0384.79.77.78"/>
    <s v="thu.anh@dhfplatforms.com"/>
    <s v="Cà rốt"/>
    <s v="Trần Xuân Hưng"/>
    <s v="Trương Duy Khánh_x000a_Trần Khắc Điệp"/>
    <s v="QA NCC"/>
    <d v="2026-05-06T00:00:00"/>
    <s v="65.0%"/>
    <s v="Đạt mức cơ bản và tái đánh giá sau 6 tháng"/>
    <m/>
    <m/>
    <s v="Vi phạm về ATTP: Lịch sử vi phạm kiểm nghiệm (vi sinh/kháng sinh,…), KNKH"/>
    <m/>
    <s v="Lỗi hồ sơ chứng từ truy xuất"/>
    <s v="thiếu nhật ký thu hoạch, nhật ký sản xuất của lô thửa trước"/>
    <m/>
    <m/>
    <n v="0.65"/>
    <s v="Đạt mức cơ bản và tái đánh giá sau 6 tháng"/>
    <m/>
    <m/>
    <d v="2026-12-05T00:00:00"/>
    <x v="0"/>
  </r>
  <r>
    <e v="#REF!"/>
    <n v="2026"/>
    <x v="5"/>
    <s v="Thực phẩm tươi sống, chế biến"/>
    <s v="Rau củ"/>
    <s v="Lâm Kim Huyền Trân_x000a_Nguyễn Thị Bách Thoa_x000a_Kiều Thị tuyết Sương"/>
    <s v="Dương Thị Lựu"/>
    <s v="MN"/>
    <s v="Tỉnh Lâm Đồng"/>
    <s v="Kiểm soát nguồn"/>
    <s v="Kinh doanh"/>
    <n v="2011169"/>
    <s v="CTY TNHH CN &amp;TM DHF"/>
    <m/>
    <s v="HLK Phạm Ngọc Bảo Trâm: Thôn Bắc Hội, Xã Hiệp Thạnh, Lâm Đồng"/>
    <s v="Ms. Thu Anh"/>
    <s v="0384.79.77.78"/>
    <s v="thu.anh@dhfplatforms.com"/>
    <s v="Dưa leo nhật"/>
    <s v="Trần Xuân Hưng"/>
    <s v="Trương Duy Khánh_x000a_Trần Khắc Điệp"/>
    <s v="QA NCC"/>
    <d v="2026-05-06T00:00:00"/>
    <s v="73.0%"/>
    <s v="Đạt mức cơ bản và tái đánh giá sau 6 tháng"/>
    <m/>
    <m/>
    <s v="Vi phạm kiểm soát mối nguy"/>
    <m/>
    <s v="Lỗi hồ sơ chứng từ truy xuất"/>
    <s v="nhật ký thu hoạch cập nhật đên ngày 31/05/2026"/>
    <s v="Yếu tố con người"/>
    <m/>
    <n v="0.73"/>
    <s v="Đạt mức cơ bản và tái đánh giá sau 6 tháng"/>
    <m/>
    <m/>
    <d v="2026-12-05T00:00:00"/>
    <x v="0"/>
  </r>
  <r>
    <e v="#REF!"/>
    <n v="2026"/>
    <x v="5"/>
    <s v="Thực phẩm tươi sống, chế biến"/>
    <s v="Rau củ"/>
    <s v="Lâm Kim Huyền Trân_x000a_Nguyễn Thị Bách Thoa_x000a_Kiều Thị tuyết Sương"/>
    <s v="Dương Thị Lựu"/>
    <s v="MN"/>
    <s v="Tỉnh Đồng Nai"/>
    <s v="Kiểm soát nguồn"/>
    <s v="Sản xuất và kinh doanh"/>
    <n v="2011742"/>
    <s v="CTY TNHH CÔNG NGHỆ SẠCH TIẾN TUẤN"/>
    <s v="Sơ chế/đóng gói: Số 44, Tổ 24, KP 2A, P.Trảng Dài, TP.Biên Hòa, Tỉnh Đồng Nai"/>
    <s v="HTX NN TM DV VĨNH TÂM_Đ/C ẤP 6 XÃ VĨNH TÂN, VĨNH CỬU TP. ĐỒNG NAI"/>
    <s v="Mr. Tiến"/>
    <s v="0943 963 975"/>
    <s v="rausachtientuan@gmail.com"/>
    <s v="Rau thủy canh: cải ngọt, cải thìa, cải dún..."/>
    <s v="Trương Duy Khánh"/>
    <m/>
    <s v="QA NCC"/>
    <d v="2026-10-06T00:00:00"/>
    <n v="0.64"/>
    <s v="Đạt mức cơ bản và tái đánh giá sau 6 tháng"/>
    <m/>
    <m/>
    <m/>
    <m/>
    <m/>
    <m/>
    <s v="Lỗi vệ sinh nhà xưởng – thiết bị"/>
    <s v="Nơi bảo quản phân thuốc chưa có có kho chứa riêng biệt và khóa an toàn cho toàn bộ._x000a_HTX chưa thực hiện kiểm nghiệm giá thể vùng trồng định kì_x000a_HTX chưa thực hiện kiểm nghiệm nươc tưới vùng trồng định kì (nước giếng)_x000a_'Nhật kí sử dụng phân bón/dinh dưỡng cho rau thủy canh ghi chép chưa đầy đủ và liên tục_x000a_Nơi phối trộn dinh dưỡng để dẫn vào nhà kính có dụng cụ bừa bộn và bụi bẩn"/>
    <n v="0.64"/>
    <s v="Đạt mức cơ bản và tái đánh giá sau 6 tháng"/>
    <m/>
    <m/>
    <d v="2026-10-12T00:00: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C0EC6E-0C90-4EBE-A69B-AB7A74B6E662}" name="PivotTable2" cacheId="4"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28:I33" firstHeaderRow="1" firstDataRow="2" firstDataCol="1"/>
  <pivotFields count="39">
    <pivotField showAll="0"/>
    <pivotField showAll="0"/>
    <pivotField axis="axisCol" showAll="0">
      <items count="7">
        <item x="0"/>
        <item x="1"/>
        <item x="2"/>
        <item x="3"/>
        <item x="5"/>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showAll="0"/>
    <pivotField showAll="0"/>
    <pivotField dataField="1" showAll="0"/>
    <pivotField showAll="0"/>
    <pivotField showAll="0"/>
    <pivotField showAll="0"/>
    <pivotField showAll="0"/>
    <pivotField showAll="0"/>
    <pivotField showAll="0"/>
    <pivotField showAll="0">
      <items count="3">
        <item x="0"/>
        <item x="1"/>
        <item t="default"/>
      </items>
    </pivotField>
  </pivotFields>
  <rowFields count="1">
    <field x="-2"/>
  </rowFields>
  <rowItems count="4">
    <i>
      <x/>
    </i>
    <i i="1">
      <x v="1"/>
    </i>
    <i i="2">
      <x v="2"/>
    </i>
    <i i="3">
      <x v="3"/>
    </i>
  </rowItems>
  <colFields count="1">
    <field x="2"/>
  </colFields>
  <colItems count="7">
    <i>
      <x/>
    </i>
    <i>
      <x v="1"/>
    </i>
    <i>
      <x v="2"/>
    </i>
    <i>
      <x v="3"/>
    </i>
    <i>
      <x v="4"/>
    </i>
    <i>
      <x v="5"/>
    </i>
    <i t="grand">
      <x/>
    </i>
  </colItems>
  <dataFields count="4">
    <dataField name="Count of Lỗi vi phạm điều khoản pháp lý" fld="25" subtotal="count" baseField="0" baseItem="0"/>
    <dataField name="Count of Lỗi kiểm soát chất lượng" fld="27" subtotal="count" baseField="0" baseItem="0"/>
    <dataField name="Count of Lỗi truy xuất nguồn gốc SP" fld="29" subtotal="count" baseField="0" baseItem="0"/>
    <dataField name="Count of Lỗi an toàn vệ sinh thực phẩm" fld="31" subtotal="count" baseField="0" baseItem="0"/>
  </dataFields>
  <formats count="24">
    <format dxfId="185">
      <pivotArea outline="0" collapsedLevelsAreSubtotals="1" fieldPosition="0"/>
    </format>
    <format dxfId="184">
      <pivotArea field="38" type="button" dataOnly="0" labelOnly="1" outline="0"/>
    </format>
    <format dxfId="183">
      <pivotArea dataOnly="0" labelOnly="1" grandRow="1" outline="0" fieldPosition="0"/>
    </format>
    <format dxfId="182">
      <pivotArea dataOnly="0" labelOnly="1" fieldPosition="0">
        <references count="1">
          <reference field="2" count="0"/>
        </references>
      </pivotArea>
    </format>
    <format dxfId="181">
      <pivotArea dataOnly="0" labelOnly="1" grandCol="1" outline="0" fieldPosition="0"/>
    </format>
    <format dxfId="180">
      <pivotArea outline="0" collapsedLevelsAreSubtotals="1" fieldPosition="0"/>
    </format>
    <format dxfId="179">
      <pivotArea type="all" dataOnly="0" outline="0" fieldPosition="0"/>
    </format>
    <format dxfId="178">
      <pivotArea outline="0" collapsedLevelsAreSubtotals="1" fieldPosition="0"/>
    </format>
    <format dxfId="177">
      <pivotArea type="origin" dataOnly="0" labelOnly="1" outline="0" fieldPosition="0"/>
    </format>
    <format dxfId="176">
      <pivotArea field="2" type="button" dataOnly="0" labelOnly="1" outline="0" axis="axisCol" fieldPosition="0"/>
    </format>
    <format dxfId="175">
      <pivotArea type="topRight" dataOnly="0" labelOnly="1" outline="0" fieldPosition="0"/>
    </format>
    <format dxfId="174">
      <pivotArea field="38" type="button" dataOnly="0" labelOnly="1" outline="0"/>
    </format>
    <format dxfId="173">
      <pivotArea dataOnly="0" labelOnly="1" grandRow="1" outline="0" fieldPosition="0"/>
    </format>
    <format dxfId="172">
      <pivotArea dataOnly="0" labelOnly="1" fieldPosition="0">
        <references count="1">
          <reference field="2" count="0"/>
        </references>
      </pivotArea>
    </format>
    <format dxfId="171">
      <pivotArea dataOnly="0" labelOnly="1" grandCol="1" outline="0" fieldPosition="0"/>
    </format>
    <format dxfId="170">
      <pivotArea type="all" dataOnly="0" outline="0" fieldPosition="0"/>
    </format>
    <format dxfId="169">
      <pivotArea outline="0" collapsedLevelsAreSubtotals="1" fieldPosition="0"/>
    </format>
    <format dxfId="168">
      <pivotArea type="origin" dataOnly="0" labelOnly="1" outline="0" fieldPosition="0"/>
    </format>
    <format dxfId="167">
      <pivotArea field="2" type="button" dataOnly="0" labelOnly="1" outline="0" axis="axisCol" fieldPosition="0"/>
    </format>
    <format dxfId="166">
      <pivotArea type="topRight" dataOnly="0" labelOnly="1" outline="0" fieldPosition="0"/>
    </format>
    <format dxfId="165">
      <pivotArea field="-2" type="button" dataOnly="0" labelOnly="1" outline="0" axis="axisRow" fieldPosition="0"/>
    </format>
    <format dxfId="164">
      <pivotArea dataOnly="0" labelOnly="1" outline="0" fieldPosition="0">
        <references count="1">
          <reference field="4294967294" count="4">
            <x v="0"/>
            <x v="1"/>
            <x v="2"/>
            <x v="3"/>
          </reference>
        </references>
      </pivotArea>
    </format>
    <format dxfId="163">
      <pivotArea dataOnly="0" labelOnly="1" fieldPosition="0">
        <references count="1">
          <reference field="2" count="0"/>
        </references>
      </pivotArea>
    </format>
    <format dxfId="16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A9BF4D-33EC-4F2A-B875-93962F6A898E}"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8:I22" firstHeaderRow="1" firstDataRow="2" firstDataCol="1"/>
  <pivotFields count="39">
    <pivotField showAll="0"/>
    <pivotField showAll="0"/>
    <pivotField axis="axisCol" showAll="0">
      <items count="7">
        <item x="0"/>
        <item x="1"/>
        <item x="2"/>
        <item x="3"/>
        <item x="5"/>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s>
  <rowFields count="1">
    <field x="38"/>
  </rowFields>
  <rowItems count="3">
    <i>
      <x/>
    </i>
    <i>
      <x v="1"/>
    </i>
    <i t="grand">
      <x/>
    </i>
  </rowItems>
  <colFields count="1">
    <field x="2"/>
  </colFields>
  <colItems count="7">
    <i>
      <x/>
    </i>
    <i>
      <x v="1"/>
    </i>
    <i>
      <x v="2"/>
    </i>
    <i>
      <x v="3"/>
    </i>
    <i>
      <x v="4"/>
    </i>
    <i>
      <x v="5"/>
    </i>
    <i t="grand">
      <x/>
    </i>
  </colItems>
  <dataFields count="1">
    <dataField name="Count of Kết luận" fld="38" subtotal="count" baseField="0" baseItem="0"/>
  </dataFields>
  <formats count="17">
    <format dxfId="202">
      <pivotArea outline="0" collapsedLevelsAreSubtotals="1" fieldPosition="0"/>
    </format>
    <format dxfId="201">
      <pivotArea field="38" type="button" dataOnly="0" labelOnly="1" outline="0" axis="axisRow" fieldPosition="0"/>
    </format>
    <format dxfId="200">
      <pivotArea dataOnly="0" labelOnly="1" fieldPosition="0">
        <references count="1">
          <reference field="38" count="0"/>
        </references>
      </pivotArea>
    </format>
    <format dxfId="199">
      <pivotArea dataOnly="0" labelOnly="1" grandRow="1" outline="0" fieldPosition="0"/>
    </format>
    <format dxfId="198">
      <pivotArea dataOnly="0" labelOnly="1" fieldPosition="0">
        <references count="1">
          <reference field="2" count="0"/>
        </references>
      </pivotArea>
    </format>
    <format dxfId="197">
      <pivotArea dataOnly="0" labelOnly="1" grandCol="1" outline="0" fieldPosition="0"/>
    </format>
    <format dxfId="196">
      <pivotArea outline="0" collapsedLevelsAreSubtotals="1" fieldPosition="0"/>
    </format>
    <format dxfId="195">
      <pivotArea type="all" dataOnly="0" outline="0" fieldPosition="0"/>
    </format>
    <format dxfId="194">
      <pivotArea outline="0" collapsedLevelsAreSubtotals="1" fieldPosition="0"/>
    </format>
    <format dxfId="193">
      <pivotArea type="origin" dataOnly="0" labelOnly="1" outline="0" fieldPosition="0"/>
    </format>
    <format dxfId="192">
      <pivotArea field="2" type="button" dataOnly="0" labelOnly="1" outline="0" axis="axisCol" fieldPosition="0"/>
    </format>
    <format dxfId="191">
      <pivotArea type="topRight" dataOnly="0" labelOnly="1" outline="0" fieldPosition="0"/>
    </format>
    <format dxfId="190">
      <pivotArea field="38" type="button" dataOnly="0" labelOnly="1" outline="0" axis="axisRow" fieldPosition="0"/>
    </format>
    <format dxfId="189">
      <pivotArea dataOnly="0" labelOnly="1" fieldPosition="0">
        <references count="1">
          <reference field="38" count="0"/>
        </references>
      </pivotArea>
    </format>
    <format dxfId="188">
      <pivotArea dataOnly="0" labelOnly="1" grandRow="1" outline="0" fieldPosition="0"/>
    </format>
    <format dxfId="187">
      <pivotArea dataOnly="0" labelOnly="1" fieldPosition="0">
        <references count="1">
          <reference field="2" count="0"/>
        </references>
      </pivotArea>
    </format>
    <format dxfId="18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FC5A4A-E29E-4BEC-9C42-B1BC4FFC6011}"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C3:AV17" firstHeaderRow="1" firstDataRow="3" firstDataCol="1"/>
  <pivotFields count="44">
    <pivotField showAll="0"/>
    <pivotField showAll="0"/>
    <pivotField axis="axisCol" showAll="0">
      <items count="7">
        <item x="0"/>
        <item x="1"/>
        <item x="2"/>
        <item x="3"/>
        <item x="5"/>
        <item x="4"/>
        <item t="default"/>
      </items>
    </pivotField>
    <pivotField showAll="0"/>
    <pivotField axis="axisRow" dataField="1" showAll="0">
      <items count="12">
        <item x="3"/>
        <item x="4"/>
        <item x="2"/>
        <item x="7"/>
        <item x="5"/>
        <item x="6"/>
        <item x="0"/>
        <item x="1"/>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s>
  <rowFields count="1">
    <field x="4"/>
  </rowFields>
  <rowItems count="12">
    <i>
      <x/>
    </i>
    <i>
      <x v="1"/>
    </i>
    <i>
      <x v="2"/>
    </i>
    <i>
      <x v="3"/>
    </i>
    <i>
      <x v="4"/>
    </i>
    <i>
      <x v="5"/>
    </i>
    <i>
      <x v="6"/>
    </i>
    <i>
      <x v="7"/>
    </i>
    <i>
      <x v="8"/>
    </i>
    <i>
      <x v="9"/>
    </i>
    <i>
      <x v="10"/>
    </i>
    <i t="grand">
      <x/>
    </i>
  </rowItems>
  <colFields count="2">
    <field x="2"/>
    <field x="38"/>
  </colFields>
  <colItems count="19">
    <i>
      <x/>
      <x/>
    </i>
    <i r="1">
      <x v="1"/>
    </i>
    <i t="default">
      <x/>
    </i>
    <i>
      <x v="1"/>
      <x/>
    </i>
    <i r="1">
      <x v="1"/>
    </i>
    <i t="default">
      <x v="1"/>
    </i>
    <i>
      <x v="2"/>
      <x/>
    </i>
    <i r="1">
      <x v="1"/>
    </i>
    <i t="default">
      <x v="2"/>
    </i>
    <i>
      <x v="3"/>
      <x/>
    </i>
    <i r="1">
      <x v="1"/>
    </i>
    <i t="default">
      <x v="3"/>
    </i>
    <i>
      <x v="4"/>
      <x/>
    </i>
    <i r="1">
      <x v="1"/>
    </i>
    <i t="default">
      <x v="4"/>
    </i>
    <i>
      <x v="5"/>
      <x/>
    </i>
    <i r="1">
      <x v="1"/>
    </i>
    <i t="default">
      <x v="5"/>
    </i>
    <i t="grand">
      <x/>
    </i>
  </colItems>
  <dataFields count="1">
    <dataField name="Count of Ngành hàng MCH3" fld="4" subtotal="count" baseField="0" baseItem="0"/>
  </dataFields>
  <formats count="29">
    <format dxfId="231">
      <pivotArea type="origin" dataOnly="0" labelOnly="1" outline="0" fieldPosition="0"/>
    </format>
    <format dxfId="230">
      <pivotArea field="38" type="button" dataOnly="0" labelOnly="1" outline="0" axis="axisCol" fieldPosition="1"/>
    </format>
    <format dxfId="229">
      <pivotArea field="-2" type="button" dataOnly="0" labelOnly="1" outline="0" axis="axisValues" fieldPosition="0"/>
    </format>
    <format dxfId="228">
      <pivotArea type="topRight" dataOnly="0" labelOnly="1" outline="0" offset="A1:C1" fieldPosition="0"/>
    </format>
    <format dxfId="227">
      <pivotArea field="4" type="button" dataOnly="0" labelOnly="1" outline="0" axis="axisRow" fieldPosition="0"/>
    </format>
    <format dxfId="226">
      <pivotArea dataOnly="0" labelOnly="1" fieldPosition="0">
        <references count="1">
          <reference field="4" count="0"/>
        </references>
      </pivotArea>
    </format>
    <format dxfId="225">
      <pivotArea dataOnly="0" labelOnly="1" grandRow="1" outline="0" fieldPosition="0"/>
    </format>
    <format dxfId="224">
      <pivotArea type="all" dataOnly="0" outline="0" fieldPosition="0"/>
    </format>
    <format dxfId="223">
      <pivotArea outline="0" collapsedLevelsAreSubtotals="1" fieldPosition="0"/>
    </format>
    <format dxfId="222">
      <pivotArea type="origin" dataOnly="0" labelOnly="1" outline="0" fieldPosition="0"/>
    </format>
    <format dxfId="221">
      <pivotArea field="2" type="button" dataOnly="0" labelOnly="1" outline="0" axis="axisCol" fieldPosition="0"/>
    </format>
    <format dxfId="220">
      <pivotArea field="38" type="button" dataOnly="0" labelOnly="1" outline="0" axis="axisCol" fieldPosition="1"/>
    </format>
    <format dxfId="219">
      <pivotArea type="topRight" dataOnly="0" labelOnly="1" outline="0" fieldPosition="0"/>
    </format>
    <format dxfId="218">
      <pivotArea field="4" type="button" dataOnly="0" labelOnly="1" outline="0" axis="axisRow" fieldPosition="0"/>
    </format>
    <format dxfId="217">
      <pivotArea dataOnly="0" labelOnly="1" fieldPosition="0">
        <references count="1">
          <reference field="4" count="0"/>
        </references>
      </pivotArea>
    </format>
    <format dxfId="216">
      <pivotArea dataOnly="0" labelOnly="1" grandRow="1" outline="0" fieldPosition="0"/>
    </format>
    <format dxfId="215">
      <pivotArea dataOnly="0" labelOnly="1" fieldPosition="0">
        <references count="1">
          <reference field="2" count="0"/>
        </references>
      </pivotArea>
    </format>
    <format dxfId="214">
      <pivotArea dataOnly="0" labelOnly="1" fieldPosition="0">
        <references count="1">
          <reference field="2" count="0" defaultSubtotal="1"/>
        </references>
      </pivotArea>
    </format>
    <format dxfId="213">
      <pivotArea dataOnly="0" labelOnly="1" grandCol="1" outline="0" fieldPosition="0"/>
    </format>
    <format dxfId="212">
      <pivotArea outline="0" collapsedLevelsAreSubtotals="1" fieldPosition="0"/>
    </format>
    <format dxfId="211">
      <pivotArea type="origin" dataOnly="0" labelOnly="1" outline="0" offset="A2" fieldPosition="0"/>
    </format>
    <format dxfId="210">
      <pivotArea field="4" type="button" dataOnly="0" labelOnly="1" outline="0" axis="axisRow" fieldPosition="0"/>
    </format>
    <format dxfId="209">
      <pivotArea dataOnly="0" labelOnly="1" fieldPosition="0">
        <references count="1">
          <reference field="4" count="0"/>
        </references>
      </pivotArea>
    </format>
    <format dxfId="208">
      <pivotArea dataOnly="0" labelOnly="1" grandRow="1" outline="0" fieldPosition="0"/>
    </format>
    <format dxfId="207">
      <pivotArea dataOnly="0" labelOnly="1" fieldPosition="0">
        <references count="1">
          <reference field="2" count="0"/>
        </references>
      </pivotArea>
    </format>
    <format dxfId="206">
      <pivotArea dataOnly="0" labelOnly="1" fieldPosition="0">
        <references count="1">
          <reference field="2" count="0" defaultSubtotal="1"/>
        </references>
      </pivotArea>
    </format>
    <format dxfId="205">
      <pivotArea dataOnly="0" labelOnly="1" grandCol="1" outline="0" fieldPosition="0"/>
    </format>
    <format dxfId="204">
      <pivotArea dataOnly="0" labelOnly="1" fieldPosition="0">
        <references count="2">
          <reference field="2" count="1" selected="0">
            <x v="0"/>
          </reference>
          <reference field="38" count="0"/>
        </references>
      </pivotArea>
    </format>
    <format dxfId="203">
      <pivotArea dataOnly="0" labelOnly="1" fieldPosition="0">
        <references count="2">
          <reference field="2" count="1" selected="0">
            <x v="1"/>
          </reference>
          <reference field="3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P41" firstHeaderRow="1" firstDataRow="2" firstDataCol="1" rowPageCount="1" colPageCount="1"/>
  <pivotFields count="6">
    <pivotField allDrilled="1" subtotalTop="0" showAll="0" dataSourceSort="1" defaultSubtotal="0" defaultAttributeDrillState="1"/>
    <pivotField axis="axisCol" allDrilled="1" subtotalTop="0" showAll="0" dataSourceSort="1" defaultSubtotal="0" defaultAttributeDrillState="1">
      <items count="14">
        <item x="0"/>
        <item x="1"/>
        <item x="2"/>
        <item x="3"/>
        <item x="4"/>
        <item x="5"/>
        <item x="6"/>
        <item x="7"/>
        <item x="8"/>
        <item x="9"/>
        <item x="10"/>
        <item x="11"/>
        <item x="12"/>
        <item x="13"/>
      </items>
    </pivotField>
    <pivotField axis="axisRow" allDrilled="1" subtotalTop="0" showAll="0" dataSourceSort="1" defaultSubtotal="0" defaultAttributeDrillState="1">
      <items count="4">
        <item s="1" x="0"/>
        <item s="1" x="1"/>
        <item s="1" x="2"/>
        <item s="1" x="3"/>
      </items>
    </pivotField>
    <pivotField axis="axisPage"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2"/>
  </rowFields>
  <rowItems count="5">
    <i>
      <x/>
    </i>
    <i>
      <x v="1"/>
    </i>
    <i>
      <x v="2"/>
    </i>
    <i>
      <x v="3"/>
    </i>
    <i t="grand">
      <x/>
    </i>
  </rowItems>
  <colFields count="1">
    <field x="1"/>
  </colFields>
  <colItems count="15">
    <i>
      <x/>
    </i>
    <i>
      <x v="1"/>
    </i>
    <i>
      <x v="2"/>
    </i>
    <i>
      <x v="3"/>
    </i>
    <i>
      <x v="4"/>
    </i>
    <i>
      <x v="5"/>
    </i>
    <i>
      <x v="6"/>
    </i>
    <i>
      <x v="7"/>
    </i>
    <i>
      <x v="8"/>
    </i>
    <i>
      <x v="9"/>
    </i>
    <i>
      <x v="10"/>
    </i>
    <i>
      <x v="11"/>
    </i>
    <i>
      <x v="12"/>
    </i>
    <i>
      <x v="13"/>
    </i>
    <i t="grand">
      <x/>
    </i>
  </colItems>
  <pageFields count="1">
    <pageField fld="3" hier="4" name="[Range].[Ngành hàng MCH3].[All]" cap="All"/>
  </pageFields>
  <dataFields count="1">
    <dataField name="Distinct Count of Địa chỉ đánh giá đơn vị liên kết/gia công" fld="5" subtotal="count" baseField="2" baseItem="0">
      <extLst>
        <ext xmlns:x15="http://schemas.microsoft.com/office/spreadsheetml/2010/11/main" uri="{FABC7310-3BB5-11E1-824E-6D434824019B}">
          <x15:dataField isCountDistinct="1"/>
        </ext>
      </extLst>
    </dataField>
  </dataFields>
  <formats count="57">
    <format dxfId="57">
      <pivotArea field="2" type="button" dataOnly="0" labelOnly="1" outline="0" axis="axisRow" fieldPosition="0"/>
    </format>
    <format dxfId="56">
      <pivotArea dataOnly="0" labelOnly="1" fieldPosition="0">
        <references count="1">
          <reference field="1" count="0"/>
        </references>
      </pivotArea>
    </format>
    <format dxfId="55">
      <pivotArea dataOnly="0" labelOnly="1" grandCol="1" outline="0" fieldPosition="0"/>
    </format>
    <format dxfId="54">
      <pivotArea dataOnly="0" labelOnly="1" fieldPosition="0">
        <references count="1">
          <reference field="1" count="0"/>
        </references>
      </pivotArea>
    </format>
    <format dxfId="53">
      <pivotArea dataOnly="0" labelOnly="1" grandCol="1" outline="0" fieldPosition="0"/>
    </format>
    <format dxfId="52">
      <pivotArea dataOnly="0" labelOnly="1" fieldPosition="0">
        <references count="1">
          <reference field="1" count="0"/>
        </references>
      </pivotArea>
    </format>
    <format dxfId="51">
      <pivotArea dataOnly="0" labelOnly="1" grandCol="1" outline="0" fieldPosition="0"/>
    </format>
    <format dxfId="50">
      <pivotArea type="all" dataOnly="0" outline="0" fieldPosition="0"/>
    </format>
    <format dxfId="49">
      <pivotArea outline="0" collapsedLevelsAreSubtotals="1" fieldPosition="0"/>
    </format>
    <format dxfId="48">
      <pivotArea type="origin" dataOnly="0" labelOnly="1" outline="0" fieldPosition="0"/>
    </format>
    <format dxfId="47">
      <pivotArea field="1" type="button" dataOnly="0" labelOnly="1" outline="0" axis="axisCol" fieldPosition="0"/>
    </format>
    <format dxfId="46">
      <pivotArea type="topRight" dataOnly="0" labelOnly="1" outline="0" fieldPosition="0"/>
    </format>
    <format dxfId="45">
      <pivotArea field="2" type="button" dataOnly="0" labelOnly="1" outline="0" axis="axisRow" fieldPosition="0"/>
    </format>
    <format dxfId="44">
      <pivotArea dataOnly="0" labelOnly="1" fieldPosition="0">
        <references count="1">
          <reference field="2" count="0"/>
        </references>
      </pivotArea>
    </format>
    <format dxfId="43">
      <pivotArea dataOnly="0" labelOnly="1" grandRow="1" outline="0" fieldPosition="0"/>
    </format>
    <format dxfId="42">
      <pivotArea dataOnly="0" labelOnly="1" fieldPosition="0">
        <references count="1">
          <reference field="1" count="0"/>
        </references>
      </pivotArea>
    </format>
    <format dxfId="41">
      <pivotArea dataOnly="0" labelOnly="1" grandCol="1" outline="0" fieldPosition="0"/>
    </format>
    <format dxfId="40">
      <pivotArea type="all" dataOnly="0" outline="0" fieldPosition="0"/>
    </format>
    <format dxfId="39">
      <pivotArea outline="0" collapsedLevelsAreSubtotals="1" fieldPosition="0"/>
    </format>
    <format dxfId="38">
      <pivotArea type="origin" dataOnly="0" labelOnly="1" outline="0" fieldPosition="0"/>
    </format>
    <format dxfId="37">
      <pivotArea field="1" type="button" dataOnly="0" labelOnly="1" outline="0" axis="axisCol" fieldPosition="0"/>
    </format>
    <format dxfId="36">
      <pivotArea type="topRight" dataOnly="0" labelOnly="1" outline="0" fieldPosition="0"/>
    </format>
    <format dxfId="35">
      <pivotArea field="2" type="button" dataOnly="0" labelOnly="1" outline="0" axis="axisRow" fieldPosition="0"/>
    </format>
    <format dxfId="34">
      <pivotArea dataOnly="0" labelOnly="1" fieldPosition="0">
        <references count="1">
          <reference field="2" count="0"/>
        </references>
      </pivotArea>
    </format>
    <format dxfId="33">
      <pivotArea dataOnly="0" labelOnly="1" grandRow="1" outline="0" fieldPosition="0"/>
    </format>
    <format dxfId="32">
      <pivotArea dataOnly="0" labelOnly="1" fieldPosition="0">
        <references count="1">
          <reference field="1" count="0"/>
        </references>
      </pivotArea>
    </format>
    <format dxfId="31">
      <pivotArea dataOnly="0" labelOnly="1" grandCol="1" outline="0" fieldPosition="0"/>
    </format>
    <format dxfId="30">
      <pivotArea type="all" dataOnly="0" outline="0" fieldPosition="0"/>
    </format>
    <format dxfId="29">
      <pivotArea outline="0" collapsedLevelsAreSubtotals="1" fieldPosition="0"/>
    </format>
    <format dxfId="28">
      <pivotArea type="origin" dataOnly="0" labelOnly="1" outline="0" fieldPosition="0"/>
    </format>
    <format dxfId="27">
      <pivotArea field="1" type="button" dataOnly="0" labelOnly="1" outline="0" axis="axisCol" fieldPosition="0"/>
    </format>
    <format dxfId="26">
      <pivotArea type="topRight" dataOnly="0" labelOnly="1" outline="0" fieldPosition="0"/>
    </format>
    <format dxfId="25">
      <pivotArea field="2" type="button" dataOnly="0" labelOnly="1" outline="0" axis="axisRow" fieldPosition="0"/>
    </format>
    <format dxfId="24">
      <pivotArea dataOnly="0" labelOnly="1" fieldPosition="0">
        <references count="1">
          <reference field="2" count="0"/>
        </references>
      </pivotArea>
    </format>
    <format dxfId="23">
      <pivotArea dataOnly="0" labelOnly="1" grandRow="1" outline="0" fieldPosition="0"/>
    </format>
    <format dxfId="22">
      <pivotArea dataOnly="0" labelOnly="1" fieldPosition="0">
        <references count="1">
          <reference field="1" count="0"/>
        </references>
      </pivotArea>
    </format>
    <format dxfId="21">
      <pivotArea dataOnly="0" labelOnly="1" grandCol="1" outline="0" fieldPosition="0"/>
    </format>
    <format dxfId="20">
      <pivotArea type="all" dataOnly="0" outline="0" fieldPosition="0"/>
    </format>
    <format dxfId="19">
      <pivotArea outline="0" collapsedLevelsAreSubtotals="1" fieldPosition="0"/>
    </format>
    <format dxfId="18">
      <pivotArea type="origin" dataOnly="0" labelOnly="1" outline="0" fieldPosition="0"/>
    </format>
    <format dxfId="17">
      <pivotArea field="1" type="button" dataOnly="0" labelOnly="1" outline="0" axis="axisCol" fieldPosition="0"/>
    </format>
    <format dxfId="16">
      <pivotArea type="topRight" dataOnly="0" labelOnly="1" outline="0" fieldPosition="0"/>
    </format>
    <format dxfId="15">
      <pivotArea field="2" type="button" dataOnly="0" labelOnly="1" outline="0" axis="axisRow" fieldPosition="0"/>
    </format>
    <format dxfId="14">
      <pivotArea dataOnly="0" labelOnly="1" fieldPosition="0">
        <references count="1">
          <reference field="2" count="0"/>
        </references>
      </pivotArea>
    </format>
    <format dxfId="13">
      <pivotArea dataOnly="0" labelOnly="1" grandRow="1" outline="0" fieldPosition="0"/>
    </format>
    <format dxfId="12">
      <pivotArea dataOnly="0" labelOnly="1" fieldPosition="0">
        <references count="1">
          <reference field="1" count="0"/>
        </references>
      </pivotArea>
    </format>
    <format dxfId="11">
      <pivotArea dataOnly="0" labelOnly="1" grandCol="1" outline="0" fieldPosition="0"/>
    </format>
    <format dxfId="10">
      <pivotArea type="all" dataOnly="0" outline="0" fieldPosition="0"/>
    </format>
    <format dxfId="9">
      <pivotArea outline="0" collapsedLevelsAreSubtotals="1" fieldPosition="0"/>
    </format>
    <format dxfId="8">
      <pivotArea type="origin" dataOnly="0" labelOnly="1" outline="0" fieldPosition="0"/>
    </format>
    <format dxfId="7">
      <pivotArea field="1" type="button" dataOnly="0" labelOnly="1" outline="0" axis="axisCol" fieldPosition="0"/>
    </format>
    <format dxfId="6">
      <pivotArea type="topRight" dataOnly="0" labelOnly="1" outline="0" fieldPosition="0"/>
    </format>
    <format dxfId="5">
      <pivotArea field="2" type="button" dataOnly="0" labelOnly="1" outline="0" axis="axisRow" fieldPosition="0"/>
    </format>
    <format dxfId="4">
      <pivotArea dataOnly="0" labelOnly="1" fieldPosition="0">
        <references count="1">
          <reference field="2" count="0"/>
        </references>
      </pivotArea>
    </format>
    <format dxfId="3">
      <pivotArea dataOnly="0" labelOnly="1" grandRow="1" outline="0" fieldPosition="0"/>
    </format>
    <format dxfId="2">
      <pivotArea dataOnly="0" labelOnly="1" fieldPosition="0">
        <references count="1">
          <reference field="1" count="0"/>
        </references>
      </pivotArea>
    </format>
    <format dxfId="1">
      <pivotArea dataOnly="0" labelOnly="1" grandCol="1" outline="0" fieldPosition="0"/>
    </format>
  </formats>
  <pivotHierarchies count="47">
    <pivotHierarchy dragToData="1"/>
    <pivotHierarchy dragToData="1"/>
    <pivotHierarchy dragToData="1"/>
    <pivotHierarchy dragToData="1"/>
    <pivotHierarchy multipleItemSelectionAllowed="1" dragToData="1">
      <members count="4" level="1">
        <member name="[Range].[Ngành hàng MCH3].&amp;[Thịt]"/>
        <member name="[Range].[Ngành hàng MCH3].&amp;[Rau củ]"/>
        <member name="[Range].[Ngành hàng MCH3].&amp;[Trái cây]"/>
        <member name="[Range].[Ngành hàng MCH3].&amp;[Thủy hải sản]"/>
      </members>
    </pivotHierarchy>
    <pivotHierarchy dragToData="1"/>
    <pivotHierarchy dragToData="1"/>
    <pivotHierarchy dragToData="1"/>
    <pivotHierarchy dragToData="1"/>
    <pivotHierarchy dragToData="1"/>
    <pivotHierarchy dragToData="1"/>
    <pivotHierarchy dragToData="1"/>
    <pivotHierarchy dragToData="1">
      <members count="109" level="1">
        <member name="[Range].[Tên NCC chính].&amp;[CTY TNHH 2G]"/>
        <member name="[Range].[Tên NCC chính].&amp;[CS DIỆU LINH]"/>
        <member name="[Range].[Tên NCC chính].&amp;[HKD TRIỆU TÍN]"/>
        <member name="[Range].[Tên NCC chính].&amp;[CTY TNHH FEDDY]"/>
        <member name="[Range].[Tên NCC chính].&amp;[CTY CP KMH FOOD]"/>
        <member name="[Range].[Tên NCC chính].&amp;[HOÀNG THỊ XUYÊN]"/>
        <member name="[Range].[Tên NCC chính].&amp;[CTY TNHH AGRIKIGAI]"/>
        <member name="[Range].[Tên NCC chính].&amp;[CTY TNHH VỊ NGUYÊN]"/>
        <member name="[Range].[Tên NCC chính].&amp;[HKD HOÀNG VĂN XUÂN]"/>
        <member name="[Range].[Tên NCC chính].&amp;[CTY CP HTS VIỆT NAM]"/>
        <member name="[Range].[Tên NCC chính].&amp;[CÔNG TY CP HAVGROUP]"/>
        <member name="[Range].[Tên NCC chính].&amp;[CTY CP THỰC PHẨM TNT]"/>
        <member name="[Range].[Tên NCC chính].&amp;[CTY TNHH MTV LAM GIA]"/>
        <member name="[Range].[Tên NCC chính].&amp;[CTY TNHH TM HOÀNG LÊ]"/>
        <member name="[Range].[Tên NCC chính].&amp;[CTY TNHH TP GIA BÁCH]"/>
        <member name="[Range].[Tên NCC chính].&amp;[CTY TNHH TRÁI CÂY 76]"/>
        <member name="[Range].[Tên NCC chính].&amp;[CÔNG TY TNHH KAMEREO]"/>
        <member name="[Range].[Tên NCC chính].&amp;[HKD NGUYỄN VĂN CHUNG]"/>
        <member name="[Range].[Tên NCC chính].&amp;[HTX NSẢN SẠCH BẢO AN]"/>
        <member name="[Range].[Tên NCC chính].&amp;[HTX TP SẠCH PHÚ NINH]"/>
        <member name="[Range].[Tên NCC chính].&amp;[CTY CP NSẢN VÔ CỰC VN]"/>
        <member name="[Range].[Tên NCC chính].&amp;[CTY CP ĐỒ HỘP HẠ LONG]"/>
        <member name="[Range].[Tên NCC chính].&amp;[CTY TNHH MTV ANT FARM]"/>
        <member name="[Range].[Tên NCC chính].&amp;[CTY TNHH TMDV AN VĨNH]"/>
        <member name="[Range].[Tên NCC chính].&amp;[CTY CP TP QTẾ VIMEX VN]"/>
        <member name="[Range].[Tên NCC chính].&amp;[CTY TNHH CÁNH ĐỒNG NHỎ]"/>
        <member name="[Range].[Tên NCC chính].&amp;[CTY TNHH DALAT HASFARM]"/>
        <member name="[Range].[Tên NCC chính].&amp;[CTY TNHH HỆ THỐNG SOVI]"/>
        <member name="[Range].[Tên NCC chính].&amp;[CTY TNHH NSẢN CHÚ CHÍN]"/>
        <member name="[Range].[Tên NCC chính].&amp;[CTY TNHH TPHẨM CAO CẤP]"/>
        <member name="[Range].[Tên NCC chính].&amp;[CTY TNHH VIỆT ECO FARM]"/>
        <member name="[Range].[Tên NCC chính].&amp;[CÔNG TY CỔ PHẦN KIAORA]"/>
        <member name="[Range].[Tên NCC chính].&amp;[CÔNG TY TNHH UNI - SEA]"/>
        <member name="[Range].[Tên NCC chính].&amp;[VỰA TRÁI CÂY HOÀNG QUÍ]"/>
        <member name="[Range].[Tên NCC chính].&amp;[CTY CP SỮA TƯƠI SÀI GÒN]"/>
        <member name="[Range].[Tên NCC chính].&amp;[CTY TNHH RAU THANH HẠNH]"/>
        <member name="[Range].[Tên NCC chính].&amp;[CTY TNHH TM  VÀ DV HP78]"/>
        <member name="[Range].[Tên NCC chính].&amp;[CTY TNHH TMDV ATABLE VN]"/>
        <member name="[Range].[Tên NCC chính].&amp;[CTY TNHH TP QUANG TRANG]"/>
        <member name="[Range].[Tên NCC chính].&amp;[CTY CP PHÁT TRIỂN PHÚ MỸ]"/>
        <member name="[Range].[Tên NCC chính].&amp;[CTY CP RAU QUẢ BÌNH MINH]"/>
        <member name="[Range].[Tên NCC chính].&amp;[CTY CP TMDV DLỊCH LÝ SƠN]"/>
        <member name="[Range].[Tên NCC chính].&amp;[CTY CP TRÁI CÂY MIỀN TÂY]"/>
        <member name="[Range].[Tên NCC chính].&amp;[CTY TNHH DVXNK HOÀNG HẢI]"/>
        <member name="[Range].[Tên NCC chính].&amp;[CTY TNHH NHƯ THẢO ĐÀ LẠT]"/>
        <member name="[Range].[Tên NCC chính].&amp;[CTY CP HẢI ĐẢO LÝ SƠN QNI]"/>
        <member name="[Range].[Tên NCC chính].&amp;[CTY CỔ PHẦN OMEGA PHÚ THỌ]"/>
        <member name="[Range].[Tên NCC chính].&amp;[CTY TNHH TMSX NHẬT NGUYÊN]"/>
        <member name="[Range].[Tên NCC chính].&amp;[CÔNG TY TNHH BAEKKA MANDU]"/>
        <member name="[Range].[Tên NCC chính].&amp;[CÔNG TY TNHH TM TP AN LẠC]"/>
        <member name="[Range].[Tên NCC chính].&amp;[CÔNG TY TNHH TP SẠCH CANA]"/>
        <member name="[Range].[Tên NCC chính].&amp;[CT TNHH TMDV XNK TRƯỜNG AN]"/>
        <member name="[Range].[Tên NCC chính].&amp;[CTY TNHH MTV CBTP THỌ PHÁT]"/>
        <member name="[Range].[Tên NCC chính].&amp;[CTY TNHH THỰC PHẨM CARITAS]"/>
        <member name="[Range].[Tên NCC chính].&amp;[CTY TNHH XNK PHẠM GIA PHÁT]"/>
        <member name="[Range].[Tên NCC chính].&amp;[CTY TNHH ĐTSXTM THANH BÌNH]"/>
        <member name="[Range].[Tên NCC chính].&amp;[CÔNG TY CP NÔNG NGHIỆP U&amp;I]"/>
        <member name="[Range].[Tên NCC chính].&amp;[HTX NÔNG SẢN SẠCH TÙNG ANH]"/>
        <member name="[Range].[Tên NCC chính].&amp;[HTX SX VA DVNN CNC GIA LÂM]"/>
        <member name="[Range].[Tên NCC chính].&amp;[CTY TNHH NSẢN ÁNH DƯƠNG LDG]"/>
        <member name="[Range].[Tên NCC chính].&amp;[CTY TNHH THỰC PHẨM SẠCH HDC]"/>
        <member name="[Range].[Tên NCC chính].&amp;[CT TNHH TMDVSX CHÀ BÔNG VIỆT]"/>
        <member name="[Range].[Tên NCC chính].&amp;[CTY CP XÂY DỰNG TM VÀ SX HTC]"/>
        <member name="[Range].[Tên NCC chính].&amp;[CTY TNHH NSẢN CÁNH ĐỒNG VÀNG]"/>
        <member name="[Range].[Tên NCC chính].&amp;[CTY TNHH TM XNK HOÀNG MỸ GIA]"/>
        <member name="[Range].[Tên NCC chính].&amp;[CTY TNHH TRANG DŨNG LÂM ĐỒNG]"/>
        <member name="[Range].[Tên NCC chính].&amp;[CÔNG TY TNHH SWISS YOUGHURTH]"/>
        <member name="[Range].[Tên NCC chính].&amp;[CTY CỔ PHẦN QUỐC TẾ HOA DOANH]"/>
        <member name="[Range].[Tên NCC chính].&amp;[CTY TNHH DT TM THÀNH VẠN PHÚC]"/>
        <member name="[Range].[Tên NCC chính].&amp;[CTY TNHH MTV HƯƠNG ĐẤT AN PHÚ]"/>
        <member name="[Range].[Tên NCC chính].&amp;[CTY TNHH MTV HẢI SẢN TUẤN LỘC]"/>
        <member name="[Range].[Tên NCC chính].&amp;[CTY TNHH SX VÀ TM VIETSEAFOOD]"/>
        <member name="[Range].[Tên NCC chính].&amp;[CÔNG TY TNHH THỰC PHẨM  FOHLA]"/>
        <member name="[Range].[Tên NCC chính].&amp;[CÔNG TY TNHH TMDV XNK TP SẠCH]"/>
        <member name="[Range].[Tên NCC chính].&amp;[CHI NHÁNH CÔNG TY CỔ PHẦN SIBA]"/>
        <member name="[Range].[Tên NCC chính].&amp;[CTY TNHH NÔNG SẢN AN THIÊN PHÚ]"/>
        <member name="[Range].[Tên NCC chính].&amp;[CTY TNHH SX THỰC PHẨM TOÀN CẦU]"/>
        <member name="[Range].[Tên NCC chính].&amp;[CÔNG TY TNHH  AGRI LT VIỆT NAM]"/>
        <member name="[Range].[Tên NCC chính].&amp;[HTX RAU AN TOÀN VIỆT (VIETRAT)]"/>
        <member name="[Range].[Tên NCC chính].&amp;[CN CTY CỔ PHẦN XNK DANKO SƠN LA]"/>
        <member name="[Range].[Tên NCC chính].&amp;[CN-CÔNG TY CỔ PHẦN TP NHẬT MINH]"/>
        <member name="[Range].[Tên NCC chính].&amp;[CÔNG TY CỔ PHẦN VGREEN VIỆT NAM]"/>
        <member name="[Range].[Tên NCC chính].&amp;[CÔNG TY TNHH CN TM DV THÁI BÌNH]"/>
        <member name="[Range].[Tên NCC chính].&amp;[CÔNG TY TNHH SX TM DV BATRAFOCO]"/>
        <member name="[Range].[Tên NCC chính].&amp;[CÔNGVTY TNHH RAU QUẢ BẢO PHƯƠNG]"/>
        <member name="[Range].[Tên NCC chính].&amp;[THỦY HÙNG  CS SX GIÒ CHẢ ƯỚC LỄ]"/>
        <member name="[Range].[Tên NCC chính].&amp;[CTY TNHH THỰC PHẨM THIỆN LỘC THỌ]"/>
        <member name="[Range].[Tên NCC chính].&amp;[CTY TNHH TM DV NÔNG SẢN VĂN BẰNG]"/>
        <member name="[Range].[Tên NCC chính].&amp;[CÔNG TY CỔ PHẦN TẬP ĐOÀN GIA BẢO]"/>
        <member name="[Range].[Tên NCC chính].&amp;[CÔNG TY TNHH CHĂN NUÔI VIỆT NHẬT]"/>
        <member name="[Range].[Tên NCC chính].&amp;[CÔNG TY TNHH TMDV XNK SONG KHANG]"/>
        <member name="[Range].[Tên NCC chính].&amp;[CTY TNHH HỢP TÁC NÔNG NGHIỆP XANH]"/>
        <member name="[Range].[Tên NCC chính].&amp;[CTY TNHH MTV THỰC PHẨM NAM NGUYÊN]"/>
        <member name="[Range].[Tên NCC chính].&amp;[CÔNG TY CP THỦY ĐẶC SẢN SEASPIMEX]"/>
        <member name="[Range].[Tên NCC chính].&amp;[CTY TNHH THỰC PHẨM QUỐC TẾ TÂM LỢI]"/>
        <member name="[Range].[Tên NCC chính].&amp;[CTY TNHH PHÁT TRIỂN NÔNG NGHIỆP GRE]"/>
        <member name="[Range].[Tên NCC chính].&amp;[CÔNG TY TNHH THƯƠNG MẠI TUẤN NGUYỄN]"/>
        <member name="[Range].[Tên NCC chính].&amp;[HKD CS SX THỰC PHẨM SẠCH THANH PHÚC]"/>
        <member name="[Range].[Tên NCC chính].&amp;[CÔNG TY CỔ PHẦN CAO LỢI HƯNG VIỆT NAM]"/>
        <member name="[Range].[Tên NCC chính].&amp;[CÔNG TY TNHH THỰC PHẨM QUỐC TẾ VIMEX SG]"/>
        <member name="[Range].[Tên NCC chính].&amp;[CÔNG TY TNHH TM CHĂN NUÔI HOÀNG GIA HUY]"/>
        <member name="[Range].[Tên NCC chính].&amp;[CÔNG TY CP THƯƠNG NGHIỆP TỔNG HỢP CẦN THƠ]"/>
        <member name="[Range].[Tên NCC chính].&amp;[HỢP TÁC XÃ SẢN XUẤT RAU AN TOÀN NHUẬN ĐỨC]"/>
        <member name="[Range].[Tên NCC chính].&amp;[CÔNG TY TNHH MTV SX TM THỰC PHẨM YẾN NHUNG]"/>
        <member name="[Range].[Tên NCC chính].&amp;[CÔNG TY CHẾ BIÊN ĐIỀU VÀ NÔNG SẢN VEGETEXCO]"/>
        <member name="[Range].[Tên NCC chính].&amp;[CÔNG TY TNHH SẢN XUẤT VÀ DỊCH VỤ PHƯƠNG LAN]"/>
        <member name="[Range].[Tên NCC chính].&amp;[CTY TNHH SẢN XUẤT THƯƠNG MẠI VÀ XNK KIM LONG]"/>
        <member name="[Range].[Tên NCC chính].&amp;[CÔNG TY TNHH THƯƠNG MẠI VÀ DỊCH VỤ FRESH TO GO]"/>
        <member name="[Range].[Tên NCC chính].&amp;[CÔNG TY CỔ PHẦN VIỆT NAM KỸ NGHỆ SÚC SẢN VISSAN]"/>
      </members>
    </pivotHierarchy>
    <pivotHierarchy dragToData="1"/>
    <pivotHierarchy dragToData="1">
      <members count="80" level="1">
        <member name="[Range].[Địa chỉ đánh giá đơn vị liên kết/gia công].&amp;[Ngô Thị Hà, An Phú, Gia Lai]"/>
        <member name="[Range].[Địa chỉ đánh giá đơn vị liên kết/gia công].&amp;[Phường Trần Liễu, Hải Phòng]"/>
        <member name="[Range].[Địa chỉ đánh giá đơn vị liên kết/gia công].&amp;[Hộ Thắm Sáng: Mê Linh, Hà Nội]"/>
        <member name="[Range].[Địa chỉ đánh giá đơn vị liên kết/gia công].&amp;[Hộ Lê Đông, Lý Sơn, Quảng Ngãi]"/>
        <member name="[Range].[Địa chỉ đánh giá đơn vị liên kết/gia công].&amp;[Phan Quốc Đại, AN Phú, Gia Lai]"/>
        <member name="[Range].[Địa chỉ đánh giá đơn vị liên kết/gia công].&amp;[Hộ Lê Ngọc Phi Phú Ninh-Quảng Nam]"/>
        <member name="[Range].[Địa chỉ đánh giá đơn vị liên kết/gia công].&amp;[Hộ Lê Thị Mùi, Lý Sơn, Quảng Ngãi]"/>
        <member name="[Range].[Địa chỉ đánh giá đơn vị liên kết/gia công].&amp;[Nguyễn Hữu Hoàng, An Phú, Gia Lai]"/>
        <member name="[Range].[Địa chỉ đánh giá đơn vị liên kết/gia công].&amp;[Hộ Đặng Thị Tòa, Lý Sơn, Quảng Ngãi]"/>
        <member name="[Range].[Địa chỉ đánh giá đơn vị liên kết/gia công].&amp;[HLK Vòng Hỷ Sanh - Đà Lạt, Lâm Đồng.]"/>
        <member name="[Range].[Địa chỉ đánh giá đơn vị liên kết/gia công].&amp;[Hộ Võ Xuân Sơn, Nghĩa Hà, Quảng Ngãi]"/>
        <member name="[Range].[Địa chỉ đánh giá đơn vị liên kết/gia công].&amp;[Hộ Nguyễn Thành Dũng, Lý Sơn, Quảng Ngãi]"/>
        <member name="[Range].[Địa chỉ đánh giá đơn vị liên kết/gia công].&amp;[Hộ Nguyễn Thành Xuân, Lý Sơn, Quảng Ngãi]"/>
        <member name="[Range].[Địa chỉ đánh giá đơn vị liên kết/gia công].&amp;[Nguyễn Hoa Văn: Bản Áng, Mộc Sơn, Sơn la]"/>
        <member name="[Range].[Địa chỉ đánh giá đơn vị liên kết/gia công].&amp;[HTX Trà Lang, Nghĩa Hiệp&amp;Mộ Đức, Quảng Ngãi]"/>
        <member name="[Range].[Địa chỉ đánh giá đơn vị liên kết/gia công].&amp;[Hà Thị Huyên: Bản Tự Nhiên, Mộc Sơn, Sơn la]"/>
        <member name="[Range].[Địa chỉ đánh giá đơn vị liên kết/gia công].&amp;[Đỗ Trung Hiếu:Bản Tân Thảo, Mai Sơn, Sơn la]"/>
        <member name="[Range].[Địa chỉ đánh giá đơn vị liên kết/gia công].&amp;[Hộ: Dương Thị Lệ, Đặc khu Lý Sơn, Quảng Ngãi]"/>
        <member name="[Range].[Địa chỉ đánh giá đơn vị liên kết/gia công].&amp;[Hộ Nguyễn Thị Minh Hiệp, Thăng Bình, Quảng Nam]"/>
        <member name="[Range].[Địa chỉ đánh giá đơn vị liên kết/gia công].&amp;[Trần Thị Nhung:Bắc Đại 2, Cát Thành, Ninh Bình]"/>
        <member name="[Range].[Địa chỉ đánh giá đơn vị liên kết/gia công].&amp;[Tô Văn Út Bảy, Hưng Phú, Hưng Thạnh, Đồng Tháp]"/>
        <member name="[Range].[Địa chỉ đánh giá đơn vị liên kết/gia công].&amp;[Hộ: Nguyễn Thị Liên, Đặc khu Lý Sơn, Quảng Ngãi]"/>
        <member name="[Range].[Địa chỉ đánh giá đơn vị liên kết/gia công].&amp;[Tăng Văn Vy: Xã Liên Hồng, Hải Dương, Hải Phòng]"/>
        <member name="[Range].[Địa chỉ đánh giá đơn vị liên kết/gia công].&amp;[Nguyễn Văn Kiên, Hưng Phú, Hưng Thạnh, Đồng Tháp]"/>
        <member name="[Range].[Địa chỉ đánh giá đơn vị liên kết/gia công].&amp;[Nguyễn Văn Quận, Hưng Phú, Hưng Thạnh, Đồng Tháp]"/>
        <member name="[Range].[Địa chỉ đánh giá đơn vị liên kết/gia công].&amp;[Hoàng Văn Tiến_Tổ 14, Ấp 38, Xã Tân Vĩnh Lộc, HCM]"/>
        <member name="[Range].[Địa chỉ đánh giá đơn vị liên kết/gia công].&amp;[HLK Nguyễn Tấn Hà - Hiệp An , Đức Trọng, Lâm Đồng.]"/>
        <member name="[Range].[Địa chỉ đánh giá đơn vị liên kết/gia công].&amp;[HLK Nguyễn Văn Hưng, ấp 7, Bình Mỹ, Củ Chi, Tp HCM]"/>
        <member name="[Range].[Địa chỉ đánh giá đơn vị liên kết/gia công].&amp;[HLK Nguyễn Văn Phương, Thanh Hòa, Đức Huệ, Tây Ninh]"/>
        <member name="[Range].[Địa chỉ đánh giá đơn vị liên kết/gia công].&amp;[HND: Lê Đức Lý, ấp Tân Hiệp, xã Đầm Dơi, tỉnh Cà Mau]"/>
        <member name="[Range].[Địa chỉ đánh giá đơn vị liên kết/gia công].&amp;[HLK Hồ Thị Mỹ Dung - Liên Nghĩa, Đức Trọng, Lâm Đồng.]"/>
        <member name="[Range].[Địa chỉ đánh giá đơn vị liên kết/gia công].&amp;[HLK Nguyễn Gia Long - Liên Nghĩa, Đức Trọng, Lâm Đồng.]"/>
        <member name="[Range].[Địa chỉ đánh giá đơn vị liên kết/gia công].&amp;[HLK Thống Hếnh Giồng - Liên Hiệp, Đức Trọng, Lâm Đồng.]"/>
        <member name="[Range].[Địa chỉ đánh giá đơn vị liên kết/gia công].&amp;[HLK Vương Thị Luyến - Liên Nghĩa, Đức Trọng, Lâm Đồng.]"/>
        <member name="[Range].[Địa chỉ đánh giá đơn vị liên kết/gia công].&amp;[HLK Nguyễn Hoàng Dãi - Phước Sơn, Ninh Phước, Ninh Thuận]"/>
        <member name="[Range].[Địa chỉ đánh giá đơn vị liên kết/gia công].&amp;[HLK Nguyễn Thị Hồng Thủy - Phước sơn, Ninh Phước, Ninh Thuận]"/>
        <member name="[Range].[Địa chỉ đánh giá đơn vị liên kết/gia công].&amp;[Hộ liên kết: Võ Nguyễn Anh Triều - Tân Thanh, Lâ Hà, Lâm Đồng]"/>
        <member name="[Range].[Địa chỉ đánh giá đơn vị liên kết/gia công].&amp;[Hộ liên kết: Nguyễn Trọng Tuyển - Tân Hội, Đức Trọng, Lâm Đồng]"/>
        <member name="[Range].[Địa chỉ đánh giá đơn vị liên kết/gia công].&amp;[Hộ nông dân Lương Quốc Toản, Bình Hành Tây, Cao Lãnh, Đồng Tháp]"/>
        <member name="[Range].[Địa chỉ đánh giá đơn vị liên kết/gia công].&amp;[Hộ nông dân Nguyễn Vũ Trường, Ấp Mỹ Thuận, xã Trà Ôn, Vĩnh Long]"/>
        <member name="[Range].[Địa chỉ đánh giá đơn vị liên kết/gia công].&amp;[Hộ nông dân:  Lê Khanh Quang Vũ, Phú Hòa, Mỹ Tịnh An, Đông Tháp]"/>
        <member name="[Range].[Địa chỉ đánh giá đơn vị liên kết/gia công].&amp;[Sản phẩm thịt sơ chế: Chả lá lốt, Thịt mọc, Thịt xiên mắc mật,…]"/>
        <member name="[Range].[Địa chỉ đánh giá đơn vị liên kết/gia công].&amp;[HLK Lữ Thị Thuận - Đạ Ròn, Đơn Dương, Lâm Đồng - Sản phẩm: Cải thảo]"/>
        <member name="[Range].[Địa chỉ đánh giá đơn vị liên kết/gia công].&amp;[HND: Nguyễn Việt Bắc, ấp Mương Điều B, xã Tạ An Khương, tỉnh Cà Mau]"/>
        <member name="[Range].[Địa chỉ đánh giá đơn vị liên kết/gia công].&amp;[Hộ nông dân Lê Vũ Cường, Khóm Mỹ An, Phường Cái Vồn, Tỉnh Vĩnh Long]"/>
        <member name="[Range].[Địa chỉ đánh giá đơn vị liên kết/gia công].&amp;[Hộ nông dân Nguyễn Tấn Lộc, Mỹ Thạnh, Mỹ Xương, Cao Lãnh, Đồng Tháp]"/>
        <member name="[Range].[Địa chỉ đánh giá đơn vị liên kết/gia công].&amp;[HLK Tạ Văn Sáng_Đ/C 492 Ấp 13, Xã Vĩnh Lộc, Tp Hồ Chí Minh, Việt Nam]"/>
        <member name="[Range].[Địa chỉ đánh giá đơn vị liên kết/gia công].&amp;[HND: Nguyễn Việt Hồng, ấp Mương Điều B, xã Tạ An Khương, tỉnh Cà Mau]"/>
        <member name="[Range].[Địa chỉ đánh giá đơn vị liên kết/gia công].&amp;[Hộ nông dân Nguyễn Văn Muôn, Mỹ Thạnh, Mỹ Xương, Cao Lãnh, Đồng Tháp]"/>
        <member name="[Range].[Địa chỉ đánh giá đơn vị liên kết/gia công].&amp;[HTX Thông Hòa HND: Lê Văn Hảo địa chỉ: Rạch Nghệ, Tam Ngãi, Vĩnh Long]"/>
        <member name="[Range].[Địa chỉ đánh giá đơn vị liên kết/gia công].&amp;[Hộ nông dân liên kết Nguyễn Xuân Đảnh, Long Hưng A, Lấp Vò, Đồng Tháp]"/>
        <member name="[Range].[Địa chỉ đánh giá đơn vị liên kết/gia công].&amp;[Hộ nông dân : Cao Minh Khánh, Ấp Tích Phước, xã Trà Ôn, tỉnh Vĩnh Long]"/>
        <member name="[Range].[Địa chỉ đánh giá đơn vị liên kết/gia công].&amp;[Hộ nông dân Nguyễn Kim Hồng, Khóm Mỹ Thới 1, PhườngCái Vồn , Vĩnh Long]"/>
        <member name="[Range].[Địa chỉ đánh giá đơn vị liên kết/gia công].&amp;[HLK Nguyễn Văn Bình, đường số 12, ấp Chánh, Tân Thông Hội, Củ Chi, Tp HCM]"/>
        <member name="[Range].[Địa chỉ đánh giá đơn vị liên kết/gia công].&amp;[HTX Thông Hòa HND:Nguyễn Văn Nguyên địa chỉ: Rạch Nghệ, Tam Ngãi, Vĩnh Long]"/>
        <member name="[Range].[Địa chỉ đánh giá đơn vị liên kết/gia công].&amp;[HKD: Huỳnh Thanh Dương địa chỉ: Số 27, ấp Long Thành, xã Tân Long, TP Cần Thơ]"/>
        <member name="[Range].[Địa chỉ đánh giá đơn vị liên kết/gia công].&amp;[HLK Cty TNHH Nông Sản Thực Phẩm Cao Nguyên - TT Thạnh Mỹ, Đơn Dương, Lâm Đồng]"/>
        <member name="[Range].[Địa chỉ đánh giá đơn vị liên kết/gia công].&amp;[Hộ nông dân: Hà Thanh Tuấn, 249, Điền Mỹ, Long Bình Điền, Chợ Gạo, Tiền Giang]"/>
        <member name="[Range].[Địa chỉ đánh giá đơn vị liên kết/gia công].&amp;[HLK VietGAP Nguyễn Hoài Em, ấp Bàu Đưng, An Nhơn Tây, Củ Chi, Tp HCM_Mướp hương]"/>
        <member name="[Range].[Địa chỉ đánh giá đơn vị liên kết/gia công].&amp;[Hộ nông dân: Võ Trường Sơn, 161, Tân Tỉnh B, Tân Mỹ Chánh, TP Mỹ Tho, Tiền Giang]"/>
        <member name="[Range].[Địa chỉ đánh giá đơn vị liên kết/gia công].&amp;[Hộ nông dân: Nguyễn Thanh Chung địa chỉ: Long Hữu, Thị xã Duyên Hải, tỉnh Trà Vinh]"/>
        <member name="[Range].[Địa chỉ đánh giá đơn vị liên kết/gia công].&amp;[Kho sơ chế, đóng gói: 104 Trần Đại Nghĩa, Phường Tân Tạo, TP Hồ Chí Minh, Việt Nam]"/>
        <member name="[Range].[Địa chỉ đánh giá đơn vị liên kết/gia công].&amp;[Vùng trồng: Hộ Đặng Thị Thanh Hòa (Ấp 1 xã Vĩnh Bình huyện Vĩnh Hưng tỉnh Long An)]"/>
        <member name="[Range].[Địa chỉ đánh giá đơn vị liên kết/gia công].&amp;[Hộ nông dân liên kết Lê Văn Xuân, Ấp 3, Xã Vĩnh Bình, huyện Vĩnh Hưng, tỉnh Long An]"/>
        <member name="[Range].[Địa chỉ đánh giá đơn vị liên kết/gia công].&amp;[Hộ nông dân : Đoàn Văn Thòn, Ấp Hòa Bình, xã Tân Hòa , huyện Lai Vung, tỉnh Đồng Tháp]"/>
        <member name="[Range].[Địa chỉ đánh giá đơn vị liên kết/gia công].&amp;[HLK CÔNG TY TNHH TRỒNG NẤM HOA SEN - Thôn Giang ly, Xã N'Thol Hạ, Đức Trọng, Lâm Đồng.]"/>
        <member name="[Range].[Địa chỉ đánh giá đơn vị liên kết/gia công].&amp;[HLK VietGAP Võ Thị Bé, ấp Trung Hiệp Thạnh, Xã Trung Lập Thượng, Củ Chi, Tp HCM_Khổ qua]"/>
        <member name="[Range].[Địa chỉ đánh giá đơn vị liên kết/gia công].&amp;[HLK Trần Thị Mỹ Vân - TT. Liên Nghĩa, Đức Trọng, Lâm Đồng - sản phẩm: Hành tây, khoai tây]"/>
        <member name="[Range].[Địa chỉ đánh giá đơn vị liên kết/gia công].&amp;[HLK VietGAP Ngô Lâm Trường, ấp Trung Hiệp Thạnh, Xã Trung Lập Thượng, Củ Chi, Tp HCM_Bí đao]"/>
        <member name="[Range].[Địa chỉ đánh giá đơn vị liên kết/gia công].&amp;[HLK VietGAP Phan Văn Vũ, ấp Trung Hiệp Thạnh, Xã Trung Lập Thượng, Củ Chi, Tp HCM_Dưa leo, bầu]"/>
        <member name="[Range].[Địa chỉ đánh giá đơn vị liên kết/gia công].&amp;[Công ty cổ phần Kim Minh Hòa Food- Lô CNQH-1, Cụm công nghiệp Hưng Nhân, Xã Long Hưng, Hưng Yên]"/>
        <member name="[Range].[Địa chỉ đánh giá đơn vị liên kết/gia công].&amp;[Công ty cổ phần Nấm Việt: TDP An Lĩnh, P. Trần Hưng Đào, TP. Hải Phòng (Chí Linh, Hải Dương cũ)]"/>
        <member name="[Range].[Địa chỉ đánh giá đơn vị liên kết/gia công].&amp;[Địa chỉ đánh giá Cơ sở Bông Ô Môi, địa chỉ: ấp Vĩnh Thành, xã Vĩnh Trinh, huyện Vĩnh Thạnh, Tp. Cần Thơ]"/>
        <member name="[Range].[Địa chỉ đánh giá đơn vị liên kết/gia công].&amp;[tsanvinh@vnn.vn'; 'anvinh17620@gmail.com'; 'anvinh1211@gmail.com'; 'HẢI AN VĨNH' &lt;anvinh7621@gmail.com&gt;; 'phongqlclanvinh@gmail.com']"/>
        <member name="[Range].[Địa chỉ đánh giá đơn vị liên kết/gia công].&amp;[Cơ sở giết mổ: ĐỨC HÒA_KP3, Phường Mỹ Đông, Phan Rang, Khánh Hòa_x000a_Cơ sở sơ chế: HKD Lê Thị Huyền Trúc_Chợ đầu mối Phan Rang, chợ Phan Rang]"/>
        <member name="[Range].[Địa chỉ đánh giá đơn vị liên kết/gia công].&amp;[CHI NHÁNH CÔNG TY TNHH MEGA VIỆT PHÁT – NHÀ MÁY MEGADELI – L.06A, Đường số 1, KCN Long Hậu, Xã Long Hậu, Huyện Cần Giuộc, Tỉnh Long An (Tây Ninh)]"/>
        <member name="[Range].[Địa chỉ đánh giá đơn vị liên kết/gia công].&amp;[Cơ sở liên kết sản xuất: _x000a_+ 46/9D ấp Thới Tứ 2, xã Thới Tam Thôn, huyện Hóc Môn, TP.HCM_x000a_+ 189/6 đường Bùi Thị Lùng, Ấp Thới Tứ 2, Xã Thới Tam Thôn, Huyện Hóc Môn, Tp. HCM]"/>
        <member name="[Range].[Địa chỉ đánh giá đơn vị liên kết/gia công].&amp;[Cơ sở sơ chế - CHI NHÁNH CÔNG TY CỔ PHẦN NÔNG NGHIỆP BAF VIỆT NAM TẠI ĐỒNG NAI_Đ/c: Tổ 5, Đường Hồ Xuân Hương, Khu phố 6, Thị trấn Vĩnh An, Huyện Vĩnh Cửu, Tỉnh Đồng Nai.]"/>
        <member name="[Range].[Địa chỉ đánh giá đơn vị liên kết/gia công].&amp;[Cơ sở giết mổ: Hộ kinh doanh VÕ THỊ THU TRANG-PHÚ KIẾT_Đ/c Thửa đất số 17, tờ bản đồ 06, ấp Phú Lợi A, xã Lương Hòa Lạc, Tỉnh Đồng Tháp, Việt Nam_x000a_Cơ sở sơ chế/đóng gói: Cơ sở gia công_Xưởng sản xuất-Công ty Cổ Phần Tam Nông_Đ/c 131 Đường 24, Phường Tam Bình, Tp HCM, Việt Nam]"/>
        <member name="[Range].[Địa chỉ đánh giá đơn vị liên kết/gia công].&amp;[Cơ sở gia công cho CÔNG TY TNHH 2G, là Công ty TNHH Tân Nhiên Chi Nhánh 1_Số 17A, đường 38, Nguyễn Lương Bằng, Trường Phú, Trường Đông, Hòa Thành, Tây NinhCơ sở tráng bánh (nguyên liệu cho sản xuất) là Công ty TNHH Tân Nhiên_Số 06, hẻm 34, Nguyễn Lương Bằng, Trường Phú, Trường Đông, Hòa Thành, Tây Nin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Tên NCC chính"/>
    <pivotHierarchy dragToData="1"/>
    <pivotHierarchy dragToData="1"/>
    <pivotHierarchy dragToData="1"/>
    <pivotHierarchy dragToData="1"/>
    <pivotHierarchy dragToData="1" caption="Distinct Count of Địa chỉ đánh giá đơn vị liên kết/gia công"/>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le chi tiết KQ đánh giá!$A$3:$AM$1029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M26" firstHeaderRow="1" firstDataRow="2" firstDataCol="1"/>
  <pivotFields count="4">
    <pivotField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11">
        <item s="1" x="0"/>
        <item s="1" x="1"/>
        <item s="1" x="2"/>
        <item s="1" x="3"/>
        <item s="1" x="4"/>
        <item s="1" x="5"/>
        <item s="1" x="6"/>
        <item s="1" x="7"/>
        <item s="1" x="8"/>
        <item s="1" x="9"/>
        <item s="1" x="10"/>
      </items>
    </pivotField>
    <pivotField dataField="1" subtotalTop="0" showAll="0" defaultSubtotal="0"/>
  </pivotFields>
  <rowFields count="1">
    <field x="1"/>
  </rowFields>
  <rowItems count="6">
    <i>
      <x/>
    </i>
    <i>
      <x v="1"/>
    </i>
    <i>
      <x v="2"/>
    </i>
    <i>
      <x v="3"/>
    </i>
    <i>
      <x v="4"/>
    </i>
    <i t="grand">
      <x/>
    </i>
  </rowItems>
  <colFields count="1">
    <field x="2"/>
  </colFields>
  <colItems count="12">
    <i>
      <x/>
    </i>
    <i>
      <x v="1"/>
    </i>
    <i>
      <x v="2"/>
    </i>
    <i>
      <x v="3"/>
    </i>
    <i>
      <x v="4"/>
    </i>
    <i>
      <x v="5"/>
    </i>
    <i>
      <x v="6"/>
    </i>
    <i>
      <x v="7"/>
    </i>
    <i>
      <x v="8"/>
    </i>
    <i>
      <x v="9"/>
    </i>
    <i>
      <x v="10"/>
    </i>
    <i t="grand">
      <x/>
    </i>
  </colItems>
  <dataFields count="1">
    <dataField name="Distinct Count of Mã NCC" fld="3" subtotal="count" baseField="1" baseItem="0">
      <extLst>
        <ext xmlns:x15="http://schemas.microsoft.com/office/spreadsheetml/2010/11/main" uri="{FABC7310-3BB5-11E1-824E-6D434824019B}">
          <x15:dataField isCountDistinct="1"/>
        </ext>
      </extLst>
    </dataField>
  </dataFields>
  <formats count="29">
    <format dxfId="86">
      <pivotArea field="1" type="button" dataOnly="0" labelOnly="1" outline="0" axis="axisRow" fieldPosition="0"/>
    </format>
    <format dxfId="85">
      <pivotArea dataOnly="0" labelOnly="1" grandCol="1" outline="0" fieldPosition="0"/>
    </format>
    <format dxfId="84">
      <pivotArea dataOnly="0" labelOnly="1" grandCol="1" outline="0" fieldPosition="0"/>
    </format>
    <format dxfId="83">
      <pivotArea dataOnly="0" labelOnly="1" fieldPosition="0">
        <references count="1">
          <reference field="2" count="0"/>
        </references>
      </pivotArea>
    </format>
    <format dxfId="82">
      <pivotArea dataOnly="0" labelOnly="1" fieldPosition="0">
        <references count="1">
          <reference field="2" count="0"/>
        </references>
      </pivotArea>
    </format>
    <format dxfId="81">
      <pivotArea outline="0" collapsedLevelsAreSubtotals="1" fieldPosition="0"/>
    </format>
    <format dxfId="80">
      <pivotArea dataOnly="0" labelOnly="1" fieldPosition="0">
        <references count="1">
          <reference field="2" count="0"/>
        </references>
      </pivotArea>
    </format>
    <format dxfId="79">
      <pivotArea dataOnly="0" labelOnly="1" grandCol="1" outline="0" fieldPosition="0"/>
    </format>
    <format dxfId="78">
      <pivotArea type="all" dataOnly="0" outline="0" fieldPosition="0"/>
    </format>
    <format dxfId="77">
      <pivotArea type="all" dataOnly="0" outline="0" fieldPosition="0"/>
    </format>
    <format dxfId="76">
      <pivotArea outline="0" collapsedLevelsAreSubtotals="1" fieldPosition="0"/>
    </format>
    <format dxfId="75">
      <pivotArea type="origin" dataOnly="0" labelOnly="1" outline="0" fieldPosition="0"/>
    </format>
    <format dxfId="74">
      <pivotArea field="2" type="button" dataOnly="0" labelOnly="1" outline="0" axis="axisCol" fieldPosition="0"/>
    </format>
    <format dxfId="73">
      <pivotArea type="topRight" dataOnly="0" labelOnly="1" outline="0" fieldPosition="0"/>
    </format>
    <format dxfId="72">
      <pivotArea field="1" type="button" dataOnly="0" labelOnly="1" outline="0" axis="axisRow" fieldPosition="0"/>
    </format>
    <format dxfId="71">
      <pivotArea dataOnly="0" labelOnly="1" fieldPosition="0">
        <references count="1">
          <reference field="1" count="0"/>
        </references>
      </pivotArea>
    </format>
    <format dxfId="70">
      <pivotArea dataOnly="0" labelOnly="1" grandRow="1" outline="0" fieldPosition="0"/>
    </format>
    <format dxfId="69">
      <pivotArea dataOnly="0" labelOnly="1" fieldPosition="0">
        <references count="1">
          <reference field="2" count="0"/>
        </references>
      </pivotArea>
    </format>
    <format dxfId="68">
      <pivotArea dataOnly="0" labelOnly="1" grandCol="1" outline="0" fieldPosition="0"/>
    </format>
    <format dxfId="67">
      <pivotArea type="all" dataOnly="0" outline="0" fieldPosition="0"/>
    </format>
    <format dxfId="66">
      <pivotArea outline="0" collapsedLevelsAreSubtotals="1" fieldPosition="0"/>
    </format>
    <format dxfId="65">
      <pivotArea type="origin" dataOnly="0" labelOnly="1" outline="0" fieldPosition="0"/>
    </format>
    <format dxfId="64">
      <pivotArea field="2" type="button" dataOnly="0" labelOnly="1" outline="0" axis="axisCol" fieldPosition="0"/>
    </format>
    <format dxfId="63">
      <pivotArea type="topRight" dataOnly="0" labelOnly="1" outline="0" fieldPosition="0"/>
    </format>
    <format dxfId="62">
      <pivotArea field="1" type="button" dataOnly="0" labelOnly="1" outline="0" axis="axisRow" fieldPosition="0"/>
    </format>
    <format dxfId="61">
      <pivotArea dataOnly="0" labelOnly="1" fieldPosition="0">
        <references count="1">
          <reference field="1" count="0"/>
        </references>
      </pivotArea>
    </format>
    <format dxfId="60">
      <pivotArea dataOnly="0" labelOnly="1" grandRow="1" outline="0" fieldPosition="0"/>
    </format>
    <format dxfId="59">
      <pivotArea dataOnly="0" labelOnly="1" fieldPosition="0">
        <references count="1">
          <reference field="2" count="0"/>
        </references>
      </pivotArea>
    </format>
    <format dxfId="58">
      <pivotArea dataOnly="0" labelOnly="1" grandCol="1" outline="0" fieldPosition="0"/>
    </format>
  </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109" level="1">
        <member name="[Range].[Tên NCC chính].&amp;[CTY TNHH 2G]"/>
        <member name="[Range].[Tên NCC chính].&amp;[CS DIỆU LINH]"/>
        <member name="[Range].[Tên NCC chính].&amp;[HKD TRIỆU TÍN]"/>
        <member name="[Range].[Tên NCC chính].&amp;[CTY TNHH FEDDY]"/>
        <member name="[Range].[Tên NCC chính].&amp;[CTY CP KMH FOOD]"/>
        <member name="[Range].[Tên NCC chính].&amp;[HOÀNG THỊ XUYÊN]"/>
        <member name="[Range].[Tên NCC chính].&amp;[CTY TNHH AGRIKIGAI]"/>
        <member name="[Range].[Tên NCC chính].&amp;[CTY TNHH VỊ NGUYÊN]"/>
        <member name="[Range].[Tên NCC chính].&amp;[HKD HOÀNG VĂN XUÂN]"/>
        <member name="[Range].[Tên NCC chính].&amp;[CTY CP HTS VIỆT NAM]"/>
        <member name="[Range].[Tên NCC chính].&amp;[CÔNG TY CP HAVGROUP]"/>
        <member name="[Range].[Tên NCC chính].&amp;[CTY CP THỰC PHẨM TNT]"/>
        <member name="[Range].[Tên NCC chính].&amp;[CTY TNHH MTV LAM GIA]"/>
        <member name="[Range].[Tên NCC chính].&amp;[CTY TNHH TM HOÀNG LÊ]"/>
        <member name="[Range].[Tên NCC chính].&amp;[CTY TNHH TP GIA BÁCH]"/>
        <member name="[Range].[Tên NCC chính].&amp;[CTY TNHH TRÁI CÂY 76]"/>
        <member name="[Range].[Tên NCC chính].&amp;[CÔNG TY TNHH KAMEREO]"/>
        <member name="[Range].[Tên NCC chính].&amp;[HKD NGUYỄN VĂN CHUNG]"/>
        <member name="[Range].[Tên NCC chính].&amp;[HTX NSẢN SẠCH BẢO AN]"/>
        <member name="[Range].[Tên NCC chính].&amp;[HTX TP SẠCH PHÚ NINH]"/>
        <member name="[Range].[Tên NCC chính].&amp;[CTY CP NSẢN VÔ CỰC VN]"/>
        <member name="[Range].[Tên NCC chính].&amp;[CTY CP ĐỒ HỘP HẠ LONG]"/>
        <member name="[Range].[Tên NCC chính].&amp;[CTY TNHH MTV ANT FARM]"/>
        <member name="[Range].[Tên NCC chính].&amp;[CTY TNHH TMDV AN VĨNH]"/>
        <member name="[Range].[Tên NCC chính].&amp;[CTY CP TP QTẾ VIMEX VN]"/>
        <member name="[Range].[Tên NCC chính].&amp;[CTY TNHH CÁNH ĐỒNG NHỎ]"/>
        <member name="[Range].[Tên NCC chính].&amp;[CTY TNHH DALAT HASFARM]"/>
        <member name="[Range].[Tên NCC chính].&amp;[CTY TNHH HỆ THỐNG SOVI]"/>
        <member name="[Range].[Tên NCC chính].&amp;[CTY TNHH NSẢN CHÚ CHÍN]"/>
        <member name="[Range].[Tên NCC chính].&amp;[CTY TNHH TPHẨM CAO CẤP]"/>
        <member name="[Range].[Tên NCC chính].&amp;[CTY TNHH VIỆT ECO FARM]"/>
        <member name="[Range].[Tên NCC chính].&amp;[CÔNG TY CỔ PHẦN KIAORA]"/>
        <member name="[Range].[Tên NCC chính].&amp;[CÔNG TY TNHH UNI - SEA]"/>
        <member name="[Range].[Tên NCC chính].&amp;[VỰA TRÁI CÂY HOÀNG QUÍ]"/>
        <member name="[Range].[Tên NCC chính].&amp;[CTY CP SỮA TƯƠI SÀI GÒN]"/>
        <member name="[Range].[Tên NCC chính].&amp;[CTY TNHH RAU THANH HẠNH]"/>
        <member name="[Range].[Tên NCC chính].&amp;[CTY TNHH TM  VÀ DV HP78]"/>
        <member name="[Range].[Tên NCC chính].&amp;[CTY TNHH TMDV ATABLE VN]"/>
        <member name="[Range].[Tên NCC chính].&amp;[CTY TNHH TP QUANG TRANG]"/>
        <member name="[Range].[Tên NCC chính].&amp;[CTY CP PHÁT TRIỂN PHÚ MỸ]"/>
        <member name="[Range].[Tên NCC chính].&amp;[CTY CP RAU QUẢ BÌNH MINH]"/>
        <member name="[Range].[Tên NCC chính].&amp;[CTY CP TMDV DLỊCH LÝ SƠN]"/>
        <member name="[Range].[Tên NCC chính].&amp;[CTY CP TRÁI CÂY MIỀN TÂY]"/>
        <member name="[Range].[Tên NCC chính].&amp;[CTY TNHH DVXNK HOÀNG HẢI]"/>
        <member name="[Range].[Tên NCC chính].&amp;[CTY TNHH NHƯ THẢO ĐÀ LẠT]"/>
        <member name="[Range].[Tên NCC chính].&amp;[CTY CP HẢI ĐẢO LÝ SƠN QNI]"/>
        <member name="[Range].[Tên NCC chính].&amp;[CTY CỔ PHẦN OMEGA PHÚ THỌ]"/>
        <member name="[Range].[Tên NCC chính].&amp;[CTY TNHH TMSX NHẬT NGUYÊN]"/>
        <member name="[Range].[Tên NCC chính].&amp;[CÔNG TY TNHH BAEKKA MANDU]"/>
        <member name="[Range].[Tên NCC chính].&amp;[CÔNG TY TNHH TM TP AN LẠC]"/>
        <member name="[Range].[Tên NCC chính].&amp;[CÔNG TY TNHH TP SẠCH CANA]"/>
        <member name="[Range].[Tên NCC chính].&amp;[CT TNHH TMDV XNK TRƯỜNG AN]"/>
        <member name="[Range].[Tên NCC chính].&amp;[CTY TNHH MTV CBTP THỌ PHÁT]"/>
        <member name="[Range].[Tên NCC chính].&amp;[CTY TNHH THỰC PHẨM CARITAS]"/>
        <member name="[Range].[Tên NCC chính].&amp;[CTY TNHH XNK PHẠM GIA PHÁT]"/>
        <member name="[Range].[Tên NCC chính].&amp;[CTY TNHH ĐTSXTM THANH BÌNH]"/>
        <member name="[Range].[Tên NCC chính].&amp;[CÔNG TY CP NÔNG NGHIỆP U&amp;I]"/>
        <member name="[Range].[Tên NCC chính].&amp;[HTX NÔNG SẢN SẠCH TÙNG ANH]"/>
        <member name="[Range].[Tên NCC chính].&amp;[HTX SX VA DVNN CNC GIA LÂM]"/>
        <member name="[Range].[Tên NCC chính].&amp;[CTY TNHH NSẢN ÁNH DƯƠNG LDG]"/>
        <member name="[Range].[Tên NCC chính].&amp;[CTY TNHH THỰC PHẨM SẠCH HDC]"/>
        <member name="[Range].[Tên NCC chính].&amp;[CT TNHH TMDVSX CHÀ BÔNG VIỆT]"/>
        <member name="[Range].[Tên NCC chính].&amp;[CTY CP XÂY DỰNG TM VÀ SX HTC]"/>
        <member name="[Range].[Tên NCC chính].&amp;[CTY TNHH NSẢN CÁNH ĐỒNG VÀNG]"/>
        <member name="[Range].[Tên NCC chính].&amp;[CTY TNHH TM XNK HOÀNG MỸ GIA]"/>
        <member name="[Range].[Tên NCC chính].&amp;[CTY TNHH TRANG DŨNG LÂM ĐỒNG]"/>
        <member name="[Range].[Tên NCC chính].&amp;[CÔNG TY TNHH SWISS YOUGHURTH]"/>
        <member name="[Range].[Tên NCC chính].&amp;[CTY CỔ PHẦN QUỐC TẾ HOA DOANH]"/>
        <member name="[Range].[Tên NCC chính].&amp;[CTY TNHH DT TM THÀNH VẠN PHÚC]"/>
        <member name="[Range].[Tên NCC chính].&amp;[CTY TNHH MTV HƯƠNG ĐẤT AN PHÚ]"/>
        <member name="[Range].[Tên NCC chính].&amp;[CTY TNHH MTV HẢI SẢN TUẤN LỘC]"/>
        <member name="[Range].[Tên NCC chính].&amp;[CTY TNHH SX VÀ TM VIETSEAFOOD]"/>
        <member name="[Range].[Tên NCC chính].&amp;[CÔNG TY TNHH THỰC PHẨM  FOHLA]"/>
        <member name="[Range].[Tên NCC chính].&amp;[CÔNG TY TNHH TMDV XNK TP SẠCH]"/>
        <member name="[Range].[Tên NCC chính].&amp;[CHI NHÁNH CÔNG TY CỔ PHẦN SIBA]"/>
        <member name="[Range].[Tên NCC chính].&amp;[CTY TNHH NÔNG SẢN AN THIÊN PHÚ]"/>
        <member name="[Range].[Tên NCC chính].&amp;[CTY TNHH SX THỰC PHẨM TOÀN CẦU]"/>
        <member name="[Range].[Tên NCC chính].&amp;[CÔNG TY TNHH  AGRI LT VIỆT NAM]"/>
        <member name="[Range].[Tên NCC chính].&amp;[HTX RAU AN TOÀN VIỆT (VIETRAT)]"/>
        <member name="[Range].[Tên NCC chính].&amp;[CN CTY CỔ PHẦN XNK DANKO SƠN LA]"/>
        <member name="[Range].[Tên NCC chính].&amp;[CN-CÔNG TY CỔ PHẦN TP NHẬT MINH]"/>
        <member name="[Range].[Tên NCC chính].&amp;[CÔNG TY CỔ PHẦN VGREEN VIỆT NAM]"/>
        <member name="[Range].[Tên NCC chính].&amp;[CÔNG TY TNHH CN TM DV THÁI BÌNH]"/>
        <member name="[Range].[Tên NCC chính].&amp;[CÔNG TY TNHH SX TM DV BATRAFOCO]"/>
        <member name="[Range].[Tên NCC chính].&amp;[CÔNGVTY TNHH RAU QUẢ BẢO PHƯƠNG]"/>
        <member name="[Range].[Tên NCC chính].&amp;[THỦY HÙNG  CS SX GIÒ CHẢ ƯỚC LỄ]"/>
        <member name="[Range].[Tên NCC chính].&amp;[CTY TNHH THỰC PHẨM THIỆN LỘC THỌ]"/>
        <member name="[Range].[Tên NCC chính].&amp;[CTY TNHH TM DV NÔNG SẢN VĂN BẰNG]"/>
        <member name="[Range].[Tên NCC chính].&amp;[CÔNG TY CỔ PHẦN TẬP ĐOÀN GIA BẢO]"/>
        <member name="[Range].[Tên NCC chính].&amp;[CÔNG TY TNHH CHĂN NUÔI VIỆT NHẬT]"/>
        <member name="[Range].[Tên NCC chính].&amp;[CÔNG TY TNHH TMDV XNK SONG KHANG]"/>
        <member name="[Range].[Tên NCC chính].&amp;[CTY TNHH HỢP TÁC NÔNG NGHIỆP XANH]"/>
        <member name="[Range].[Tên NCC chính].&amp;[CTY TNHH MTV THỰC PHẨM NAM NGUYÊN]"/>
        <member name="[Range].[Tên NCC chính].&amp;[CÔNG TY CP THỦY ĐẶC SẢN SEASPIMEX]"/>
        <member name="[Range].[Tên NCC chính].&amp;[CTY TNHH THỰC PHẨM QUỐC TẾ TÂM LỢI]"/>
        <member name="[Range].[Tên NCC chính].&amp;[CTY TNHH PHÁT TRIỂN NÔNG NGHIỆP GRE]"/>
        <member name="[Range].[Tên NCC chính].&amp;[CÔNG TY TNHH THƯƠNG MẠI TUẤN NGUYỄN]"/>
        <member name="[Range].[Tên NCC chính].&amp;[HKD CS SX THỰC PHẨM SẠCH THANH PHÚC]"/>
        <member name="[Range].[Tên NCC chính].&amp;[CÔNG TY CỔ PHẦN CAO LỢI HƯNG VIỆT NAM]"/>
        <member name="[Range].[Tên NCC chính].&amp;[CÔNG TY TNHH THỰC PHẨM QUỐC TẾ VIMEX SG]"/>
        <member name="[Range].[Tên NCC chính].&amp;[CÔNG TY TNHH TM CHĂN NUÔI HOÀNG GIA HUY]"/>
        <member name="[Range].[Tên NCC chính].&amp;[CÔNG TY CP THƯƠNG NGHIỆP TỔNG HỢP CẦN THƠ]"/>
        <member name="[Range].[Tên NCC chính].&amp;[HỢP TÁC XÃ SẢN XUẤT RAU AN TOÀN NHUẬN ĐỨC]"/>
        <member name="[Range].[Tên NCC chính].&amp;[CÔNG TY TNHH MTV SX TM THỰC PHẨM YẾN NHUNG]"/>
        <member name="[Range].[Tên NCC chính].&amp;[CÔNG TY CHẾ BIÊN ĐIỀU VÀ NÔNG SẢN VEGETEXCO]"/>
        <member name="[Range].[Tên NCC chính].&amp;[CÔNG TY TNHH SẢN XUẤT VÀ DỊCH VỤ PHƯƠNG LAN]"/>
        <member name="[Range].[Tên NCC chính].&amp;[CTY TNHH SẢN XUẤT THƯƠNG MẠI VÀ XNK KIM LONG]"/>
        <member name="[Range].[Tên NCC chính].&amp;[CÔNG TY TNHH THƯƠNG MẠI VÀ DỊCH VỤ FRESH TO GO]"/>
        <member name="[Range].[Tên NCC chính].&amp;[CÔNG TY CỔ PHẦN VIỆT NAM KỸ NGHỆ SÚC SẢN VISS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Tên NCC chính"/>
    <pivotHierarchy dragToData="1"/>
    <pivotHierarchy dragToData="1"/>
    <pivotHierarchy dragToData="1" caption="Distinct Count of Mã NCC"/>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le chi tiết KQ đánh giá!$A$3:$AM$1029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T10" firstHeaderRow="1" firstDataRow="2" firstDataCol="1"/>
  <pivotFields count="4">
    <pivotField allDrilled="1" subtotalTop="0" showAll="0" dataSourceSort="1" defaultSubtotal="0" defaultAttributeDrillState="1"/>
    <pivotField axis="axisCol"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2"/>
  </rowFields>
  <rowItems count="7">
    <i>
      <x/>
    </i>
    <i>
      <x v="1"/>
    </i>
    <i>
      <x v="2"/>
    </i>
    <i>
      <x v="3"/>
    </i>
    <i>
      <x v="4"/>
    </i>
    <i>
      <x v="5"/>
    </i>
    <i t="grand">
      <x/>
    </i>
  </rowItems>
  <colFields count="1">
    <field x="1"/>
  </colFields>
  <colItems count="19">
    <i>
      <x/>
    </i>
    <i>
      <x v="1"/>
    </i>
    <i>
      <x v="2"/>
    </i>
    <i>
      <x v="3"/>
    </i>
    <i>
      <x v="4"/>
    </i>
    <i>
      <x v="5"/>
    </i>
    <i>
      <x v="6"/>
    </i>
    <i>
      <x v="7"/>
    </i>
    <i>
      <x v="8"/>
    </i>
    <i>
      <x v="9"/>
    </i>
    <i>
      <x v="10"/>
    </i>
    <i>
      <x v="11"/>
    </i>
    <i>
      <x v="12"/>
    </i>
    <i>
      <x v="13"/>
    </i>
    <i>
      <x v="14"/>
    </i>
    <i>
      <x v="15"/>
    </i>
    <i>
      <x v="16"/>
    </i>
    <i>
      <x v="17"/>
    </i>
    <i t="grand">
      <x/>
    </i>
  </colItems>
  <dataFields count="1">
    <dataField name="Distinct Count of Tên NCC chính" fld="3" subtotal="count" baseField="2" baseItem="1">
      <extLst>
        <ext xmlns:x15="http://schemas.microsoft.com/office/spreadsheetml/2010/11/main" uri="{FABC7310-3BB5-11E1-824E-6D434824019B}">
          <x15:dataField isCountDistinct="1"/>
        </ext>
      </extLst>
    </dataField>
  </dataFields>
  <formats count="57">
    <format dxfId="143">
      <pivotArea field="2" type="button" dataOnly="0" labelOnly="1" outline="0" axis="axisRow" fieldPosition="0"/>
    </format>
    <format dxfId="142">
      <pivotArea dataOnly="0" labelOnly="1" fieldPosition="0">
        <references count="1">
          <reference field="1" count="0"/>
        </references>
      </pivotArea>
    </format>
    <format dxfId="141">
      <pivotArea dataOnly="0" labelOnly="1" grandCol="1" outline="0" fieldPosition="0"/>
    </format>
    <format dxfId="140">
      <pivotArea dataOnly="0" labelOnly="1" fieldPosition="0">
        <references count="1">
          <reference field="1" count="0"/>
        </references>
      </pivotArea>
    </format>
    <format dxfId="139">
      <pivotArea dataOnly="0" labelOnly="1" grandCol="1" outline="0" fieldPosition="0"/>
    </format>
    <format dxfId="138">
      <pivotArea dataOnly="0" labelOnly="1" fieldPosition="0">
        <references count="1">
          <reference field="1" count="0"/>
        </references>
      </pivotArea>
    </format>
    <format dxfId="137">
      <pivotArea dataOnly="0" labelOnly="1" grandCol="1" outline="0" fieldPosition="0"/>
    </format>
    <format dxfId="136">
      <pivotArea type="all" dataOnly="0" outline="0" fieldPosition="0"/>
    </format>
    <format dxfId="135">
      <pivotArea outline="0" collapsedLevelsAreSubtotals="1" fieldPosition="0"/>
    </format>
    <format dxfId="134">
      <pivotArea type="origin" dataOnly="0" labelOnly="1" outline="0" fieldPosition="0"/>
    </format>
    <format dxfId="133">
      <pivotArea field="1" type="button" dataOnly="0" labelOnly="1" outline="0" axis="axisCol" fieldPosition="0"/>
    </format>
    <format dxfId="132">
      <pivotArea type="topRight" dataOnly="0" labelOnly="1" outline="0" fieldPosition="0"/>
    </format>
    <format dxfId="131">
      <pivotArea field="2" type="button" dataOnly="0" labelOnly="1" outline="0" axis="axisRow" fieldPosition="0"/>
    </format>
    <format dxfId="130">
      <pivotArea dataOnly="0" labelOnly="1" fieldPosition="0">
        <references count="1">
          <reference field="2" count="0"/>
        </references>
      </pivotArea>
    </format>
    <format dxfId="129">
      <pivotArea dataOnly="0" labelOnly="1" grandRow="1" outline="0" fieldPosition="0"/>
    </format>
    <format dxfId="128">
      <pivotArea dataOnly="0" labelOnly="1" fieldPosition="0">
        <references count="1">
          <reference field="1" count="0"/>
        </references>
      </pivotArea>
    </format>
    <format dxfId="127">
      <pivotArea dataOnly="0" labelOnly="1" grandCol="1" outline="0" fieldPosition="0"/>
    </format>
    <format dxfId="126">
      <pivotArea type="all" dataOnly="0" outline="0" fieldPosition="0"/>
    </format>
    <format dxfId="125">
      <pivotArea outline="0" collapsedLevelsAreSubtotals="1" fieldPosition="0"/>
    </format>
    <format dxfId="124">
      <pivotArea type="origin" dataOnly="0" labelOnly="1" outline="0" fieldPosition="0"/>
    </format>
    <format dxfId="123">
      <pivotArea field="1" type="button" dataOnly="0" labelOnly="1" outline="0" axis="axisCol" fieldPosition="0"/>
    </format>
    <format dxfId="122">
      <pivotArea type="topRight" dataOnly="0" labelOnly="1" outline="0" fieldPosition="0"/>
    </format>
    <format dxfId="121">
      <pivotArea field="2" type="button" dataOnly="0" labelOnly="1" outline="0" axis="axisRow" fieldPosition="0"/>
    </format>
    <format dxfId="120">
      <pivotArea dataOnly="0" labelOnly="1" fieldPosition="0">
        <references count="1">
          <reference field="2" count="0"/>
        </references>
      </pivotArea>
    </format>
    <format dxfId="119">
      <pivotArea dataOnly="0" labelOnly="1" grandRow="1" outline="0" fieldPosition="0"/>
    </format>
    <format dxfId="118">
      <pivotArea dataOnly="0" labelOnly="1" fieldPosition="0">
        <references count="1">
          <reference field="1" count="0"/>
        </references>
      </pivotArea>
    </format>
    <format dxfId="117">
      <pivotArea dataOnly="0" labelOnly="1" grandCol="1" outline="0" fieldPosition="0"/>
    </format>
    <format dxfId="116">
      <pivotArea type="all" dataOnly="0" outline="0" fieldPosition="0"/>
    </format>
    <format dxfId="115">
      <pivotArea outline="0" collapsedLevelsAreSubtotals="1" fieldPosition="0"/>
    </format>
    <format dxfId="114">
      <pivotArea type="origin" dataOnly="0" labelOnly="1" outline="0" fieldPosition="0"/>
    </format>
    <format dxfId="113">
      <pivotArea field="1" type="button" dataOnly="0" labelOnly="1" outline="0" axis="axisCol" fieldPosition="0"/>
    </format>
    <format dxfId="112">
      <pivotArea type="topRight" dataOnly="0" labelOnly="1" outline="0" fieldPosition="0"/>
    </format>
    <format dxfId="111">
      <pivotArea field="2" type="button" dataOnly="0" labelOnly="1" outline="0" axis="axisRow" fieldPosition="0"/>
    </format>
    <format dxfId="110">
      <pivotArea dataOnly="0" labelOnly="1" fieldPosition="0">
        <references count="1">
          <reference field="2" count="0"/>
        </references>
      </pivotArea>
    </format>
    <format dxfId="109">
      <pivotArea dataOnly="0" labelOnly="1" grandRow="1" outline="0" fieldPosition="0"/>
    </format>
    <format dxfId="108">
      <pivotArea dataOnly="0" labelOnly="1" fieldPosition="0">
        <references count="1">
          <reference field="1" count="0"/>
        </references>
      </pivotArea>
    </format>
    <format dxfId="107">
      <pivotArea dataOnly="0" labelOnly="1" grandCol="1" outline="0" fieldPosition="0"/>
    </format>
    <format dxfId="106">
      <pivotArea type="all" dataOnly="0" outline="0" fieldPosition="0"/>
    </format>
    <format dxfId="105">
      <pivotArea outline="0" collapsedLevelsAreSubtotals="1" fieldPosition="0"/>
    </format>
    <format dxfId="104">
      <pivotArea type="origin" dataOnly="0" labelOnly="1" outline="0" fieldPosition="0"/>
    </format>
    <format dxfId="103">
      <pivotArea field="1" type="button" dataOnly="0" labelOnly="1" outline="0" axis="axisCol" fieldPosition="0"/>
    </format>
    <format dxfId="102">
      <pivotArea type="topRight" dataOnly="0" labelOnly="1" outline="0" fieldPosition="0"/>
    </format>
    <format dxfId="101">
      <pivotArea field="2" type="button" dataOnly="0" labelOnly="1" outline="0" axis="axisRow" fieldPosition="0"/>
    </format>
    <format dxfId="100">
      <pivotArea dataOnly="0" labelOnly="1" fieldPosition="0">
        <references count="1">
          <reference field="2" count="0"/>
        </references>
      </pivotArea>
    </format>
    <format dxfId="99">
      <pivotArea dataOnly="0" labelOnly="1" grandRow="1" outline="0" fieldPosition="0"/>
    </format>
    <format dxfId="98">
      <pivotArea dataOnly="0" labelOnly="1" fieldPosition="0">
        <references count="1">
          <reference field="1" count="0"/>
        </references>
      </pivotArea>
    </format>
    <format dxfId="97">
      <pivotArea dataOnly="0" labelOnly="1" grandCol="1" outline="0" fieldPosition="0"/>
    </format>
    <format dxfId="96">
      <pivotArea type="all" dataOnly="0" outline="0" fieldPosition="0"/>
    </format>
    <format dxfId="95">
      <pivotArea outline="0" collapsedLevelsAreSubtotals="1" fieldPosition="0"/>
    </format>
    <format dxfId="94">
      <pivotArea type="origin" dataOnly="0" labelOnly="1" outline="0" fieldPosition="0"/>
    </format>
    <format dxfId="93">
      <pivotArea field="1" type="button" dataOnly="0" labelOnly="1" outline="0" axis="axisCol" fieldPosition="0"/>
    </format>
    <format dxfId="92">
      <pivotArea type="topRight" dataOnly="0" labelOnly="1" outline="0" fieldPosition="0"/>
    </format>
    <format dxfId="91">
      <pivotArea field="2" type="button" dataOnly="0" labelOnly="1" outline="0" axis="axisRow" fieldPosition="0"/>
    </format>
    <format dxfId="90">
      <pivotArea dataOnly="0" labelOnly="1" fieldPosition="0">
        <references count="1">
          <reference field="2" count="0"/>
        </references>
      </pivotArea>
    </format>
    <format dxfId="89">
      <pivotArea dataOnly="0" labelOnly="1" grandRow="1" outline="0" fieldPosition="0"/>
    </format>
    <format dxfId="88">
      <pivotArea dataOnly="0" labelOnly="1" fieldPosition="0">
        <references count="1">
          <reference field="1" count="0"/>
        </references>
      </pivotArea>
    </format>
    <format dxfId="87">
      <pivotArea dataOnly="0" labelOnly="1" grandCol="1" outline="0" fieldPosition="0"/>
    </format>
  </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109" level="1">
        <member name="[Range].[Tên NCC chính].&amp;[CTY TNHH 2G]"/>
        <member name="[Range].[Tên NCC chính].&amp;[CS DIỆU LINH]"/>
        <member name="[Range].[Tên NCC chính].&amp;[HKD TRIỆU TÍN]"/>
        <member name="[Range].[Tên NCC chính].&amp;[CTY TNHH FEDDY]"/>
        <member name="[Range].[Tên NCC chính].&amp;[CTY CP KMH FOOD]"/>
        <member name="[Range].[Tên NCC chính].&amp;[HOÀNG THỊ XUYÊN]"/>
        <member name="[Range].[Tên NCC chính].&amp;[CTY TNHH AGRIKIGAI]"/>
        <member name="[Range].[Tên NCC chính].&amp;[CTY TNHH VỊ NGUYÊN]"/>
        <member name="[Range].[Tên NCC chính].&amp;[HKD HOÀNG VĂN XUÂN]"/>
        <member name="[Range].[Tên NCC chính].&amp;[CTY CP HTS VIỆT NAM]"/>
        <member name="[Range].[Tên NCC chính].&amp;[CÔNG TY CP HAVGROUP]"/>
        <member name="[Range].[Tên NCC chính].&amp;[CTY CP THỰC PHẨM TNT]"/>
        <member name="[Range].[Tên NCC chính].&amp;[CTY TNHH MTV LAM GIA]"/>
        <member name="[Range].[Tên NCC chính].&amp;[CTY TNHH TM HOÀNG LÊ]"/>
        <member name="[Range].[Tên NCC chính].&amp;[CTY TNHH TP GIA BÁCH]"/>
        <member name="[Range].[Tên NCC chính].&amp;[CTY TNHH TRÁI CÂY 76]"/>
        <member name="[Range].[Tên NCC chính].&amp;[CÔNG TY TNHH KAMEREO]"/>
        <member name="[Range].[Tên NCC chính].&amp;[HKD NGUYỄN VĂN CHUNG]"/>
        <member name="[Range].[Tên NCC chính].&amp;[HTX NSẢN SẠCH BẢO AN]"/>
        <member name="[Range].[Tên NCC chính].&amp;[HTX TP SẠCH PHÚ NINH]"/>
        <member name="[Range].[Tên NCC chính].&amp;[CTY CP NSẢN VÔ CỰC VN]"/>
        <member name="[Range].[Tên NCC chính].&amp;[CTY CP ĐỒ HỘP HẠ LONG]"/>
        <member name="[Range].[Tên NCC chính].&amp;[CTY TNHH MTV ANT FARM]"/>
        <member name="[Range].[Tên NCC chính].&amp;[CTY TNHH TMDV AN VĨNH]"/>
        <member name="[Range].[Tên NCC chính].&amp;[CTY CP TP QTẾ VIMEX VN]"/>
        <member name="[Range].[Tên NCC chính].&amp;[CTY TNHH CÁNH ĐỒNG NHỎ]"/>
        <member name="[Range].[Tên NCC chính].&amp;[CTY TNHH DALAT HASFARM]"/>
        <member name="[Range].[Tên NCC chính].&amp;[CTY TNHH HỆ THỐNG SOVI]"/>
        <member name="[Range].[Tên NCC chính].&amp;[CTY TNHH NSẢN CHÚ CHÍN]"/>
        <member name="[Range].[Tên NCC chính].&amp;[CTY TNHH TPHẨM CAO CẤP]"/>
        <member name="[Range].[Tên NCC chính].&amp;[CTY TNHH VIỆT ECO FARM]"/>
        <member name="[Range].[Tên NCC chính].&amp;[CÔNG TY CỔ PHẦN KIAORA]"/>
        <member name="[Range].[Tên NCC chính].&amp;[CÔNG TY TNHH UNI - SEA]"/>
        <member name="[Range].[Tên NCC chính].&amp;[VỰA TRÁI CÂY HOÀNG QUÍ]"/>
        <member name="[Range].[Tên NCC chính].&amp;[CTY CP SỮA TƯƠI SÀI GÒN]"/>
        <member name="[Range].[Tên NCC chính].&amp;[CTY TNHH RAU THANH HẠNH]"/>
        <member name="[Range].[Tên NCC chính].&amp;[CTY TNHH TM  VÀ DV HP78]"/>
        <member name="[Range].[Tên NCC chính].&amp;[CTY TNHH TMDV ATABLE VN]"/>
        <member name="[Range].[Tên NCC chính].&amp;[CTY TNHH TP QUANG TRANG]"/>
        <member name="[Range].[Tên NCC chính].&amp;[CTY CP PHÁT TRIỂN PHÚ MỸ]"/>
        <member name="[Range].[Tên NCC chính].&amp;[CTY CP RAU QUẢ BÌNH MINH]"/>
        <member name="[Range].[Tên NCC chính].&amp;[CTY CP TMDV DLỊCH LÝ SƠN]"/>
        <member name="[Range].[Tên NCC chính].&amp;[CTY CP TRÁI CÂY MIỀN TÂY]"/>
        <member name="[Range].[Tên NCC chính].&amp;[CTY TNHH DVXNK HOÀNG HẢI]"/>
        <member name="[Range].[Tên NCC chính].&amp;[CTY TNHH NHƯ THẢO ĐÀ LẠT]"/>
        <member name="[Range].[Tên NCC chính].&amp;[CTY CP HẢI ĐẢO LÝ SƠN QNI]"/>
        <member name="[Range].[Tên NCC chính].&amp;[CTY CỔ PHẦN OMEGA PHÚ THỌ]"/>
        <member name="[Range].[Tên NCC chính].&amp;[CTY TNHH TMSX NHẬT NGUYÊN]"/>
        <member name="[Range].[Tên NCC chính].&amp;[CÔNG TY TNHH BAEKKA MANDU]"/>
        <member name="[Range].[Tên NCC chính].&amp;[CÔNG TY TNHH TM TP AN LẠC]"/>
        <member name="[Range].[Tên NCC chính].&amp;[CÔNG TY TNHH TP SẠCH CANA]"/>
        <member name="[Range].[Tên NCC chính].&amp;[CT TNHH TMDV XNK TRƯỜNG AN]"/>
        <member name="[Range].[Tên NCC chính].&amp;[CTY TNHH MTV CBTP THỌ PHÁT]"/>
        <member name="[Range].[Tên NCC chính].&amp;[CTY TNHH THỰC PHẨM CARITAS]"/>
        <member name="[Range].[Tên NCC chính].&amp;[CTY TNHH XNK PHẠM GIA PHÁT]"/>
        <member name="[Range].[Tên NCC chính].&amp;[CTY TNHH ĐTSXTM THANH BÌNH]"/>
        <member name="[Range].[Tên NCC chính].&amp;[CÔNG TY CP NÔNG NGHIỆP U&amp;I]"/>
        <member name="[Range].[Tên NCC chính].&amp;[HTX NÔNG SẢN SẠCH TÙNG ANH]"/>
        <member name="[Range].[Tên NCC chính].&amp;[HTX SX VA DVNN CNC GIA LÂM]"/>
        <member name="[Range].[Tên NCC chính].&amp;[CTY TNHH NSẢN ÁNH DƯƠNG LDG]"/>
        <member name="[Range].[Tên NCC chính].&amp;[CTY TNHH THỰC PHẨM SẠCH HDC]"/>
        <member name="[Range].[Tên NCC chính].&amp;[CT TNHH TMDVSX CHÀ BÔNG VIỆT]"/>
        <member name="[Range].[Tên NCC chính].&amp;[CTY CP XÂY DỰNG TM VÀ SX HTC]"/>
        <member name="[Range].[Tên NCC chính].&amp;[CTY TNHH NSẢN CÁNH ĐỒNG VÀNG]"/>
        <member name="[Range].[Tên NCC chính].&amp;[CTY TNHH TM XNK HOÀNG MỸ GIA]"/>
        <member name="[Range].[Tên NCC chính].&amp;[CTY TNHH TRANG DŨNG LÂM ĐỒNG]"/>
        <member name="[Range].[Tên NCC chính].&amp;[CÔNG TY TNHH SWISS YOUGHURTH]"/>
        <member name="[Range].[Tên NCC chính].&amp;[CTY CỔ PHẦN QUỐC TẾ HOA DOANH]"/>
        <member name="[Range].[Tên NCC chính].&amp;[CTY TNHH DT TM THÀNH VẠN PHÚC]"/>
        <member name="[Range].[Tên NCC chính].&amp;[CTY TNHH MTV HƯƠNG ĐẤT AN PHÚ]"/>
        <member name="[Range].[Tên NCC chính].&amp;[CTY TNHH MTV HẢI SẢN TUẤN LỘC]"/>
        <member name="[Range].[Tên NCC chính].&amp;[CTY TNHH SX VÀ TM VIETSEAFOOD]"/>
        <member name="[Range].[Tên NCC chính].&amp;[CÔNG TY TNHH THỰC PHẨM  FOHLA]"/>
        <member name="[Range].[Tên NCC chính].&amp;[CÔNG TY TNHH TMDV XNK TP SẠCH]"/>
        <member name="[Range].[Tên NCC chính].&amp;[CHI NHÁNH CÔNG TY CỔ PHẦN SIBA]"/>
        <member name="[Range].[Tên NCC chính].&amp;[CTY TNHH NÔNG SẢN AN THIÊN PHÚ]"/>
        <member name="[Range].[Tên NCC chính].&amp;[CTY TNHH SX THỰC PHẨM TOÀN CẦU]"/>
        <member name="[Range].[Tên NCC chính].&amp;[CÔNG TY TNHH  AGRI LT VIỆT NAM]"/>
        <member name="[Range].[Tên NCC chính].&amp;[HTX RAU AN TOÀN VIỆT (VIETRAT)]"/>
        <member name="[Range].[Tên NCC chính].&amp;[CN CTY CỔ PHẦN XNK DANKO SƠN LA]"/>
        <member name="[Range].[Tên NCC chính].&amp;[CN-CÔNG TY CỔ PHẦN TP NHẬT MINH]"/>
        <member name="[Range].[Tên NCC chính].&amp;[CÔNG TY CỔ PHẦN VGREEN VIỆT NAM]"/>
        <member name="[Range].[Tên NCC chính].&amp;[CÔNG TY TNHH CN TM DV THÁI BÌNH]"/>
        <member name="[Range].[Tên NCC chính].&amp;[CÔNG TY TNHH SX TM DV BATRAFOCO]"/>
        <member name="[Range].[Tên NCC chính].&amp;[CÔNGVTY TNHH RAU QUẢ BẢO PHƯƠNG]"/>
        <member name="[Range].[Tên NCC chính].&amp;[THỦY HÙNG  CS SX GIÒ CHẢ ƯỚC LỄ]"/>
        <member name="[Range].[Tên NCC chính].&amp;[CTY TNHH THỰC PHẨM THIỆN LỘC THỌ]"/>
        <member name="[Range].[Tên NCC chính].&amp;[CTY TNHH TM DV NÔNG SẢN VĂN BẰNG]"/>
        <member name="[Range].[Tên NCC chính].&amp;[CÔNG TY CỔ PHẦN TẬP ĐOÀN GIA BẢO]"/>
        <member name="[Range].[Tên NCC chính].&amp;[CÔNG TY TNHH CHĂN NUÔI VIỆT NHẬT]"/>
        <member name="[Range].[Tên NCC chính].&amp;[CÔNG TY TNHH TMDV XNK SONG KHANG]"/>
        <member name="[Range].[Tên NCC chính].&amp;[CTY TNHH HỢP TÁC NÔNG NGHIỆP XANH]"/>
        <member name="[Range].[Tên NCC chính].&amp;[CTY TNHH MTV THỰC PHẨM NAM NGUYÊN]"/>
        <member name="[Range].[Tên NCC chính].&amp;[CÔNG TY CP THỦY ĐẶC SẢN SEASPIMEX]"/>
        <member name="[Range].[Tên NCC chính].&amp;[CTY TNHH THỰC PHẨM QUỐC TẾ TÂM LỢI]"/>
        <member name="[Range].[Tên NCC chính].&amp;[CTY TNHH PHÁT TRIỂN NÔNG NGHIỆP GRE]"/>
        <member name="[Range].[Tên NCC chính].&amp;[CÔNG TY TNHH THƯƠNG MẠI TUẤN NGUYỄN]"/>
        <member name="[Range].[Tên NCC chính].&amp;[HKD CS SX THỰC PHẨM SẠCH THANH PHÚC]"/>
        <member name="[Range].[Tên NCC chính].&amp;[CÔNG TY CỔ PHẦN CAO LỢI HƯNG VIỆT NAM]"/>
        <member name="[Range].[Tên NCC chính].&amp;[CÔNG TY TNHH THỰC PHẨM QUỐC TẾ VIMEX SG]"/>
        <member name="[Range].[Tên NCC chính].&amp;[CÔNG TY TNHH TM CHĂN NUÔI HOÀNG GIA HUY]"/>
        <member name="[Range].[Tên NCC chính].&amp;[CÔNG TY CP THƯƠNG NGHIỆP TỔNG HỢP CẦN THƠ]"/>
        <member name="[Range].[Tên NCC chính].&amp;[HỢP TÁC XÃ SẢN XUẤT RAU AN TOÀN NHUẬN ĐỨC]"/>
        <member name="[Range].[Tên NCC chính].&amp;[CÔNG TY TNHH MTV SX TM THỰC PHẨM YẾN NHUNG]"/>
        <member name="[Range].[Tên NCC chính].&amp;[CÔNG TY CHẾ BIÊN ĐIỀU VÀ NÔNG SẢN VEGETEXCO]"/>
        <member name="[Range].[Tên NCC chính].&amp;[CÔNG TY TNHH SẢN XUẤT VÀ DỊCH VỤ PHƯƠNG LAN]"/>
        <member name="[Range].[Tên NCC chính].&amp;[CTY TNHH SẢN XUẤT THƯƠNG MẠI VÀ XNK KIM LONG]"/>
        <member name="[Range].[Tên NCC chính].&amp;[CÔNG TY TNHH THƯƠNG MẠI VÀ DỊCH VỤ FRESH TO GO]"/>
        <member name="[Range].[Tên NCC chính].&amp;[CÔNG TY CỔ PHẦN VIỆT NAM KỸ NGHỆ SÚC SẢN VISS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Tên NCC chính"/>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le chi tiết KQ đánh giá!$A$3:$AM$1029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94529A5D-F041-4047-861D-E65CF55DAE3C}" autoFormatId="16" applyNumberFormats="0" applyBorderFormats="0" applyFontFormats="0" applyPatternFormats="0" applyAlignmentFormats="0" applyWidthHeightFormats="0">
  <queryTableRefresh nextId="33">
    <queryTableFields count="32">
      <queryTableField id="1" name="WCM_QLCL_QT06_BM02_Bang danh gia NCC thit_260323.xlsx" tableColumnId="1"/>
      <queryTableField id="2" name="Năm" tableColumnId="2"/>
      <queryTableField id="3" name="Tháng đánh giá " tableColumnId="3"/>
      <queryTableField id="4" name="Ngày đánh giá" tableColumnId="4"/>
      <queryTableField id="5" name="Ngành hàng MCH2" tableColumnId="5"/>
      <queryTableField id="6" name="Ngành hàng MCH3" tableColumnId="6"/>
      <queryTableField id="7" name="CMC phụ trách ngành hàng" tableColumnId="7"/>
      <queryTableField id="8" name="CMC Trưởng phòng ngành hàng" tableColumnId="8"/>
      <queryTableField id="9" name="Miền" tableColumnId="9"/>
      <queryTableField id="10" name="Tỉnh" tableColumnId="10"/>
      <queryTableField id="11" name="Loại hình đánh giá" tableColumnId="11"/>
      <queryTableField id="12" name="Loại hình kinh doanh" tableColumnId="12"/>
      <queryTableField id="13" name="Mã NCC" tableColumnId="13"/>
      <queryTableField id="14" name="Tên NCC chính" tableColumnId="14"/>
      <queryTableField id="15" name="Địa chỉ công ty" tableColumnId="15"/>
      <queryTableField id="16" name="Địa chỉ sản xuẩt" tableColumnId="16"/>
      <queryTableField id="17" name="Sản phẩm đánh giá (nếu đánh giá nhiêu sản phẩm thì liệt kê danh sách vào biên bản đánh giá)" tableColumnId="17"/>
      <queryTableField id="18" name="Số điện thoại liên hệ" tableColumnId="18"/>
      <queryTableField id="19" name="Email" tableColumnId="19"/>
      <queryTableField id="20" name="Điểm Hồ sơ pháp lý" tableColumnId="20"/>
      <queryTableField id="21" name="Điểm Kiểm soát chất lượng" tableColumnId="21"/>
      <queryTableField id="22" name="Điểm Truy xuất nguồn gốc" tableColumnId="22"/>
      <queryTableField id="23" name="Điểm Kiểm soát vệ sinh ATTP" tableColumnId="23"/>
      <queryTableField id="24" name="Điều khoản loại (nếu có)" tableColumnId="24"/>
      <queryTableField id="25" name="Total điểm" tableColumnId="25"/>
      <queryTableField id="26" name="Cảnh báo điều khoản loại (nếu có)" tableColumnId="26"/>
      <queryTableField id="27" name="Kết luận" tableColumnId="27"/>
      <queryTableField id="28" name="Mô tả chi tiết Không phù hợp" tableColumnId="28"/>
      <queryTableField id="29" name="Người đánh giá" tableColumnId="29"/>
      <queryTableField id="30" name="Đạt" tableColumnId="30"/>
      <queryTableField id="31" name="Không đạt" tableColumnId="31"/>
      <queryTableField id="32" name="Vi phạm điều khoản loại" tableColumnId="3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C9F7BF-EDAC-4105-9CD7-5B952B24459C}" name="Thực_địa" displayName="Thực_địa" ref="A1:AF73" tableType="queryTable" totalsRowShown="0">
  <autoFilter ref="A1:AF73" xr:uid="{05C9F7BF-EDAC-4105-9CD7-5B952B24459C}"/>
  <tableColumns count="32">
    <tableColumn id="1" xr3:uid="{FB9FB2FC-570B-4852-853F-26BB686DAF6E}" uniqueName="1" name="WCM_QLCL_QT06_BM02_Bang danh gia NCC thit_260323.xlsx" queryTableFieldId="1" dataDxfId="161"/>
    <tableColumn id="2" xr3:uid="{AE136D33-1AA2-47F6-AFCD-00BFA6BA31D6}" uniqueName="2" name="Năm" queryTableFieldId="2"/>
    <tableColumn id="3" xr3:uid="{110758A0-0479-40E2-A35E-A5A1C0DB822C}" uniqueName="3" name="Tháng đánh giá " queryTableFieldId="3"/>
    <tableColumn id="4" xr3:uid="{04687A5B-A2FE-4A4A-80C5-FBE3FA95807C}" uniqueName="4" name="Ngày đánh giá" queryTableFieldId="4"/>
    <tableColumn id="5" xr3:uid="{4E7C6AD6-686D-491A-B32F-B1672F2895B2}" uniqueName="5" name="Ngành hàng MCH2" queryTableFieldId="5" dataDxfId="160"/>
    <tableColumn id="6" xr3:uid="{306E0A90-9444-4900-91AD-1E531CBDABCF}" uniqueName="6" name="Ngành hàng MCH3" queryTableFieldId="6" dataDxfId="159"/>
    <tableColumn id="7" xr3:uid="{6A66545D-694A-4845-904C-580C9BEE3E98}" uniqueName="7" name="CMC phụ trách ngành hàng" queryTableFieldId="7" dataDxfId="158"/>
    <tableColumn id="8" xr3:uid="{C6C92672-5E9F-49AB-ADFF-F6902EC59841}" uniqueName="8" name="CMC Trưởng phòng ngành hàng" queryTableFieldId="8"/>
    <tableColumn id="9" xr3:uid="{D6A183C7-5BC3-4E64-B71A-E337F099E5C4}" uniqueName="9" name="Miền" queryTableFieldId="9" dataDxfId="157"/>
    <tableColumn id="10" xr3:uid="{6D9D8A8E-68E6-4727-BB24-9DCECDD82C1D}" uniqueName="10" name="Tỉnh" queryTableFieldId="10" dataDxfId="156"/>
    <tableColumn id="11" xr3:uid="{1AFAF08D-46D6-4569-A54E-1BC1D547470E}" uniqueName="11" name="Loại hình đánh giá" queryTableFieldId="11" dataDxfId="155"/>
    <tableColumn id="12" xr3:uid="{27EA0A10-CD95-401D-9F1C-A23DDBDA6685}" uniqueName="12" name="Loại hình kinh doanh" queryTableFieldId="12" dataDxfId="154"/>
    <tableColumn id="13" xr3:uid="{2DCBAD96-1373-4213-A2AB-E64A908CE783}" uniqueName="13" name="Mã NCC" queryTableFieldId="13"/>
    <tableColumn id="14" xr3:uid="{EBF7663F-818B-4D48-AF61-B52B40C28762}" uniqueName="14" name="Tên NCC chính" queryTableFieldId="14" dataDxfId="153"/>
    <tableColumn id="15" xr3:uid="{FE08BA10-1A71-4379-897E-C60AF8E3CFF7}" uniqueName="15" name="Địa chỉ công ty" queryTableFieldId="15" dataDxfId="152"/>
    <tableColumn id="16" xr3:uid="{0A31E76C-A823-4601-8EC9-61495F5CBEE8}" uniqueName="16" name="Địa chỉ sản xuẩt" queryTableFieldId="16" dataDxfId="151"/>
    <tableColumn id="17" xr3:uid="{7F1B86EC-37E2-447B-9B02-ADC766D00A57}" uniqueName="17" name="Sản phẩm đánh giá (nếu đánh giá nhiêu sản phẩm thì liệt kê danh sách vào biên bản đánh giá)" queryTableFieldId="17" dataDxfId="150"/>
    <tableColumn id="18" xr3:uid="{89841CCF-FC06-47BE-840B-4BBCD8CEA2FA}" uniqueName="18" name="Số điện thoại liên hệ" queryTableFieldId="18"/>
    <tableColumn id="19" xr3:uid="{E6419171-C20E-4C38-9115-B7CFD5A584D7}" uniqueName="19" name="Email" queryTableFieldId="19" dataDxfId="149"/>
    <tableColumn id="20" xr3:uid="{1CBCB9CB-68A7-4956-B828-10A79C25DEBA}" uniqueName="20" name="Điểm Hồ sơ pháp lý" queryTableFieldId="20"/>
    <tableColumn id="21" xr3:uid="{50179F44-3AE8-4156-B236-346710CD8051}" uniqueName="21" name="Điểm Kiểm soát chất lượng" queryTableFieldId="21"/>
    <tableColumn id="22" xr3:uid="{C5047E2F-B852-471F-9A9C-AB64D9D9C32D}" uniqueName="22" name="Điểm Truy xuất nguồn gốc" queryTableFieldId="22"/>
    <tableColumn id="23" xr3:uid="{55DE799F-0079-4DE8-B2F5-3341CECC6691}" uniqueName="23" name="Điểm Kiểm soát vệ sinh ATTP" queryTableFieldId="23"/>
    <tableColumn id="24" xr3:uid="{6176D93E-E638-437F-A271-418121BCFA70}" uniqueName="24" name="Điều khoản loại (nếu có)" queryTableFieldId="24" dataDxfId="148"/>
    <tableColumn id="25" xr3:uid="{6F78E2FC-4DA2-49EE-91AF-75EA906AC440}" uniqueName="25" name="Total điểm" queryTableFieldId="25"/>
    <tableColumn id="26" xr3:uid="{1C2288FE-A675-48DF-8B7B-311FC52E4F5E}" uniqueName="26" name="Cảnh báo điều khoản loại (nếu có)" queryTableFieldId="26" dataDxfId="147"/>
    <tableColumn id="27" xr3:uid="{DB395067-27DF-4765-ABFE-FDDE075E4115}" uniqueName="27" name="Kết luận" queryTableFieldId="27" dataDxfId="146"/>
    <tableColumn id="28" xr3:uid="{5B0534F2-EA62-4BE9-9874-ADA2F48DFD4E}" uniqueName="28" name="Mô tả chi tiết Không phù hợp" queryTableFieldId="28" dataDxfId="145"/>
    <tableColumn id="29" xr3:uid="{CC5A8A41-B7AC-47E1-AF90-807C4A5409D0}" uniqueName="29" name="Người đánh giá" queryTableFieldId="29" dataDxfId="144"/>
    <tableColumn id="30" xr3:uid="{82418775-4273-47D3-9B8B-A81B8D339ACB}" uniqueName="30" name="Đạt" queryTableFieldId="30"/>
    <tableColumn id="31" xr3:uid="{D8C35FEB-29A6-47EB-9A81-C88C9EEEEDEC}" uniqueName="31" name="Không đạt" queryTableFieldId="31"/>
    <tableColumn id="32" xr3:uid="{7D289BCB-4083-4A2E-A547-683A7070C220}" uniqueName="32" name="Vi phạm điều khoản loại" queryTableFieldId="3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32947DA-77CD-4ABD-B013-C4FEC9DFD85A}">
  <we:reference id="WA200009404" version="1.0.0.8" store="Omex" storeType="OMEX"/>
  <we:alternateReferences>
    <we:reference id="WA200009404" version="1.0.0.8" store="WA200009404" storeType="OMEX"/>
  </we:alternateReferences>
  <we:properties>
    <we:property name="claude.fileId" value="&quot;1f7a989b-8f1d-4586-a8b5-fb5d1189ff4a&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13" Type="http://schemas.openxmlformats.org/officeDocument/2006/relationships/hyperlink" Target="mailto:huongdao9999@gmail.com'" TargetMode="External"/><Relationship Id="rId18" Type="http://schemas.openxmlformats.org/officeDocument/2006/relationships/hyperlink" Target="mailto:phongchatluong@nhatminhfoods.com" TargetMode="External"/><Relationship Id="rId26" Type="http://schemas.openxmlformats.org/officeDocument/2006/relationships/hyperlink" Target="mailto:thuthuy.gift@gmail.com" TargetMode="External"/><Relationship Id="rId39" Type="http://schemas.openxmlformats.org/officeDocument/2006/relationships/printerSettings" Target="../printerSettings/printerSettings1.bin"/><Relationship Id="rId21" Type="http://schemas.openxmlformats.org/officeDocument/2006/relationships/hyperlink" Target="mailto:ctyhoangphat1910@gmail.com" TargetMode="External"/><Relationship Id="rId34" Type="http://schemas.openxmlformats.org/officeDocument/2006/relationships/hyperlink" Target="mailto:truongsinh0990@gmail.com" TargetMode="External"/><Relationship Id="rId7" Type="http://schemas.openxmlformats.org/officeDocument/2006/relationships/hyperlink" Target="mailto:info@thaibinhfood.org" TargetMode="External"/><Relationship Id="rId12" Type="http://schemas.openxmlformats.org/officeDocument/2006/relationships/hyperlink" Target="mailto:huongdao9999@gmail.com'" TargetMode="External"/><Relationship Id="rId17" Type="http://schemas.openxmlformats.org/officeDocument/2006/relationships/hyperlink" Target="mailto:botrungdong@gmail.com%3E" TargetMode="External"/><Relationship Id="rId25" Type="http://schemas.openxmlformats.org/officeDocument/2006/relationships/hyperlink" Target="mailto:salesfood.ibc@gmail.com" TargetMode="External"/><Relationship Id="rId33" Type="http://schemas.openxmlformats.org/officeDocument/2006/relationships/hyperlink" Target="mailto:datnguyen@dannygreen.com.vn" TargetMode="External"/><Relationship Id="rId38" Type="http://schemas.openxmlformats.org/officeDocument/2006/relationships/hyperlink" Target="mailto:banhkeomyngoccty@gmail.com" TargetMode="External"/><Relationship Id="rId2" Type="http://schemas.openxmlformats.org/officeDocument/2006/relationships/hyperlink" Target="mailto:vietrat.com@gmail.com" TargetMode="External"/><Relationship Id="rId16" Type="http://schemas.openxmlformats.org/officeDocument/2006/relationships/hyperlink" Target="mailto:duonghuong1288@gmail.com" TargetMode="External"/><Relationship Id="rId20" Type="http://schemas.openxmlformats.org/officeDocument/2006/relationships/hyperlink" Target="mailto:phuongtamloi.mt@gmail.com" TargetMode="External"/><Relationship Id="rId29" Type="http://schemas.openxmlformats.org/officeDocument/2006/relationships/hyperlink" Target="mailto:dieulankt0609@gmail.com" TargetMode="External"/><Relationship Id="rId1" Type="http://schemas.openxmlformats.org/officeDocument/2006/relationships/hyperlink" Target="https://www.google.com/maps/search/05+%C4%90%C3%A0o+S%C6%B0+T%C3%ADch?entry=gmail&amp;source=g" TargetMode="External"/><Relationship Id="rId6" Type="http://schemas.openxmlformats.org/officeDocument/2006/relationships/hyperlink" Target="mailto:hungpt@baolamjsc.net" TargetMode="External"/><Relationship Id="rId11" Type="http://schemas.openxmlformats.org/officeDocument/2006/relationships/hyperlink" Target="mailto:huongdao9999@gmail.com'" TargetMode="External"/><Relationship Id="rId24" Type="http://schemas.openxmlformats.org/officeDocument/2006/relationships/hyperlink" Target="mailto:hung.dao@banhbaongoc.vn" TargetMode="External"/><Relationship Id="rId32" Type="http://schemas.openxmlformats.org/officeDocument/2006/relationships/hyperlink" Target="mailto:dieulankt0609@gmail.com" TargetMode="External"/><Relationship Id="rId37" Type="http://schemas.openxmlformats.org/officeDocument/2006/relationships/hyperlink" Target="mailto:ngocuyen09@gmail.com" TargetMode="External"/><Relationship Id="rId40" Type="http://schemas.openxmlformats.org/officeDocument/2006/relationships/customProperty" Target="../customProperty2.bin"/><Relationship Id="rId5" Type="http://schemas.openxmlformats.org/officeDocument/2006/relationships/hyperlink" Target="mailto:Huynhle@2gtrading.com.vn" TargetMode="External"/><Relationship Id="rId15" Type="http://schemas.openxmlformats.org/officeDocument/2006/relationships/hyperlink" Target="mailto:khoa.nguyen@vela-foods.com," TargetMode="External"/><Relationship Id="rId23" Type="http://schemas.openxmlformats.org/officeDocument/2006/relationships/hyperlink" Target="mailto:loc.tp@tvpfood.com" TargetMode="External"/><Relationship Id="rId28" Type="http://schemas.openxmlformats.org/officeDocument/2006/relationships/hyperlink" Target="mailto:thuthuy.gift@gmail.com" TargetMode="External"/><Relationship Id="rId36" Type="http://schemas.openxmlformats.org/officeDocument/2006/relationships/hyperlink" Target="mailto:ngocuyen09@gmail.com" TargetMode="External"/><Relationship Id="rId10" Type="http://schemas.openxmlformats.org/officeDocument/2006/relationships/hyperlink" Target="mailto:huongdao9999@gmail.com'" TargetMode="External"/><Relationship Id="rId19" Type="http://schemas.openxmlformats.org/officeDocument/2006/relationships/hyperlink" Target="mailto:trieutinninhthuan@gmail.com" TargetMode="External"/><Relationship Id="rId31" Type="http://schemas.openxmlformats.org/officeDocument/2006/relationships/hyperlink" Target="mailto:dieulankt0609@gmail.com" TargetMode="External"/><Relationship Id="rId4" Type="http://schemas.openxmlformats.org/officeDocument/2006/relationships/hyperlink" Target="mailto:Tot.CA@thophat.vn" TargetMode="External"/><Relationship Id="rId9" Type="http://schemas.openxmlformats.org/officeDocument/2006/relationships/hyperlink" Target="mailto:info@thaibinhfood.org" TargetMode="External"/><Relationship Id="rId14" Type="http://schemas.openxmlformats.org/officeDocument/2006/relationships/hyperlink" Target="mailto:huongdao9999@gmail.com'" TargetMode="External"/><Relationship Id="rId22" Type="http://schemas.openxmlformats.org/officeDocument/2006/relationships/hyperlink" Target="mailto:longhuyphat@gmail.com%20'luannv.iden@gmail.com'" TargetMode="External"/><Relationship Id="rId27" Type="http://schemas.openxmlformats.org/officeDocument/2006/relationships/hyperlink" Target="mailto:thuthuy.gift@gmail.com" TargetMode="External"/><Relationship Id="rId30" Type="http://schemas.openxmlformats.org/officeDocument/2006/relationships/hyperlink" Target="mailto:dieulankt0609@gmail.com" TargetMode="External"/><Relationship Id="rId35" Type="http://schemas.openxmlformats.org/officeDocument/2006/relationships/hyperlink" Target="mailto:ngocuyen09@gmail.com" TargetMode="External"/><Relationship Id="rId8" Type="http://schemas.openxmlformats.org/officeDocument/2006/relationships/hyperlink" Target="mailto:info@thaibinhfood.org" TargetMode="External"/><Relationship Id="rId3" Type="http://schemas.openxmlformats.org/officeDocument/2006/relationships/hyperlink" Target="mailto:thaomn@caoloihung.com.vn" TargetMode="Externa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0"/>
  <sheetViews>
    <sheetView workbookViewId="0">
      <selection activeCell="A3" sqref="A3"/>
    </sheetView>
  </sheetViews>
  <sheetFormatPr defaultColWidth="8.4375" defaultRowHeight="13.9"/>
  <cols>
    <col min="1" max="1" width="20.125" style="3" customWidth="1"/>
    <col min="2" max="2" width="17.4375" style="3" customWidth="1"/>
    <col min="3" max="3" width="19.4375" style="3" customWidth="1"/>
    <col min="4" max="4" width="13.125" style="3" customWidth="1"/>
    <col min="5" max="6" width="12.875" style="3" customWidth="1"/>
    <col min="7" max="7" width="11.4375" style="3" customWidth="1"/>
    <col min="8" max="16384" width="8.4375" style="3"/>
  </cols>
  <sheetData>
    <row r="1" spans="1:1">
      <c r="A1" s="3" t="s">
        <v>0</v>
      </c>
    </row>
    <row r="2" spans="1:1">
      <c r="A2" s="3" t="s">
        <v>1</v>
      </c>
    </row>
    <row r="11" spans="1:1">
      <c r="A11" s="3" t="s">
        <v>2</v>
      </c>
    </row>
    <row r="28" spans="1:1">
      <c r="A28" s="3" t="s">
        <v>3</v>
      </c>
    </row>
    <row r="35" spans="1:3">
      <c r="A35" s="3" t="s">
        <v>4</v>
      </c>
    </row>
    <row r="36" spans="1:3" ht="27.75">
      <c r="A36" s="7" t="s">
        <v>5</v>
      </c>
      <c r="B36" s="7" t="s">
        <v>6</v>
      </c>
      <c r="C36" s="6" t="s">
        <v>7</v>
      </c>
    </row>
    <row r="37" spans="1:3">
      <c r="A37" s="4" t="s">
        <v>8</v>
      </c>
      <c r="B37" s="4"/>
      <c r="C37" s="4"/>
    </row>
    <row r="38" spans="1:3">
      <c r="A38" s="4" t="s">
        <v>9</v>
      </c>
      <c r="B38" s="4"/>
      <c r="C38" s="4"/>
    </row>
    <row r="39" spans="1:3">
      <c r="A39" s="4" t="s">
        <v>10</v>
      </c>
      <c r="B39" s="4"/>
      <c r="C39" s="4"/>
    </row>
    <row r="40" spans="1:3">
      <c r="A40" s="4" t="s">
        <v>11</v>
      </c>
      <c r="B40" s="4"/>
      <c r="C40" s="4"/>
    </row>
    <row r="42" spans="1:3">
      <c r="A42" s="3" t="s">
        <v>12</v>
      </c>
    </row>
    <row r="60" spans="1:1">
      <c r="A60" s="3" t="s">
        <v>13</v>
      </c>
    </row>
  </sheetData>
  <pageMargins left="0.7" right="0.7" top="0.75" bottom="0.75" header="0.3" footer="0.3"/>
  <headerFooter>
    <oddHeader>&amp;R&amp;"Aptos"&amp;11&amp;KFF0000 Nội bộ WCM&amp;1#_x000D_</oddHeader>
  </headerFooter>
  <customProperties>
    <customPr name="_pios_id" r:id="rId1"/>
  </customPropertie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320"/>
  <sheetViews>
    <sheetView tabSelected="1" zoomScale="73" zoomScaleNormal="85" workbookViewId="0">
      <pane xSplit="2" ySplit="3" topLeftCell="C4" activePane="bottomRight" state="frozen"/>
      <selection pane="topRight" activeCell="C1" sqref="C1"/>
      <selection pane="bottomLeft" activeCell="A4" sqref="A4"/>
      <selection pane="bottomRight" activeCell="M4" sqref="M4"/>
    </sheetView>
  </sheetViews>
  <sheetFormatPr defaultColWidth="9" defaultRowHeight="13.9"/>
  <cols>
    <col min="1" max="1" width="9" style="170" bestFit="1" customWidth="1"/>
    <col min="2" max="2" width="13" style="170" customWidth="1"/>
    <col min="3" max="3" width="15.4375" style="170" customWidth="1"/>
    <col min="4" max="4" width="31.6875" style="3" customWidth="1"/>
    <col min="5" max="5" width="22.3125" style="171" customWidth="1"/>
    <col min="6" max="6" width="28.875" style="172" customWidth="1"/>
    <col min="7" max="7" width="19" style="171" customWidth="1"/>
    <col min="8" max="8" width="19" style="170" customWidth="1"/>
    <col min="9" max="10" width="19" style="171" customWidth="1"/>
    <col min="11" max="11" width="10.5625" style="171" customWidth="1"/>
    <col min="12" max="12" width="12.4375" style="170" customWidth="1"/>
    <col min="13" max="13" width="62.125" style="171" customWidth="1"/>
    <col min="14" max="15" width="35" style="3" customWidth="1"/>
    <col min="16" max="16" width="18.3125" style="48" customWidth="1"/>
    <col min="17" max="17" width="17.875" style="3" customWidth="1"/>
    <col min="18" max="18" width="22.4375" style="3" customWidth="1"/>
    <col min="19" max="20" width="23" style="3" customWidth="1"/>
    <col min="21" max="21" width="23" style="38" customWidth="1"/>
    <col min="22" max="22" width="23" style="3" customWidth="1"/>
    <col min="23" max="23" width="20.4375" style="174" customWidth="1"/>
    <col min="24" max="24" width="17.125" style="175" customWidth="1"/>
    <col min="25" max="25" width="43.875" style="3" customWidth="1"/>
    <col min="26" max="26" width="18.4375" style="3" customWidth="1"/>
    <col min="27" max="27" width="37.4375" style="48" customWidth="1"/>
    <col min="28" max="28" width="34" style="3" customWidth="1"/>
    <col min="29" max="29" width="25.4375" style="48" customWidth="1"/>
    <col min="30" max="30" width="36" style="3" customWidth="1"/>
    <col min="31" max="31" width="36.4375" style="48" bestFit="1" customWidth="1"/>
    <col min="32" max="32" width="39.4375" style="3" customWidth="1"/>
    <col min="33" max="33" width="20.4375" style="176" customWidth="1"/>
    <col min="34" max="34" width="41.875" style="175" customWidth="1"/>
    <col min="35" max="35" width="32" style="3" customWidth="1"/>
    <col min="36" max="36" width="22.875" style="173" customWidth="1"/>
    <col min="37" max="37" width="15.875" style="187" customWidth="1"/>
    <col min="38" max="38" width="17.4375" style="177" customWidth="1"/>
    <col min="39" max="39" width="13.5625" style="170" customWidth="1"/>
    <col min="40" max="40" width="9.125" style="3" hidden="1" customWidth="1"/>
    <col min="41" max="42" width="0" style="3" hidden="1" customWidth="1"/>
    <col min="43" max="43" width="29.5625" style="3" hidden="1" customWidth="1"/>
    <col min="44" max="44" width="18.125" style="3" hidden="1" customWidth="1"/>
    <col min="45" max="16384" width="9" style="3"/>
  </cols>
  <sheetData>
    <row r="1" spans="1:44" s="32" customFormat="1" ht="13.5">
      <c r="A1" s="671" t="s">
        <v>14</v>
      </c>
      <c r="B1" s="671"/>
      <c r="C1" s="671"/>
      <c r="D1" s="672" t="s">
        <v>15</v>
      </c>
      <c r="E1" s="673"/>
      <c r="F1" s="673"/>
      <c r="G1" s="674"/>
      <c r="H1" s="675" t="s">
        <v>16</v>
      </c>
      <c r="I1" s="675"/>
      <c r="J1" s="675"/>
      <c r="K1" s="675"/>
      <c r="L1" s="675"/>
      <c r="M1" s="675"/>
      <c r="N1" s="675"/>
      <c r="O1" s="50" t="s">
        <v>17</v>
      </c>
      <c r="P1" s="676" t="s">
        <v>18</v>
      </c>
      <c r="Q1" s="677"/>
      <c r="R1" s="676"/>
      <c r="T1" s="51" t="s">
        <v>19</v>
      </c>
      <c r="U1" s="51"/>
      <c r="V1" s="369"/>
      <c r="W1" s="487" t="s">
        <v>20</v>
      </c>
      <c r="X1" s="487"/>
      <c r="Y1" s="487"/>
      <c r="Z1" s="487"/>
      <c r="AA1" s="487"/>
      <c r="AB1" s="487"/>
      <c r="AC1" s="487"/>
      <c r="AD1" s="487"/>
      <c r="AE1" s="487"/>
      <c r="AF1" s="487"/>
      <c r="AG1" s="487"/>
      <c r="AH1" s="487"/>
      <c r="AI1" s="487"/>
      <c r="AJ1" s="487"/>
      <c r="AK1" s="487"/>
      <c r="AL1" s="487"/>
      <c r="AM1" s="487"/>
      <c r="AN1" s="201"/>
      <c r="AO1" s="201"/>
    </row>
    <row r="2" spans="1:44" s="64" customFormat="1" ht="22.5" customHeight="1">
      <c r="A2" s="52" t="s">
        <v>21</v>
      </c>
      <c r="B2" s="53" t="s">
        <v>22</v>
      </c>
      <c r="C2" s="53" t="s">
        <v>23</v>
      </c>
      <c r="D2" s="179" t="s">
        <v>24</v>
      </c>
      <c r="E2" s="54" t="s">
        <v>24</v>
      </c>
      <c r="F2" s="55" t="s">
        <v>25</v>
      </c>
      <c r="G2" s="217" t="s">
        <v>25</v>
      </c>
      <c r="H2" s="53" t="s">
        <v>26</v>
      </c>
      <c r="I2" s="54" t="s">
        <v>24</v>
      </c>
      <c r="J2" s="359" t="s">
        <v>24</v>
      </c>
      <c r="K2" s="54" t="s">
        <v>24</v>
      </c>
      <c r="L2" s="56" t="s">
        <v>27</v>
      </c>
      <c r="M2" s="350" t="s">
        <v>28</v>
      </c>
      <c r="N2" s="56" t="s">
        <v>29</v>
      </c>
      <c r="O2" s="56" t="s">
        <v>30</v>
      </c>
      <c r="P2" s="179" t="s">
        <v>31</v>
      </c>
      <c r="Q2" s="179" t="s">
        <v>32</v>
      </c>
      <c r="R2" s="54" t="s">
        <v>33</v>
      </c>
      <c r="S2" s="64" t="s">
        <v>34</v>
      </c>
      <c r="T2" s="57" t="s">
        <v>25</v>
      </c>
      <c r="U2" s="57" t="s">
        <v>25</v>
      </c>
      <c r="V2" s="54" t="s">
        <v>24</v>
      </c>
      <c r="W2" s="58" t="s">
        <v>35</v>
      </c>
      <c r="X2" s="59" t="s">
        <v>36</v>
      </c>
      <c r="Y2" s="60" t="s">
        <v>37</v>
      </c>
      <c r="Z2" s="56" t="s">
        <v>38</v>
      </c>
      <c r="AA2" s="53" t="s">
        <v>39</v>
      </c>
      <c r="AB2" s="56" t="s">
        <v>38</v>
      </c>
      <c r="AC2" s="53" t="s">
        <v>39</v>
      </c>
      <c r="AD2" s="56" t="s">
        <v>40</v>
      </c>
      <c r="AE2" s="53" t="s">
        <v>39</v>
      </c>
      <c r="AF2" s="56" t="s">
        <v>40</v>
      </c>
      <c r="AG2" s="53" t="s">
        <v>39</v>
      </c>
      <c r="AH2" s="61" t="s">
        <v>41</v>
      </c>
      <c r="AI2" s="60" t="s">
        <v>37</v>
      </c>
      <c r="AJ2" s="53" t="s">
        <v>42</v>
      </c>
      <c r="AK2" s="62" t="s">
        <v>43</v>
      </c>
      <c r="AL2" s="182" t="s">
        <v>44</v>
      </c>
      <c r="AM2" s="63" t="s">
        <v>45</v>
      </c>
      <c r="AN2" s="468"/>
      <c r="AO2" s="468"/>
    </row>
    <row r="3" spans="1:44" s="77" customFormat="1" ht="39" customHeight="1">
      <c r="A3" s="65" t="s">
        <v>46</v>
      </c>
      <c r="B3" s="65" t="s">
        <v>47</v>
      </c>
      <c r="C3" s="65" t="s">
        <v>48</v>
      </c>
      <c r="D3" s="65" t="s">
        <v>49</v>
      </c>
      <c r="E3" s="65" t="s">
        <v>50</v>
      </c>
      <c r="F3" s="65" t="s">
        <v>51</v>
      </c>
      <c r="G3" s="65" t="s">
        <v>52</v>
      </c>
      <c r="H3" s="65" t="s">
        <v>53</v>
      </c>
      <c r="I3" s="65" t="s">
        <v>54</v>
      </c>
      <c r="J3" s="65" t="s">
        <v>55</v>
      </c>
      <c r="K3" s="65" t="s">
        <v>56</v>
      </c>
      <c r="L3" s="66" t="s">
        <v>57</v>
      </c>
      <c r="M3" s="66" t="s">
        <v>58</v>
      </c>
      <c r="N3" s="65" t="s">
        <v>59</v>
      </c>
      <c r="O3" s="65" t="s">
        <v>60</v>
      </c>
      <c r="P3" s="478" t="s">
        <v>61</v>
      </c>
      <c r="Q3" s="478" t="s">
        <v>62</v>
      </c>
      <c r="R3" s="65" t="s">
        <v>63</v>
      </c>
      <c r="S3" s="67" t="s">
        <v>34</v>
      </c>
      <c r="T3" s="67" t="s">
        <v>64</v>
      </c>
      <c r="U3" s="67" t="s">
        <v>65</v>
      </c>
      <c r="V3" s="67" t="s">
        <v>66</v>
      </c>
      <c r="W3" s="68" t="s">
        <v>67</v>
      </c>
      <c r="X3" s="69" t="s">
        <v>68</v>
      </c>
      <c r="Y3" s="70" t="s">
        <v>69</v>
      </c>
      <c r="Z3" s="71" t="s">
        <v>70</v>
      </c>
      <c r="AA3" s="71" t="s">
        <v>71</v>
      </c>
      <c r="AB3" s="71" t="s">
        <v>72</v>
      </c>
      <c r="AC3" s="71" t="s">
        <v>73</v>
      </c>
      <c r="AD3" s="71" t="s">
        <v>74</v>
      </c>
      <c r="AE3" s="71" t="s">
        <v>75</v>
      </c>
      <c r="AF3" s="71" t="s">
        <v>76</v>
      </c>
      <c r="AG3" s="71" t="s">
        <v>77</v>
      </c>
      <c r="AH3" s="72" t="s">
        <v>78</v>
      </c>
      <c r="AI3" s="73" t="s">
        <v>79</v>
      </c>
      <c r="AJ3" s="74" t="s">
        <v>80</v>
      </c>
      <c r="AK3" s="75" t="s">
        <v>81</v>
      </c>
      <c r="AL3" s="470" t="s">
        <v>82</v>
      </c>
      <c r="AM3" s="462" t="s">
        <v>83</v>
      </c>
      <c r="AN3" s="459" t="s">
        <v>84</v>
      </c>
      <c r="AO3" s="459" t="s">
        <v>85</v>
      </c>
      <c r="AP3" s="459" t="s">
        <v>86</v>
      </c>
      <c r="AQ3" s="469" t="s">
        <v>87</v>
      </c>
      <c r="AR3" s="459" t="s">
        <v>88</v>
      </c>
    </row>
    <row r="4" spans="1:44" s="489" customFormat="1" ht="39" customHeight="1">
      <c r="A4" s="78">
        <v>1</v>
      </c>
      <c r="B4" s="78">
        <v>2026</v>
      </c>
      <c r="C4" s="78" t="s">
        <v>89</v>
      </c>
      <c r="D4" s="79" t="s">
        <v>90</v>
      </c>
      <c r="E4" s="80" t="s">
        <v>91</v>
      </c>
      <c r="F4" s="81" t="s">
        <v>92</v>
      </c>
      <c r="G4" s="82" t="s">
        <v>93</v>
      </c>
      <c r="H4" s="83" t="s">
        <v>94</v>
      </c>
      <c r="I4" s="80" t="s">
        <v>95</v>
      </c>
      <c r="J4" s="80" t="s">
        <v>96</v>
      </c>
      <c r="K4" s="82" t="s">
        <v>97</v>
      </c>
      <c r="L4" s="84" t="s">
        <v>98</v>
      </c>
      <c r="M4" s="80" t="s">
        <v>99</v>
      </c>
      <c r="N4" s="82"/>
      <c r="O4" s="80" t="s">
        <v>100</v>
      </c>
      <c r="P4" s="83" t="s">
        <v>101</v>
      </c>
      <c r="Q4" s="85" t="s">
        <v>102</v>
      </c>
      <c r="R4" s="83" t="s">
        <v>103</v>
      </c>
      <c r="S4" s="83" t="s">
        <v>104</v>
      </c>
      <c r="T4" s="83" t="s">
        <v>105</v>
      </c>
      <c r="U4" s="80" t="s">
        <v>106</v>
      </c>
      <c r="V4" s="85" t="s">
        <v>107</v>
      </c>
      <c r="W4" s="86">
        <v>46017</v>
      </c>
      <c r="X4" s="87">
        <v>0.61199999999999999</v>
      </c>
      <c r="Y4" s="88" t="str">
        <f t="shared" ref="Y4:Y35" si="0">IF(X4="","",IF(X4&lt;60%," Không đạt và ngừng mua hàng",(IF(AND(X4&gt;=60%,X4&lt;=75%),"Đạt mức cơ bản và tái đánh giá sau 6 tháng",(IF(AND(X4&gt;=75%,X4&lt;=90%),"Đạt mức trung bình và tái đánh giá sau 1 năm","Đạt mức cao và tái đánh giá sau 2 năm"))))))</f>
        <v>Đạt mức cơ bản và tái đánh giá sau 6 tháng</v>
      </c>
      <c r="Z4" s="82"/>
      <c r="AA4" s="82"/>
      <c r="AB4" s="82" t="s">
        <v>108</v>
      </c>
      <c r="AC4" s="44" t="s">
        <v>109</v>
      </c>
      <c r="AD4" s="82"/>
      <c r="AE4" s="82"/>
      <c r="AF4" s="82" t="s">
        <v>110</v>
      </c>
      <c r="AG4" s="44" t="s">
        <v>111</v>
      </c>
      <c r="AH4" s="89">
        <v>0.72499999999999998</v>
      </c>
      <c r="AI4" s="88" t="str">
        <f t="shared" ref="AI4:AI35" si="1">IF(AH4="","",IF(AH4&lt;60%," Không đạt và ngừng mua hàng",(IF(AND(AH4&gt;=60%,AH4&lt;=75%),"Đạt mức cơ bản và tái đánh giá sau 6 tháng",(IF(AND(AH4&gt;=75%,AH4&lt;=90%),"Đạt mức trung bình và tái đánh giá sau 1 năm","Đạt mức cao và tái đánh giá sau 2 năm"))))))</f>
        <v>Đạt mức cơ bản và tái đánh giá sau 6 tháng</v>
      </c>
      <c r="AJ4" s="82" t="str">
        <f t="shared" ref="AJ4:AJ32" si="2">IF(X4&lt;&gt;AH4,"NCC đã gửi hành động khắc phục","")</f>
        <v>NCC đã gửi hành động khắc phục</v>
      </c>
      <c r="AK4" s="86">
        <v>46022</v>
      </c>
      <c r="AL4" s="184">
        <f t="shared" ref="AL4:AL35" si="3">IF(AI4="","",IF(AI4="Không đạt và ngừng mua hàng",AI4,IF(AI4="Đạt mức cơ bản và tái đánh giá sau 6 tháng",DATE(YEAR(W4),MONTH(W4)+6,DAY(W4)),IF(AI4="Đạt mức trung bình và tái đánh giá sau 1 năm",DATE(YEAR(W4),MONTH(W4)+12,DAY(W4)),IF(AI4="Đạt mức cao và tái đánh giá sau 2 năm",DATE(YEAR(W4),MONTH(W4)+24,DAY(W4)))))))</f>
        <v>46199</v>
      </c>
      <c r="AM4" s="463" t="str">
        <f t="shared" ref="AM4:AM35" si="4">IF(AI4="","",IF(AH4&lt;60%,"Không đạt","Đạt"))</f>
        <v>Đạt</v>
      </c>
      <c r="AN4" s="460"/>
      <c r="AO4" s="460">
        <f t="shared" ref="AO4:AO67" si="5">IF(AM4="đạt",1,0)</f>
        <v>1</v>
      </c>
      <c r="AP4" s="460">
        <f t="shared" ref="AP4:AP67" si="6">IF(AM4="không đạt",1,0)</f>
        <v>0</v>
      </c>
      <c r="AQ4" s="471">
        <f t="shared" ref="AQ4:AQ67" si="7">IF(AM4="",1,0)</f>
        <v>0</v>
      </c>
      <c r="AR4" s="460" t="str">
        <f t="shared" ref="AR4:AR67" si="8">L4&amp;E4</f>
        <v>2011609Thủy hải sản</v>
      </c>
    </row>
    <row r="5" spans="1:44" s="93" customFormat="1" ht="16.5" customHeight="1">
      <c r="A5" s="78">
        <v>2</v>
      </c>
      <c r="B5" s="78">
        <v>2026</v>
      </c>
      <c r="C5" s="78" t="s">
        <v>89</v>
      </c>
      <c r="D5" s="79" t="s">
        <v>90</v>
      </c>
      <c r="E5" s="80" t="s">
        <v>91</v>
      </c>
      <c r="F5" s="81" t="s">
        <v>92</v>
      </c>
      <c r="G5" s="82" t="s">
        <v>93</v>
      </c>
      <c r="H5" s="83" t="s">
        <v>94</v>
      </c>
      <c r="I5" s="80" t="s">
        <v>95</v>
      </c>
      <c r="J5" s="80" t="s">
        <v>96</v>
      </c>
      <c r="K5" s="82" t="s">
        <v>97</v>
      </c>
      <c r="L5" s="84" t="s">
        <v>98</v>
      </c>
      <c r="M5" s="80" t="s">
        <v>99</v>
      </c>
      <c r="N5" s="80"/>
      <c r="O5" s="80" t="s">
        <v>112</v>
      </c>
      <c r="P5" s="83" t="s">
        <v>101</v>
      </c>
      <c r="Q5" s="85" t="s">
        <v>102</v>
      </c>
      <c r="R5" s="83" t="s">
        <v>103</v>
      </c>
      <c r="S5" s="83" t="s">
        <v>104</v>
      </c>
      <c r="T5" s="83" t="s">
        <v>105</v>
      </c>
      <c r="U5" s="80" t="s">
        <v>106</v>
      </c>
      <c r="V5" s="85" t="s">
        <v>107</v>
      </c>
      <c r="W5" s="86">
        <v>46017</v>
      </c>
      <c r="X5" s="87">
        <v>0.63200000000000001</v>
      </c>
      <c r="Y5" s="88" t="str">
        <f t="shared" si="0"/>
        <v>Đạt mức cơ bản và tái đánh giá sau 6 tháng</v>
      </c>
      <c r="Z5" s="82"/>
      <c r="AA5" s="80"/>
      <c r="AB5" s="82"/>
      <c r="AC5" s="80"/>
      <c r="AD5" s="82"/>
      <c r="AE5" s="80"/>
      <c r="AF5" s="82" t="s">
        <v>110</v>
      </c>
      <c r="AG5" s="92" t="s">
        <v>113</v>
      </c>
      <c r="AH5" s="89">
        <v>0.75700000000000001</v>
      </c>
      <c r="AI5" s="88" t="str">
        <f t="shared" si="1"/>
        <v>Đạt mức trung bình và tái đánh giá sau 1 năm</v>
      </c>
      <c r="AJ5" s="82" t="str">
        <f t="shared" si="2"/>
        <v>NCC đã gửi hành động khắc phục</v>
      </c>
      <c r="AK5" s="86">
        <v>46022</v>
      </c>
      <c r="AL5" s="184">
        <f t="shared" si="3"/>
        <v>46382</v>
      </c>
      <c r="AM5" s="463" t="str">
        <f t="shared" si="4"/>
        <v>Đạt</v>
      </c>
      <c r="AN5" s="460"/>
      <c r="AO5" s="460">
        <f t="shared" si="5"/>
        <v>1</v>
      </c>
      <c r="AP5" s="460">
        <f t="shared" si="6"/>
        <v>0</v>
      </c>
      <c r="AQ5" s="471">
        <f t="shared" si="7"/>
        <v>0</v>
      </c>
      <c r="AR5" s="460" t="str">
        <f t="shared" si="8"/>
        <v>2011609Thủy hải sản</v>
      </c>
    </row>
    <row r="6" spans="1:44" s="93" customFormat="1" ht="16.5" customHeight="1">
      <c r="A6" s="78">
        <v>3</v>
      </c>
      <c r="B6" s="78">
        <v>2026</v>
      </c>
      <c r="C6" s="78" t="s">
        <v>89</v>
      </c>
      <c r="D6" s="79" t="s">
        <v>90</v>
      </c>
      <c r="E6" s="80" t="s">
        <v>91</v>
      </c>
      <c r="F6" s="81" t="s">
        <v>92</v>
      </c>
      <c r="G6" s="82" t="s">
        <v>93</v>
      </c>
      <c r="H6" s="83" t="s">
        <v>94</v>
      </c>
      <c r="I6" s="80" t="s">
        <v>95</v>
      </c>
      <c r="J6" s="80" t="s">
        <v>96</v>
      </c>
      <c r="K6" s="82" t="s">
        <v>97</v>
      </c>
      <c r="L6" s="84" t="s">
        <v>98</v>
      </c>
      <c r="M6" s="80" t="s">
        <v>99</v>
      </c>
      <c r="N6" s="80"/>
      <c r="O6" s="80" t="s">
        <v>114</v>
      </c>
      <c r="P6" s="83" t="s">
        <v>101</v>
      </c>
      <c r="Q6" s="85" t="s">
        <v>102</v>
      </c>
      <c r="R6" s="83" t="s">
        <v>103</v>
      </c>
      <c r="S6" s="83" t="s">
        <v>104</v>
      </c>
      <c r="T6" s="83" t="s">
        <v>105</v>
      </c>
      <c r="U6" s="80" t="s">
        <v>106</v>
      </c>
      <c r="V6" s="85" t="s">
        <v>107</v>
      </c>
      <c r="W6" s="86">
        <v>46017</v>
      </c>
      <c r="X6" s="87">
        <v>0.63</v>
      </c>
      <c r="Y6" s="88" t="str">
        <f t="shared" si="0"/>
        <v>Đạt mức cơ bản và tái đánh giá sau 6 tháng</v>
      </c>
      <c r="Z6" s="82"/>
      <c r="AA6" s="80"/>
      <c r="AB6" s="82"/>
      <c r="AC6" s="80"/>
      <c r="AD6" s="82"/>
      <c r="AE6" s="80"/>
      <c r="AF6" s="82" t="s">
        <v>110</v>
      </c>
      <c r="AG6" s="92" t="s">
        <v>113</v>
      </c>
      <c r="AH6" s="89">
        <v>0.76</v>
      </c>
      <c r="AI6" s="88" t="str">
        <f t="shared" si="1"/>
        <v>Đạt mức trung bình và tái đánh giá sau 1 năm</v>
      </c>
      <c r="AJ6" s="82" t="str">
        <f t="shared" si="2"/>
        <v>NCC đã gửi hành động khắc phục</v>
      </c>
      <c r="AK6" s="86">
        <v>46022</v>
      </c>
      <c r="AL6" s="184">
        <f t="shared" si="3"/>
        <v>46382</v>
      </c>
      <c r="AM6" s="463" t="str">
        <f t="shared" si="4"/>
        <v>Đạt</v>
      </c>
      <c r="AN6" s="460"/>
      <c r="AO6" s="460">
        <f t="shared" si="5"/>
        <v>1</v>
      </c>
      <c r="AP6" s="460">
        <f t="shared" si="6"/>
        <v>0</v>
      </c>
      <c r="AQ6" s="471">
        <f t="shared" si="7"/>
        <v>0</v>
      </c>
      <c r="AR6" s="460" t="str">
        <f t="shared" si="8"/>
        <v>2011609Thủy hải sản</v>
      </c>
    </row>
    <row r="7" spans="1:44" s="38" customFormat="1" ht="16.5" customHeight="1">
      <c r="A7" s="78">
        <v>4</v>
      </c>
      <c r="B7" s="78">
        <v>2026</v>
      </c>
      <c r="C7" s="78" t="s">
        <v>89</v>
      </c>
      <c r="D7" s="47" t="s">
        <v>90</v>
      </c>
      <c r="E7" s="94" t="s">
        <v>115</v>
      </c>
      <c r="F7" s="81" t="s">
        <v>116</v>
      </c>
      <c r="G7" s="82" t="s">
        <v>117</v>
      </c>
      <c r="H7" s="83" t="s">
        <v>94</v>
      </c>
      <c r="I7" s="80" t="s">
        <v>118</v>
      </c>
      <c r="J7" s="94" t="s">
        <v>96</v>
      </c>
      <c r="K7" s="82" t="s">
        <v>97</v>
      </c>
      <c r="L7" s="84" t="s">
        <v>119</v>
      </c>
      <c r="M7" s="80" t="s">
        <v>120</v>
      </c>
      <c r="N7" s="49" t="s">
        <v>121</v>
      </c>
      <c r="O7" s="94"/>
      <c r="P7" s="83" t="s">
        <v>122</v>
      </c>
      <c r="Q7" s="95" t="s">
        <v>123</v>
      </c>
      <c r="R7" s="96" t="s">
        <v>124</v>
      </c>
      <c r="S7" s="97" t="s">
        <v>125</v>
      </c>
      <c r="T7" s="94" t="s">
        <v>126</v>
      </c>
      <c r="U7" s="78"/>
      <c r="V7" s="85" t="s">
        <v>107</v>
      </c>
      <c r="W7" s="86">
        <v>46042</v>
      </c>
      <c r="X7" s="87">
        <v>0.75</v>
      </c>
      <c r="Y7" s="88" t="str">
        <f t="shared" si="0"/>
        <v>Đạt mức cơ bản và tái đánh giá sau 6 tháng</v>
      </c>
      <c r="Z7" s="82"/>
      <c r="AA7" s="30"/>
      <c r="AB7" s="82" t="s">
        <v>108</v>
      </c>
      <c r="AC7" s="110" t="s">
        <v>127</v>
      </c>
      <c r="AD7" s="82"/>
      <c r="AE7" s="30"/>
      <c r="AF7" s="82" t="s">
        <v>128</v>
      </c>
      <c r="AG7" s="30" t="s">
        <v>129</v>
      </c>
      <c r="AH7" s="89">
        <v>0.75</v>
      </c>
      <c r="AI7" s="88" t="str">
        <f t="shared" si="1"/>
        <v>Đạt mức cơ bản và tái đánh giá sau 6 tháng</v>
      </c>
      <c r="AJ7" s="82" t="str">
        <f t="shared" si="2"/>
        <v/>
      </c>
      <c r="AK7" s="90"/>
      <c r="AL7" s="184">
        <f t="shared" si="3"/>
        <v>46223</v>
      </c>
      <c r="AM7" s="463" t="str">
        <f t="shared" si="4"/>
        <v>Đạt</v>
      </c>
      <c r="AN7" s="460"/>
      <c r="AO7" s="460">
        <f t="shared" si="5"/>
        <v>1</v>
      </c>
      <c r="AP7" s="460">
        <f t="shared" si="6"/>
        <v>0</v>
      </c>
      <c r="AQ7" s="471">
        <f t="shared" si="7"/>
        <v>0</v>
      </c>
      <c r="AR7" s="460" t="str">
        <f t="shared" si="8"/>
        <v>2007504Trái cây</v>
      </c>
    </row>
    <row r="8" spans="1:44" s="38" customFormat="1" ht="16.5" customHeight="1">
      <c r="A8" s="78">
        <v>5</v>
      </c>
      <c r="B8" s="78">
        <v>2026</v>
      </c>
      <c r="C8" s="78" t="s">
        <v>89</v>
      </c>
      <c r="D8" s="47" t="s">
        <v>90</v>
      </c>
      <c r="E8" s="94" t="s">
        <v>130</v>
      </c>
      <c r="F8" s="81" t="s">
        <v>131</v>
      </c>
      <c r="G8" s="82" t="s">
        <v>117</v>
      </c>
      <c r="H8" s="83" t="s">
        <v>94</v>
      </c>
      <c r="I8" s="80" t="s">
        <v>118</v>
      </c>
      <c r="J8" s="94" t="s">
        <v>132</v>
      </c>
      <c r="K8" s="82" t="s">
        <v>97</v>
      </c>
      <c r="L8" s="84" t="s">
        <v>133</v>
      </c>
      <c r="M8" s="80" t="s">
        <v>134</v>
      </c>
      <c r="N8" s="80" t="s">
        <v>135</v>
      </c>
      <c r="O8" s="94"/>
      <c r="P8" s="83" t="s">
        <v>136</v>
      </c>
      <c r="Q8" s="85" t="s">
        <v>137</v>
      </c>
      <c r="R8" s="96" t="s">
        <v>138</v>
      </c>
      <c r="S8" s="97" t="s">
        <v>139</v>
      </c>
      <c r="T8" s="94" t="s">
        <v>126</v>
      </c>
      <c r="U8" s="78"/>
      <c r="V8" s="85" t="s">
        <v>107</v>
      </c>
      <c r="W8" s="86">
        <v>46043</v>
      </c>
      <c r="X8" s="87">
        <v>0.73799999999999999</v>
      </c>
      <c r="Y8" s="88" t="str">
        <f t="shared" si="0"/>
        <v>Đạt mức cơ bản và tái đánh giá sau 6 tháng</v>
      </c>
      <c r="Z8" s="82"/>
      <c r="AA8" s="30"/>
      <c r="AB8" s="82" t="s">
        <v>140</v>
      </c>
      <c r="AC8" s="110" t="s">
        <v>141</v>
      </c>
      <c r="AD8" s="82"/>
      <c r="AE8" s="30"/>
      <c r="AF8" s="82"/>
      <c r="AG8" s="30"/>
      <c r="AH8" s="89">
        <v>0.73799999999999999</v>
      </c>
      <c r="AI8" s="88" t="str">
        <f t="shared" si="1"/>
        <v>Đạt mức cơ bản và tái đánh giá sau 6 tháng</v>
      </c>
      <c r="AJ8" s="82" t="str">
        <f t="shared" si="2"/>
        <v/>
      </c>
      <c r="AK8" s="90"/>
      <c r="AL8" s="184">
        <f t="shared" si="3"/>
        <v>46224</v>
      </c>
      <c r="AM8" s="463" t="str">
        <f t="shared" si="4"/>
        <v>Đạt</v>
      </c>
      <c r="AN8" s="460"/>
      <c r="AO8" s="460">
        <f t="shared" si="5"/>
        <v>1</v>
      </c>
      <c r="AP8" s="460">
        <f t="shared" si="6"/>
        <v>0</v>
      </c>
      <c r="AQ8" s="471">
        <f t="shared" si="7"/>
        <v>0</v>
      </c>
      <c r="AR8" s="460" t="str">
        <f t="shared" si="8"/>
        <v>2003654Rau củ</v>
      </c>
    </row>
    <row r="9" spans="1:44" s="38" customFormat="1" ht="16.5" customHeight="1">
      <c r="A9" s="78">
        <v>6</v>
      </c>
      <c r="B9" s="78">
        <v>2026</v>
      </c>
      <c r="C9" s="78" t="s">
        <v>89</v>
      </c>
      <c r="D9" s="47" t="s">
        <v>90</v>
      </c>
      <c r="E9" s="94" t="s">
        <v>130</v>
      </c>
      <c r="F9" s="81" t="s">
        <v>131</v>
      </c>
      <c r="G9" s="82" t="s">
        <v>117</v>
      </c>
      <c r="H9" s="83" t="s">
        <v>94</v>
      </c>
      <c r="I9" s="80" t="s">
        <v>118</v>
      </c>
      <c r="J9" s="94" t="s">
        <v>132</v>
      </c>
      <c r="K9" s="80" t="s">
        <v>142</v>
      </c>
      <c r="L9" s="84" t="s">
        <v>143</v>
      </c>
      <c r="M9" s="80" t="s">
        <v>144</v>
      </c>
      <c r="N9" s="49" t="s">
        <v>145</v>
      </c>
      <c r="O9" s="94"/>
      <c r="P9" s="139" t="s">
        <v>146</v>
      </c>
      <c r="Q9" s="95" t="s">
        <v>147</v>
      </c>
      <c r="R9" s="96" t="s">
        <v>148</v>
      </c>
      <c r="S9" s="97" t="s">
        <v>149</v>
      </c>
      <c r="T9" s="94" t="s">
        <v>126</v>
      </c>
      <c r="U9" s="78"/>
      <c r="V9" s="85" t="s">
        <v>107</v>
      </c>
      <c r="W9" s="86">
        <v>46037</v>
      </c>
      <c r="X9" s="87">
        <v>0.72299999999999998</v>
      </c>
      <c r="Y9" s="88" t="str">
        <f t="shared" si="0"/>
        <v>Đạt mức cơ bản và tái đánh giá sau 6 tháng</v>
      </c>
      <c r="Z9" s="82"/>
      <c r="AA9" s="30"/>
      <c r="AB9" s="82" t="s">
        <v>150</v>
      </c>
      <c r="AC9" s="110" t="s">
        <v>151</v>
      </c>
      <c r="AD9" s="82"/>
      <c r="AE9" s="30"/>
      <c r="AF9" s="82" t="s">
        <v>110</v>
      </c>
      <c r="AG9" s="92" t="s">
        <v>152</v>
      </c>
      <c r="AH9" s="89">
        <v>0.72299999999999998</v>
      </c>
      <c r="AI9" s="88" t="str">
        <f t="shared" si="1"/>
        <v>Đạt mức cơ bản và tái đánh giá sau 6 tháng</v>
      </c>
      <c r="AJ9" s="82" t="str">
        <f t="shared" si="2"/>
        <v/>
      </c>
      <c r="AK9" s="90"/>
      <c r="AL9" s="184">
        <f t="shared" si="3"/>
        <v>46218</v>
      </c>
      <c r="AM9" s="463" t="str">
        <f t="shared" si="4"/>
        <v>Đạt</v>
      </c>
      <c r="AN9" s="460"/>
      <c r="AO9" s="460">
        <f t="shared" si="5"/>
        <v>1</v>
      </c>
      <c r="AP9" s="460">
        <f t="shared" si="6"/>
        <v>0</v>
      </c>
      <c r="AQ9" s="471">
        <f t="shared" si="7"/>
        <v>0</v>
      </c>
      <c r="AR9" s="460" t="str">
        <f t="shared" si="8"/>
        <v>2010767Rau củ</v>
      </c>
    </row>
    <row r="10" spans="1:44" s="48" customFormat="1" ht="16.5" customHeight="1">
      <c r="A10" s="78">
        <v>7</v>
      </c>
      <c r="B10" s="78">
        <v>2026</v>
      </c>
      <c r="C10" s="78" t="s">
        <v>89</v>
      </c>
      <c r="D10" s="47" t="s">
        <v>90</v>
      </c>
      <c r="E10" s="94" t="s">
        <v>130</v>
      </c>
      <c r="F10" s="81" t="s">
        <v>131</v>
      </c>
      <c r="G10" s="82" t="s">
        <v>117</v>
      </c>
      <c r="H10" s="83" t="s">
        <v>94</v>
      </c>
      <c r="I10" s="94" t="s">
        <v>153</v>
      </c>
      <c r="J10" s="94" t="s">
        <v>96</v>
      </c>
      <c r="K10" s="82" t="s">
        <v>97</v>
      </c>
      <c r="L10" s="84" t="s">
        <v>154</v>
      </c>
      <c r="M10" s="80" t="s">
        <v>155</v>
      </c>
      <c r="N10" s="47" t="s">
        <v>156</v>
      </c>
      <c r="O10" s="94"/>
      <c r="P10" s="83" t="s">
        <v>157</v>
      </c>
      <c r="Q10" s="95" t="s">
        <v>158</v>
      </c>
      <c r="R10" s="98" t="s">
        <v>159</v>
      </c>
      <c r="S10" s="83" t="s">
        <v>160</v>
      </c>
      <c r="T10" s="94" t="s">
        <v>126</v>
      </c>
      <c r="U10" s="78"/>
      <c r="V10" s="85" t="s">
        <v>107</v>
      </c>
      <c r="W10" s="86">
        <v>46036</v>
      </c>
      <c r="X10" s="87">
        <v>0.70499999999999996</v>
      </c>
      <c r="Y10" s="88" t="str">
        <f t="shared" si="0"/>
        <v>Đạt mức cơ bản và tái đánh giá sau 6 tháng</v>
      </c>
      <c r="Z10" s="82"/>
      <c r="AA10" s="82"/>
      <c r="AB10" s="82"/>
      <c r="AC10" s="82"/>
      <c r="AD10" s="82"/>
      <c r="AE10" s="82"/>
      <c r="AF10" s="82"/>
      <c r="AG10" s="82"/>
      <c r="AH10" s="89">
        <v>0.70499999999999996</v>
      </c>
      <c r="AI10" s="88" t="str">
        <f t="shared" si="1"/>
        <v>Đạt mức cơ bản và tái đánh giá sau 6 tháng</v>
      </c>
      <c r="AJ10" s="82" t="str">
        <f t="shared" si="2"/>
        <v/>
      </c>
      <c r="AK10" s="90"/>
      <c r="AL10" s="184">
        <f t="shared" si="3"/>
        <v>46217</v>
      </c>
      <c r="AM10" s="463" t="str">
        <f t="shared" si="4"/>
        <v>Đạt</v>
      </c>
      <c r="AN10" s="460"/>
      <c r="AO10" s="460">
        <f t="shared" si="5"/>
        <v>1</v>
      </c>
      <c r="AP10" s="460">
        <f t="shared" si="6"/>
        <v>0</v>
      </c>
      <c r="AQ10" s="471">
        <f t="shared" si="7"/>
        <v>0</v>
      </c>
      <c r="AR10" s="460" t="str">
        <f t="shared" si="8"/>
        <v>2062723Rau củ</v>
      </c>
    </row>
    <row r="11" spans="1:44" s="48" customFormat="1" ht="16.5" customHeight="1">
      <c r="A11" s="78">
        <v>8</v>
      </c>
      <c r="B11" s="78">
        <v>2026</v>
      </c>
      <c r="C11" s="78" t="s">
        <v>89</v>
      </c>
      <c r="D11" s="47" t="s">
        <v>161</v>
      </c>
      <c r="E11" s="94" t="s">
        <v>162</v>
      </c>
      <c r="F11" s="81" t="s">
        <v>163</v>
      </c>
      <c r="G11" s="82" t="s">
        <v>164</v>
      </c>
      <c r="H11" s="83" t="s">
        <v>94</v>
      </c>
      <c r="I11" s="94" t="s">
        <v>165</v>
      </c>
      <c r="J11" s="94" t="s">
        <v>132</v>
      </c>
      <c r="K11" s="82" t="s">
        <v>97</v>
      </c>
      <c r="L11" s="84" t="s">
        <v>166</v>
      </c>
      <c r="M11" s="94" t="s">
        <v>167</v>
      </c>
      <c r="N11" s="142" t="s">
        <v>168</v>
      </c>
      <c r="O11" s="94"/>
      <c r="P11" s="47" t="s">
        <v>169</v>
      </c>
      <c r="Q11" s="78" t="s">
        <v>170</v>
      </c>
      <c r="R11" s="94" t="s">
        <v>171</v>
      </c>
      <c r="S11" s="47" t="s">
        <v>172</v>
      </c>
      <c r="T11" s="94" t="s">
        <v>126</v>
      </c>
      <c r="U11" s="47"/>
      <c r="V11" s="85" t="s">
        <v>107</v>
      </c>
      <c r="W11" s="86">
        <v>46029</v>
      </c>
      <c r="X11" s="87">
        <v>0.67</v>
      </c>
      <c r="Y11" s="88" t="str">
        <f t="shared" si="0"/>
        <v>Đạt mức cơ bản và tái đánh giá sau 6 tháng</v>
      </c>
      <c r="Z11" s="82"/>
      <c r="AA11" s="82"/>
      <c r="AB11" s="82" t="s">
        <v>110</v>
      </c>
      <c r="AC11" s="110" t="s">
        <v>173</v>
      </c>
      <c r="AD11" s="82"/>
      <c r="AE11" s="82"/>
      <c r="AF11" s="82" t="s">
        <v>174</v>
      </c>
      <c r="AG11" s="110" t="s">
        <v>175</v>
      </c>
      <c r="AH11" s="89">
        <v>0.67</v>
      </c>
      <c r="AI11" s="88" t="str">
        <f t="shared" si="1"/>
        <v>Đạt mức cơ bản và tái đánh giá sau 6 tháng</v>
      </c>
      <c r="AJ11" s="82" t="str">
        <f t="shared" si="2"/>
        <v/>
      </c>
      <c r="AK11" s="90"/>
      <c r="AL11" s="184">
        <f t="shared" si="3"/>
        <v>46210</v>
      </c>
      <c r="AM11" s="463" t="str">
        <f t="shared" si="4"/>
        <v>Đạt</v>
      </c>
      <c r="AN11" s="460"/>
      <c r="AO11" s="460">
        <f t="shared" si="5"/>
        <v>1</v>
      </c>
      <c r="AP11" s="460">
        <f t="shared" si="6"/>
        <v>0</v>
      </c>
      <c r="AQ11" s="471">
        <f t="shared" si="7"/>
        <v>0</v>
      </c>
      <c r="AR11" s="460" t="str">
        <f t="shared" si="8"/>
        <v>2060299Bánh kẹo</v>
      </c>
    </row>
    <row r="12" spans="1:44" s="48" customFormat="1" ht="16.5" customHeight="1">
      <c r="A12" s="78">
        <v>9</v>
      </c>
      <c r="B12" s="78">
        <v>2026</v>
      </c>
      <c r="C12" s="78" t="s">
        <v>89</v>
      </c>
      <c r="D12" s="47" t="s">
        <v>90</v>
      </c>
      <c r="E12" s="94" t="s">
        <v>176</v>
      </c>
      <c r="F12" s="81" t="s">
        <v>177</v>
      </c>
      <c r="G12" s="82" t="s">
        <v>93</v>
      </c>
      <c r="H12" s="83" t="s">
        <v>94</v>
      </c>
      <c r="I12" s="94" t="s">
        <v>153</v>
      </c>
      <c r="J12" s="94" t="s">
        <v>178</v>
      </c>
      <c r="K12" s="82" t="s">
        <v>97</v>
      </c>
      <c r="L12" s="84" t="s">
        <v>179</v>
      </c>
      <c r="M12" s="99" t="s">
        <v>180</v>
      </c>
      <c r="N12" s="99" t="s">
        <v>181</v>
      </c>
      <c r="O12" s="94"/>
      <c r="P12" s="479" t="s">
        <v>182</v>
      </c>
      <c r="Q12" s="100" t="s">
        <v>183</v>
      </c>
      <c r="R12" s="101" t="s">
        <v>184</v>
      </c>
      <c r="S12" s="47" t="s">
        <v>185</v>
      </c>
      <c r="T12" s="94" t="s">
        <v>126</v>
      </c>
      <c r="U12" s="47"/>
      <c r="V12" s="85" t="s">
        <v>107</v>
      </c>
      <c r="W12" s="86">
        <v>46034</v>
      </c>
      <c r="X12" s="87">
        <v>0.67</v>
      </c>
      <c r="Y12" s="88" t="str">
        <f t="shared" si="0"/>
        <v>Đạt mức cơ bản và tái đánh giá sau 6 tháng</v>
      </c>
      <c r="Z12" s="82"/>
      <c r="AA12" s="82"/>
      <c r="AB12" s="82" t="s">
        <v>110</v>
      </c>
      <c r="AC12" s="92" t="s">
        <v>186</v>
      </c>
      <c r="AD12" s="82"/>
      <c r="AE12" s="82"/>
      <c r="AF12" s="82" t="s">
        <v>174</v>
      </c>
      <c r="AG12" s="110" t="s">
        <v>187</v>
      </c>
      <c r="AH12" s="89">
        <v>0.67</v>
      </c>
      <c r="AI12" s="88" t="str">
        <f t="shared" si="1"/>
        <v>Đạt mức cơ bản và tái đánh giá sau 6 tháng</v>
      </c>
      <c r="AJ12" s="82" t="str">
        <f t="shared" si="2"/>
        <v/>
      </c>
      <c r="AK12" s="90"/>
      <c r="AL12" s="184">
        <f t="shared" si="3"/>
        <v>46215</v>
      </c>
      <c r="AM12" s="463" t="str">
        <f t="shared" si="4"/>
        <v>Đạt</v>
      </c>
      <c r="AN12" s="460"/>
      <c r="AO12" s="460">
        <f t="shared" si="5"/>
        <v>1</v>
      </c>
      <c r="AP12" s="460">
        <f t="shared" si="6"/>
        <v>0</v>
      </c>
      <c r="AQ12" s="471">
        <f t="shared" si="7"/>
        <v>0</v>
      </c>
      <c r="AR12" s="460" t="str">
        <f t="shared" si="8"/>
        <v>NCC mớiBánh mỳ</v>
      </c>
    </row>
    <row r="13" spans="1:44" s="48" customFormat="1" ht="16.5" customHeight="1">
      <c r="A13" s="78">
        <v>10</v>
      </c>
      <c r="B13" s="78">
        <v>2026</v>
      </c>
      <c r="C13" s="78" t="s">
        <v>89</v>
      </c>
      <c r="D13" s="47" t="s">
        <v>90</v>
      </c>
      <c r="E13" s="94" t="s">
        <v>188</v>
      </c>
      <c r="F13" s="81" t="s">
        <v>189</v>
      </c>
      <c r="G13" s="82" t="s">
        <v>190</v>
      </c>
      <c r="H13" s="83" t="s">
        <v>94</v>
      </c>
      <c r="I13" s="80" t="s">
        <v>118</v>
      </c>
      <c r="J13" s="94" t="s">
        <v>132</v>
      </c>
      <c r="K13" s="82" t="s">
        <v>97</v>
      </c>
      <c r="L13" s="84" t="s">
        <v>191</v>
      </c>
      <c r="M13" s="94" t="s">
        <v>192</v>
      </c>
      <c r="N13" s="47" t="s">
        <v>193</v>
      </c>
      <c r="O13" s="94"/>
      <c r="P13" s="47" t="s">
        <v>194</v>
      </c>
      <c r="Q13" s="78">
        <v>932729717</v>
      </c>
      <c r="R13" s="331" t="s">
        <v>195</v>
      </c>
      <c r="S13" s="47" t="s">
        <v>196</v>
      </c>
      <c r="T13" s="94" t="s">
        <v>126</v>
      </c>
      <c r="U13" s="47"/>
      <c r="V13" s="85" t="s">
        <v>107</v>
      </c>
      <c r="W13" s="86">
        <v>46038</v>
      </c>
      <c r="X13" s="87">
        <v>0.71</v>
      </c>
      <c r="Y13" s="88" t="str">
        <f t="shared" si="0"/>
        <v>Đạt mức cơ bản và tái đánh giá sau 6 tháng</v>
      </c>
      <c r="Z13" s="82"/>
      <c r="AA13" s="82"/>
      <c r="AB13" s="82" t="s">
        <v>150</v>
      </c>
      <c r="AC13" s="92" t="s">
        <v>197</v>
      </c>
      <c r="AD13" s="82"/>
      <c r="AE13" s="82"/>
      <c r="AF13" s="82" t="s">
        <v>128</v>
      </c>
      <c r="AG13" s="82" t="s">
        <v>198</v>
      </c>
      <c r="AH13" s="89">
        <v>0.71</v>
      </c>
      <c r="AI13" s="88" t="str">
        <f t="shared" si="1"/>
        <v>Đạt mức cơ bản và tái đánh giá sau 6 tháng</v>
      </c>
      <c r="AJ13" s="82" t="str">
        <f t="shared" si="2"/>
        <v/>
      </c>
      <c r="AK13" s="90"/>
      <c r="AL13" s="184">
        <f t="shared" si="3"/>
        <v>46219</v>
      </c>
      <c r="AM13" s="463" t="str">
        <f t="shared" si="4"/>
        <v>Đạt</v>
      </c>
      <c r="AN13" s="460"/>
      <c r="AO13" s="460">
        <f t="shared" si="5"/>
        <v>1</v>
      </c>
      <c r="AP13" s="460">
        <f t="shared" si="6"/>
        <v>0</v>
      </c>
      <c r="AQ13" s="471">
        <f t="shared" si="7"/>
        <v>0</v>
      </c>
      <c r="AR13" s="460" t="str">
        <f t="shared" si="8"/>
        <v>2008365Thức ăn nấu sẵn</v>
      </c>
    </row>
    <row r="14" spans="1:44" s="48" customFormat="1" ht="16.5" customHeight="1">
      <c r="A14" s="78">
        <v>11</v>
      </c>
      <c r="B14" s="78">
        <v>2026</v>
      </c>
      <c r="C14" s="78" t="s">
        <v>89</v>
      </c>
      <c r="D14" s="47" t="s">
        <v>90</v>
      </c>
      <c r="E14" s="80" t="s">
        <v>115</v>
      </c>
      <c r="F14" s="81" t="s">
        <v>116</v>
      </c>
      <c r="G14" s="82" t="s">
        <v>117</v>
      </c>
      <c r="H14" s="83" t="s">
        <v>94</v>
      </c>
      <c r="I14" s="80" t="s">
        <v>199</v>
      </c>
      <c r="J14" s="80" t="s">
        <v>96</v>
      </c>
      <c r="K14" s="80" t="s">
        <v>200</v>
      </c>
      <c r="L14" s="84" t="s">
        <v>201</v>
      </c>
      <c r="M14" s="94" t="s">
        <v>202</v>
      </c>
      <c r="N14" s="80" t="s">
        <v>203</v>
      </c>
      <c r="O14" s="102"/>
      <c r="P14" s="83" t="s">
        <v>204</v>
      </c>
      <c r="Q14" s="85" t="s">
        <v>205</v>
      </c>
      <c r="R14" s="83" t="s">
        <v>206</v>
      </c>
      <c r="S14" s="83" t="s">
        <v>207</v>
      </c>
      <c r="T14" s="83" t="s">
        <v>105</v>
      </c>
      <c r="U14" s="80"/>
      <c r="V14" s="85" t="s">
        <v>107</v>
      </c>
      <c r="W14" s="86">
        <v>46032</v>
      </c>
      <c r="X14" s="87">
        <v>0</v>
      </c>
      <c r="Y14" s="88" t="str">
        <f t="shared" si="0"/>
        <v xml:space="preserve"> Không đạt và ngừng mua hàng</v>
      </c>
      <c r="Z14" s="82"/>
      <c r="AA14" s="82"/>
      <c r="AB14" s="82"/>
      <c r="AC14" s="82"/>
      <c r="AD14" s="82"/>
      <c r="AE14" s="82"/>
      <c r="AF14" s="82" t="s">
        <v>110</v>
      </c>
      <c r="AG14" s="82" t="s">
        <v>208</v>
      </c>
      <c r="AH14" s="89">
        <v>0.63</v>
      </c>
      <c r="AI14" s="88" t="str">
        <f t="shared" si="1"/>
        <v>Đạt mức cơ bản và tái đánh giá sau 6 tháng</v>
      </c>
      <c r="AJ14" s="82" t="str">
        <f t="shared" si="2"/>
        <v>NCC đã gửi hành động khắc phục</v>
      </c>
      <c r="AK14" s="86">
        <v>46035</v>
      </c>
      <c r="AL14" s="184">
        <f t="shared" si="3"/>
        <v>46213</v>
      </c>
      <c r="AM14" s="463" t="str">
        <f t="shared" si="4"/>
        <v>Đạt</v>
      </c>
      <c r="AN14" s="460"/>
      <c r="AO14" s="460">
        <f t="shared" si="5"/>
        <v>1</v>
      </c>
      <c r="AP14" s="460">
        <f t="shared" si="6"/>
        <v>0</v>
      </c>
      <c r="AQ14" s="471">
        <f t="shared" si="7"/>
        <v>0</v>
      </c>
      <c r="AR14" s="460" t="str">
        <f t="shared" si="8"/>
        <v>2002718Trái cây</v>
      </c>
    </row>
    <row r="15" spans="1:44" s="48" customFormat="1" ht="16.5" customHeight="1">
      <c r="A15" s="78">
        <v>12</v>
      </c>
      <c r="B15" s="78">
        <v>2026</v>
      </c>
      <c r="C15" s="78" t="s">
        <v>89</v>
      </c>
      <c r="D15" s="47" t="s">
        <v>90</v>
      </c>
      <c r="E15" s="80" t="s">
        <v>115</v>
      </c>
      <c r="F15" s="81" t="s">
        <v>116</v>
      </c>
      <c r="G15" s="82" t="s">
        <v>117</v>
      </c>
      <c r="H15" s="83" t="s">
        <v>94</v>
      </c>
      <c r="I15" s="80" t="s">
        <v>199</v>
      </c>
      <c r="J15" s="80" t="s">
        <v>96</v>
      </c>
      <c r="K15" s="80" t="s">
        <v>200</v>
      </c>
      <c r="L15" s="84" t="s">
        <v>201</v>
      </c>
      <c r="M15" s="94" t="s">
        <v>202</v>
      </c>
      <c r="N15" s="80" t="s">
        <v>209</v>
      </c>
      <c r="O15" s="102"/>
      <c r="P15" s="83" t="s">
        <v>204</v>
      </c>
      <c r="Q15" s="85" t="s">
        <v>210</v>
      </c>
      <c r="R15" s="83" t="s">
        <v>206</v>
      </c>
      <c r="S15" s="83" t="s">
        <v>207</v>
      </c>
      <c r="T15" s="83" t="s">
        <v>105</v>
      </c>
      <c r="U15" s="80"/>
      <c r="V15" s="85" t="s">
        <v>107</v>
      </c>
      <c r="W15" s="86">
        <v>46032</v>
      </c>
      <c r="X15" s="87">
        <v>0</v>
      </c>
      <c r="Y15" s="88" t="str">
        <f t="shared" si="0"/>
        <v xml:space="preserve"> Không đạt và ngừng mua hàng</v>
      </c>
      <c r="Z15" s="82"/>
      <c r="AA15" s="82"/>
      <c r="AB15" s="82"/>
      <c r="AC15" s="82"/>
      <c r="AD15" s="82"/>
      <c r="AE15" s="82"/>
      <c r="AF15" s="82" t="s">
        <v>110</v>
      </c>
      <c r="AG15" s="82" t="s">
        <v>211</v>
      </c>
      <c r="AH15" s="89">
        <v>0.64</v>
      </c>
      <c r="AI15" s="88" t="str">
        <f t="shared" si="1"/>
        <v>Đạt mức cơ bản và tái đánh giá sau 6 tháng</v>
      </c>
      <c r="AJ15" s="82" t="str">
        <f t="shared" si="2"/>
        <v>NCC đã gửi hành động khắc phục</v>
      </c>
      <c r="AK15" s="86">
        <v>46035</v>
      </c>
      <c r="AL15" s="184">
        <f t="shared" si="3"/>
        <v>46213</v>
      </c>
      <c r="AM15" s="463" t="str">
        <f t="shared" si="4"/>
        <v>Đạt</v>
      </c>
      <c r="AN15" s="460"/>
      <c r="AO15" s="460">
        <f t="shared" si="5"/>
        <v>1</v>
      </c>
      <c r="AP15" s="460">
        <f t="shared" si="6"/>
        <v>0</v>
      </c>
      <c r="AQ15" s="471">
        <f t="shared" si="7"/>
        <v>0</v>
      </c>
      <c r="AR15" s="460" t="str">
        <f t="shared" si="8"/>
        <v>2002718Trái cây</v>
      </c>
    </row>
    <row r="16" spans="1:44" s="48" customFormat="1" ht="16.5" customHeight="1">
      <c r="A16" s="78">
        <v>13</v>
      </c>
      <c r="B16" s="78">
        <v>2026</v>
      </c>
      <c r="C16" s="78" t="s">
        <v>89</v>
      </c>
      <c r="D16" s="47" t="s">
        <v>90</v>
      </c>
      <c r="E16" s="80" t="s">
        <v>115</v>
      </c>
      <c r="F16" s="81" t="s">
        <v>116</v>
      </c>
      <c r="G16" s="82" t="s">
        <v>117</v>
      </c>
      <c r="H16" s="83" t="s">
        <v>94</v>
      </c>
      <c r="I16" s="80" t="s">
        <v>199</v>
      </c>
      <c r="J16" s="80" t="s">
        <v>96</v>
      </c>
      <c r="K16" s="80" t="s">
        <v>200</v>
      </c>
      <c r="L16" s="84" t="s">
        <v>201</v>
      </c>
      <c r="M16" s="94" t="s">
        <v>202</v>
      </c>
      <c r="N16" s="80" t="s">
        <v>212</v>
      </c>
      <c r="O16" s="102"/>
      <c r="P16" s="83" t="s">
        <v>204</v>
      </c>
      <c r="Q16" s="85" t="s">
        <v>213</v>
      </c>
      <c r="R16" s="83" t="s">
        <v>206</v>
      </c>
      <c r="S16" s="83" t="s">
        <v>207</v>
      </c>
      <c r="T16" s="83" t="s">
        <v>105</v>
      </c>
      <c r="U16" s="80"/>
      <c r="V16" s="85" t="s">
        <v>107</v>
      </c>
      <c r="W16" s="86">
        <v>46032</v>
      </c>
      <c r="X16" s="87">
        <v>0</v>
      </c>
      <c r="Y16" s="88" t="str">
        <f t="shared" si="0"/>
        <v xml:space="preserve"> Không đạt và ngừng mua hàng</v>
      </c>
      <c r="Z16" s="82"/>
      <c r="AA16" s="82"/>
      <c r="AB16" s="82"/>
      <c r="AC16" s="82"/>
      <c r="AD16" s="82"/>
      <c r="AE16" s="82"/>
      <c r="AF16" s="82" t="s">
        <v>110</v>
      </c>
      <c r="AG16" s="82" t="s">
        <v>208</v>
      </c>
      <c r="AH16" s="89">
        <v>0.6</v>
      </c>
      <c r="AI16" s="88" t="str">
        <f t="shared" si="1"/>
        <v>Đạt mức cơ bản và tái đánh giá sau 6 tháng</v>
      </c>
      <c r="AJ16" s="82" t="str">
        <f t="shared" si="2"/>
        <v>NCC đã gửi hành động khắc phục</v>
      </c>
      <c r="AK16" s="86">
        <v>46035</v>
      </c>
      <c r="AL16" s="184">
        <f t="shared" si="3"/>
        <v>46213</v>
      </c>
      <c r="AM16" s="463" t="str">
        <f t="shared" si="4"/>
        <v>Đạt</v>
      </c>
      <c r="AN16" s="460"/>
      <c r="AO16" s="460">
        <f t="shared" si="5"/>
        <v>1</v>
      </c>
      <c r="AP16" s="460">
        <f t="shared" si="6"/>
        <v>0</v>
      </c>
      <c r="AQ16" s="471">
        <f t="shared" si="7"/>
        <v>0</v>
      </c>
      <c r="AR16" s="460" t="str">
        <f t="shared" si="8"/>
        <v>2002718Trái cây</v>
      </c>
    </row>
    <row r="17" spans="1:44" s="48" customFormat="1" ht="16.5" customHeight="1">
      <c r="A17" s="78">
        <v>14</v>
      </c>
      <c r="B17" s="78">
        <v>2026</v>
      </c>
      <c r="C17" s="78" t="s">
        <v>89</v>
      </c>
      <c r="D17" s="79" t="s">
        <v>90</v>
      </c>
      <c r="E17" s="94" t="s">
        <v>188</v>
      </c>
      <c r="F17" s="81" t="s">
        <v>214</v>
      </c>
      <c r="G17" s="82" t="s">
        <v>215</v>
      </c>
      <c r="H17" s="47" t="s">
        <v>216</v>
      </c>
      <c r="I17" s="80" t="s">
        <v>217</v>
      </c>
      <c r="J17" s="80" t="s">
        <v>132</v>
      </c>
      <c r="K17" s="94" t="s">
        <v>218</v>
      </c>
      <c r="L17" s="84" t="s">
        <v>219</v>
      </c>
      <c r="M17" s="94" t="s">
        <v>220</v>
      </c>
      <c r="N17" s="80" t="s">
        <v>221</v>
      </c>
      <c r="O17" s="80" t="s">
        <v>222</v>
      </c>
      <c r="P17" s="83" t="s">
        <v>223</v>
      </c>
      <c r="Q17" s="95" t="s">
        <v>224</v>
      </c>
      <c r="R17" s="103" t="s">
        <v>225</v>
      </c>
      <c r="S17" s="83" t="s">
        <v>226</v>
      </c>
      <c r="T17" s="83" t="s">
        <v>227</v>
      </c>
      <c r="U17" s="80" t="s">
        <v>228</v>
      </c>
      <c r="V17" s="85" t="s">
        <v>107</v>
      </c>
      <c r="W17" s="86">
        <v>46031</v>
      </c>
      <c r="X17" s="87">
        <v>0.72699999999999998</v>
      </c>
      <c r="Y17" s="88" t="str">
        <f t="shared" si="0"/>
        <v>Đạt mức cơ bản và tái đánh giá sau 6 tháng</v>
      </c>
      <c r="Z17" s="82"/>
      <c r="AA17" s="82"/>
      <c r="AB17" s="82" t="s">
        <v>110</v>
      </c>
      <c r="AC17" s="104" t="s">
        <v>229</v>
      </c>
      <c r="AD17" s="82"/>
      <c r="AE17" s="82"/>
      <c r="AF17" s="82" t="s">
        <v>128</v>
      </c>
      <c r="AG17" s="104" t="s">
        <v>230</v>
      </c>
      <c r="AH17" s="89">
        <v>0.75</v>
      </c>
      <c r="AI17" s="88" t="str">
        <f t="shared" si="1"/>
        <v>Đạt mức cơ bản và tái đánh giá sau 6 tháng</v>
      </c>
      <c r="AJ17" s="82" t="str">
        <f t="shared" si="2"/>
        <v>NCC đã gửi hành động khắc phục</v>
      </c>
      <c r="AK17" s="90"/>
      <c r="AL17" s="184">
        <f t="shared" si="3"/>
        <v>46212</v>
      </c>
      <c r="AM17" s="463" t="str">
        <f t="shared" si="4"/>
        <v>Đạt</v>
      </c>
      <c r="AN17" s="460"/>
      <c r="AO17" s="460">
        <f t="shared" si="5"/>
        <v>1</v>
      </c>
      <c r="AP17" s="460">
        <f t="shared" si="6"/>
        <v>0</v>
      </c>
      <c r="AQ17" s="471">
        <f t="shared" si="7"/>
        <v>0</v>
      </c>
      <c r="AR17" s="460" t="str">
        <f t="shared" si="8"/>
        <v>2007828Thức ăn nấu sẵn</v>
      </c>
    </row>
    <row r="18" spans="1:44" s="48" customFormat="1" ht="16.5" customHeight="1">
      <c r="A18" s="78">
        <v>15</v>
      </c>
      <c r="B18" s="78">
        <v>2026</v>
      </c>
      <c r="C18" s="78" t="s">
        <v>89</v>
      </c>
      <c r="D18" s="83" t="s">
        <v>90</v>
      </c>
      <c r="E18" s="80" t="s">
        <v>115</v>
      </c>
      <c r="F18" s="81" t="s">
        <v>116</v>
      </c>
      <c r="G18" s="82" t="s">
        <v>117</v>
      </c>
      <c r="H18" s="83" t="s">
        <v>94</v>
      </c>
      <c r="I18" s="94" t="s">
        <v>153</v>
      </c>
      <c r="J18" s="80" t="s">
        <v>96</v>
      </c>
      <c r="K18" s="80" t="s">
        <v>142</v>
      </c>
      <c r="L18" s="84" t="s">
        <v>231</v>
      </c>
      <c r="M18" s="80" t="s">
        <v>232</v>
      </c>
      <c r="N18" s="82"/>
      <c r="O18" s="80" t="s">
        <v>233</v>
      </c>
      <c r="P18" s="83" t="s">
        <v>234</v>
      </c>
      <c r="Q18" s="85" t="s">
        <v>235</v>
      </c>
      <c r="R18" s="83" t="s">
        <v>236</v>
      </c>
      <c r="S18" s="83" t="s">
        <v>237</v>
      </c>
      <c r="T18" s="83" t="s">
        <v>105</v>
      </c>
      <c r="U18" s="80"/>
      <c r="V18" s="85" t="s">
        <v>107</v>
      </c>
      <c r="W18" s="86">
        <v>46035</v>
      </c>
      <c r="X18" s="87">
        <v>0.64</v>
      </c>
      <c r="Y18" s="88" t="str">
        <f t="shared" si="0"/>
        <v>Đạt mức cơ bản và tái đánh giá sau 6 tháng</v>
      </c>
      <c r="Z18" s="82"/>
      <c r="AA18" s="82"/>
      <c r="AB18" s="82"/>
      <c r="AC18" s="82"/>
      <c r="AD18" s="82"/>
      <c r="AE18" s="82"/>
      <c r="AF18" s="82" t="s">
        <v>110</v>
      </c>
      <c r="AG18" s="110" t="s">
        <v>238</v>
      </c>
      <c r="AH18" s="89">
        <v>0.75</v>
      </c>
      <c r="AI18" s="88" t="str">
        <f t="shared" si="1"/>
        <v>Đạt mức cơ bản và tái đánh giá sau 6 tháng</v>
      </c>
      <c r="AJ18" s="82" t="str">
        <f t="shared" si="2"/>
        <v>NCC đã gửi hành động khắc phục</v>
      </c>
      <c r="AK18" s="86">
        <v>46040</v>
      </c>
      <c r="AL18" s="184">
        <f t="shared" si="3"/>
        <v>46216</v>
      </c>
      <c r="AM18" s="463" t="str">
        <f t="shared" si="4"/>
        <v>Đạt</v>
      </c>
      <c r="AN18" s="460"/>
      <c r="AO18" s="460">
        <f t="shared" si="5"/>
        <v>1</v>
      </c>
      <c r="AP18" s="460">
        <f t="shared" si="6"/>
        <v>0</v>
      </c>
      <c r="AQ18" s="471">
        <f t="shared" si="7"/>
        <v>0</v>
      </c>
      <c r="AR18" s="460" t="str">
        <f t="shared" si="8"/>
        <v>2011489Trái cây</v>
      </c>
    </row>
    <row r="19" spans="1:44" s="48" customFormat="1" ht="16.5" customHeight="1">
      <c r="A19" s="78">
        <v>16</v>
      </c>
      <c r="B19" s="78">
        <v>2026</v>
      </c>
      <c r="C19" s="78" t="s">
        <v>89</v>
      </c>
      <c r="D19" s="83" t="s">
        <v>90</v>
      </c>
      <c r="E19" s="80" t="s">
        <v>188</v>
      </c>
      <c r="F19" s="81" t="s">
        <v>189</v>
      </c>
      <c r="G19" s="82" t="s">
        <v>190</v>
      </c>
      <c r="H19" s="83" t="s">
        <v>94</v>
      </c>
      <c r="I19" s="80" t="s">
        <v>239</v>
      </c>
      <c r="J19" s="80" t="s">
        <v>132</v>
      </c>
      <c r="K19" s="82" t="s">
        <v>97</v>
      </c>
      <c r="L19" s="84" t="s">
        <v>240</v>
      </c>
      <c r="M19" s="80" t="s">
        <v>241</v>
      </c>
      <c r="N19" s="82"/>
      <c r="O19" s="80" t="s">
        <v>242</v>
      </c>
      <c r="P19" s="83" t="s">
        <v>243</v>
      </c>
      <c r="Q19" s="330" t="s">
        <v>244</v>
      </c>
      <c r="R19" s="83" t="s">
        <v>245</v>
      </c>
      <c r="S19" s="83" t="s">
        <v>246</v>
      </c>
      <c r="T19" s="83" t="s">
        <v>105</v>
      </c>
      <c r="U19" s="80"/>
      <c r="V19" s="85" t="s">
        <v>107</v>
      </c>
      <c r="W19" s="86">
        <v>46037</v>
      </c>
      <c r="X19" s="87">
        <v>0.64</v>
      </c>
      <c r="Y19" s="88" t="str">
        <f t="shared" si="0"/>
        <v>Đạt mức cơ bản và tái đánh giá sau 6 tháng</v>
      </c>
      <c r="Z19" s="82"/>
      <c r="AA19" s="82"/>
      <c r="AB19" s="82"/>
      <c r="AC19" s="82"/>
      <c r="AD19" s="82" t="s">
        <v>247</v>
      </c>
      <c r="AE19" s="92" t="s">
        <v>248</v>
      </c>
      <c r="AF19" s="82"/>
      <c r="AG19" s="82"/>
      <c r="AH19" s="89">
        <v>0.75</v>
      </c>
      <c r="AI19" s="88" t="str">
        <f t="shared" si="1"/>
        <v>Đạt mức cơ bản và tái đánh giá sau 6 tháng</v>
      </c>
      <c r="AJ19" s="82" t="str">
        <f t="shared" si="2"/>
        <v>NCC đã gửi hành động khắc phục</v>
      </c>
      <c r="AK19" s="86">
        <v>46043</v>
      </c>
      <c r="AL19" s="184">
        <f t="shared" si="3"/>
        <v>46218</v>
      </c>
      <c r="AM19" s="463" t="str">
        <f t="shared" si="4"/>
        <v>Đạt</v>
      </c>
      <c r="AN19" s="460"/>
      <c r="AO19" s="460">
        <f t="shared" si="5"/>
        <v>1</v>
      </c>
      <c r="AP19" s="460">
        <f t="shared" si="6"/>
        <v>0</v>
      </c>
      <c r="AQ19" s="471">
        <f t="shared" si="7"/>
        <v>0</v>
      </c>
      <c r="AR19" s="460" t="str">
        <f t="shared" si="8"/>
        <v>2001584Thức ăn nấu sẵn</v>
      </c>
    </row>
    <row r="20" spans="1:44" s="48" customFormat="1" ht="16.5" customHeight="1">
      <c r="A20" s="78">
        <v>17</v>
      </c>
      <c r="B20" s="78">
        <v>2026</v>
      </c>
      <c r="C20" s="78" t="s">
        <v>89</v>
      </c>
      <c r="D20" s="83" t="s">
        <v>90</v>
      </c>
      <c r="E20" s="80" t="s">
        <v>130</v>
      </c>
      <c r="F20" s="81" t="s">
        <v>249</v>
      </c>
      <c r="G20" s="82" t="s">
        <v>117</v>
      </c>
      <c r="H20" s="83" t="s">
        <v>94</v>
      </c>
      <c r="I20" s="80" t="s">
        <v>250</v>
      </c>
      <c r="J20" s="80" t="s">
        <v>96</v>
      </c>
      <c r="K20" s="80" t="s">
        <v>200</v>
      </c>
      <c r="L20" s="84" t="s">
        <v>251</v>
      </c>
      <c r="M20" s="80" t="s">
        <v>252</v>
      </c>
      <c r="N20" s="82"/>
      <c r="O20" s="80" t="s">
        <v>242</v>
      </c>
      <c r="P20" s="83" t="s">
        <v>253</v>
      </c>
      <c r="Q20" s="85" t="s">
        <v>254</v>
      </c>
      <c r="R20" s="83" t="s">
        <v>255</v>
      </c>
      <c r="S20" s="83" t="s">
        <v>256</v>
      </c>
      <c r="T20" s="83" t="s">
        <v>257</v>
      </c>
      <c r="U20" s="80"/>
      <c r="V20" s="85" t="s">
        <v>107</v>
      </c>
      <c r="W20" s="86">
        <v>46036</v>
      </c>
      <c r="X20" s="87">
        <v>0.71</v>
      </c>
      <c r="Y20" s="88" t="str">
        <f t="shared" si="0"/>
        <v>Đạt mức cơ bản và tái đánh giá sau 6 tháng</v>
      </c>
      <c r="Z20" s="82"/>
      <c r="AA20" s="82"/>
      <c r="AB20" s="82"/>
      <c r="AC20" s="82"/>
      <c r="AD20" s="82"/>
      <c r="AE20" s="82"/>
      <c r="AF20" s="82" t="s">
        <v>110</v>
      </c>
      <c r="AG20" s="105" t="s">
        <v>258</v>
      </c>
      <c r="AH20" s="89">
        <v>0.71</v>
      </c>
      <c r="AI20" s="88" t="str">
        <f t="shared" si="1"/>
        <v>Đạt mức cơ bản và tái đánh giá sau 6 tháng</v>
      </c>
      <c r="AJ20" s="82" t="str">
        <f t="shared" si="2"/>
        <v/>
      </c>
      <c r="AK20" s="106"/>
      <c r="AL20" s="184">
        <f t="shared" si="3"/>
        <v>46217</v>
      </c>
      <c r="AM20" s="463" t="str">
        <f t="shared" si="4"/>
        <v>Đạt</v>
      </c>
      <c r="AN20" s="460"/>
      <c r="AO20" s="460">
        <f t="shared" si="5"/>
        <v>1</v>
      </c>
      <c r="AP20" s="460">
        <f t="shared" si="6"/>
        <v>0</v>
      </c>
      <c r="AQ20" s="471">
        <f t="shared" si="7"/>
        <v>0</v>
      </c>
      <c r="AR20" s="460" t="str">
        <f t="shared" si="8"/>
        <v>2003719Rau củ</v>
      </c>
    </row>
    <row r="21" spans="1:44" s="48" customFormat="1" ht="16.5" customHeight="1">
      <c r="A21" s="78">
        <v>18</v>
      </c>
      <c r="B21" s="78">
        <v>2026</v>
      </c>
      <c r="C21" s="78" t="s">
        <v>89</v>
      </c>
      <c r="D21" s="83" t="s">
        <v>90</v>
      </c>
      <c r="E21" s="80" t="s">
        <v>130</v>
      </c>
      <c r="F21" s="81" t="s">
        <v>249</v>
      </c>
      <c r="G21" s="82" t="s">
        <v>117</v>
      </c>
      <c r="H21" s="83" t="s">
        <v>94</v>
      </c>
      <c r="I21" s="80" t="s">
        <v>250</v>
      </c>
      <c r="J21" s="80" t="s">
        <v>96</v>
      </c>
      <c r="K21" s="80" t="s">
        <v>200</v>
      </c>
      <c r="L21" s="84" t="s">
        <v>251</v>
      </c>
      <c r="M21" s="80" t="s">
        <v>252</v>
      </c>
      <c r="N21" s="82"/>
      <c r="O21" s="80" t="s">
        <v>259</v>
      </c>
      <c r="P21" s="83" t="s">
        <v>253</v>
      </c>
      <c r="Q21" s="85" t="s">
        <v>254</v>
      </c>
      <c r="R21" s="83" t="s">
        <v>255</v>
      </c>
      <c r="S21" s="83" t="s">
        <v>260</v>
      </c>
      <c r="T21" s="83" t="s">
        <v>257</v>
      </c>
      <c r="U21" s="80"/>
      <c r="V21" s="85" t="s">
        <v>107</v>
      </c>
      <c r="W21" s="86">
        <v>46036</v>
      </c>
      <c r="X21" s="87">
        <v>0.63</v>
      </c>
      <c r="Y21" s="88" t="str">
        <f t="shared" si="0"/>
        <v>Đạt mức cơ bản và tái đánh giá sau 6 tháng</v>
      </c>
      <c r="Z21" s="82"/>
      <c r="AA21" s="82"/>
      <c r="AB21" s="82"/>
      <c r="AC21" s="82"/>
      <c r="AD21" s="82"/>
      <c r="AE21" s="82"/>
      <c r="AF21" s="82" t="s">
        <v>110</v>
      </c>
      <c r="AG21" s="82" t="s">
        <v>261</v>
      </c>
      <c r="AH21" s="89">
        <v>0.63</v>
      </c>
      <c r="AI21" s="88" t="str">
        <f t="shared" si="1"/>
        <v>Đạt mức cơ bản và tái đánh giá sau 6 tháng</v>
      </c>
      <c r="AJ21" s="82" t="str">
        <f t="shared" si="2"/>
        <v/>
      </c>
      <c r="AK21" s="106"/>
      <c r="AL21" s="184">
        <f t="shared" si="3"/>
        <v>46217</v>
      </c>
      <c r="AM21" s="463" t="str">
        <f t="shared" si="4"/>
        <v>Đạt</v>
      </c>
      <c r="AN21" s="460"/>
      <c r="AO21" s="460">
        <f t="shared" si="5"/>
        <v>1</v>
      </c>
      <c r="AP21" s="460">
        <f t="shared" si="6"/>
        <v>0</v>
      </c>
      <c r="AQ21" s="471">
        <f t="shared" si="7"/>
        <v>0</v>
      </c>
      <c r="AR21" s="460" t="str">
        <f t="shared" si="8"/>
        <v>2003719Rau củ</v>
      </c>
    </row>
    <row r="22" spans="1:44" s="48" customFormat="1" ht="16.5" customHeight="1">
      <c r="A22" s="78">
        <v>19</v>
      </c>
      <c r="B22" s="78">
        <v>2026</v>
      </c>
      <c r="C22" s="78" t="s">
        <v>89</v>
      </c>
      <c r="D22" s="83" t="s">
        <v>90</v>
      </c>
      <c r="E22" s="80" t="s">
        <v>130</v>
      </c>
      <c r="F22" s="81" t="s">
        <v>249</v>
      </c>
      <c r="G22" s="82" t="s">
        <v>117</v>
      </c>
      <c r="H22" s="83" t="s">
        <v>94</v>
      </c>
      <c r="I22" s="80" t="s">
        <v>250</v>
      </c>
      <c r="J22" s="80" t="s">
        <v>96</v>
      </c>
      <c r="K22" s="80" t="s">
        <v>200</v>
      </c>
      <c r="L22" s="84" t="s">
        <v>251</v>
      </c>
      <c r="M22" s="80" t="s">
        <v>252</v>
      </c>
      <c r="N22" s="82"/>
      <c r="O22" s="80" t="s">
        <v>262</v>
      </c>
      <c r="P22" s="83" t="s">
        <v>253</v>
      </c>
      <c r="Q22" s="85" t="s">
        <v>254</v>
      </c>
      <c r="R22" s="83" t="s">
        <v>255</v>
      </c>
      <c r="S22" s="83" t="s">
        <v>263</v>
      </c>
      <c r="T22" s="83" t="s">
        <v>257</v>
      </c>
      <c r="U22" s="80"/>
      <c r="V22" s="85" t="s">
        <v>107</v>
      </c>
      <c r="W22" s="86">
        <v>46036</v>
      </c>
      <c r="X22" s="87">
        <v>0.63</v>
      </c>
      <c r="Y22" s="88" t="str">
        <f t="shared" si="0"/>
        <v>Đạt mức cơ bản và tái đánh giá sau 6 tháng</v>
      </c>
      <c r="Z22" s="82"/>
      <c r="AA22" s="82"/>
      <c r="AB22" s="82"/>
      <c r="AC22" s="82"/>
      <c r="AD22" s="82"/>
      <c r="AE22" s="82"/>
      <c r="AF22" s="82" t="s">
        <v>110</v>
      </c>
      <c r="AG22" s="82" t="s">
        <v>261</v>
      </c>
      <c r="AH22" s="89">
        <v>0.63</v>
      </c>
      <c r="AI22" s="88" t="str">
        <f t="shared" si="1"/>
        <v>Đạt mức cơ bản và tái đánh giá sau 6 tháng</v>
      </c>
      <c r="AJ22" s="82" t="str">
        <f t="shared" si="2"/>
        <v/>
      </c>
      <c r="AK22" s="106"/>
      <c r="AL22" s="184">
        <f t="shared" si="3"/>
        <v>46217</v>
      </c>
      <c r="AM22" s="463" t="str">
        <f t="shared" si="4"/>
        <v>Đạt</v>
      </c>
      <c r="AN22" s="460"/>
      <c r="AO22" s="460">
        <f t="shared" si="5"/>
        <v>1</v>
      </c>
      <c r="AP22" s="460">
        <f t="shared" si="6"/>
        <v>0</v>
      </c>
      <c r="AQ22" s="471">
        <f t="shared" si="7"/>
        <v>0</v>
      </c>
      <c r="AR22" s="460" t="str">
        <f t="shared" si="8"/>
        <v>2003719Rau củ</v>
      </c>
    </row>
    <row r="23" spans="1:44" s="48" customFormat="1" ht="16.5" customHeight="1">
      <c r="A23" s="78">
        <v>20</v>
      </c>
      <c r="B23" s="78">
        <v>2026</v>
      </c>
      <c r="C23" s="78" t="s">
        <v>89</v>
      </c>
      <c r="D23" s="83" t="s">
        <v>90</v>
      </c>
      <c r="E23" s="80" t="s">
        <v>130</v>
      </c>
      <c r="F23" s="81" t="s">
        <v>249</v>
      </c>
      <c r="G23" s="82" t="s">
        <v>117</v>
      </c>
      <c r="H23" s="83" t="s">
        <v>94</v>
      </c>
      <c r="I23" s="80" t="s">
        <v>250</v>
      </c>
      <c r="J23" s="80" t="s">
        <v>96</v>
      </c>
      <c r="K23" s="80" t="s">
        <v>200</v>
      </c>
      <c r="L23" s="84" t="s">
        <v>251</v>
      </c>
      <c r="M23" s="80" t="s">
        <v>252</v>
      </c>
      <c r="N23" s="82"/>
      <c r="O23" s="80" t="s">
        <v>264</v>
      </c>
      <c r="P23" s="83" t="s">
        <v>253</v>
      </c>
      <c r="Q23" s="85" t="s">
        <v>254</v>
      </c>
      <c r="R23" s="83" t="s">
        <v>255</v>
      </c>
      <c r="S23" s="83" t="s">
        <v>265</v>
      </c>
      <c r="T23" s="83" t="s">
        <v>257</v>
      </c>
      <c r="U23" s="80"/>
      <c r="V23" s="85" t="s">
        <v>107</v>
      </c>
      <c r="W23" s="86">
        <v>46036</v>
      </c>
      <c r="X23" s="87">
        <v>0.63</v>
      </c>
      <c r="Y23" s="88" t="str">
        <f t="shared" si="0"/>
        <v>Đạt mức cơ bản và tái đánh giá sau 6 tháng</v>
      </c>
      <c r="Z23" s="82"/>
      <c r="AA23" s="82"/>
      <c r="AB23" s="82"/>
      <c r="AC23" s="82"/>
      <c r="AD23" s="82"/>
      <c r="AE23" s="82"/>
      <c r="AF23" s="82" t="s">
        <v>110</v>
      </c>
      <c r="AG23" s="82" t="s">
        <v>261</v>
      </c>
      <c r="AH23" s="89">
        <v>0.63</v>
      </c>
      <c r="AI23" s="88" t="str">
        <f t="shared" si="1"/>
        <v>Đạt mức cơ bản và tái đánh giá sau 6 tháng</v>
      </c>
      <c r="AJ23" s="82" t="str">
        <f t="shared" si="2"/>
        <v/>
      </c>
      <c r="AK23" s="106"/>
      <c r="AL23" s="184">
        <f t="shared" si="3"/>
        <v>46217</v>
      </c>
      <c r="AM23" s="463" t="str">
        <f t="shared" si="4"/>
        <v>Đạt</v>
      </c>
      <c r="AN23" s="460"/>
      <c r="AO23" s="460">
        <f t="shared" si="5"/>
        <v>1</v>
      </c>
      <c r="AP23" s="460">
        <f t="shared" si="6"/>
        <v>0</v>
      </c>
      <c r="AQ23" s="471">
        <f t="shared" si="7"/>
        <v>0</v>
      </c>
      <c r="AR23" s="460" t="str">
        <f t="shared" si="8"/>
        <v>2003719Rau củ</v>
      </c>
    </row>
    <row r="24" spans="1:44" s="48" customFormat="1" ht="16.5" customHeight="1">
      <c r="A24" s="78">
        <v>21</v>
      </c>
      <c r="B24" s="78">
        <v>2026</v>
      </c>
      <c r="C24" s="78" t="s">
        <v>89</v>
      </c>
      <c r="D24" s="83" t="s">
        <v>90</v>
      </c>
      <c r="E24" s="80" t="s">
        <v>130</v>
      </c>
      <c r="F24" s="81" t="s">
        <v>249</v>
      </c>
      <c r="G24" s="82" t="s">
        <v>117</v>
      </c>
      <c r="H24" s="83" t="s">
        <v>94</v>
      </c>
      <c r="I24" s="80" t="s">
        <v>266</v>
      </c>
      <c r="J24" s="80" t="s">
        <v>96</v>
      </c>
      <c r="K24" s="80" t="s">
        <v>200</v>
      </c>
      <c r="L24" s="84" t="s">
        <v>267</v>
      </c>
      <c r="M24" s="80" t="s">
        <v>268</v>
      </c>
      <c r="N24" s="82"/>
      <c r="O24" s="80" t="s">
        <v>269</v>
      </c>
      <c r="P24" s="83" t="s">
        <v>122</v>
      </c>
      <c r="Q24" s="85" t="s">
        <v>270</v>
      </c>
      <c r="R24" s="83" t="s">
        <v>271</v>
      </c>
      <c r="S24" s="107" t="s">
        <v>272</v>
      </c>
      <c r="T24" s="83" t="s">
        <v>257</v>
      </c>
      <c r="U24" s="80"/>
      <c r="V24" s="85" t="s">
        <v>107</v>
      </c>
      <c r="W24" s="86">
        <v>46037</v>
      </c>
      <c r="X24" s="87">
        <v>0.71</v>
      </c>
      <c r="Y24" s="88" t="str">
        <f t="shared" si="0"/>
        <v>Đạt mức cơ bản và tái đánh giá sau 6 tháng</v>
      </c>
      <c r="Z24" s="82"/>
      <c r="AA24" s="82"/>
      <c r="AB24" s="82"/>
      <c r="AC24" s="82"/>
      <c r="AD24" s="82"/>
      <c r="AE24" s="82"/>
      <c r="AF24" s="82" t="s">
        <v>110</v>
      </c>
      <c r="AG24" s="82" t="s">
        <v>261</v>
      </c>
      <c r="AH24" s="89">
        <v>0.79</v>
      </c>
      <c r="AI24" s="88" t="str">
        <f t="shared" si="1"/>
        <v>Đạt mức trung bình và tái đánh giá sau 1 năm</v>
      </c>
      <c r="AJ24" s="82" t="str">
        <f t="shared" si="2"/>
        <v>NCC đã gửi hành động khắc phục</v>
      </c>
      <c r="AK24" s="106">
        <v>46044</v>
      </c>
      <c r="AL24" s="184">
        <f t="shared" si="3"/>
        <v>46402</v>
      </c>
      <c r="AM24" s="463" t="str">
        <f t="shared" si="4"/>
        <v>Đạt</v>
      </c>
      <c r="AN24" s="460"/>
      <c r="AO24" s="460">
        <f t="shared" si="5"/>
        <v>1</v>
      </c>
      <c r="AP24" s="460">
        <f t="shared" si="6"/>
        <v>0</v>
      </c>
      <c r="AQ24" s="471">
        <f t="shared" si="7"/>
        <v>0</v>
      </c>
      <c r="AR24" s="460" t="str">
        <f t="shared" si="8"/>
        <v>2011618Rau củ</v>
      </c>
    </row>
    <row r="25" spans="1:44" s="48" customFormat="1" ht="16.5" customHeight="1">
      <c r="A25" s="78">
        <v>22</v>
      </c>
      <c r="B25" s="78">
        <v>2026</v>
      </c>
      <c r="C25" s="78" t="s">
        <v>89</v>
      </c>
      <c r="D25" s="83" t="s">
        <v>90</v>
      </c>
      <c r="E25" s="80" t="s">
        <v>130</v>
      </c>
      <c r="F25" s="81" t="s">
        <v>249</v>
      </c>
      <c r="G25" s="82" t="s">
        <v>117</v>
      </c>
      <c r="H25" s="83" t="s">
        <v>94</v>
      </c>
      <c r="I25" s="80" t="s">
        <v>266</v>
      </c>
      <c r="J25" s="80" t="s">
        <v>96</v>
      </c>
      <c r="K25" s="80" t="s">
        <v>200</v>
      </c>
      <c r="L25" s="84" t="s">
        <v>267</v>
      </c>
      <c r="M25" s="80" t="s">
        <v>268</v>
      </c>
      <c r="N25" s="82"/>
      <c r="O25" s="102" t="s">
        <v>273</v>
      </c>
      <c r="P25" s="83" t="s">
        <v>122</v>
      </c>
      <c r="Q25" s="85" t="s">
        <v>270</v>
      </c>
      <c r="R25" s="83" t="s">
        <v>271</v>
      </c>
      <c r="S25" s="83" t="s">
        <v>274</v>
      </c>
      <c r="T25" s="83" t="s">
        <v>257</v>
      </c>
      <c r="U25" s="80"/>
      <c r="V25" s="85" t="s">
        <v>107</v>
      </c>
      <c r="W25" s="86">
        <v>46037</v>
      </c>
      <c r="X25" s="87">
        <v>0.64</v>
      </c>
      <c r="Y25" s="88" t="str">
        <f t="shared" si="0"/>
        <v>Đạt mức cơ bản và tái đánh giá sau 6 tháng</v>
      </c>
      <c r="Z25" s="82"/>
      <c r="AA25" s="82"/>
      <c r="AB25" s="82"/>
      <c r="AC25" s="82"/>
      <c r="AD25" s="82"/>
      <c r="AE25" s="82"/>
      <c r="AF25" s="82" t="s">
        <v>110</v>
      </c>
      <c r="AG25" s="105" t="s">
        <v>275</v>
      </c>
      <c r="AH25" s="89">
        <v>0.75</v>
      </c>
      <c r="AI25" s="88" t="str">
        <f t="shared" si="1"/>
        <v>Đạt mức cơ bản và tái đánh giá sau 6 tháng</v>
      </c>
      <c r="AJ25" s="82" t="str">
        <f t="shared" si="2"/>
        <v>NCC đã gửi hành động khắc phục</v>
      </c>
      <c r="AK25" s="106">
        <v>46044</v>
      </c>
      <c r="AL25" s="184">
        <f t="shared" si="3"/>
        <v>46218</v>
      </c>
      <c r="AM25" s="463" t="str">
        <f t="shared" si="4"/>
        <v>Đạt</v>
      </c>
      <c r="AN25" s="460"/>
      <c r="AO25" s="460">
        <f t="shared" si="5"/>
        <v>1</v>
      </c>
      <c r="AP25" s="460">
        <f t="shared" si="6"/>
        <v>0</v>
      </c>
      <c r="AQ25" s="471">
        <f t="shared" si="7"/>
        <v>0</v>
      </c>
      <c r="AR25" s="460" t="str">
        <f t="shared" si="8"/>
        <v>2011618Rau củ</v>
      </c>
    </row>
    <row r="26" spans="1:44" s="48" customFormat="1" ht="16.5" customHeight="1">
      <c r="A26" s="78">
        <v>23</v>
      </c>
      <c r="B26" s="78">
        <v>2026</v>
      </c>
      <c r="C26" s="78" t="s">
        <v>89</v>
      </c>
      <c r="D26" s="83" t="s">
        <v>90</v>
      </c>
      <c r="E26" s="80" t="s">
        <v>130</v>
      </c>
      <c r="F26" s="81" t="s">
        <v>249</v>
      </c>
      <c r="G26" s="82" t="s">
        <v>117</v>
      </c>
      <c r="H26" s="83" t="s">
        <v>94</v>
      </c>
      <c r="I26" s="80" t="s">
        <v>266</v>
      </c>
      <c r="J26" s="80" t="s">
        <v>96</v>
      </c>
      <c r="K26" s="80" t="s">
        <v>200</v>
      </c>
      <c r="L26" s="84" t="s">
        <v>267</v>
      </c>
      <c r="M26" s="80" t="s">
        <v>268</v>
      </c>
      <c r="N26" s="82"/>
      <c r="O26" s="102" t="s">
        <v>276</v>
      </c>
      <c r="P26" s="83" t="s">
        <v>122</v>
      </c>
      <c r="Q26" s="85" t="s">
        <v>270</v>
      </c>
      <c r="R26" s="83" t="s">
        <v>271</v>
      </c>
      <c r="S26" s="83" t="s">
        <v>277</v>
      </c>
      <c r="T26" s="83" t="s">
        <v>257</v>
      </c>
      <c r="U26" s="80"/>
      <c r="V26" s="85" t="s">
        <v>107</v>
      </c>
      <c r="W26" s="86">
        <v>46037</v>
      </c>
      <c r="X26" s="87">
        <v>0.61</v>
      </c>
      <c r="Y26" s="88" t="str">
        <f t="shared" si="0"/>
        <v>Đạt mức cơ bản và tái đánh giá sau 6 tháng</v>
      </c>
      <c r="Z26" s="82"/>
      <c r="AA26" s="82"/>
      <c r="AB26" s="82"/>
      <c r="AC26" s="82"/>
      <c r="AD26" s="82"/>
      <c r="AE26" s="82"/>
      <c r="AF26" s="82" t="s">
        <v>110</v>
      </c>
      <c r="AG26" s="105" t="s">
        <v>278</v>
      </c>
      <c r="AH26" s="89">
        <v>0.76</v>
      </c>
      <c r="AI26" s="88" t="str">
        <f t="shared" si="1"/>
        <v>Đạt mức trung bình và tái đánh giá sau 1 năm</v>
      </c>
      <c r="AJ26" s="82" t="str">
        <f t="shared" si="2"/>
        <v>NCC đã gửi hành động khắc phục</v>
      </c>
      <c r="AK26" s="106">
        <v>46044</v>
      </c>
      <c r="AL26" s="184">
        <f t="shared" si="3"/>
        <v>46402</v>
      </c>
      <c r="AM26" s="463" t="str">
        <f t="shared" si="4"/>
        <v>Đạt</v>
      </c>
      <c r="AN26" s="460"/>
      <c r="AO26" s="460">
        <f t="shared" si="5"/>
        <v>1</v>
      </c>
      <c r="AP26" s="460">
        <f t="shared" si="6"/>
        <v>0</v>
      </c>
      <c r="AQ26" s="471">
        <f t="shared" si="7"/>
        <v>0</v>
      </c>
      <c r="AR26" s="460" t="str">
        <f t="shared" si="8"/>
        <v>2011618Rau củ</v>
      </c>
    </row>
    <row r="27" spans="1:44" s="48" customFormat="1" ht="16.5" customHeight="1">
      <c r="A27" s="78">
        <v>24</v>
      </c>
      <c r="B27" s="78">
        <v>2026</v>
      </c>
      <c r="C27" s="78" t="s">
        <v>89</v>
      </c>
      <c r="D27" s="83" t="s">
        <v>90</v>
      </c>
      <c r="E27" s="80" t="s">
        <v>279</v>
      </c>
      <c r="F27" s="81" t="s">
        <v>116</v>
      </c>
      <c r="G27" s="82" t="s">
        <v>117</v>
      </c>
      <c r="H27" s="83" t="s">
        <v>94</v>
      </c>
      <c r="I27" s="80" t="s">
        <v>280</v>
      </c>
      <c r="J27" s="80" t="s">
        <v>96</v>
      </c>
      <c r="K27" s="80" t="s">
        <v>200</v>
      </c>
      <c r="L27" s="84" t="s">
        <v>281</v>
      </c>
      <c r="M27" s="80" t="s">
        <v>282</v>
      </c>
      <c r="N27" s="82"/>
      <c r="O27" s="80" t="s">
        <v>283</v>
      </c>
      <c r="P27" s="83" t="s">
        <v>284</v>
      </c>
      <c r="Q27" s="85" t="s">
        <v>285</v>
      </c>
      <c r="R27" s="83" t="s">
        <v>286</v>
      </c>
      <c r="S27" s="83" t="s">
        <v>287</v>
      </c>
      <c r="T27" s="83" t="s">
        <v>257</v>
      </c>
      <c r="U27" s="80"/>
      <c r="V27" s="85" t="s">
        <v>107</v>
      </c>
      <c r="W27" s="86">
        <v>46038</v>
      </c>
      <c r="X27" s="87">
        <v>0.67</v>
      </c>
      <c r="Y27" s="88" t="str">
        <f t="shared" si="0"/>
        <v>Đạt mức cơ bản và tái đánh giá sau 6 tháng</v>
      </c>
      <c r="Z27" s="82"/>
      <c r="AA27" s="82"/>
      <c r="AB27" s="82"/>
      <c r="AC27" s="82"/>
      <c r="AD27" s="82"/>
      <c r="AE27" s="82"/>
      <c r="AF27" s="82" t="s">
        <v>110</v>
      </c>
      <c r="AG27" s="105" t="s">
        <v>288</v>
      </c>
      <c r="AH27" s="89">
        <v>0.67</v>
      </c>
      <c r="AI27" s="88" t="str">
        <f t="shared" si="1"/>
        <v>Đạt mức cơ bản và tái đánh giá sau 6 tháng</v>
      </c>
      <c r="AJ27" s="82" t="str">
        <f t="shared" si="2"/>
        <v/>
      </c>
      <c r="AK27" s="106"/>
      <c r="AL27" s="184">
        <f t="shared" si="3"/>
        <v>46219</v>
      </c>
      <c r="AM27" s="463" t="str">
        <f t="shared" si="4"/>
        <v>Đạt</v>
      </c>
      <c r="AN27" s="460"/>
      <c r="AO27" s="460">
        <f t="shared" si="5"/>
        <v>1</v>
      </c>
      <c r="AP27" s="460">
        <f t="shared" si="6"/>
        <v>0</v>
      </c>
      <c r="AQ27" s="471">
        <f t="shared" si="7"/>
        <v>0</v>
      </c>
      <c r="AR27" s="460" t="str">
        <f t="shared" si="8"/>
        <v>2010976Trái Cây</v>
      </c>
    </row>
    <row r="28" spans="1:44" s="48" customFormat="1" ht="16.5" customHeight="1">
      <c r="A28" s="78">
        <v>25</v>
      </c>
      <c r="B28" s="78">
        <v>2026</v>
      </c>
      <c r="C28" s="78" t="s">
        <v>89</v>
      </c>
      <c r="D28" s="83" t="s">
        <v>90</v>
      </c>
      <c r="E28" s="80" t="s">
        <v>130</v>
      </c>
      <c r="F28" s="81" t="s">
        <v>249</v>
      </c>
      <c r="G28" s="82" t="s">
        <v>117</v>
      </c>
      <c r="H28" s="83" t="s">
        <v>94</v>
      </c>
      <c r="I28" s="80" t="s">
        <v>280</v>
      </c>
      <c r="J28" s="80" t="s">
        <v>96</v>
      </c>
      <c r="K28" s="80" t="s">
        <v>200</v>
      </c>
      <c r="L28" s="84" t="s">
        <v>281</v>
      </c>
      <c r="M28" s="80" t="s">
        <v>282</v>
      </c>
      <c r="N28" s="82"/>
      <c r="O28" s="80" t="s">
        <v>289</v>
      </c>
      <c r="P28" s="83" t="s">
        <v>284</v>
      </c>
      <c r="Q28" s="85" t="s">
        <v>285</v>
      </c>
      <c r="R28" s="83" t="s">
        <v>286</v>
      </c>
      <c r="S28" s="83" t="s">
        <v>290</v>
      </c>
      <c r="T28" s="83" t="s">
        <v>257</v>
      </c>
      <c r="U28" s="80"/>
      <c r="V28" s="85" t="s">
        <v>107</v>
      </c>
      <c r="W28" s="86">
        <v>46038</v>
      </c>
      <c r="X28" s="87">
        <v>0.63</v>
      </c>
      <c r="Y28" s="88" t="str">
        <f t="shared" si="0"/>
        <v>Đạt mức cơ bản và tái đánh giá sau 6 tháng</v>
      </c>
      <c r="Z28" s="82"/>
      <c r="AA28" s="82"/>
      <c r="AB28" s="82"/>
      <c r="AC28" s="82"/>
      <c r="AD28" s="82"/>
      <c r="AE28" s="82"/>
      <c r="AF28" s="82" t="s">
        <v>110</v>
      </c>
      <c r="AG28" s="104" t="s">
        <v>288</v>
      </c>
      <c r="AH28" s="89">
        <v>0.63</v>
      </c>
      <c r="AI28" s="88" t="str">
        <f t="shared" si="1"/>
        <v>Đạt mức cơ bản và tái đánh giá sau 6 tháng</v>
      </c>
      <c r="AJ28" s="82" t="str">
        <f t="shared" si="2"/>
        <v/>
      </c>
      <c r="AK28" s="106"/>
      <c r="AL28" s="184">
        <f t="shared" si="3"/>
        <v>46219</v>
      </c>
      <c r="AM28" s="463" t="str">
        <f t="shared" si="4"/>
        <v>Đạt</v>
      </c>
      <c r="AN28" s="460"/>
      <c r="AO28" s="460">
        <f t="shared" si="5"/>
        <v>1</v>
      </c>
      <c r="AP28" s="460">
        <f t="shared" si="6"/>
        <v>0</v>
      </c>
      <c r="AQ28" s="471">
        <f t="shared" si="7"/>
        <v>0</v>
      </c>
      <c r="AR28" s="460" t="str">
        <f t="shared" si="8"/>
        <v>2010976Rau củ</v>
      </c>
    </row>
    <row r="29" spans="1:44" s="48" customFormat="1" ht="16.5" customHeight="1">
      <c r="A29" s="78">
        <v>26</v>
      </c>
      <c r="B29" s="78">
        <v>2026</v>
      </c>
      <c r="C29" s="78" t="s">
        <v>89</v>
      </c>
      <c r="D29" s="83" t="s">
        <v>161</v>
      </c>
      <c r="E29" s="80" t="s">
        <v>291</v>
      </c>
      <c r="F29" s="81" t="s">
        <v>292</v>
      </c>
      <c r="G29" s="82" t="s">
        <v>293</v>
      </c>
      <c r="H29" s="83" t="s">
        <v>94</v>
      </c>
      <c r="I29" s="80" t="s">
        <v>118</v>
      </c>
      <c r="J29" s="80" t="s">
        <v>132</v>
      </c>
      <c r="K29" s="80" t="s">
        <v>218</v>
      </c>
      <c r="L29" s="84" t="s">
        <v>294</v>
      </c>
      <c r="M29" s="80" t="s">
        <v>295</v>
      </c>
      <c r="N29" s="44" t="s">
        <v>296</v>
      </c>
      <c r="O29" s="102"/>
      <c r="P29" s="83" t="s">
        <v>297</v>
      </c>
      <c r="Q29" s="95" t="s">
        <v>298</v>
      </c>
      <c r="R29" s="83" t="s">
        <v>299</v>
      </c>
      <c r="S29" s="83" t="s">
        <v>300</v>
      </c>
      <c r="T29" s="83" t="s">
        <v>301</v>
      </c>
      <c r="U29" s="80" t="s">
        <v>302</v>
      </c>
      <c r="V29" s="85" t="s">
        <v>107</v>
      </c>
      <c r="W29" s="86">
        <v>46037</v>
      </c>
      <c r="X29" s="87">
        <v>0.78</v>
      </c>
      <c r="Y29" s="88" t="str">
        <f t="shared" si="0"/>
        <v>Đạt mức trung bình và tái đánh giá sau 1 năm</v>
      </c>
      <c r="Z29" s="82"/>
      <c r="AA29" s="82"/>
      <c r="AB29" s="82"/>
      <c r="AC29" s="82"/>
      <c r="AD29" s="82"/>
      <c r="AE29" s="82"/>
      <c r="AF29" s="82" t="s">
        <v>128</v>
      </c>
      <c r="AG29" s="82" t="s">
        <v>303</v>
      </c>
      <c r="AH29" s="89">
        <v>0.78</v>
      </c>
      <c r="AI29" s="88" t="str">
        <f t="shared" si="1"/>
        <v>Đạt mức trung bình và tái đánh giá sau 1 năm</v>
      </c>
      <c r="AJ29" s="82" t="str">
        <f t="shared" si="2"/>
        <v/>
      </c>
      <c r="AK29" s="106"/>
      <c r="AL29" s="184">
        <f t="shared" si="3"/>
        <v>46402</v>
      </c>
      <c r="AM29" s="463" t="str">
        <f t="shared" si="4"/>
        <v>Đạt</v>
      </c>
      <c r="AN29" s="460"/>
      <c r="AO29" s="460">
        <f t="shared" si="5"/>
        <v>1</v>
      </c>
      <c r="AP29" s="460">
        <f t="shared" si="6"/>
        <v>0</v>
      </c>
      <c r="AQ29" s="471">
        <f t="shared" si="7"/>
        <v>0</v>
      </c>
      <c r="AR29" s="460" t="str">
        <f t="shared" si="8"/>
        <v>2000492Thực phẩm khô</v>
      </c>
    </row>
    <row r="30" spans="1:44" s="48" customFormat="1" ht="16.5" customHeight="1">
      <c r="A30" s="78">
        <v>27</v>
      </c>
      <c r="B30" s="78">
        <v>2026</v>
      </c>
      <c r="C30" s="78" t="s">
        <v>89</v>
      </c>
      <c r="D30" s="83" t="s">
        <v>90</v>
      </c>
      <c r="E30" s="80" t="s">
        <v>188</v>
      </c>
      <c r="F30" s="81" t="s">
        <v>177</v>
      </c>
      <c r="G30" s="82" t="s">
        <v>93</v>
      </c>
      <c r="H30" s="83" t="s">
        <v>94</v>
      </c>
      <c r="I30" s="80" t="s">
        <v>118</v>
      </c>
      <c r="J30" s="80" t="s">
        <v>178</v>
      </c>
      <c r="K30" s="80" t="s">
        <v>218</v>
      </c>
      <c r="L30" s="84" t="s">
        <v>179</v>
      </c>
      <c r="M30" s="80" t="s">
        <v>304</v>
      </c>
      <c r="N30" s="108" t="s">
        <v>305</v>
      </c>
      <c r="O30" s="102"/>
      <c r="P30" s="83" t="s">
        <v>306</v>
      </c>
      <c r="Q30" s="95" t="s">
        <v>307</v>
      </c>
      <c r="R30" s="83" t="s">
        <v>308</v>
      </c>
      <c r="S30" s="83" t="s">
        <v>309</v>
      </c>
      <c r="T30" s="83" t="s">
        <v>301</v>
      </c>
      <c r="U30" s="80"/>
      <c r="V30" s="85" t="s">
        <v>107</v>
      </c>
      <c r="W30" s="86">
        <v>46038</v>
      </c>
      <c r="X30" s="87">
        <v>0.69099999999999995</v>
      </c>
      <c r="Y30" s="88" t="str">
        <f t="shared" si="0"/>
        <v>Đạt mức cơ bản và tái đánh giá sau 6 tháng</v>
      </c>
      <c r="Z30" s="82"/>
      <c r="AA30" s="82"/>
      <c r="AB30" s="82"/>
      <c r="AC30" s="82"/>
      <c r="AD30" s="82" t="s">
        <v>247</v>
      </c>
      <c r="AE30" s="82" t="s">
        <v>310</v>
      </c>
      <c r="AF30" s="82"/>
      <c r="AG30" s="82"/>
      <c r="AH30" s="89">
        <v>0.69099999999999995</v>
      </c>
      <c r="AI30" s="88" t="str">
        <f t="shared" si="1"/>
        <v>Đạt mức cơ bản và tái đánh giá sau 6 tháng</v>
      </c>
      <c r="AJ30" s="82" t="str">
        <f t="shared" si="2"/>
        <v/>
      </c>
      <c r="AK30" s="106"/>
      <c r="AL30" s="184">
        <f t="shared" si="3"/>
        <v>46219</v>
      </c>
      <c r="AM30" s="463" t="str">
        <f t="shared" si="4"/>
        <v>Đạt</v>
      </c>
      <c r="AN30" s="460"/>
      <c r="AO30" s="460">
        <f t="shared" si="5"/>
        <v>1</v>
      </c>
      <c r="AP30" s="460">
        <f t="shared" si="6"/>
        <v>0</v>
      </c>
      <c r="AQ30" s="471">
        <f t="shared" si="7"/>
        <v>0</v>
      </c>
      <c r="AR30" s="460" t="str">
        <f t="shared" si="8"/>
        <v>NCC mớiThức ăn nấu sẵn</v>
      </c>
    </row>
    <row r="31" spans="1:44" s="48" customFormat="1" ht="16.5" customHeight="1">
      <c r="A31" s="78">
        <v>28</v>
      </c>
      <c r="B31" s="78">
        <v>2026</v>
      </c>
      <c r="C31" s="78" t="s">
        <v>89</v>
      </c>
      <c r="D31" s="83" t="s">
        <v>90</v>
      </c>
      <c r="E31" s="80" t="s">
        <v>279</v>
      </c>
      <c r="F31" s="81" t="s">
        <v>116</v>
      </c>
      <c r="G31" s="82" t="s">
        <v>117</v>
      </c>
      <c r="H31" s="83" t="s">
        <v>94</v>
      </c>
      <c r="I31" s="80" t="s">
        <v>311</v>
      </c>
      <c r="J31" s="80" t="s">
        <v>96</v>
      </c>
      <c r="K31" s="80" t="s">
        <v>142</v>
      </c>
      <c r="L31" s="84" t="s">
        <v>312</v>
      </c>
      <c r="M31" s="80" t="s">
        <v>313</v>
      </c>
      <c r="N31" s="82"/>
      <c r="O31" s="102"/>
      <c r="P31" s="83" t="s">
        <v>314</v>
      </c>
      <c r="Q31" s="85" t="s">
        <v>315</v>
      </c>
      <c r="R31" s="83" t="s">
        <v>316</v>
      </c>
      <c r="S31" s="83" t="s">
        <v>317</v>
      </c>
      <c r="T31" s="83" t="s">
        <v>105</v>
      </c>
      <c r="U31" s="80"/>
      <c r="V31" s="85" t="s">
        <v>107</v>
      </c>
      <c r="W31" s="86">
        <v>46042</v>
      </c>
      <c r="X31" s="87">
        <v>0.62</v>
      </c>
      <c r="Y31" s="88" t="str">
        <f t="shared" si="0"/>
        <v>Đạt mức cơ bản và tái đánh giá sau 6 tháng</v>
      </c>
      <c r="Z31" s="82"/>
      <c r="AA31" s="82"/>
      <c r="AB31" s="82"/>
      <c r="AC31" s="82"/>
      <c r="AD31" s="82" t="s">
        <v>247</v>
      </c>
      <c r="AE31" s="82" t="s">
        <v>318</v>
      </c>
      <c r="AF31" s="82" t="s">
        <v>110</v>
      </c>
      <c r="AG31" s="81" t="s">
        <v>319</v>
      </c>
      <c r="AH31" s="89">
        <v>0.62</v>
      </c>
      <c r="AI31" s="88" t="str">
        <f t="shared" si="1"/>
        <v>Đạt mức cơ bản và tái đánh giá sau 6 tháng</v>
      </c>
      <c r="AJ31" s="82" t="str">
        <f t="shared" si="2"/>
        <v/>
      </c>
      <c r="AK31" s="109"/>
      <c r="AL31" s="184">
        <f t="shared" si="3"/>
        <v>46223</v>
      </c>
      <c r="AM31" s="463" t="str">
        <f t="shared" si="4"/>
        <v>Đạt</v>
      </c>
      <c r="AN31" s="460"/>
      <c r="AO31" s="460">
        <f t="shared" si="5"/>
        <v>1</v>
      </c>
      <c r="AP31" s="460">
        <f t="shared" si="6"/>
        <v>0</v>
      </c>
      <c r="AQ31" s="471">
        <f t="shared" si="7"/>
        <v>0</v>
      </c>
      <c r="AR31" s="460" t="str">
        <f t="shared" si="8"/>
        <v>2010838Trái Cây</v>
      </c>
    </row>
    <row r="32" spans="1:44" s="48" customFormat="1" ht="16.5" customHeight="1">
      <c r="A32" s="78">
        <v>29</v>
      </c>
      <c r="B32" s="78">
        <v>2026</v>
      </c>
      <c r="C32" s="78" t="s">
        <v>89</v>
      </c>
      <c r="D32" s="83" t="s">
        <v>90</v>
      </c>
      <c r="E32" s="80" t="s">
        <v>279</v>
      </c>
      <c r="F32" s="81" t="s">
        <v>116</v>
      </c>
      <c r="G32" s="82" t="s">
        <v>117</v>
      </c>
      <c r="H32" s="83" t="s">
        <v>94</v>
      </c>
      <c r="I32" s="80" t="s">
        <v>320</v>
      </c>
      <c r="J32" s="80" t="s">
        <v>96</v>
      </c>
      <c r="K32" s="80" t="s">
        <v>142</v>
      </c>
      <c r="L32" s="84" t="s">
        <v>312</v>
      </c>
      <c r="M32" s="80" t="s">
        <v>313</v>
      </c>
      <c r="N32" s="82"/>
      <c r="O32" s="80" t="s">
        <v>321</v>
      </c>
      <c r="P32" s="83" t="s">
        <v>314</v>
      </c>
      <c r="Q32" s="85" t="s">
        <v>315</v>
      </c>
      <c r="R32" s="83" t="s">
        <v>316</v>
      </c>
      <c r="S32" s="83" t="s">
        <v>322</v>
      </c>
      <c r="T32" s="83" t="s">
        <v>105</v>
      </c>
      <c r="U32" s="80"/>
      <c r="V32" s="85" t="s">
        <v>107</v>
      </c>
      <c r="W32" s="86">
        <v>46042</v>
      </c>
      <c r="X32" s="87">
        <v>0.64</v>
      </c>
      <c r="Y32" s="88" t="str">
        <f t="shared" si="0"/>
        <v>Đạt mức cơ bản và tái đánh giá sau 6 tháng</v>
      </c>
      <c r="Z32" s="82"/>
      <c r="AA32" s="82"/>
      <c r="AB32" s="82"/>
      <c r="AC32" s="82"/>
      <c r="AD32" s="82" t="s">
        <v>247</v>
      </c>
      <c r="AE32" s="82" t="s">
        <v>323</v>
      </c>
      <c r="AF32" s="82" t="s">
        <v>110</v>
      </c>
      <c r="AG32" s="82" t="s">
        <v>324</v>
      </c>
      <c r="AH32" s="89">
        <v>0.64</v>
      </c>
      <c r="AI32" s="88" t="str">
        <f t="shared" si="1"/>
        <v>Đạt mức cơ bản và tái đánh giá sau 6 tháng</v>
      </c>
      <c r="AJ32" s="82" t="str">
        <f t="shared" si="2"/>
        <v/>
      </c>
      <c r="AK32" s="109"/>
      <c r="AL32" s="184">
        <f t="shared" si="3"/>
        <v>46223</v>
      </c>
      <c r="AM32" s="463" t="str">
        <f t="shared" si="4"/>
        <v>Đạt</v>
      </c>
      <c r="AN32" s="460"/>
      <c r="AO32" s="460">
        <f t="shared" si="5"/>
        <v>1</v>
      </c>
      <c r="AP32" s="460">
        <f t="shared" si="6"/>
        <v>0</v>
      </c>
      <c r="AQ32" s="471">
        <f t="shared" si="7"/>
        <v>0</v>
      </c>
      <c r="AR32" s="460" t="str">
        <f t="shared" si="8"/>
        <v>2010838Trái Cây</v>
      </c>
    </row>
    <row r="33" spans="1:44" s="48" customFormat="1" ht="16.5" customHeight="1">
      <c r="A33" s="78">
        <v>30</v>
      </c>
      <c r="B33" s="78">
        <v>2026</v>
      </c>
      <c r="C33" s="78" t="s">
        <v>89</v>
      </c>
      <c r="D33" s="47" t="s">
        <v>90</v>
      </c>
      <c r="E33" s="94" t="s">
        <v>130</v>
      </c>
      <c r="F33" s="81" t="s">
        <v>249</v>
      </c>
      <c r="G33" s="82" t="s">
        <v>117</v>
      </c>
      <c r="H33" s="83" t="s">
        <v>94</v>
      </c>
      <c r="I33" s="80" t="s">
        <v>266</v>
      </c>
      <c r="J33" s="94" t="s">
        <v>132</v>
      </c>
      <c r="K33" s="82" t="s">
        <v>97</v>
      </c>
      <c r="L33" s="84" t="s">
        <v>325</v>
      </c>
      <c r="M33" s="80" t="s">
        <v>326</v>
      </c>
      <c r="N33" s="80" t="s">
        <v>327</v>
      </c>
      <c r="O33" s="80"/>
      <c r="P33" s="83" t="s">
        <v>328</v>
      </c>
      <c r="Q33" s="85" t="s">
        <v>329</v>
      </c>
      <c r="R33" s="83" t="s">
        <v>330</v>
      </c>
      <c r="S33" s="83" t="s">
        <v>331</v>
      </c>
      <c r="T33" s="83" t="s">
        <v>257</v>
      </c>
      <c r="U33" s="80"/>
      <c r="V33" s="85" t="s">
        <v>107</v>
      </c>
      <c r="W33" s="86">
        <v>46042</v>
      </c>
      <c r="X33" s="87">
        <v>0.66</v>
      </c>
      <c r="Y33" s="88" t="str">
        <f t="shared" si="0"/>
        <v>Đạt mức cơ bản và tái đánh giá sau 6 tháng</v>
      </c>
      <c r="Z33" s="82"/>
      <c r="AA33" s="82"/>
      <c r="AB33" s="82" t="s">
        <v>150</v>
      </c>
      <c r="AC33" s="104" t="s">
        <v>332</v>
      </c>
      <c r="AD33" s="82"/>
      <c r="AE33" s="82"/>
      <c r="AF33" s="82" t="s">
        <v>110</v>
      </c>
      <c r="AG33" s="110" t="s">
        <v>333</v>
      </c>
      <c r="AH33" s="89">
        <v>0.78</v>
      </c>
      <c r="AI33" s="88" t="str">
        <f t="shared" si="1"/>
        <v>Đạt mức trung bình và tái đánh giá sau 1 năm</v>
      </c>
      <c r="AJ33" s="82" t="s">
        <v>334</v>
      </c>
      <c r="AK33" s="106">
        <v>46046</v>
      </c>
      <c r="AL33" s="184">
        <f t="shared" si="3"/>
        <v>46407</v>
      </c>
      <c r="AM33" s="463" t="str">
        <f t="shared" si="4"/>
        <v>Đạt</v>
      </c>
      <c r="AN33" s="460"/>
      <c r="AO33" s="460">
        <f t="shared" si="5"/>
        <v>1</v>
      </c>
      <c r="AP33" s="460">
        <f t="shared" si="6"/>
        <v>0</v>
      </c>
      <c r="AQ33" s="471">
        <f t="shared" si="7"/>
        <v>0</v>
      </c>
      <c r="AR33" s="460" t="str">
        <f t="shared" si="8"/>
        <v>2010099Rau củ</v>
      </c>
    </row>
    <row r="34" spans="1:44" s="48" customFormat="1" ht="16.5" customHeight="1">
      <c r="A34" s="78">
        <v>31</v>
      </c>
      <c r="B34" s="78">
        <v>2026</v>
      </c>
      <c r="C34" s="78" t="s">
        <v>89</v>
      </c>
      <c r="D34" s="83" t="s">
        <v>90</v>
      </c>
      <c r="E34" s="80" t="s">
        <v>279</v>
      </c>
      <c r="F34" s="81" t="s">
        <v>189</v>
      </c>
      <c r="G34" s="82" t="s">
        <v>190</v>
      </c>
      <c r="H34" s="83" t="s">
        <v>94</v>
      </c>
      <c r="I34" s="80" t="s">
        <v>118</v>
      </c>
      <c r="J34" s="80" t="s">
        <v>96</v>
      </c>
      <c r="K34" s="82" t="s">
        <v>97</v>
      </c>
      <c r="L34" s="84" t="s">
        <v>335</v>
      </c>
      <c r="M34" s="80" t="s">
        <v>336</v>
      </c>
      <c r="N34" s="80" t="s">
        <v>337</v>
      </c>
      <c r="O34" s="80" t="s">
        <v>338</v>
      </c>
      <c r="P34" s="83" t="s">
        <v>339</v>
      </c>
      <c r="Q34" s="85" t="s">
        <v>340</v>
      </c>
      <c r="R34" s="83" t="s">
        <v>341</v>
      </c>
      <c r="S34" s="83" t="s">
        <v>342</v>
      </c>
      <c r="T34" s="83" t="s">
        <v>301</v>
      </c>
      <c r="U34" s="80"/>
      <c r="V34" s="85" t="s">
        <v>107</v>
      </c>
      <c r="W34" s="86">
        <v>46043</v>
      </c>
      <c r="X34" s="87">
        <v>0.89500000000000002</v>
      </c>
      <c r="Y34" s="88" t="str">
        <f t="shared" si="0"/>
        <v>Đạt mức trung bình và tái đánh giá sau 1 năm</v>
      </c>
      <c r="Z34" s="82"/>
      <c r="AA34" s="82"/>
      <c r="AB34" s="82"/>
      <c r="AC34" s="82"/>
      <c r="AD34" s="82"/>
      <c r="AE34" s="82"/>
      <c r="AF34" s="82"/>
      <c r="AG34" s="82"/>
      <c r="AH34" s="89">
        <v>0.89500000000000002</v>
      </c>
      <c r="AI34" s="88" t="str">
        <f t="shared" si="1"/>
        <v>Đạt mức trung bình và tái đánh giá sau 1 năm</v>
      </c>
      <c r="AJ34" s="82" t="str">
        <f t="shared" ref="AJ34:AJ39" si="9">IF(X34&lt;&gt;AH34,"NCC đã gửi hành động khắc phục","")</f>
        <v/>
      </c>
      <c r="AK34" s="106"/>
      <c r="AL34" s="184">
        <f t="shared" si="3"/>
        <v>46408</v>
      </c>
      <c r="AM34" s="463" t="str">
        <f t="shared" si="4"/>
        <v>Đạt</v>
      </c>
      <c r="AN34" s="460"/>
      <c r="AO34" s="460">
        <f t="shared" si="5"/>
        <v>1</v>
      </c>
      <c r="AP34" s="460">
        <f t="shared" si="6"/>
        <v>0</v>
      </c>
      <c r="AQ34" s="471">
        <f t="shared" si="7"/>
        <v>0</v>
      </c>
      <c r="AR34" s="460" t="str">
        <f t="shared" si="8"/>
        <v>2010091Trái Cây</v>
      </c>
    </row>
    <row r="35" spans="1:44" s="48" customFormat="1" ht="16.5" customHeight="1">
      <c r="A35" s="78">
        <v>32</v>
      </c>
      <c r="B35" s="78">
        <v>2026</v>
      </c>
      <c r="C35" s="78" t="s">
        <v>89</v>
      </c>
      <c r="D35" s="83" t="s">
        <v>90</v>
      </c>
      <c r="E35" s="80" t="s">
        <v>279</v>
      </c>
      <c r="F35" s="81" t="s">
        <v>177</v>
      </c>
      <c r="G35" s="82" t="s">
        <v>93</v>
      </c>
      <c r="H35" s="83" t="s">
        <v>94</v>
      </c>
      <c r="I35" s="80" t="s">
        <v>118</v>
      </c>
      <c r="J35" s="80" t="s">
        <v>178</v>
      </c>
      <c r="K35" s="80" t="s">
        <v>142</v>
      </c>
      <c r="L35" s="84" t="s">
        <v>179</v>
      </c>
      <c r="M35" s="80" t="s">
        <v>343</v>
      </c>
      <c r="N35" s="49" t="s">
        <v>344</v>
      </c>
      <c r="O35" s="80" t="s">
        <v>345</v>
      </c>
      <c r="P35" s="83" t="s">
        <v>346</v>
      </c>
      <c r="Q35" s="95" t="s">
        <v>347</v>
      </c>
      <c r="R35" s="83"/>
      <c r="S35" s="83" t="s">
        <v>348</v>
      </c>
      <c r="T35" s="83" t="s">
        <v>301</v>
      </c>
      <c r="U35" s="80"/>
      <c r="V35" s="85" t="s">
        <v>107</v>
      </c>
      <c r="W35" s="86">
        <v>46044</v>
      </c>
      <c r="X35" s="87">
        <v>0.65300000000000002</v>
      </c>
      <c r="Y35" s="88" t="str">
        <f t="shared" si="0"/>
        <v>Đạt mức cơ bản và tái đánh giá sau 6 tháng</v>
      </c>
      <c r="Z35" s="82"/>
      <c r="AA35" s="82"/>
      <c r="AB35" s="82"/>
      <c r="AC35" s="82"/>
      <c r="AD35" s="82"/>
      <c r="AE35" s="82"/>
      <c r="AF35" s="82" t="s">
        <v>128</v>
      </c>
      <c r="AG35" s="82" t="s">
        <v>349</v>
      </c>
      <c r="AH35" s="89">
        <v>0.65300000000000002</v>
      </c>
      <c r="AI35" s="88" t="str">
        <f t="shared" si="1"/>
        <v>Đạt mức cơ bản và tái đánh giá sau 6 tháng</v>
      </c>
      <c r="AJ35" s="82" t="str">
        <f t="shared" si="9"/>
        <v/>
      </c>
      <c r="AK35" s="106"/>
      <c r="AL35" s="184">
        <f t="shared" si="3"/>
        <v>46225</v>
      </c>
      <c r="AM35" s="463" t="str">
        <f t="shared" si="4"/>
        <v>Đạt</v>
      </c>
      <c r="AN35" s="460"/>
      <c r="AO35" s="460">
        <f t="shared" si="5"/>
        <v>1</v>
      </c>
      <c r="AP35" s="460">
        <f t="shared" si="6"/>
        <v>0</v>
      </c>
      <c r="AQ35" s="471">
        <f t="shared" si="7"/>
        <v>0</v>
      </c>
      <c r="AR35" s="460" t="str">
        <f t="shared" si="8"/>
        <v>NCC mớiTrái Cây</v>
      </c>
    </row>
    <row r="36" spans="1:44" s="48" customFormat="1" ht="16.5" customHeight="1">
      <c r="A36" s="78">
        <v>33</v>
      </c>
      <c r="B36" s="78">
        <v>2026</v>
      </c>
      <c r="C36" s="78" t="s">
        <v>89</v>
      </c>
      <c r="D36" s="83" t="s">
        <v>90</v>
      </c>
      <c r="E36" s="80" t="s">
        <v>279</v>
      </c>
      <c r="F36" s="81" t="s">
        <v>350</v>
      </c>
      <c r="G36" s="82" t="s">
        <v>351</v>
      </c>
      <c r="H36" s="83" t="s">
        <v>94</v>
      </c>
      <c r="I36" s="94" t="s">
        <v>153</v>
      </c>
      <c r="J36" s="80" t="s">
        <v>132</v>
      </c>
      <c r="K36" s="80" t="s">
        <v>142</v>
      </c>
      <c r="L36" s="84" t="s">
        <v>352</v>
      </c>
      <c r="M36" s="80" t="s">
        <v>353</v>
      </c>
      <c r="N36" s="80" t="s">
        <v>354</v>
      </c>
      <c r="O36" s="102"/>
      <c r="P36" s="83" t="s">
        <v>355</v>
      </c>
      <c r="Q36" s="85" t="s">
        <v>356</v>
      </c>
      <c r="R36" s="83" t="s">
        <v>357</v>
      </c>
      <c r="S36" s="83" t="s">
        <v>358</v>
      </c>
      <c r="T36" s="83" t="s">
        <v>105</v>
      </c>
      <c r="U36" s="80"/>
      <c r="V36" s="85" t="s">
        <v>107</v>
      </c>
      <c r="W36" s="86">
        <v>46044</v>
      </c>
      <c r="X36" s="87">
        <v>0.505</v>
      </c>
      <c r="Y36" s="88" t="str">
        <f t="shared" ref="Y36:Y67" si="10">IF(X36="","",IF(X36&lt;60%," Không đạt và ngừng mua hàng",(IF(AND(X36&gt;=60%,X36&lt;=75%),"Đạt mức cơ bản và tái đánh giá sau 6 tháng",(IF(AND(X36&gt;=75%,X36&lt;=90%),"Đạt mức trung bình và tái đánh giá sau 1 năm","Đạt mức cao và tái đánh giá sau 2 năm"))))))</f>
        <v xml:space="preserve"> Không đạt và ngừng mua hàng</v>
      </c>
      <c r="Z36" s="82"/>
      <c r="AA36" s="82"/>
      <c r="AB36" s="82"/>
      <c r="AC36" s="82"/>
      <c r="AD36" s="82"/>
      <c r="AE36" s="82"/>
      <c r="AF36" s="82"/>
      <c r="AG36" s="110" t="s">
        <v>359</v>
      </c>
      <c r="AH36" s="89">
        <v>0.62</v>
      </c>
      <c r="AI36" s="88" t="str">
        <f t="shared" ref="AI36:AI67" si="11">IF(AH36="","",IF(AH36&lt;60%," Không đạt và ngừng mua hàng",(IF(AND(AH36&gt;=60%,AH36&lt;=75%),"Đạt mức cơ bản và tái đánh giá sau 6 tháng",(IF(AND(AH36&gt;=75%,AH36&lt;=90%),"Đạt mức trung bình và tái đánh giá sau 1 năm","Đạt mức cao và tái đánh giá sau 2 năm"))))))</f>
        <v>Đạt mức cơ bản và tái đánh giá sau 6 tháng</v>
      </c>
      <c r="AJ36" s="82" t="str">
        <f t="shared" si="9"/>
        <v>NCC đã gửi hành động khắc phục</v>
      </c>
      <c r="AK36" s="86">
        <v>46048</v>
      </c>
      <c r="AL36" s="184">
        <f t="shared" ref="AL36:AL67" si="12">IF(AI36="","",IF(AI36="Không đạt và ngừng mua hàng",AI36,IF(AI36="Đạt mức cơ bản và tái đánh giá sau 6 tháng",DATE(YEAR(W36),MONTH(W36)+6,DAY(W36)),IF(AI36="Đạt mức trung bình và tái đánh giá sau 1 năm",DATE(YEAR(W36),MONTH(W36)+12,DAY(W36)),IF(AI36="Đạt mức cao và tái đánh giá sau 2 năm",DATE(YEAR(W36),MONTH(W36)+24,DAY(W36)))))))</f>
        <v>46225</v>
      </c>
      <c r="AM36" s="463" t="str">
        <f t="shared" ref="AM36:AM67" si="13">IF(AI36="","",IF(AH36&lt;60%,"Không đạt","Đạt"))</f>
        <v>Đạt</v>
      </c>
      <c r="AN36" s="460"/>
      <c r="AO36" s="460">
        <f t="shared" si="5"/>
        <v>1</v>
      </c>
      <c r="AP36" s="460">
        <f t="shared" si="6"/>
        <v>0</v>
      </c>
      <c r="AQ36" s="471">
        <f t="shared" si="7"/>
        <v>0</v>
      </c>
      <c r="AR36" s="460" t="str">
        <f t="shared" si="8"/>
        <v>2011573Trái Cây</v>
      </c>
    </row>
    <row r="37" spans="1:44" s="48" customFormat="1" ht="16.5" customHeight="1">
      <c r="A37" s="78">
        <v>34</v>
      </c>
      <c r="B37" s="78">
        <v>2026</v>
      </c>
      <c r="C37" s="78" t="s">
        <v>89</v>
      </c>
      <c r="D37" s="83" t="s">
        <v>90</v>
      </c>
      <c r="E37" s="80" t="s">
        <v>279</v>
      </c>
      <c r="F37" s="81" t="s">
        <v>350</v>
      </c>
      <c r="G37" s="82" t="s">
        <v>351</v>
      </c>
      <c r="H37" s="83" t="s">
        <v>94</v>
      </c>
      <c r="I37" s="94" t="s">
        <v>153</v>
      </c>
      <c r="J37" s="80" t="s">
        <v>96</v>
      </c>
      <c r="K37" s="80" t="s">
        <v>142</v>
      </c>
      <c r="L37" s="84" t="s">
        <v>352</v>
      </c>
      <c r="M37" s="80" t="s">
        <v>353</v>
      </c>
      <c r="N37" s="82"/>
      <c r="O37" s="102"/>
      <c r="P37" s="83" t="s">
        <v>355</v>
      </c>
      <c r="Q37" s="85" t="s">
        <v>360</v>
      </c>
      <c r="R37" s="83" t="s">
        <v>357</v>
      </c>
      <c r="S37" s="83" t="s">
        <v>358</v>
      </c>
      <c r="T37" s="83" t="s">
        <v>105</v>
      </c>
      <c r="U37" s="80"/>
      <c r="V37" s="85" t="s">
        <v>107</v>
      </c>
      <c r="W37" s="86">
        <v>46044</v>
      </c>
      <c r="X37" s="87">
        <v>0.53</v>
      </c>
      <c r="Y37" s="88" t="str">
        <f t="shared" si="10"/>
        <v xml:space="preserve"> Không đạt và ngừng mua hàng</v>
      </c>
      <c r="Z37" s="82"/>
      <c r="AA37" s="82"/>
      <c r="AB37" s="82"/>
      <c r="AC37" s="82"/>
      <c r="AD37" s="82" t="s">
        <v>247</v>
      </c>
      <c r="AE37" s="81" t="s">
        <v>361</v>
      </c>
      <c r="AF37" s="82" t="s">
        <v>174</v>
      </c>
      <c r="AG37" s="110" t="s">
        <v>362</v>
      </c>
      <c r="AH37" s="89">
        <v>0.71</v>
      </c>
      <c r="AI37" s="88" t="str">
        <f t="shared" si="11"/>
        <v>Đạt mức cơ bản và tái đánh giá sau 6 tháng</v>
      </c>
      <c r="AJ37" s="82" t="str">
        <f t="shared" si="9"/>
        <v>NCC đã gửi hành động khắc phục</v>
      </c>
      <c r="AK37" s="86">
        <v>46048</v>
      </c>
      <c r="AL37" s="184">
        <f t="shared" si="12"/>
        <v>46225</v>
      </c>
      <c r="AM37" s="463" t="str">
        <f t="shared" si="13"/>
        <v>Đạt</v>
      </c>
      <c r="AN37" s="460"/>
      <c r="AO37" s="460">
        <f t="shared" si="5"/>
        <v>1</v>
      </c>
      <c r="AP37" s="460">
        <f t="shared" si="6"/>
        <v>0</v>
      </c>
      <c r="AQ37" s="471">
        <f t="shared" si="7"/>
        <v>0</v>
      </c>
      <c r="AR37" s="460" t="str">
        <f t="shared" si="8"/>
        <v>2011573Trái Cây</v>
      </c>
    </row>
    <row r="38" spans="1:44" s="48" customFormat="1" ht="16.5" customHeight="1">
      <c r="A38" s="78">
        <v>35</v>
      </c>
      <c r="B38" s="78">
        <v>2026</v>
      </c>
      <c r="C38" s="78" t="s">
        <v>89</v>
      </c>
      <c r="D38" s="83" t="s">
        <v>90</v>
      </c>
      <c r="E38" s="80" t="s">
        <v>279</v>
      </c>
      <c r="F38" s="81" t="s">
        <v>350</v>
      </c>
      <c r="G38" s="82" t="s">
        <v>351</v>
      </c>
      <c r="H38" s="83" t="s">
        <v>94</v>
      </c>
      <c r="I38" s="94" t="s">
        <v>153</v>
      </c>
      <c r="J38" s="80" t="s">
        <v>96</v>
      </c>
      <c r="K38" s="80" t="s">
        <v>142</v>
      </c>
      <c r="L38" s="84" t="s">
        <v>352</v>
      </c>
      <c r="M38" s="80" t="s">
        <v>353</v>
      </c>
      <c r="N38" s="82"/>
      <c r="O38" s="102"/>
      <c r="P38" s="83" t="s">
        <v>355</v>
      </c>
      <c r="Q38" s="85" t="s">
        <v>363</v>
      </c>
      <c r="R38" s="83" t="s">
        <v>357</v>
      </c>
      <c r="S38" s="83" t="s">
        <v>358</v>
      </c>
      <c r="T38" s="83" t="s">
        <v>105</v>
      </c>
      <c r="U38" s="80"/>
      <c r="V38" s="85" t="s">
        <v>107</v>
      </c>
      <c r="W38" s="86">
        <v>46044</v>
      </c>
      <c r="X38" s="87">
        <v>0.46</v>
      </c>
      <c r="Y38" s="88" t="str">
        <f t="shared" si="10"/>
        <v xml:space="preserve"> Không đạt và ngừng mua hàng</v>
      </c>
      <c r="Z38" s="82"/>
      <c r="AA38" s="82"/>
      <c r="AB38" s="82"/>
      <c r="AC38" s="82"/>
      <c r="AD38" s="82" t="s">
        <v>247</v>
      </c>
      <c r="AE38" s="81" t="s">
        <v>361</v>
      </c>
      <c r="AF38" s="82" t="s">
        <v>174</v>
      </c>
      <c r="AG38" s="110" t="s">
        <v>362</v>
      </c>
      <c r="AH38" s="89">
        <v>0.64</v>
      </c>
      <c r="AI38" s="88" t="str">
        <f t="shared" si="11"/>
        <v>Đạt mức cơ bản và tái đánh giá sau 6 tháng</v>
      </c>
      <c r="AJ38" s="82" t="str">
        <f t="shared" si="9"/>
        <v>NCC đã gửi hành động khắc phục</v>
      </c>
      <c r="AK38" s="86">
        <v>46048</v>
      </c>
      <c r="AL38" s="184">
        <f t="shared" si="12"/>
        <v>46225</v>
      </c>
      <c r="AM38" s="463" t="str">
        <f t="shared" si="13"/>
        <v>Đạt</v>
      </c>
      <c r="AN38" s="460"/>
      <c r="AO38" s="460">
        <f t="shared" si="5"/>
        <v>1</v>
      </c>
      <c r="AP38" s="460">
        <f t="shared" si="6"/>
        <v>0</v>
      </c>
      <c r="AQ38" s="471">
        <f t="shared" si="7"/>
        <v>0</v>
      </c>
      <c r="AR38" s="460" t="str">
        <f t="shared" si="8"/>
        <v>2011573Trái Cây</v>
      </c>
    </row>
    <row r="39" spans="1:44" s="48" customFormat="1" ht="16.5" customHeight="1">
      <c r="A39" s="78">
        <v>36</v>
      </c>
      <c r="B39" s="78">
        <v>2026</v>
      </c>
      <c r="C39" s="78" t="s">
        <v>89</v>
      </c>
      <c r="D39" s="83" t="s">
        <v>90</v>
      </c>
      <c r="E39" s="80" t="s">
        <v>279</v>
      </c>
      <c r="F39" s="81" t="s">
        <v>350</v>
      </c>
      <c r="G39" s="82" t="s">
        <v>351</v>
      </c>
      <c r="H39" s="83" t="s">
        <v>94</v>
      </c>
      <c r="I39" s="94" t="s">
        <v>153</v>
      </c>
      <c r="J39" s="80" t="s">
        <v>96</v>
      </c>
      <c r="K39" s="80" t="s">
        <v>142</v>
      </c>
      <c r="L39" s="84" t="s">
        <v>352</v>
      </c>
      <c r="M39" s="80" t="s">
        <v>353</v>
      </c>
      <c r="N39" s="82"/>
      <c r="O39" s="102"/>
      <c r="P39" s="83" t="s">
        <v>355</v>
      </c>
      <c r="Q39" s="85" t="s">
        <v>364</v>
      </c>
      <c r="R39" s="83" t="s">
        <v>357</v>
      </c>
      <c r="S39" s="83" t="s">
        <v>358</v>
      </c>
      <c r="T39" s="83" t="s">
        <v>105</v>
      </c>
      <c r="U39" s="80"/>
      <c r="V39" s="85" t="s">
        <v>107</v>
      </c>
      <c r="W39" s="86">
        <v>46044</v>
      </c>
      <c r="X39" s="87">
        <v>0.5</v>
      </c>
      <c r="Y39" s="88" t="str">
        <f t="shared" si="10"/>
        <v xml:space="preserve"> Không đạt và ngừng mua hàng</v>
      </c>
      <c r="Z39" s="82"/>
      <c r="AA39" s="82"/>
      <c r="AB39" s="82"/>
      <c r="AC39" s="82"/>
      <c r="AD39" s="82" t="s">
        <v>247</v>
      </c>
      <c r="AE39" s="81" t="s">
        <v>361</v>
      </c>
      <c r="AF39" s="82" t="s">
        <v>174</v>
      </c>
      <c r="AG39" s="110" t="s">
        <v>362</v>
      </c>
      <c r="AH39" s="89">
        <v>0.68</v>
      </c>
      <c r="AI39" s="88" t="str">
        <f t="shared" si="11"/>
        <v>Đạt mức cơ bản và tái đánh giá sau 6 tháng</v>
      </c>
      <c r="AJ39" s="82" t="str">
        <f t="shared" si="9"/>
        <v>NCC đã gửi hành động khắc phục</v>
      </c>
      <c r="AK39" s="86">
        <v>46048</v>
      </c>
      <c r="AL39" s="184">
        <f t="shared" si="12"/>
        <v>46225</v>
      </c>
      <c r="AM39" s="463" t="str">
        <f t="shared" si="13"/>
        <v>Đạt</v>
      </c>
      <c r="AN39" s="460"/>
      <c r="AO39" s="460">
        <f t="shared" si="5"/>
        <v>1</v>
      </c>
      <c r="AP39" s="460">
        <f t="shared" si="6"/>
        <v>0</v>
      </c>
      <c r="AQ39" s="471">
        <f t="shared" si="7"/>
        <v>0</v>
      </c>
      <c r="AR39" s="460" t="str">
        <f t="shared" si="8"/>
        <v>2011573Trái Cây</v>
      </c>
    </row>
    <row r="40" spans="1:44" s="48" customFormat="1" ht="16.5" customHeight="1">
      <c r="A40" s="78">
        <v>37</v>
      </c>
      <c r="B40" s="78">
        <v>2026</v>
      </c>
      <c r="C40" s="78" t="s">
        <v>89</v>
      </c>
      <c r="D40" s="83" t="s">
        <v>90</v>
      </c>
      <c r="E40" s="80" t="s">
        <v>130</v>
      </c>
      <c r="F40" s="81" t="s">
        <v>249</v>
      </c>
      <c r="G40" s="82" t="s">
        <v>117</v>
      </c>
      <c r="H40" s="83" t="s">
        <v>94</v>
      </c>
      <c r="I40" s="80" t="s">
        <v>250</v>
      </c>
      <c r="J40" s="80" t="s">
        <v>96</v>
      </c>
      <c r="K40" s="80" t="s">
        <v>142</v>
      </c>
      <c r="L40" s="84" t="s">
        <v>365</v>
      </c>
      <c r="M40" s="80" t="s">
        <v>366</v>
      </c>
      <c r="N40" s="82"/>
      <c r="O40" s="102" t="s">
        <v>345</v>
      </c>
      <c r="P40" s="83" t="s">
        <v>367</v>
      </c>
      <c r="Q40" s="85" t="s">
        <v>368</v>
      </c>
      <c r="R40" s="83" t="s">
        <v>369</v>
      </c>
      <c r="S40" s="83" t="s">
        <v>370</v>
      </c>
      <c r="T40" s="83" t="s">
        <v>257</v>
      </c>
      <c r="U40" s="80"/>
      <c r="V40" s="85" t="s">
        <v>107</v>
      </c>
      <c r="W40" s="86">
        <v>46045</v>
      </c>
      <c r="X40" s="87">
        <v>0.78</v>
      </c>
      <c r="Y40" s="88" t="str">
        <f t="shared" si="10"/>
        <v>Đạt mức trung bình và tái đánh giá sau 1 năm</v>
      </c>
      <c r="Z40" s="82"/>
      <c r="AA40" s="82"/>
      <c r="AB40" s="82"/>
      <c r="AC40" s="82"/>
      <c r="AD40" s="82" t="s">
        <v>247</v>
      </c>
      <c r="AE40" s="111" t="s">
        <v>371</v>
      </c>
      <c r="AF40" s="82" t="s">
        <v>110</v>
      </c>
      <c r="AG40" s="105" t="s">
        <v>372</v>
      </c>
      <c r="AH40" s="89">
        <v>0.81</v>
      </c>
      <c r="AI40" s="88" t="str">
        <f t="shared" si="11"/>
        <v>Đạt mức trung bình và tái đánh giá sau 1 năm</v>
      </c>
      <c r="AJ40" s="82" t="s">
        <v>334</v>
      </c>
      <c r="AK40" s="90">
        <v>46056</v>
      </c>
      <c r="AL40" s="184">
        <f t="shared" si="12"/>
        <v>46410</v>
      </c>
      <c r="AM40" s="463" t="str">
        <f t="shared" si="13"/>
        <v>Đạt</v>
      </c>
      <c r="AN40" s="460"/>
      <c r="AO40" s="460">
        <f t="shared" si="5"/>
        <v>1</v>
      </c>
      <c r="AP40" s="460">
        <f t="shared" si="6"/>
        <v>0</v>
      </c>
      <c r="AQ40" s="471">
        <f t="shared" si="7"/>
        <v>0</v>
      </c>
      <c r="AR40" s="460" t="str">
        <f t="shared" si="8"/>
        <v>2011012Rau củ</v>
      </c>
    </row>
    <row r="41" spans="1:44" s="48" customFormat="1" ht="16.5" customHeight="1">
      <c r="A41" s="78">
        <v>38</v>
      </c>
      <c r="B41" s="78">
        <v>2026</v>
      </c>
      <c r="C41" s="78" t="s">
        <v>89</v>
      </c>
      <c r="D41" s="79" t="s">
        <v>90</v>
      </c>
      <c r="E41" s="112" t="s">
        <v>130</v>
      </c>
      <c r="F41" s="81" t="s">
        <v>373</v>
      </c>
      <c r="G41" s="82" t="s">
        <v>351</v>
      </c>
      <c r="H41" s="47" t="s">
        <v>216</v>
      </c>
      <c r="I41" s="80" t="s">
        <v>374</v>
      </c>
      <c r="J41" s="94" t="s">
        <v>96</v>
      </c>
      <c r="K41" s="102" t="s">
        <v>375</v>
      </c>
      <c r="L41" s="113" t="s">
        <v>376</v>
      </c>
      <c r="M41" s="102" t="s">
        <v>377</v>
      </c>
      <c r="N41" s="94" t="s">
        <v>378</v>
      </c>
      <c r="O41" s="102"/>
      <c r="P41" s="47" t="s">
        <v>379</v>
      </c>
      <c r="Q41" s="94" t="s">
        <v>379</v>
      </c>
      <c r="R41" s="94" t="s">
        <v>380</v>
      </c>
      <c r="S41" s="82" t="s">
        <v>260</v>
      </c>
      <c r="T41" s="83" t="s">
        <v>381</v>
      </c>
      <c r="U41" s="80"/>
      <c r="V41" s="85" t="s">
        <v>107</v>
      </c>
      <c r="W41" s="86">
        <v>46034</v>
      </c>
      <c r="X41" s="87">
        <v>0.61299999999999999</v>
      </c>
      <c r="Y41" s="88" t="str">
        <f t="shared" si="10"/>
        <v>Đạt mức cơ bản và tái đánh giá sau 6 tháng</v>
      </c>
      <c r="Z41" s="82" t="s">
        <v>382</v>
      </c>
      <c r="AA41" s="82" t="s">
        <v>383</v>
      </c>
      <c r="AB41" s="82"/>
      <c r="AC41" s="82"/>
      <c r="AD41" s="82" t="s">
        <v>247</v>
      </c>
      <c r="AE41" s="92" t="s">
        <v>384</v>
      </c>
      <c r="AF41" s="82" t="s">
        <v>128</v>
      </c>
      <c r="AG41" s="104" t="s">
        <v>385</v>
      </c>
      <c r="AH41" s="89">
        <v>0.64</v>
      </c>
      <c r="AI41" s="88" t="str">
        <f t="shared" si="11"/>
        <v>Đạt mức cơ bản và tái đánh giá sau 6 tháng</v>
      </c>
      <c r="AJ41" s="82" t="str">
        <f t="shared" ref="AJ41:AJ63" si="14">IF(X41&lt;&gt;AH41,"NCC đã gửi hành động khắc phục","")</f>
        <v>NCC đã gửi hành động khắc phục</v>
      </c>
      <c r="AK41" s="90">
        <v>46063</v>
      </c>
      <c r="AL41" s="184">
        <f t="shared" si="12"/>
        <v>46215</v>
      </c>
      <c r="AM41" s="463" t="str">
        <f t="shared" si="13"/>
        <v>Đạt</v>
      </c>
      <c r="AN41" s="460"/>
      <c r="AO41" s="460">
        <f t="shared" si="5"/>
        <v>1</v>
      </c>
      <c r="AP41" s="460">
        <f t="shared" si="6"/>
        <v>0</v>
      </c>
      <c r="AQ41" s="471">
        <f t="shared" si="7"/>
        <v>0</v>
      </c>
      <c r="AR41" s="460" t="str">
        <f t="shared" si="8"/>
        <v>2062755Rau củ</v>
      </c>
    </row>
    <row r="42" spans="1:44" s="48" customFormat="1" ht="16.5" customHeight="1">
      <c r="A42" s="78">
        <v>39</v>
      </c>
      <c r="B42" s="78">
        <v>2026</v>
      </c>
      <c r="C42" s="78" t="s">
        <v>89</v>
      </c>
      <c r="D42" s="82" t="s">
        <v>161</v>
      </c>
      <c r="E42" s="114" t="s">
        <v>386</v>
      </c>
      <c r="F42" s="81" t="s">
        <v>387</v>
      </c>
      <c r="G42" s="82" t="s">
        <v>388</v>
      </c>
      <c r="H42" s="47" t="s">
        <v>216</v>
      </c>
      <c r="I42" s="94" t="s">
        <v>389</v>
      </c>
      <c r="J42" s="80" t="s">
        <v>132</v>
      </c>
      <c r="K42" s="80" t="s">
        <v>218</v>
      </c>
      <c r="L42" s="84" t="s">
        <v>390</v>
      </c>
      <c r="M42" s="94" t="s">
        <v>391</v>
      </c>
      <c r="N42" s="115" t="s">
        <v>392</v>
      </c>
      <c r="O42" s="102"/>
      <c r="P42" s="79" t="s">
        <v>393</v>
      </c>
      <c r="Q42" s="116">
        <v>387287479</v>
      </c>
      <c r="R42" s="116" t="s">
        <v>394</v>
      </c>
      <c r="S42" s="83" t="s">
        <v>395</v>
      </c>
      <c r="T42" s="83" t="s">
        <v>381</v>
      </c>
      <c r="U42" s="80"/>
      <c r="V42" s="85" t="s">
        <v>107</v>
      </c>
      <c r="W42" s="86">
        <v>46042</v>
      </c>
      <c r="X42" s="87">
        <v>0.62</v>
      </c>
      <c r="Y42" s="88" t="str">
        <f t="shared" si="10"/>
        <v>Đạt mức cơ bản và tái đánh giá sau 6 tháng</v>
      </c>
      <c r="Z42" s="82"/>
      <c r="AA42" s="82"/>
      <c r="AB42" s="82"/>
      <c r="AC42" s="82"/>
      <c r="AD42" s="82" t="s">
        <v>247</v>
      </c>
      <c r="AE42" s="104" t="s">
        <v>396</v>
      </c>
      <c r="AF42" s="82" t="s">
        <v>128</v>
      </c>
      <c r="AG42" s="110" t="s">
        <v>397</v>
      </c>
      <c r="AH42" s="89">
        <v>0.62</v>
      </c>
      <c r="AI42" s="88" t="str">
        <f t="shared" si="11"/>
        <v>Đạt mức cơ bản và tái đánh giá sau 6 tháng</v>
      </c>
      <c r="AJ42" s="82" t="str">
        <f t="shared" si="14"/>
        <v/>
      </c>
      <c r="AK42" s="90"/>
      <c r="AL42" s="184">
        <f t="shared" si="12"/>
        <v>46223</v>
      </c>
      <c r="AM42" s="463" t="str">
        <f t="shared" si="13"/>
        <v>Đạt</v>
      </c>
      <c r="AN42" s="460"/>
      <c r="AO42" s="460">
        <f t="shared" si="5"/>
        <v>1</v>
      </c>
      <c r="AP42" s="460">
        <f t="shared" si="6"/>
        <v>0</v>
      </c>
      <c r="AQ42" s="471">
        <f t="shared" si="7"/>
        <v>0</v>
      </c>
      <c r="AR42" s="460" t="str">
        <f t="shared" si="8"/>
        <v>2007869Thịt nguội, xúc xích, hàng chua</v>
      </c>
    </row>
    <row r="43" spans="1:44" s="48" customFormat="1" ht="16.5" customHeight="1">
      <c r="A43" s="78">
        <v>40</v>
      </c>
      <c r="B43" s="78">
        <v>2026</v>
      </c>
      <c r="C43" s="78" t="s">
        <v>89</v>
      </c>
      <c r="D43" s="79" t="s">
        <v>90</v>
      </c>
      <c r="E43" s="94" t="s">
        <v>188</v>
      </c>
      <c r="F43" s="81" t="s">
        <v>398</v>
      </c>
      <c r="G43" s="82" t="s">
        <v>190</v>
      </c>
      <c r="H43" s="47" t="s">
        <v>216</v>
      </c>
      <c r="I43" s="94" t="s">
        <v>399</v>
      </c>
      <c r="J43" s="94" t="s">
        <v>132</v>
      </c>
      <c r="K43" s="80" t="s">
        <v>218</v>
      </c>
      <c r="L43" s="84" t="s">
        <v>400</v>
      </c>
      <c r="M43" s="94" t="s">
        <v>401</v>
      </c>
      <c r="N43" s="115" t="s">
        <v>402</v>
      </c>
      <c r="O43" s="102"/>
      <c r="P43" s="83" t="s">
        <v>403</v>
      </c>
      <c r="Q43" s="115" t="s">
        <v>404</v>
      </c>
      <c r="R43" s="115" t="s">
        <v>405</v>
      </c>
      <c r="S43" s="83" t="s">
        <v>406</v>
      </c>
      <c r="T43" s="83" t="s">
        <v>381</v>
      </c>
      <c r="U43" s="80"/>
      <c r="V43" s="85" t="s">
        <v>107</v>
      </c>
      <c r="W43" s="86">
        <v>46043</v>
      </c>
      <c r="X43" s="87">
        <v>0.44</v>
      </c>
      <c r="Y43" s="88" t="str">
        <f t="shared" si="10"/>
        <v xml:space="preserve"> Không đạt và ngừng mua hàng</v>
      </c>
      <c r="Z43" s="82"/>
      <c r="AA43" s="82"/>
      <c r="AB43" s="82" t="s">
        <v>407</v>
      </c>
      <c r="AC43" s="104" t="s">
        <v>408</v>
      </c>
      <c r="AD43" s="82"/>
      <c r="AE43" s="82"/>
      <c r="AF43" s="82" t="s">
        <v>128</v>
      </c>
      <c r="AG43" s="92" t="s">
        <v>409</v>
      </c>
      <c r="AH43" s="89">
        <v>0.64</v>
      </c>
      <c r="AI43" s="88" t="str">
        <f t="shared" si="11"/>
        <v>Đạt mức cơ bản và tái đánh giá sau 6 tháng</v>
      </c>
      <c r="AJ43" s="82" t="str">
        <f t="shared" si="14"/>
        <v>NCC đã gửi hành động khắc phục</v>
      </c>
      <c r="AK43" s="90">
        <v>46051</v>
      </c>
      <c r="AL43" s="184">
        <f t="shared" si="12"/>
        <v>46224</v>
      </c>
      <c r="AM43" s="463" t="str">
        <f t="shared" si="13"/>
        <v>Đạt</v>
      </c>
      <c r="AN43" s="460"/>
      <c r="AO43" s="460">
        <f t="shared" si="5"/>
        <v>1</v>
      </c>
      <c r="AP43" s="460">
        <f t="shared" si="6"/>
        <v>0</v>
      </c>
      <c r="AQ43" s="471">
        <f t="shared" si="7"/>
        <v>0</v>
      </c>
      <c r="AR43" s="460" t="str">
        <f t="shared" si="8"/>
        <v>2010608Thức ăn nấu sẵn</v>
      </c>
    </row>
    <row r="44" spans="1:44" s="48" customFormat="1" ht="16.5" customHeight="1">
      <c r="A44" s="78">
        <v>41</v>
      </c>
      <c r="B44" s="78">
        <v>2026</v>
      </c>
      <c r="C44" s="78" t="s">
        <v>89</v>
      </c>
      <c r="D44" s="117" t="s">
        <v>90</v>
      </c>
      <c r="E44" s="118" t="s">
        <v>130</v>
      </c>
      <c r="F44" s="81" t="s">
        <v>373</v>
      </c>
      <c r="G44" s="82" t="s">
        <v>351</v>
      </c>
      <c r="H44" s="47" t="s">
        <v>216</v>
      </c>
      <c r="I44" s="94" t="s">
        <v>389</v>
      </c>
      <c r="J44" s="102" t="s">
        <v>96</v>
      </c>
      <c r="K44" s="102" t="s">
        <v>218</v>
      </c>
      <c r="L44" s="113" t="s">
        <v>410</v>
      </c>
      <c r="M44" s="102" t="s">
        <v>411</v>
      </c>
      <c r="N44" s="119" t="s">
        <v>412</v>
      </c>
      <c r="O44" s="102"/>
      <c r="P44" s="82" t="s">
        <v>413</v>
      </c>
      <c r="Q44" s="102" t="s">
        <v>414</v>
      </c>
      <c r="R44" s="102" t="s">
        <v>415</v>
      </c>
      <c r="S44" s="82" t="s">
        <v>416</v>
      </c>
      <c r="T44" s="83" t="s">
        <v>381</v>
      </c>
      <c r="U44" s="80"/>
      <c r="V44" s="85" t="s">
        <v>107</v>
      </c>
      <c r="W44" s="86">
        <v>46043</v>
      </c>
      <c r="X44" s="87">
        <v>0.61</v>
      </c>
      <c r="Y44" s="88" t="str">
        <f t="shared" si="10"/>
        <v>Đạt mức cơ bản và tái đánh giá sau 6 tháng</v>
      </c>
      <c r="Z44" s="82"/>
      <c r="AA44" s="82"/>
      <c r="AB44" s="82"/>
      <c r="AC44" s="82"/>
      <c r="AD44" s="82" t="s">
        <v>247</v>
      </c>
      <c r="AE44" s="92" t="s">
        <v>417</v>
      </c>
      <c r="AF44" s="82" t="s">
        <v>110</v>
      </c>
      <c r="AG44" s="92" t="s">
        <v>418</v>
      </c>
      <c r="AH44" s="89">
        <v>0.61</v>
      </c>
      <c r="AI44" s="88" t="str">
        <f t="shared" si="11"/>
        <v>Đạt mức cơ bản và tái đánh giá sau 6 tháng</v>
      </c>
      <c r="AJ44" s="82" t="str">
        <f t="shared" si="14"/>
        <v/>
      </c>
      <c r="AK44" s="90"/>
      <c r="AL44" s="184">
        <f t="shared" si="12"/>
        <v>46224</v>
      </c>
      <c r="AM44" s="463" t="str">
        <f t="shared" si="13"/>
        <v>Đạt</v>
      </c>
      <c r="AN44" s="460"/>
      <c r="AO44" s="460">
        <f t="shared" si="5"/>
        <v>1</v>
      </c>
      <c r="AP44" s="460">
        <f t="shared" si="6"/>
        <v>0</v>
      </c>
      <c r="AQ44" s="471">
        <f t="shared" si="7"/>
        <v>0</v>
      </c>
      <c r="AR44" s="460" t="str">
        <f t="shared" si="8"/>
        <v>2062748Rau củ</v>
      </c>
    </row>
    <row r="45" spans="1:44" s="48" customFormat="1" ht="16.5" customHeight="1">
      <c r="A45" s="78">
        <v>42</v>
      </c>
      <c r="B45" s="78">
        <v>2026</v>
      </c>
      <c r="C45" s="78" t="s">
        <v>89</v>
      </c>
      <c r="D45" s="79" t="s">
        <v>90</v>
      </c>
      <c r="E45" s="118" t="s">
        <v>91</v>
      </c>
      <c r="F45" s="81" t="s">
        <v>92</v>
      </c>
      <c r="G45" s="82" t="s">
        <v>93</v>
      </c>
      <c r="H45" s="47" t="s">
        <v>216</v>
      </c>
      <c r="I45" s="94" t="s">
        <v>419</v>
      </c>
      <c r="J45" s="94" t="s">
        <v>132</v>
      </c>
      <c r="K45" s="82" t="s">
        <v>218</v>
      </c>
      <c r="L45" s="113" t="s">
        <v>420</v>
      </c>
      <c r="M45" s="102" t="s">
        <v>421</v>
      </c>
      <c r="N45" s="102" t="s">
        <v>422</v>
      </c>
      <c r="O45" s="120" t="s">
        <v>423</v>
      </c>
      <c r="P45" s="82" t="s">
        <v>424</v>
      </c>
      <c r="Q45" s="102" t="s">
        <v>424</v>
      </c>
      <c r="R45" s="102" t="s">
        <v>425</v>
      </c>
      <c r="S45" s="131" t="s">
        <v>426</v>
      </c>
      <c r="T45" s="83" t="s">
        <v>427</v>
      </c>
      <c r="U45" s="80"/>
      <c r="V45" s="85" t="s">
        <v>428</v>
      </c>
      <c r="W45" s="86">
        <v>46041</v>
      </c>
      <c r="X45" s="87">
        <v>0.65800000000000003</v>
      </c>
      <c r="Y45" s="88" t="str">
        <f t="shared" si="10"/>
        <v>Đạt mức cơ bản và tái đánh giá sau 6 tháng</v>
      </c>
      <c r="Z45" s="82"/>
      <c r="AA45" s="82"/>
      <c r="AB45" s="82" t="s">
        <v>110</v>
      </c>
      <c r="AC45" s="92" t="s">
        <v>429</v>
      </c>
      <c r="AD45" s="82"/>
      <c r="AE45" s="82"/>
      <c r="AF45" s="82" t="s">
        <v>128</v>
      </c>
      <c r="AG45" s="92" t="s">
        <v>430</v>
      </c>
      <c r="AH45" s="89">
        <v>0.65800000000000003</v>
      </c>
      <c r="AI45" s="88" t="str">
        <f t="shared" si="11"/>
        <v>Đạt mức cơ bản và tái đánh giá sau 6 tháng</v>
      </c>
      <c r="AJ45" s="82" t="str">
        <f t="shared" si="14"/>
        <v/>
      </c>
      <c r="AK45" s="90"/>
      <c r="AL45" s="184">
        <f t="shared" si="12"/>
        <v>46222</v>
      </c>
      <c r="AM45" s="463" t="str">
        <f t="shared" si="13"/>
        <v>Đạt</v>
      </c>
      <c r="AN45" s="460"/>
      <c r="AO45" s="460">
        <f t="shared" si="5"/>
        <v>1</v>
      </c>
      <c r="AP45" s="460">
        <f t="shared" si="6"/>
        <v>0</v>
      </c>
      <c r="AQ45" s="471">
        <f t="shared" si="7"/>
        <v>0</v>
      </c>
      <c r="AR45" s="460" t="str">
        <f t="shared" si="8"/>
        <v>2003486Thủy hải sản</v>
      </c>
    </row>
    <row r="46" spans="1:44" s="48" customFormat="1" ht="16.5" customHeight="1">
      <c r="A46" s="78">
        <v>43</v>
      </c>
      <c r="B46" s="78">
        <v>2026</v>
      </c>
      <c r="C46" s="78" t="s">
        <v>89</v>
      </c>
      <c r="D46" s="79" t="s">
        <v>90</v>
      </c>
      <c r="E46" s="118" t="s">
        <v>91</v>
      </c>
      <c r="F46" s="166" t="s">
        <v>431</v>
      </c>
      <c r="G46" s="82" t="s">
        <v>93</v>
      </c>
      <c r="H46" s="83" t="s">
        <v>94</v>
      </c>
      <c r="I46" s="102" t="s">
        <v>432</v>
      </c>
      <c r="J46" s="94" t="s">
        <v>132</v>
      </c>
      <c r="K46" s="102" t="s">
        <v>142</v>
      </c>
      <c r="L46" s="113" t="s">
        <v>433</v>
      </c>
      <c r="M46" s="102" t="s">
        <v>434</v>
      </c>
      <c r="N46" s="102" t="s">
        <v>435</v>
      </c>
      <c r="O46" s="102"/>
      <c r="P46" s="82" t="s">
        <v>436</v>
      </c>
      <c r="Q46" s="102">
        <v>934999185</v>
      </c>
      <c r="R46" s="102" t="s">
        <v>437</v>
      </c>
      <c r="S46" s="131" t="s">
        <v>438</v>
      </c>
      <c r="T46" s="83" t="s">
        <v>439</v>
      </c>
      <c r="U46" s="80"/>
      <c r="V46" s="85" t="s">
        <v>107</v>
      </c>
      <c r="W46" s="86">
        <v>46043</v>
      </c>
      <c r="X46" s="87">
        <v>0.67</v>
      </c>
      <c r="Y46" s="88" t="str">
        <f t="shared" si="10"/>
        <v>Đạt mức cơ bản và tái đánh giá sau 6 tháng</v>
      </c>
      <c r="Z46" s="82"/>
      <c r="AA46" s="82"/>
      <c r="AB46" s="82"/>
      <c r="AC46" s="82"/>
      <c r="AD46" s="82"/>
      <c r="AE46" s="82"/>
      <c r="AF46" s="82" t="s">
        <v>128</v>
      </c>
      <c r="AG46" s="92" t="s">
        <v>440</v>
      </c>
      <c r="AH46" s="89">
        <v>0.67</v>
      </c>
      <c r="AI46" s="88" t="str">
        <f t="shared" si="11"/>
        <v>Đạt mức cơ bản và tái đánh giá sau 6 tháng</v>
      </c>
      <c r="AJ46" s="82" t="str">
        <f t="shared" si="14"/>
        <v/>
      </c>
      <c r="AK46" s="90"/>
      <c r="AL46" s="184">
        <f t="shared" si="12"/>
        <v>46224</v>
      </c>
      <c r="AM46" s="463" t="str">
        <f t="shared" si="13"/>
        <v>Đạt</v>
      </c>
      <c r="AN46" s="460"/>
      <c r="AO46" s="460">
        <f t="shared" si="5"/>
        <v>1</v>
      </c>
      <c r="AP46" s="460">
        <f t="shared" si="6"/>
        <v>0</v>
      </c>
      <c r="AQ46" s="471">
        <f t="shared" si="7"/>
        <v>0</v>
      </c>
      <c r="AR46" s="460" t="str">
        <f t="shared" si="8"/>
        <v>2008111Thủy hải sản</v>
      </c>
    </row>
    <row r="47" spans="1:44" s="48" customFormat="1" ht="16.5" customHeight="1">
      <c r="A47" s="78">
        <v>44</v>
      </c>
      <c r="B47" s="78">
        <v>2026</v>
      </c>
      <c r="C47" s="78" t="s">
        <v>89</v>
      </c>
      <c r="D47" s="79" t="s">
        <v>90</v>
      </c>
      <c r="E47" s="118" t="s">
        <v>130</v>
      </c>
      <c r="F47" s="166" t="s">
        <v>249</v>
      </c>
      <c r="G47" s="82" t="s">
        <v>117</v>
      </c>
      <c r="H47" s="83" t="s">
        <v>94</v>
      </c>
      <c r="I47" s="102" t="s">
        <v>432</v>
      </c>
      <c r="J47" s="94" t="s">
        <v>96</v>
      </c>
      <c r="K47" s="102" t="s">
        <v>97</v>
      </c>
      <c r="L47" s="113" t="s">
        <v>441</v>
      </c>
      <c r="M47" s="102" t="s">
        <v>442</v>
      </c>
      <c r="N47" s="102" t="s">
        <v>443</v>
      </c>
      <c r="O47" s="102"/>
      <c r="P47" s="82" t="s">
        <v>444</v>
      </c>
      <c r="Q47" s="102" t="s">
        <v>445</v>
      </c>
      <c r="R47" s="102" t="s">
        <v>446</v>
      </c>
      <c r="S47" s="131" t="s">
        <v>447</v>
      </c>
      <c r="T47" s="83" t="s">
        <v>439</v>
      </c>
      <c r="U47" s="80"/>
      <c r="V47" s="85" t="s">
        <v>107</v>
      </c>
      <c r="W47" s="86">
        <v>46038</v>
      </c>
      <c r="X47" s="87">
        <v>0.60299999999999998</v>
      </c>
      <c r="Y47" s="88" t="str">
        <f t="shared" si="10"/>
        <v>Đạt mức cơ bản và tái đánh giá sau 6 tháng</v>
      </c>
      <c r="Z47" s="82"/>
      <c r="AA47" s="82"/>
      <c r="AB47" s="82"/>
      <c r="AC47" s="82"/>
      <c r="AD47" s="82" t="s">
        <v>247</v>
      </c>
      <c r="AE47" s="105" t="s">
        <v>448</v>
      </c>
      <c r="AF47" s="82" t="s">
        <v>174</v>
      </c>
      <c r="AG47" s="122" t="s">
        <v>449</v>
      </c>
      <c r="AH47" s="89">
        <v>0.60299999999999998</v>
      </c>
      <c r="AI47" s="88" t="str">
        <f t="shared" si="11"/>
        <v>Đạt mức cơ bản và tái đánh giá sau 6 tháng</v>
      </c>
      <c r="AJ47" s="82" t="str">
        <f t="shared" si="14"/>
        <v/>
      </c>
      <c r="AK47" s="90"/>
      <c r="AL47" s="184">
        <f t="shared" si="12"/>
        <v>46219</v>
      </c>
      <c r="AM47" s="463" t="str">
        <f t="shared" si="13"/>
        <v>Đạt</v>
      </c>
      <c r="AN47" s="460"/>
      <c r="AO47" s="460">
        <f t="shared" si="5"/>
        <v>1</v>
      </c>
      <c r="AP47" s="460">
        <f t="shared" si="6"/>
        <v>0</v>
      </c>
      <c r="AQ47" s="471">
        <f t="shared" si="7"/>
        <v>0</v>
      </c>
      <c r="AR47" s="460" t="str">
        <f t="shared" si="8"/>
        <v>2011364Rau củ</v>
      </c>
    </row>
    <row r="48" spans="1:44" s="48" customFormat="1" ht="16.5" customHeight="1">
      <c r="A48" s="78">
        <v>45</v>
      </c>
      <c r="B48" s="78">
        <v>2026</v>
      </c>
      <c r="C48" s="78" t="s">
        <v>89</v>
      </c>
      <c r="D48" s="79" t="s">
        <v>90</v>
      </c>
      <c r="E48" s="118" t="s">
        <v>130</v>
      </c>
      <c r="F48" s="166" t="s">
        <v>249</v>
      </c>
      <c r="G48" s="82" t="s">
        <v>117</v>
      </c>
      <c r="H48" s="83" t="s">
        <v>94</v>
      </c>
      <c r="I48" s="102" t="s">
        <v>432</v>
      </c>
      <c r="J48" s="94" t="s">
        <v>96</v>
      </c>
      <c r="K48" s="102" t="s">
        <v>97</v>
      </c>
      <c r="L48" s="113" t="s">
        <v>450</v>
      </c>
      <c r="M48" s="102" t="s">
        <v>451</v>
      </c>
      <c r="N48" s="82"/>
      <c r="O48" s="102" t="s">
        <v>452</v>
      </c>
      <c r="P48" s="82" t="s">
        <v>453</v>
      </c>
      <c r="Q48" s="102" t="s">
        <v>454</v>
      </c>
      <c r="R48" s="102" t="s">
        <v>455</v>
      </c>
      <c r="S48" s="131" t="s">
        <v>456</v>
      </c>
      <c r="T48" s="83" t="s">
        <v>439</v>
      </c>
      <c r="U48" s="80"/>
      <c r="V48" s="85" t="s">
        <v>107</v>
      </c>
      <c r="W48" s="86">
        <v>46035</v>
      </c>
      <c r="X48" s="87">
        <v>0.57999999999999996</v>
      </c>
      <c r="Y48" s="88" t="str">
        <f t="shared" si="10"/>
        <v xml:space="preserve"> Không đạt và ngừng mua hàng</v>
      </c>
      <c r="Z48" s="82"/>
      <c r="AA48" s="82"/>
      <c r="AB48" s="82"/>
      <c r="AC48" s="82"/>
      <c r="AD48" s="82" t="s">
        <v>247</v>
      </c>
      <c r="AE48" s="82" t="s">
        <v>457</v>
      </c>
      <c r="AF48" s="82" t="s">
        <v>110</v>
      </c>
      <c r="AG48" s="82" t="s">
        <v>458</v>
      </c>
      <c r="AH48" s="89">
        <v>0.57999999999999996</v>
      </c>
      <c r="AI48" s="88" t="str">
        <f t="shared" si="11"/>
        <v xml:space="preserve"> Không đạt và ngừng mua hàng</v>
      </c>
      <c r="AJ48" s="82" t="str">
        <f t="shared" si="14"/>
        <v/>
      </c>
      <c r="AK48" s="90"/>
      <c r="AL48" s="184" t="b">
        <f t="shared" si="12"/>
        <v>0</v>
      </c>
      <c r="AM48" s="463" t="str">
        <f t="shared" si="13"/>
        <v>Không đạt</v>
      </c>
      <c r="AN48" s="460"/>
      <c r="AO48" s="460">
        <f t="shared" si="5"/>
        <v>0</v>
      </c>
      <c r="AP48" s="460">
        <f t="shared" si="6"/>
        <v>1</v>
      </c>
      <c r="AQ48" s="471">
        <f t="shared" si="7"/>
        <v>0</v>
      </c>
      <c r="AR48" s="460" t="str">
        <f t="shared" si="8"/>
        <v>2010204Rau củ</v>
      </c>
    </row>
    <row r="49" spans="1:44" s="48" customFormat="1" ht="16.5" customHeight="1">
      <c r="A49" s="78">
        <v>46</v>
      </c>
      <c r="B49" s="78">
        <v>2026</v>
      </c>
      <c r="C49" s="78" t="s">
        <v>89</v>
      </c>
      <c r="D49" s="79" t="s">
        <v>90</v>
      </c>
      <c r="E49" s="118" t="s">
        <v>130</v>
      </c>
      <c r="F49" s="166" t="s">
        <v>249</v>
      </c>
      <c r="G49" s="82" t="s">
        <v>117</v>
      </c>
      <c r="H49" s="83" t="s">
        <v>94</v>
      </c>
      <c r="I49" s="102" t="s">
        <v>432</v>
      </c>
      <c r="J49" s="94" t="s">
        <v>96</v>
      </c>
      <c r="K49" s="102" t="s">
        <v>97</v>
      </c>
      <c r="L49" s="113" t="s">
        <v>450</v>
      </c>
      <c r="M49" s="102" t="s">
        <v>451</v>
      </c>
      <c r="N49" s="82"/>
      <c r="O49" s="102" t="s">
        <v>459</v>
      </c>
      <c r="P49" s="82" t="s">
        <v>453</v>
      </c>
      <c r="Q49" s="102" t="s">
        <v>454</v>
      </c>
      <c r="R49" s="102" t="s">
        <v>455</v>
      </c>
      <c r="S49" s="131" t="s">
        <v>460</v>
      </c>
      <c r="T49" s="83" t="s">
        <v>439</v>
      </c>
      <c r="U49" s="80"/>
      <c r="V49" s="85" t="s">
        <v>107</v>
      </c>
      <c r="W49" s="86">
        <v>46035</v>
      </c>
      <c r="X49" s="87">
        <v>0</v>
      </c>
      <c r="Y49" s="88" t="str">
        <f t="shared" si="10"/>
        <v xml:space="preserve"> Không đạt và ngừng mua hàng</v>
      </c>
      <c r="Z49" s="82" t="s">
        <v>461</v>
      </c>
      <c r="AA49" s="82" t="s">
        <v>462</v>
      </c>
      <c r="AB49" s="82"/>
      <c r="AC49" s="82"/>
      <c r="AD49" s="82" t="s">
        <v>247</v>
      </c>
      <c r="AE49" s="82" t="s">
        <v>457</v>
      </c>
      <c r="AF49" s="82" t="s">
        <v>110</v>
      </c>
      <c r="AG49" s="82" t="s">
        <v>458</v>
      </c>
      <c r="AH49" s="89">
        <v>0</v>
      </c>
      <c r="AI49" s="88" t="str">
        <f t="shared" si="11"/>
        <v xml:space="preserve"> Không đạt và ngừng mua hàng</v>
      </c>
      <c r="AJ49" s="82" t="str">
        <f t="shared" si="14"/>
        <v/>
      </c>
      <c r="AK49" s="90"/>
      <c r="AL49" s="184" t="b">
        <f t="shared" si="12"/>
        <v>0</v>
      </c>
      <c r="AM49" s="463" t="str">
        <f t="shared" si="13"/>
        <v>Không đạt</v>
      </c>
      <c r="AN49" s="460"/>
      <c r="AO49" s="460">
        <f t="shared" si="5"/>
        <v>0</v>
      </c>
      <c r="AP49" s="460">
        <f t="shared" si="6"/>
        <v>1</v>
      </c>
      <c r="AQ49" s="471">
        <f t="shared" si="7"/>
        <v>0</v>
      </c>
      <c r="AR49" s="460" t="str">
        <f t="shared" si="8"/>
        <v>2010204Rau củ</v>
      </c>
    </row>
    <row r="50" spans="1:44" s="48" customFormat="1" ht="16.5" customHeight="1">
      <c r="A50" s="78">
        <v>47</v>
      </c>
      <c r="B50" s="78">
        <v>2026</v>
      </c>
      <c r="C50" s="78" t="s">
        <v>89</v>
      </c>
      <c r="D50" s="79" t="s">
        <v>90</v>
      </c>
      <c r="E50" s="118" t="s">
        <v>130</v>
      </c>
      <c r="F50" s="166" t="s">
        <v>249</v>
      </c>
      <c r="G50" s="82" t="s">
        <v>117</v>
      </c>
      <c r="H50" s="83" t="s">
        <v>94</v>
      </c>
      <c r="I50" s="102" t="s">
        <v>432</v>
      </c>
      <c r="J50" s="94" t="s">
        <v>96</v>
      </c>
      <c r="K50" s="102" t="s">
        <v>97</v>
      </c>
      <c r="L50" s="113" t="s">
        <v>450</v>
      </c>
      <c r="M50" s="102" t="s">
        <v>451</v>
      </c>
      <c r="N50" s="82"/>
      <c r="O50" s="102" t="s">
        <v>463</v>
      </c>
      <c r="P50" s="82" t="s">
        <v>453</v>
      </c>
      <c r="Q50" s="102" t="s">
        <v>454</v>
      </c>
      <c r="R50" s="102" t="s">
        <v>455</v>
      </c>
      <c r="S50" s="131" t="s">
        <v>464</v>
      </c>
      <c r="T50" s="83" t="s">
        <v>439</v>
      </c>
      <c r="U50" s="80"/>
      <c r="V50" s="85" t="s">
        <v>107</v>
      </c>
      <c r="W50" s="86">
        <v>46036</v>
      </c>
      <c r="X50" s="87">
        <v>0.65</v>
      </c>
      <c r="Y50" s="88" t="str">
        <f t="shared" si="10"/>
        <v>Đạt mức cơ bản và tái đánh giá sau 6 tháng</v>
      </c>
      <c r="Z50" s="82"/>
      <c r="AA50" s="82"/>
      <c r="AB50" s="82"/>
      <c r="AC50" s="82"/>
      <c r="AD50" s="82" t="s">
        <v>247</v>
      </c>
      <c r="AE50" s="82" t="s">
        <v>457</v>
      </c>
      <c r="AF50" s="82" t="s">
        <v>110</v>
      </c>
      <c r="AG50" s="82" t="s">
        <v>458</v>
      </c>
      <c r="AH50" s="89">
        <v>0.65</v>
      </c>
      <c r="AI50" s="88" t="str">
        <f t="shared" si="11"/>
        <v>Đạt mức cơ bản và tái đánh giá sau 6 tháng</v>
      </c>
      <c r="AJ50" s="82" t="str">
        <f t="shared" si="14"/>
        <v/>
      </c>
      <c r="AK50" s="90"/>
      <c r="AL50" s="184">
        <f t="shared" si="12"/>
        <v>46217</v>
      </c>
      <c r="AM50" s="463" t="str">
        <f t="shared" si="13"/>
        <v>Đạt</v>
      </c>
      <c r="AN50" s="460"/>
      <c r="AO50" s="460">
        <f t="shared" si="5"/>
        <v>1</v>
      </c>
      <c r="AP50" s="460">
        <f t="shared" si="6"/>
        <v>0</v>
      </c>
      <c r="AQ50" s="471">
        <f t="shared" si="7"/>
        <v>0</v>
      </c>
      <c r="AR50" s="460" t="str">
        <f t="shared" si="8"/>
        <v>2010204Rau củ</v>
      </c>
    </row>
    <row r="51" spans="1:44" s="48" customFormat="1" ht="16.5" customHeight="1">
      <c r="A51" s="78">
        <v>48</v>
      </c>
      <c r="B51" s="78">
        <v>2026</v>
      </c>
      <c r="C51" s="78" t="s">
        <v>89</v>
      </c>
      <c r="D51" s="79" t="s">
        <v>90</v>
      </c>
      <c r="E51" s="118" t="s">
        <v>130</v>
      </c>
      <c r="F51" s="166" t="s">
        <v>249</v>
      </c>
      <c r="G51" s="82" t="s">
        <v>117</v>
      </c>
      <c r="H51" s="83" t="s">
        <v>94</v>
      </c>
      <c r="I51" s="102" t="s">
        <v>432</v>
      </c>
      <c r="J51" s="94" t="s">
        <v>96</v>
      </c>
      <c r="K51" s="102" t="s">
        <v>97</v>
      </c>
      <c r="L51" s="113" t="s">
        <v>450</v>
      </c>
      <c r="M51" s="102" t="s">
        <v>451</v>
      </c>
      <c r="N51" s="82"/>
      <c r="O51" s="102" t="s">
        <v>465</v>
      </c>
      <c r="P51" s="82" t="s">
        <v>453</v>
      </c>
      <c r="Q51" s="102" t="s">
        <v>454</v>
      </c>
      <c r="R51" s="102" t="s">
        <v>455</v>
      </c>
      <c r="S51" s="131" t="s">
        <v>466</v>
      </c>
      <c r="T51" s="83" t="s">
        <v>439</v>
      </c>
      <c r="U51" s="80"/>
      <c r="V51" s="85" t="s">
        <v>107</v>
      </c>
      <c r="W51" s="86">
        <v>46036</v>
      </c>
      <c r="X51" s="87">
        <v>0.65</v>
      </c>
      <c r="Y51" s="88" t="str">
        <f t="shared" si="10"/>
        <v>Đạt mức cơ bản và tái đánh giá sau 6 tháng</v>
      </c>
      <c r="Z51" s="82"/>
      <c r="AA51" s="82"/>
      <c r="AB51" s="82"/>
      <c r="AC51" s="82"/>
      <c r="AD51" s="82" t="s">
        <v>247</v>
      </c>
      <c r="AE51" s="82" t="s">
        <v>457</v>
      </c>
      <c r="AF51" s="82" t="s">
        <v>110</v>
      </c>
      <c r="AG51" s="82" t="s">
        <v>458</v>
      </c>
      <c r="AH51" s="89">
        <v>0.65</v>
      </c>
      <c r="AI51" s="88" t="str">
        <f t="shared" si="11"/>
        <v>Đạt mức cơ bản và tái đánh giá sau 6 tháng</v>
      </c>
      <c r="AJ51" s="82" t="str">
        <f t="shared" si="14"/>
        <v/>
      </c>
      <c r="AK51" s="90"/>
      <c r="AL51" s="184">
        <f t="shared" si="12"/>
        <v>46217</v>
      </c>
      <c r="AM51" s="463" t="str">
        <f t="shared" si="13"/>
        <v>Đạt</v>
      </c>
      <c r="AN51" s="460"/>
      <c r="AO51" s="460">
        <f t="shared" si="5"/>
        <v>1</v>
      </c>
      <c r="AP51" s="460">
        <f t="shared" si="6"/>
        <v>0</v>
      </c>
      <c r="AQ51" s="471">
        <f t="shared" si="7"/>
        <v>0</v>
      </c>
      <c r="AR51" s="460" t="str">
        <f t="shared" si="8"/>
        <v>2010204Rau củ</v>
      </c>
    </row>
    <row r="52" spans="1:44" s="48" customFormat="1" ht="16.5" customHeight="1">
      <c r="A52" s="78">
        <v>49</v>
      </c>
      <c r="B52" s="78">
        <v>2026</v>
      </c>
      <c r="C52" s="78" t="s">
        <v>89</v>
      </c>
      <c r="D52" s="79" t="s">
        <v>90</v>
      </c>
      <c r="E52" s="94" t="s">
        <v>188</v>
      </c>
      <c r="F52" s="81" t="s">
        <v>398</v>
      </c>
      <c r="G52" s="82" t="s">
        <v>190</v>
      </c>
      <c r="H52" s="47" t="s">
        <v>216</v>
      </c>
      <c r="I52" s="94" t="s">
        <v>419</v>
      </c>
      <c r="J52" s="80" t="s">
        <v>132</v>
      </c>
      <c r="K52" s="102" t="s">
        <v>218</v>
      </c>
      <c r="L52" s="84" t="s">
        <v>467</v>
      </c>
      <c r="M52" s="94" t="s">
        <v>468</v>
      </c>
      <c r="N52" s="94" t="s">
        <v>469</v>
      </c>
      <c r="O52" s="102"/>
      <c r="P52" s="47" t="s">
        <v>470</v>
      </c>
      <c r="Q52" s="123" t="s">
        <v>471</v>
      </c>
      <c r="R52" s="94" t="s">
        <v>472</v>
      </c>
      <c r="S52" s="47" t="s">
        <v>473</v>
      </c>
      <c r="T52" s="102" t="s">
        <v>227</v>
      </c>
      <c r="U52" s="102" t="s">
        <v>474</v>
      </c>
      <c r="V52" s="85" t="s">
        <v>107</v>
      </c>
      <c r="W52" s="106">
        <v>46042</v>
      </c>
      <c r="X52" s="124">
        <v>0.5</v>
      </c>
      <c r="Y52" s="88" t="str">
        <f t="shared" si="10"/>
        <v xml:space="preserve"> Không đạt và ngừng mua hàng</v>
      </c>
      <c r="Z52" s="82"/>
      <c r="AA52" s="82"/>
      <c r="AB52" s="82" t="s">
        <v>407</v>
      </c>
      <c r="AC52" s="102" t="s">
        <v>475</v>
      </c>
      <c r="AD52" s="82"/>
      <c r="AE52" s="82"/>
      <c r="AF52" s="82" t="s">
        <v>128</v>
      </c>
      <c r="AG52" s="82" t="s">
        <v>476</v>
      </c>
      <c r="AH52" s="89">
        <v>0.6</v>
      </c>
      <c r="AI52" s="88" t="str">
        <f t="shared" si="11"/>
        <v>Đạt mức cơ bản và tái đánh giá sau 6 tháng</v>
      </c>
      <c r="AJ52" s="82" t="str">
        <f t="shared" si="14"/>
        <v>NCC đã gửi hành động khắc phục</v>
      </c>
      <c r="AK52" s="90"/>
      <c r="AL52" s="184">
        <f t="shared" si="12"/>
        <v>46223</v>
      </c>
      <c r="AM52" s="463" t="str">
        <f t="shared" si="13"/>
        <v>Đạt</v>
      </c>
      <c r="AN52" s="460"/>
      <c r="AO52" s="460">
        <f t="shared" si="5"/>
        <v>1</v>
      </c>
      <c r="AP52" s="460">
        <f t="shared" si="6"/>
        <v>0</v>
      </c>
      <c r="AQ52" s="471">
        <f t="shared" si="7"/>
        <v>0</v>
      </c>
      <c r="AR52" s="460" t="str">
        <f t="shared" si="8"/>
        <v>2003599Thức ăn nấu sẵn</v>
      </c>
    </row>
    <row r="53" spans="1:44" s="48" customFormat="1" ht="16.5" customHeight="1">
      <c r="A53" s="78">
        <v>50</v>
      </c>
      <c r="B53" s="78">
        <v>2026</v>
      </c>
      <c r="C53" s="78" t="s">
        <v>89</v>
      </c>
      <c r="D53" s="117" t="s">
        <v>161</v>
      </c>
      <c r="E53" s="118" t="s">
        <v>162</v>
      </c>
      <c r="F53" s="81" t="s">
        <v>477</v>
      </c>
      <c r="G53" s="82" t="s">
        <v>478</v>
      </c>
      <c r="H53" s="47" t="s">
        <v>216</v>
      </c>
      <c r="I53" s="94" t="s">
        <v>419</v>
      </c>
      <c r="J53" s="80" t="s">
        <v>132</v>
      </c>
      <c r="K53" s="102" t="s">
        <v>479</v>
      </c>
      <c r="L53" s="113" t="s">
        <v>480</v>
      </c>
      <c r="M53" s="102" t="s">
        <v>481</v>
      </c>
      <c r="N53" s="102" t="s">
        <v>482</v>
      </c>
      <c r="O53" s="102"/>
      <c r="P53" s="82" t="s">
        <v>483</v>
      </c>
      <c r="Q53" s="125" t="s">
        <v>484</v>
      </c>
      <c r="R53" s="126" t="s">
        <v>485</v>
      </c>
      <c r="S53" s="82" t="s">
        <v>486</v>
      </c>
      <c r="T53" s="102" t="s">
        <v>227</v>
      </c>
      <c r="U53" s="102" t="s">
        <v>474</v>
      </c>
      <c r="V53" s="85" t="s">
        <v>107</v>
      </c>
      <c r="W53" s="106">
        <v>46044</v>
      </c>
      <c r="X53" s="124">
        <v>0.755</v>
      </c>
      <c r="Y53" s="88" t="str">
        <f t="shared" si="10"/>
        <v>Đạt mức trung bình và tái đánh giá sau 1 năm</v>
      </c>
      <c r="Z53" s="82"/>
      <c r="AA53" s="82"/>
      <c r="AB53" s="82"/>
      <c r="AC53" s="82"/>
      <c r="AD53" s="82"/>
      <c r="AE53" s="82"/>
      <c r="AF53" s="82" t="s">
        <v>174</v>
      </c>
      <c r="AG53" s="127" t="s">
        <v>487</v>
      </c>
      <c r="AH53" s="89">
        <v>0.755</v>
      </c>
      <c r="AI53" s="88" t="str">
        <f t="shared" si="11"/>
        <v>Đạt mức trung bình và tái đánh giá sau 1 năm</v>
      </c>
      <c r="AJ53" s="82" t="str">
        <f t="shared" si="14"/>
        <v/>
      </c>
      <c r="AK53" s="90"/>
      <c r="AL53" s="184">
        <f t="shared" si="12"/>
        <v>46409</v>
      </c>
      <c r="AM53" s="463" t="str">
        <f t="shared" si="13"/>
        <v>Đạt</v>
      </c>
      <c r="AN53" s="460"/>
      <c r="AO53" s="460">
        <f t="shared" si="5"/>
        <v>1</v>
      </c>
      <c r="AP53" s="460">
        <f t="shared" si="6"/>
        <v>0</v>
      </c>
      <c r="AQ53" s="471">
        <f t="shared" si="7"/>
        <v>0</v>
      </c>
      <c r="AR53" s="460" t="str">
        <f t="shared" si="8"/>
        <v>2011381Bánh kẹo</v>
      </c>
    </row>
    <row r="54" spans="1:44" s="48" customFormat="1" ht="16.5" customHeight="1">
      <c r="A54" s="78">
        <v>51</v>
      </c>
      <c r="B54" s="78">
        <v>2026</v>
      </c>
      <c r="C54" s="78" t="s">
        <v>89</v>
      </c>
      <c r="D54" s="79" t="s">
        <v>90</v>
      </c>
      <c r="E54" s="94" t="s">
        <v>188</v>
      </c>
      <c r="F54" s="81" t="s">
        <v>398</v>
      </c>
      <c r="G54" s="82" t="s">
        <v>190</v>
      </c>
      <c r="H54" s="47" t="s">
        <v>216</v>
      </c>
      <c r="I54" s="94" t="s">
        <v>419</v>
      </c>
      <c r="J54" s="94" t="s">
        <v>132</v>
      </c>
      <c r="K54" s="82" t="s">
        <v>97</v>
      </c>
      <c r="L54" s="84" t="s">
        <v>488</v>
      </c>
      <c r="M54" s="94" t="s">
        <v>489</v>
      </c>
      <c r="N54" s="116" t="s">
        <v>490</v>
      </c>
      <c r="O54" s="102"/>
      <c r="P54" s="79" t="s">
        <v>491</v>
      </c>
      <c r="Q54" s="128" t="s">
        <v>492</v>
      </c>
      <c r="R54" s="129" t="s">
        <v>493</v>
      </c>
      <c r="S54" s="47" t="s">
        <v>494</v>
      </c>
      <c r="T54" s="83" t="s">
        <v>495</v>
      </c>
      <c r="U54" s="80"/>
      <c r="V54" s="85" t="s">
        <v>428</v>
      </c>
      <c r="W54" s="86">
        <v>46045</v>
      </c>
      <c r="X54" s="87">
        <v>0.64</v>
      </c>
      <c r="Y54" s="88" t="str">
        <f t="shared" si="10"/>
        <v>Đạt mức cơ bản và tái đánh giá sau 6 tháng</v>
      </c>
      <c r="Z54" s="82"/>
      <c r="AA54" s="82"/>
      <c r="AB54" s="82" t="s">
        <v>110</v>
      </c>
      <c r="AC54" s="104" t="s">
        <v>496</v>
      </c>
      <c r="AD54" s="82"/>
      <c r="AE54" s="82"/>
      <c r="AF54" s="82" t="s">
        <v>128</v>
      </c>
      <c r="AG54" s="83" t="s">
        <v>497</v>
      </c>
      <c r="AH54" s="89">
        <v>0.64</v>
      </c>
      <c r="AI54" s="88" t="str">
        <f t="shared" si="11"/>
        <v>Đạt mức cơ bản và tái đánh giá sau 6 tháng</v>
      </c>
      <c r="AJ54" s="82" t="str">
        <f t="shared" si="14"/>
        <v/>
      </c>
      <c r="AK54" s="90"/>
      <c r="AL54" s="184">
        <f t="shared" si="12"/>
        <v>46226</v>
      </c>
      <c r="AM54" s="463" t="str">
        <f t="shared" si="13"/>
        <v>Đạt</v>
      </c>
      <c r="AN54" s="460"/>
      <c r="AO54" s="460">
        <f t="shared" si="5"/>
        <v>1</v>
      </c>
      <c r="AP54" s="460">
        <f t="shared" si="6"/>
        <v>0</v>
      </c>
      <c r="AQ54" s="471">
        <f t="shared" si="7"/>
        <v>0</v>
      </c>
      <c r="AR54" s="460" t="str">
        <f t="shared" si="8"/>
        <v>2062764Thức ăn nấu sẵn</v>
      </c>
    </row>
    <row r="55" spans="1:44" s="48" customFormat="1" ht="16.5" customHeight="1">
      <c r="A55" s="78">
        <v>52</v>
      </c>
      <c r="B55" s="78">
        <v>2026</v>
      </c>
      <c r="C55" s="78" t="s">
        <v>89</v>
      </c>
      <c r="D55" s="79" t="s">
        <v>90</v>
      </c>
      <c r="E55" s="102" t="s">
        <v>188</v>
      </c>
      <c r="F55" s="81" t="s">
        <v>189</v>
      </c>
      <c r="G55" s="82" t="s">
        <v>190</v>
      </c>
      <c r="H55" s="83" t="s">
        <v>94</v>
      </c>
      <c r="I55" s="80" t="s">
        <v>118</v>
      </c>
      <c r="J55" s="94" t="s">
        <v>132</v>
      </c>
      <c r="K55" s="82" t="s">
        <v>97</v>
      </c>
      <c r="L55" s="113" t="s">
        <v>498</v>
      </c>
      <c r="M55" s="102" t="s">
        <v>499</v>
      </c>
      <c r="N55" s="102" t="s">
        <v>500</v>
      </c>
      <c r="O55" s="102"/>
      <c r="P55" s="82" t="s">
        <v>501</v>
      </c>
      <c r="Q55" s="102" t="s">
        <v>501</v>
      </c>
      <c r="R55" s="102" t="s">
        <v>502</v>
      </c>
      <c r="S55" s="82" t="s">
        <v>503</v>
      </c>
      <c r="T55" s="102" t="s">
        <v>504</v>
      </c>
      <c r="U55" s="102"/>
      <c r="V55" s="85" t="s">
        <v>107</v>
      </c>
      <c r="W55" s="86">
        <v>46032</v>
      </c>
      <c r="X55" s="87">
        <v>0.63</v>
      </c>
      <c r="Y55" s="88" t="str">
        <f t="shared" si="10"/>
        <v>Đạt mức cơ bản và tái đánh giá sau 6 tháng</v>
      </c>
      <c r="Z55" s="82"/>
      <c r="AA55" s="82"/>
      <c r="AB55" s="82" t="s">
        <v>110</v>
      </c>
      <c r="AC55" s="92" t="s">
        <v>505</v>
      </c>
      <c r="AD55" s="82" t="s">
        <v>247</v>
      </c>
      <c r="AE55" s="82"/>
      <c r="AF55" s="82" t="s">
        <v>128</v>
      </c>
      <c r="AG55" s="92" t="s">
        <v>506</v>
      </c>
      <c r="AH55" s="89">
        <v>0.76</v>
      </c>
      <c r="AI55" s="88" t="str">
        <f t="shared" si="11"/>
        <v>Đạt mức trung bình và tái đánh giá sau 1 năm</v>
      </c>
      <c r="AJ55" s="82" t="str">
        <f t="shared" si="14"/>
        <v>NCC đã gửi hành động khắc phục</v>
      </c>
      <c r="AK55" s="90">
        <v>46038</v>
      </c>
      <c r="AL55" s="184">
        <f t="shared" si="12"/>
        <v>46397</v>
      </c>
      <c r="AM55" s="463" t="str">
        <f t="shared" si="13"/>
        <v>Đạt</v>
      </c>
      <c r="AN55" s="460"/>
      <c r="AO55" s="460">
        <f t="shared" si="5"/>
        <v>1</v>
      </c>
      <c r="AP55" s="460">
        <f t="shared" si="6"/>
        <v>0</v>
      </c>
      <c r="AQ55" s="471">
        <f t="shared" si="7"/>
        <v>0</v>
      </c>
      <c r="AR55" s="460" t="str">
        <f t="shared" si="8"/>
        <v>2008301Thức ăn nấu sẵn</v>
      </c>
    </row>
    <row r="56" spans="1:44" s="48" customFormat="1" ht="16.5" customHeight="1">
      <c r="A56" s="78">
        <v>53</v>
      </c>
      <c r="B56" s="78">
        <v>2026</v>
      </c>
      <c r="C56" s="78" t="s">
        <v>89</v>
      </c>
      <c r="D56" s="82" t="s">
        <v>90</v>
      </c>
      <c r="E56" s="80" t="s">
        <v>130</v>
      </c>
      <c r="F56" s="81" t="s">
        <v>373</v>
      </c>
      <c r="G56" s="82" t="s">
        <v>351</v>
      </c>
      <c r="H56" s="47" t="s">
        <v>216</v>
      </c>
      <c r="I56" s="94" t="s">
        <v>419</v>
      </c>
      <c r="J56" s="80" t="s">
        <v>132</v>
      </c>
      <c r="K56" s="80" t="s">
        <v>507</v>
      </c>
      <c r="L56" s="84" t="s">
        <v>508</v>
      </c>
      <c r="M56" s="80" t="s">
        <v>509</v>
      </c>
      <c r="N56" s="80" t="s">
        <v>510</v>
      </c>
      <c r="O56" s="102"/>
      <c r="P56" s="83" t="s">
        <v>511</v>
      </c>
      <c r="Q56" s="85">
        <v>916024345</v>
      </c>
      <c r="R56" s="83" t="s">
        <v>512</v>
      </c>
      <c r="S56" s="83" t="s">
        <v>513</v>
      </c>
      <c r="T56" s="83" t="s">
        <v>514</v>
      </c>
      <c r="U56" s="80" t="s">
        <v>474</v>
      </c>
      <c r="V56" s="85" t="s">
        <v>107</v>
      </c>
      <c r="W56" s="86">
        <v>46032</v>
      </c>
      <c r="X56" s="87">
        <v>0.60899999999999999</v>
      </c>
      <c r="Y56" s="88" t="str">
        <f t="shared" si="10"/>
        <v>Đạt mức cơ bản và tái đánh giá sau 6 tháng</v>
      </c>
      <c r="Z56" s="82"/>
      <c r="AA56" s="82"/>
      <c r="AB56" s="82" t="s">
        <v>150</v>
      </c>
      <c r="AC56" s="82" t="s">
        <v>515</v>
      </c>
      <c r="AD56" s="82" t="s">
        <v>247</v>
      </c>
      <c r="AE56" s="105" t="s">
        <v>516</v>
      </c>
      <c r="AF56" s="82" t="s">
        <v>128</v>
      </c>
      <c r="AG56" s="104" t="s">
        <v>517</v>
      </c>
      <c r="AH56" s="89">
        <v>0.60899999999999999</v>
      </c>
      <c r="AI56" s="88" t="str">
        <f t="shared" si="11"/>
        <v>Đạt mức cơ bản và tái đánh giá sau 6 tháng</v>
      </c>
      <c r="AJ56" s="82" t="str">
        <f t="shared" si="14"/>
        <v/>
      </c>
      <c r="AK56" s="90"/>
      <c r="AL56" s="184">
        <f t="shared" si="12"/>
        <v>46213</v>
      </c>
      <c r="AM56" s="463" t="str">
        <f t="shared" si="13"/>
        <v>Đạt</v>
      </c>
      <c r="AN56" s="460"/>
      <c r="AO56" s="460">
        <f t="shared" si="5"/>
        <v>1</v>
      </c>
      <c r="AP56" s="460">
        <f t="shared" si="6"/>
        <v>0</v>
      </c>
      <c r="AQ56" s="471">
        <f t="shared" si="7"/>
        <v>0</v>
      </c>
      <c r="AR56" s="460" t="str">
        <f t="shared" si="8"/>
        <v>2060464Rau củ</v>
      </c>
    </row>
    <row r="57" spans="1:44" s="48" customFormat="1" ht="16.5" customHeight="1">
      <c r="A57" s="78">
        <v>54</v>
      </c>
      <c r="B57" s="78">
        <v>2026</v>
      </c>
      <c r="C57" s="78" t="s">
        <v>89</v>
      </c>
      <c r="D57" s="79" t="s">
        <v>90</v>
      </c>
      <c r="E57" s="94" t="s">
        <v>188</v>
      </c>
      <c r="F57" s="81" t="s">
        <v>398</v>
      </c>
      <c r="G57" s="82" t="s">
        <v>190</v>
      </c>
      <c r="H57" s="47" t="s">
        <v>216</v>
      </c>
      <c r="I57" s="94" t="s">
        <v>419</v>
      </c>
      <c r="J57" s="94" t="s">
        <v>132</v>
      </c>
      <c r="K57" s="94" t="s">
        <v>375</v>
      </c>
      <c r="L57" s="84" t="s">
        <v>518</v>
      </c>
      <c r="M57" s="94" t="s">
        <v>519</v>
      </c>
      <c r="N57" s="94" t="s">
        <v>520</v>
      </c>
      <c r="O57" s="127" t="s">
        <v>521</v>
      </c>
      <c r="P57" s="47"/>
      <c r="Q57" s="78" t="s">
        <v>522</v>
      </c>
      <c r="R57" s="47" t="s">
        <v>523</v>
      </c>
      <c r="S57" s="47" t="s">
        <v>524</v>
      </c>
      <c r="T57" s="83" t="s">
        <v>228</v>
      </c>
      <c r="U57" s="80"/>
      <c r="V57" s="85" t="s">
        <v>107</v>
      </c>
      <c r="W57" s="86">
        <v>46035</v>
      </c>
      <c r="X57" s="87">
        <v>0.7</v>
      </c>
      <c r="Y57" s="88" t="str">
        <f t="shared" si="10"/>
        <v>Đạt mức cơ bản và tái đánh giá sau 6 tháng</v>
      </c>
      <c r="Z57" s="82"/>
      <c r="AA57" s="82"/>
      <c r="AB57" s="82" t="s">
        <v>110</v>
      </c>
      <c r="AC57" s="44" t="s">
        <v>525</v>
      </c>
      <c r="AD57" s="82"/>
      <c r="AE57" s="82"/>
      <c r="AF57" s="82" t="s">
        <v>128</v>
      </c>
      <c r="AG57" s="44" t="s">
        <v>526</v>
      </c>
      <c r="AH57" s="89">
        <v>0.7</v>
      </c>
      <c r="AI57" s="88" t="str">
        <f t="shared" si="11"/>
        <v>Đạt mức cơ bản và tái đánh giá sau 6 tháng</v>
      </c>
      <c r="AJ57" s="82" t="str">
        <f t="shared" si="14"/>
        <v/>
      </c>
      <c r="AK57" s="90"/>
      <c r="AL57" s="184">
        <f t="shared" si="12"/>
        <v>46216</v>
      </c>
      <c r="AM57" s="463" t="str">
        <f t="shared" si="13"/>
        <v>Đạt</v>
      </c>
      <c r="AN57" s="460"/>
      <c r="AO57" s="460">
        <f t="shared" si="5"/>
        <v>1</v>
      </c>
      <c r="AP57" s="460">
        <f t="shared" si="6"/>
        <v>0</v>
      </c>
      <c r="AQ57" s="471">
        <f t="shared" si="7"/>
        <v>0</v>
      </c>
      <c r="AR57" s="460" t="str">
        <f t="shared" si="8"/>
        <v>2001263Thức ăn nấu sẵn</v>
      </c>
    </row>
    <row r="58" spans="1:44" s="48" customFormat="1" ht="16.5" customHeight="1">
      <c r="A58" s="78">
        <v>55</v>
      </c>
      <c r="B58" s="78">
        <v>2026</v>
      </c>
      <c r="C58" s="78" t="s">
        <v>89</v>
      </c>
      <c r="D58" s="117" t="s">
        <v>90</v>
      </c>
      <c r="E58" s="102" t="s">
        <v>188</v>
      </c>
      <c r="F58" s="81" t="s">
        <v>398</v>
      </c>
      <c r="G58" s="82" t="s">
        <v>190</v>
      </c>
      <c r="H58" s="47" t="s">
        <v>216</v>
      </c>
      <c r="I58" s="102" t="s">
        <v>217</v>
      </c>
      <c r="J58" s="102" t="s">
        <v>132</v>
      </c>
      <c r="K58" s="82" t="s">
        <v>218</v>
      </c>
      <c r="L58" s="130" t="s">
        <v>527</v>
      </c>
      <c r="M58" s="102" t="s">
        <v>528</v>
      </c>
      <c r="N58" s="82" t="s">
        <v>529</v>
      </c>
      <c r="O58" s="102" t="s">
        <v>530</v>
      </c>
      <c r="P58" s="82"/>
      <c r="Q58" s="82">
        <v>987593626</v>
      </c>
      <c r="R58" s="82" t="s">
        <v>531</v>
      </c>
      <c r="S58" s="82" t="s">
        <v>532</v>
      </c>
      <c r="T58" s="82" t="s">
        <v>533</v>
      </c>
      <c r="U58" s="82" t="s">
        <v>534</v>
      </c>
      <c r="V58" s="30" t="s">
        <v>107</v>
      </c>
      <c r="W58" s="106">
        <v>46034</v>
      </c>
      <c r="X58" s="124">
        <v>0.62</v>
      </c>
      <c r="Y58" s="88" t="str">
        <f t="shared" si="10"/>
        <v>Đạt mức cơ bản và tái đánh giá sau 6 tháng</v>
      </c>
      <c r="Z58" s="82"/>
      <c r="AA58" s="82"/>
      <c r="AB58" s="82" t="s">
        <v>108</v>
      </c>
      <c r="AC58" s="102" t="s">
        <v>535</v>
      </c>
      <c r="AD58" s="82" t="s">
        <v>247</v>
      </c>
      <c r="AE58" s="82" t="s">
        <v>536</v>
      </c>
      <c r="AF58" s="82" t="s">
        <v>128</v>
      </c>
      <c r="AG58" s="82" t="s">
        <v>537</v>
      </c>
      <c r="AH58" s="89">
        <v>0.62</v>
      </c>
      <c r="AI58" s="88" t="str">
        <f t="shared" si="11"/>
        <v>Đạt mức cơ bản và tái đánh giá sau 6 tháng</v>
      </c>
      <c r="AJ58" s="82" t="str">
        <f t="shared" si="14"/>
        <v/>
      </c>
      <c r="AK58" s="90"/>
      <c r="AL58" s="184">
        <f t="shared" si="12"/>
        <v>46215</v>
      </c>
      <c r="AM58" s="463" t="str">
        <f t="shared" si="13"/>
        <v>Đạt</v>
      </c>
      <c r="AN58" s="460"/>
      <c r="AO58" s="460">
        <f t="shared" si="5"/>
        <v>1</v>
      </c>
      <c r="AP58" s="460">
        <f t="shared" si="6"/>
        <v>0</v>
      </c>
      <c r="AQ58" s="471">
        <f t="shared" si="7"/>
        <v>0</v>
      </c>
      <c r="AR58" s="460" t="str">
        <f t="shared" si="8"/>
        <v>2007559Thức ăn nấu sẵn</v>
      </c>
    </row>
    <row r="59" spans="1:44" s="48" customFormat="1" ht="16.5" customHeight="1">
      <c r="A59" s="78">
        <v>56</v>
      </c>
      <c r="B59" s="78">
        <v>2026</v>
      </c>
      <c r="C59" s="78" t="s">
        <v>89</v>
      </c>
      <c r="D59" s="117" t="s">
        <v>90</v>
      </c>
      <c r="E59" s="102" t="s">
        <v>188</v>
      </c>
      <c r="F59" s="81" t="s">
        <v>398</v>
      </c>
      <c r="G59" s="82" t="s">
        <v>190</v>
      </c>
      <c r="H59" s="47" t="s">
        <v>216</v>
      </c>
      <c r="I59" s="94" t="s">
        <v>419</v>
      </c>
      <c r="J59" s="121" t="s">
        <v>132</v>
      </c>
      <c r="K59" s="82" t="s">
        <v>97</v>
      </c>
      <c r="L59" s="113" t="s">
        <v>538</v>
      </c>
      <c r="M59" s="102" t="s">
        <v>539</v>
      </c>
      <c r="N59" s="121" t="s">
        <v>540</v>
      </c>
      <c r="O59" s="121"/>
      <c r="P59" s="131" t="s">
        <v>541</v>
      </c>
      <c r="Q59" s="132" t="s">
        <v>542</v>
      </c>
      <c r="R59" s="131"/>
      <c r="S59" s="131" t="s">
        <v>543</v>
      </c>
      <c r="T59" s="131" t="s">
        <v>533</v>
      </c>
      <c r="U59" s="131" t="s">
        <v>534</v>
      </c>
      <c r="V59" s="132" t="s">
        <v>107</v>
      </c>
      <c r="W59" s="106">
        <v>46041</v>
      </c>
      <c r="X59" s="124">
        <v>0.57999999999999996</v>
      </c>
      <c r="Y59" s="88" t="str">
        <f t="shared" si="10"/>
        <v xml:space="preserve"> Không đạt và ngừng mua hàng</v>
      </c>
      <c r="Z59" s="82"/>
      <c r="AA59" s="82"/>
      <c r="AB59" s="82" t="s">
        <v>108</v>
      </c>
      <c r="AC59" s="81" t="s">
        <v>544</v>
      </c>
      <c r="AD59" s="82"/>
      <c r="AE59" s="82"/>
      <c r="AF59" s="82" t="s">
        <v>128</v>
      </c>
      <c r="AG59" s="82" t="s">
        <v>545</v>
      </c>
      <c r="AH59" s="89">
        <v>0.57999999999999996</v>
      </c>
      <c r="AI59" s="88" t="str">
        <f t="shared" si="11"/>
        <v xml:space="preserve"> Không đạt và ngừng mua hàng</v>
      </c>
      <c r="AJ59" s="82" t="str">
        <f t="shared" si="14"/>
        <v/>
      </c>
      <c r="AK59" s="90"/>
      <c r="AL59" s="184" t="b">
        <f t="shared" si="12"/>
        <v>0</v>
      </c>
      <c r="AM59" s="463" t="str">
        <f t="shared" si="13"/>
        <v>Không đạt</v>
      </c>
      <c r="AN59" s="460"/>
      <c r="AO59" s="460">
        <f t="shared" si="5"/>
        <v>0</v>
      </c>
      <c r="AP59" s="460">
        <f t="shared" si="6"/>
        <v>1</v>
      </c>
      <c r="AQ59" s="471">
        <f t="shared" si="7"/>
        <v>0</v>
      </c>
      <c r="AR59" s="460" t="str">
        <f t="shared" si="8"/>
        <v>2060603Thức ăn nấu sẵn</v>
      </c>
    </row>
    <row r="60" spans="1:44" s="48" customFormat="1" ht="16.5" customHeight="1">
      <c r="A60" s="78">
        <v>57</v>
      </c>
      <c r="B60" s="78">
        <v>2026</v>
      </c>
      <c r="C60" s="78" t="s">
        <v>89</v>
      </c>
      <c r="D60" s="80" t="s">
        <v>90</v>
      </c>
      <c r="E60" s="83" t="s">
        <v>188</v>
      </c>
      <c r="F60" s="81" t="s">
        <v>189</v>
      </c>
      <c r="G60" s="82" t="s">
        <v>190</v>
      </c>
      <c r="H60" s="83" t="s">
        <v>94</v>
      </c>
      <c r="I60" s="80" t="s">
        <v>118</v>
      </c>
      <c r="J60" s="80" t="s">
        <v>132</v>
      </c>
      <c r="K60" s="82" t="s">
        <v>97</v>
      </c>
      <c r="L60" s="133" t="s">
        <v>546</v>
      </c>
      <c r="M60" s="134" t="s">
        <v>547</v>
      </c>
      <c r="N60" s="85" t="s">
        <v>548</v>
      </c>
      <c r="O60" s="85"/>
      <c r="P60" s="83" t="s">
        <v>549</v>
      </c>
      <c r="Q60" s="135" t="s">
        <v>550</v>
      </c>
      <c r="R60" s="136" t="s">
        <v>551</v>
      </c>
      <c r="S60" s="83" t="s">
        <v>552</v>
      </c>
      <c r="T60" s="83" t="s">
        <v>553</v>
      </c>
      <c r="U60" s="80"/>
      <c r="V60" s="132" t="s">
        <v>107</v>
      </c>
      <c r="W60" s="86">
        <v>46035</v>
      </c>
      <c r="X60" s="87">
        <v>0.86</v>
      </c>
      <c r="Y60" s="88" t="str">
        <f t="shared" si="10"/>
        <v>Đạt mức trung bình và tái đánh giá sau 1 năm</v>
      </c>
      <c r="Z60" s="82"/>
      <c r="AA60" s="82"/>
      <c r="AB60" s="82" t="s">
        <v>554</v>
      </c>
      <c r="AC60" s="92" t="s">
        <v>555</v>
      </c>
      <c r="AD60" s="82"/>
      <c r="AE60" s="82"/>
      <c r="AF60" s="82" t="s">
        <v>110</v>
      </c>
      <c r="AG60" s="110" t="s">
        <v>556</v>
      </c>
      <c r="AH60" s="89">
        <v>0.86</v>
      </c>
      <c r="AI60" s="88" t="str">
        <f t="shared" si="11"/>
        <v>Đạt mức trung bình và tái đánh giá sau 1 năm</v>
      </c>
      <c r="AJ60" s="82" t="str">
        <f t="shared" si="14"/>
        <v/>
      </c>
      <c r="AK60" s="90"/>
      <c r="AL60" s="184">
        <f t="shared" si="12"/>
        <v>46400</v>
      </c>
      <c r="AM60" s="463" t="str">
        <f t="shared" si="13"/>
        <v>Đạt</v>
      </c>
      <c r="AN60" s="460"/>
      <c r="AO60" s="460">
        <f t="shared" si="5"/>
        <v>1</v>
      </c>
      <c r="AP60" s="460">
        <f t="shared" si="6"/>
        <v>0</v>
      </c>
      <c r="AQ60" s="471">
        <f t="shared" si="7"/>
        <v>0</v>
      </c>
      <c r="AR60" s="460" t="str">
        <f t="shared" si="8"/>
        <v>2000520Thức ăn nấu sẵn</v>
      </c>
    </row>
    <row r="61" spans="1:44" s="48" customFormat="1" ht="16.5" customHeight="1">
      <c r="A61" s="78">
        <v>58</v>
      </c>
      <c r="B61" s="78">
        <v>2026</v>
      </c>
      <c r="C61" s="78" t="s">
        <v>89</v>
      </c>
      <c r="D61" s="80" t="s">
        <v>161</v>
      </c>
      <c r="E61" s="82" t="s">
        <v>386</v>
      </c>
      <c r="F61" s="81" t="s">
        <v>557</v>
      </c>
      <c r="G61" s="82" t="s">
        <v>558</v>
      </c>
      <c r="H61" s="83" t="s">
        <v>94</v>
      </c>
      <c r="I61" s="80" t="s">
        <v>118</v>
      </c>
      <c r="J61" s="80" t="s">
        <v>132</v>
      </c>
      <c r="K61" s="82" t="s">
        <v>97</v>
      </c>
      <c r="L61" s="84" t="s">
        <v>559</v>
      </c>
      <c r="M61" s="80" t="s">
        <v>560</v>
      </c>
      <c r="N61" s="80" t="s">
        <v>561</v>
      </c>
      <c r="O61" s="80"/>
      <c r="P61" s="83" t="s">
        <v>562</v>
      </c>
      <c r="Q61" s="95" t="s">
        <v>563</v>
      </c>
      <c r="R61" s="135" t="s">
        <v>564</v>
      </c>
      <c r="S61" s="83" t="s">
        <v>565</v>
      </c>
      <c r="T61" s="83" t="s">
        <v>504</v>
      </c>
      <c r="U61" s="80" t="s">
        <v>553</v>
      </c>
      <c r="V61" s="132" t="s">
        <v>107</v>
      </c>
      <c r="W61" s="86">
        <v>46041</v>
      </c>
      <c r="X61" s="87">
        <v>0.65</v>
      </c>
      <c r="Y61" s="88" t="str">
        <f t="shared" si="10"/>
        <v>Đạt mức cơ bản và tái đánh giá sau 6 tháng</v>
      </c>
      <c r="Z61" s="82"/>
      <c r="AA61" s="82"/>
      <c r="AB61" s="82" t="s">
        <v>554</v>
      </c>
      <c r="AC61" s="92" t="s">
        <v>566</v>
      </c>
      <c r="AD61" s="82"/>
      <c r="AE61" s="82"/>
      <c r="AF61" s="82" t="s">
        <v>128</v>
      </c>
      <c r="AG61" s="110" t="s">
        <v>567</v>
      </c>
      <c r="AH61" s="89">
        <v>0.65</v>
      </c>
      <c r="AI61" s="88" t="str">
        <f t="shared" si="11"/>
        <v>Đạt mức cơ bản và tái đánh giá sau 6 tháng</v>
      </c>
      <c r="AJ61" s="82" t="str">
        <f t="shared" si="14"/>
        <v/>
      </c>
      <c r="AK61" s="90"/>
      <c r="AL61" s="184">
        <f t="shared" si="12"/>
        <v>46222</v>
      </c>
      <c r="AM61" s="463" t="str">
        <f t="shared" si="13"/>
        <v>Đạt</v>
      </c>
      <c r="AN61" s="460"/>
      <c r="AO61" s="460">
        <f t="shared" si="5"/>
        <v>1</v>
      </c>
      <c r="AP61" s="460">
        <f t="shared" si="6"/>
        <v>0</v>
      </c>
      <c r="AQ61" s="471">
        <f t="shared" si="7"/>
        <v>0</v>
      </c>
      <c r="AR61" s="460" t="str">
        <f t="shared" si="8"/>
        <v>2000471Thịt nguội, xúc xích, hàng chua</v>
      </c>
    </row>
    <row r="62" spans="1:44" s="48" customFormat="1" ht="16.5" customHeight="1">
      <c r="A62" s="78">
        <v>59</v>
      </c>
      <c r="B62" s="78">
        <v>2026</v>
      </c>
      <c r="C62" s="78" t="s">
        <v>89</v>
      </c>
      <c r="D62" s="117" t="s">
        <v>90</v>
      </c>
      <c r="E62" s="118" t="s">
        <v>130</v>
      </c>
      <c r="F62" s="81" t="s">
        <v>398</v>
      </c>
      <c r="G62" s="82" t="s">
        <v>190</v>
      </c>
      <c r="H62" s="47" t="s">
        <v>216</v>
      </c>
      <c r="I62" s="102" t="s">
        <v>568</v>
      </c>
      <c r="J62" s="102" t="s">
        <v>96</v>
      </c>
      <c r="K62" s="102" t="s">
        <v>218</v>
      </c>
      <c r="L62" s="84" t="s">
        <v>569</v>
      </c>
      <c r="M62" s="94" t="s">
        <v>570</v>
      </c>
      <c r="N62" s="119" t="s">
        <v>571</v>
      </c>
      <c r="O62" s="119"/>
      <c r="P62" s="82"/>
      <c r="Q62" s="94" t="s">
        <v>572</v>
      </c>
      <c r="R62" s="102"/>
      <c r="S62" s="82" t="s">
        <v>573</v>
      </c>
      <c r="T62" s="83" t="s">
        <v>381</v>
      </c>
      <c r="U62" s="80"/>
      <c r="V62" s="85" t="s">
        <v>107</v>
      </c>
      <c r="W62" s="86">
        <v>46036</v>
      </c>
      <c r="X62" s="87">
        <v>0.6</v>
      </c>
      <c r="Y62" s="88" t="str">
        <f t="shared" si="10"/>
        <v>Đạt mức cơ bản và tái đánh giá sau 6 tháng</v>
      </c>
      <c r="Z62" s="82"/>
      <c r="AA62" s="82"/>
      <c r="AB62" s="82"/>
      <c r="AC62" s="82"/>
      <c r="AD62" s="82" t="s">
        <v>247</v>
      </c>
      <c r="AE62" s="92" t="s">
        <v>417</v>
      </c>
      <c r="AF62" s="82"/>
      <c r="AG62" s="82"/>
      <c r="AH62" s="89">
        <v>0.6</v>
      </c>
      <c r="AI62" s="88" t="str">
        <f t="shared" si="11"/>
        <v>Đạt mức cơ bản và tái đánh giá sau 6 tháng</v>
      </c>
      <c r="AJ62" s="82" t="str">
        <f t="shared" si="14"/>
        <v/>
      </c>
      <c r="AK62" s="90"/>
      <c r="AL62" s="184">
        <f t="shared" si="12"/>
        <v>46217</v>
      </c>
      <c r="AM62" s="463" t="str">
        <f t="shared" si="13"/>
        <v>Đạt</v>
      </c>
      <c r="AN62" s="460"/>
      <c r="AO62" s="460">
        <f t="shared" si="5"/>
        <v>1</v>
      </c>
      <c r="AP62" s="460">
        <f t="shared" si="6"/>
        <v>0</v>
      </c>
      <c r="AQ62" s="471">
        <f t="shared" si="7"/>
        <v>0</v>
      </c>
      <c r="AR62" s="460" t="str">
        <f t="shared" si="8"/>
        <v>2004749Rau củ</v>
      </c>
    </row>
    <row r="63" spans="1:44" s="48" customFormat="1" ht="16.5" customHeight="1">
      <c r="A63" s="78">
        <v>60</v>
      </c>
      <c r="B63" s="78">
        <v>2026</v>
      </c>
      <c r="C63" s="78" t="s">
        <v>89</v>
      </c>
      <c r="D63" s="117" t="s">
        <v>161</v>
      </c>
      <c r="E63" s="118" t="s">
        <v>291</v>
      </c>
      <c r="F63" s="81" t="s">
        <v>574</v>
      </c>
      <c r="G63" s="82" t="s">
        <v>388</v>
      </c>
      <c r="H63" s="47" t="s">
        <v>216</v>
      </c>
      <c r="I63" s="102" t="s">
        <v>217</v>
      </c>
      <c r="J63" s="102" t="s">
        <v>96</v>
      </c>
      <c r="K63" s="102" t="s">
        <v>218</v>
      </c>
      <c r="L63" s="113" t="s">
        <v>575</v>
      </c>
      <c r="M63" s="102" t="s">
        <v>576</v>
      </c>
      <c r="N63" s="119" t="s">
        <v>577</v>
      </c>
      <c r="O63" s="119"/>
      <c r="P63" s="82"/>
      <c r="Q63" s="94"/>
      <c r="R63" s="102"/>
      <c r="S63" s="82" t="s">
        <v>578</v>
      </c>
      <c r="T63" s="83" t="s">
        <v>381</v>
      </c>
      <c r="U63" s="80" t="s">
        <v>474</v>
      </c>
      <c r="V63" s="85" t="s">
        <v>107</v>
      </c>
      <c r="W63" s="86">
        <v>46031</v>
      </c>
      <c r="X63" s="87">
        <v>0</v>
      </c>
      <c r="Y63" s="88" t="str">
        <f t="shared" si="10"/>
        <v xml:space="preserve"> Không đạt và ngừng mua hàng</v>
      </c>
      <c r="Z63" s="82"/>
      <c r="AA63" s="82"/>
      <c r="AB63" s="82" t="s">
        <v>108</v>
      </c>
      <c r="AC63" s="104" t="s">
        <v>579</v>
      </c>
      <c r="AD63" s="82" t="s">
        <v>247</v>
      </c>
      <c r="AE63" s="82" t="s">
        <v>580</v>
      </c>
      <c r="AF63" s="82"/>
      <c r="AG63" s="82"/>
      <c r="AH63" s="89">
        <v>0</v>
      </c>
      <c r="AI63" s="88" t="str">
        <f t="shared" si="11"/>
        <v xml:space="preserve"> Không đạt và ngừng mua hàng</v>
      </c>
      <c r="AJ63" s="82" t="str">
        <f t="shared" si="14"/>
        <v/>
      </c>
      <c r="AK63" s="90"/>
      <c r="AL63" s="184" t="b">
        <f t="shared" si="12"/>
        <v>0</v>
      </c>
      <c r="AM63" s="463" t="str">
        <f t="shared" si="13"/>
        <v>Không đạt</v>
      </c>
      <c r="AN63" s="460"/>
      <c r="AO63" s="460">
        <f t="shared" si="5"/>
        <v>0</v>
      </c>
      <c r="AP63" s="460">
        <f t="shared" si="6"/>
        <v>1</v>
      </c>
      <c r="AQ63" s="471">
        <f t="shared" si="7"/>
        <v>0</v>
      </c>
      <c r="AR63" s="460" t="str">
        <f t="shared" si="8"/>
        <v>2005654Thực phẩm khô</v>
      </c>
    </row>
    <row r="64" spans="1:44" s="48" customFormat="1" ht="16.5" customHeight="1">
      <c r="A64" s="78">
        <v>61</v>
      </c>
      <c r="B64" s="78">
        <v>2026</v>
      </c>
      <c r="C64" s="78" t="s">
        <v>581</v>
      </c>
      <c r="D64" s="117" t="s">
        <v>90</v>
      </c>
      <c r="E64" s="118" t="s">
        <v>582</v>
      </c>
      <c r="F64" s="81" t="s">
        <v>583</v>
      </c>
      <c r="G64" s="82" t="s">
        <v>584</v>
      </c>
      <c r="H64" s="83" t="s">
        <v>94</v>
      </c>
      <c r="I64" s="102" t="s">
        <v>153</v>
      </c>
      <c r="J64" s="80" t="s">
        <v>132</v>
      </c>
      <c r="K64" s="102" t="s">
        <v>218</v>
      </c>
      <c r="L64" s="113" t="s">
        <v>585</v>
      </c>
      <c r="M64" s="102" t="s">
        <v>586</v>
      </c>
      <c r="N64" s="119" t="s">
        <v>587</v>
      </c>
      <c r="O64" s="119"/>
      <c r="P64" s="82" t="s">
        <v>588</v>
      </c>
      <c r="Q64" s="94" t="s">
        <v>589</v>
      </c>
      <c r="R64" s="102" t="s">
        <v>590</v>
      </c>
      <c r="S64" s="82" t="s">
        <v>591</v>
      </c>
      <c r="T64" s="83" t="s">
        <v>302</v>
      </c>
      <c r="U64" s="80"/>
      <c r="V64" s="85" t="s">
        <v>107</v>
      </c>
      <c r="W64" s="86">
        <v>46062</v>
      </c>
      <c r="X64" s="87">
        <v>0.77400000000000002</v>
      </c>
      <c r="Y64" s="88" t="str">
        <f t="shared" si="10"/>
        <v>Đạt mức trung bình và tái đánh giá sau 1 năm</v>
      </c>
      <c r="Z64" s="82"/>
      <c r="AA64" s="82"/>
      <c r="AB64" s="82"/>
      <c r="AC64" s="104"/>
      <c r="AD64" s="82" t="s">
        <v>247</v>
      </c>
      <c r="AE64" s="81" t="s">
        <v>592</v>
      </c>
      <c r="AF64" s="82" t="s">
        <v>174</v>
      </c>
      <c r="AG64" s="81" t="s">
        <v>593</v>
      </c>
      <c r="AH64" s="87">
        <v>0.77400000000000002</v>
      </c>
      <c r="AI64" s="88" t="str">
        <f t="shared" si="11"/>
        <v>Đạt mức trung bình và tái đánh giá sau 1 năm</v>
      </c>
      <c r="AJ64" s="82"/>
      <c r="AK64" s="90"/>
      <c r="AL64" s="184">
        <f t="shared" si="12"/>
        <v>46427</v>
      </c>
      <c r="AM64" s="463" t="str">
        <f t="shared" si="13"/>
        <v>Đạt</v>
      </c>
      <c r="AN64" s="460"/>
      <c r="AO64" s="460">
        <f t="shared" si="5"/>
        <v>1</v>
      </c>
      <c r="AP64" s="460">
        <f t="shared" si="6"/>
        <v>0</v>
      </c>
      <c r="AQ64" s="471">
        <f t="shared" si="7"/>
        <v>0</v>
      </c>
      <c r="AR64" s="460" t="str">
        <f t="shared" si="8"/>
        <v>2011013Thịt</v>
      </c>
    </row>
    <row r="65" spans="1:44" s="48" customFormat="1" ht="16.5" customHeight="1">
      <c r="A65" s="78">
        <v>62</v>
      </c>
      <c r="B65" s="78">
        <v>2026</v>
      </c>
      <c r="C65" s="78" t="s">
        <v>581</v>
      </c>
      <c r="D65" s="125" t="s">
        <v>161</v>
      </c>
      <c r="E65" s="102" t="s">
        <v>594</v>
      </c>
      <c r="F65" s="137" t="s">
        <v>595</v>
      </c>
      <c r="G65" s="82" t="s">
        <v>388</v>
      </c>
      <c r="H65" s="47" t="s">
        <v>216</v>
      </c>
      <c r="I65" s="137" t="s">
        <v>419</v>
      </c>
      <c r="J65" s="138" t="s">
        <v>132</v>
      </c>
      <c r="K65" s="82" t="s">
        <v>97</v>
      </c>
      <c r="L65" s="113" t="s">
        <v>596</v>
      </c>
      <c r="M65" s="102" t="s">
        <v>597</v>
      </c>
      <c r="N65" s="82" t="s">
        <v>598</v>
      </c>
      <c r="O65" s="82"/>
      <c r="P65" s="131" t="s">
        <v>599</v>
      </c>
      <c r="Q65" s="30">
        <v>985960249</v>
      </c>
      <c r="R65" s="82" t="s">
        <v>600</v>
      </c>
      <c r="S65" s="82" t="s">
        <v>601</v>
      </c>
      <c r="T65" s="83" t="s">
        <v>381</v>
      </c>
      <c r="U65" s="82" t="s">
        <v>427</v>
      </c>
      <c r="V65" s="85" t="s">
        <v>107</v>
      </c>
      <c r="W65" s="106">
        <v>46063</v>
      </c>
      <c r="X65" s="148">
        <v>0.67</v>
      </c>
      <c r="Y65" s="88" t="str">
        <f t="shared" si="10"/>
        <v>Đạt mức cơ bản và tái đánh giá sau 6 tháng</v>
      </c>
      <c r="Z65" s="82"/>
      <c r="AA65" s="82"/>
      <c r="AB65" s="82" t="s">
        <v>140</v>
      </c>
      <c r="AC65" s="44" t="s">
        <v>602</v>
      </c>
      <c r="AD65" s="82" t="s">
        <v>247</v>
      </c>
      <c r="AE65" s="44" t="s">
        <v>603</v>
      </c>
      <c r="AF65" s="82" t="s">
        <v>128</v>
      </c>
      <c r="AG65" s="44" t="s">
        <v>604</v>
      </c>
      <c r="AH65" s="150">
        <v>0.67</v>
      </c>
      <c r="AI65" s="88" t="str">
        <f t="shared" si="11"/>
        <v>Đạt mức cơ bản và tái đánh giá sau 6 tháng</v>
      </c>
      <c r="AJ65" s="82"/>
      <c r="AK65" s="90"/>
      <c r="AL65" s="184">
        <f t="shared" si="12"/>
        <v>46244</v>
      </c>
      <c r="AM65" s="463" t="str">
        <f t="shared" si="13"/>
        <v>Đạt</v>
      </c>
      <c r="AN65" s="460"/>
      <c r="AO65" s="460">
        <f t="shared" si="5"/>
        <v>1</v>
      </c>
      <c r="AP65" s="460">
        <f t="shared" si="6"/>
        <v>0</v>
      </c>
      <c r="AQ65" s="471">
        <f t="shared" si="7"/>
        <v>0</v>
      </c>
      <c r="AR65" s="460" t="str">
        <f t="shared" si="8"/>
        <v>2000843Đông lạnh</v>
      </c>
    </row>
    <row r="66" spans="1:44" s="48" customFormat="1" ht="16.5" customHeight="1">
      <c r="A66" s="78">
        <v>63</v>
      </c>
      <c r="B66" s="78">
        <v>2026</v>
      </c>
      <c r="C66" s="78" t="s">
        <v>581</v>
      </c>
      <c r="D66" s="117" t="s">
        <v>90</v>
      </c>
      <c r="E66" s="118" t="s">
        <v>582</v>
      </c>
      <c r="F66" s="166" t="s">
        <v>605</v>
      </c>
      <c r="G66" s="82" t="s">
        <v>93</v>
      </c>
      <c r="H66" s="83" t="s">
        <v>94</v>
      </c>
      <c r="I66" s="102" t="s">
        <v>432</v>
      </c>
      <c r="J66" s="102" t="s">
        <v>132</v>
      </c>
      <c r="K66" s="102" t="s">
        <v>97</v>
      </c>
      <c r="L66" s="113" t="s">
        <v>606</v>
      </c>
      <c r="M66" s="102" t="s">
        <v>607</v>
      </c>
      <c r="N66" s="120" t="s">
        <v>608</v>
      </c>
      <c r="O66" s="119"/>
      <c r="P66" s="82" t="s">
        <v>609</v>
      </c>
      <c r="Q66" s="94" t="s">
        <v>610</v>
      </c>
      <c r="R66" s="102" t="s">
        <v>611</v>
      </c>
      <c r="S66" s="82" t="s">
        <v>612</v>
      </c>
      <c r="T66" s="83" t="s">
        <v>439</v>
      </c>
      <c r="U66" s="80"/>
      <c r="V66" s="85" t="s">
        <v>107</v>
      </c>
      <c r="W66" s="86">
        <v>46059</v>
      </c>
      <c r="X66" s="87">
        <v>0.71799999999999997</v>
      </c>
      <c r="Y66" s="88" t="str">
        <f t="shared" si="10"/>
        <v>Đạt mức cơ bản và tái đánh giá sau 6 tháng</v>
      </c>
      <c r="Z66" s="82"/>
      <c r="AA66" s="82"/>
      <c r="AB66" s="82" t="s">
        <v>554</v>
      </c>
      <c r="AC66" s="104" t="s">
        <v>613</v>
      </c>
      <c r="AD66" s="82"/>
      <c r="AE66" s="82"/>
      <c r="AF66" s="82" t="s">
        <v>128</v>
      </c>
      <c r="AG66" s="82" t="s">
        <v>614</v>
      </c>
      <c r="AH66" s="89">
        <v>0.71799999999999997</v>
      </c>
      <c r="AI66" s="88" t="str">
        <f t="shared" si="11"/>
        <v>Đạt mức cơ bản và tái đánh giá sau 6 tháng</v>
      </c>
      <c r="AJ66" s="82"/>
      <c r="AK66" s="90"/>
      <c r="AL66" s="184">
        <f t="shared" si="12"/>
        <v>46240</v>
      </c>
      <c r="AM66" s="463" t="str">
        <f t="shared" si="13"/>
        <v>Đạt</v>
      </c>
      <c r="AN66" s="460"/>
      <c r="AO66" s="460">
        <f t="shared" si="5"/>
        <v>1</v>
      </c>
      <c r="AP66" s="460">
        <f t="shared" si="6"/>
        <v>0</v>
      </c>
      <c r="AQ66" s="471">
        <f t="shared" si="7"/>
        <v>0</v>
      </c>
      <c r="AR66" s="460" t="str">
        <f t="shared" si="8"/>
        <v>2010927Thịt</v>
      </c>
    </row>
    <row r="67" spans="1:44" s="48" customFormat="1" ht="16.5" customHeight="1">
      <c r="A67" s="78">
        <v>64</v>
      </c>
      <c r="B67" s="78">
        <v>2026</v>
      </c>
      <c r="C67" s="78" t="s">
        <v>581</v>
      </c>
      <c r="D67" s="117" t="s">
        <v>90</v>
      </c>
      <c r="E67" s="118" t="s">
        <v>130</v>
      </c>
      <c r="F67" s="166" t="s">
        <v>249</v>
      </c>
      <c r="G67" s="82" t="s">
        <v>117</v>
      </c>
      <c r="H67" s="83" t="s">
        <v>94</v>
      </c>
      <c r="I67" s="102" t="s">
        <v>615</v>
      </c>
      <c r="J67" s="102" t="s">
        <v>96</v>
      </c>
      <c r="K67" s="102" t="s">
        <v>97</v>
      </c>
      <c r="L67" s="113" t="s">
        <v>616</v>
      </c>
      <c r="M67" s="102" t="s">
        <v>617</v>
      </c>
      <c r="N67" s="119" t="s">
        <v>618</v>
      </c>
      <c r="O67" s="119"/>
      <c r="P67" s="82" t="s">
        <v>122</v>
      </c>
      <c r="Q67" s="94" t="s">
        <v>619</v>
      </c>
      <c r="R67" s="102" t="s">
        <v>620</v>
      </c>
      <c r="S67" s="82" t="s">
        <v>621</v>
      </c>
      <c r="T67" s="83" t="s">
        <v>439</v>
      </c>
      <c r="U67" s="80"/>
      <c r="V67" s="85" t="s">
        <v>107</v>
      </c>
      <c r="W67" s="86">
        <v>46063</v>
      </c>
      <c r="X67" s="87">
        <v>0.7</v>
      </c>
      <c r="Y67" s="88" t="str">
        <f t="shared" si="10"/>
        <v>Đạt mức cơ bản và tái đánh giá sau 6 tháng</v>
      </c>
      <c r="Z67" s="82"/>
      <c r="AA67" s="82"/>
      <c r="AB67" s="82"/>
      <c r="AC67" s="104"/>
      <c r="AD67" s="82"/>
      <c r="AE67" s="82"/>
      <c r="AF67" s="82" t="s">
        <v>128</v>
      </c>
      <c r="AG67" s="82" t="s">
        <v>622</v>
      </c>
      <c r="AH67" s="89">
        <v>0.7</v>
      </c>
      <c r="AI67" s="88" t="str">
        <f t="shared" si="11"/>
        <v>Đạt mức cơ bản và tái đánh giá sau 6 tháng</v>
      </c>
      <c r="AJ67" s="82"/>
      <c r="AK67" s="90"/>
      <c r="AL67" s="184">
        <f t="shared" si="12"/>
        <v>46244</v>
      </c>
      <c r="AM67" s="463" t="str">
        <f t="shared" si="13"/>
        <v>Đạt</v>
      </c>
      <c r="AN67" s="460"/>
      <c r="AO67" s="460">
        <f t="shared" si="5"/>
        <v>1</v>
      </c>
      <c r="AP67" s="460">
        <f t="shared" si="6"/>
        <v>0</v>
      </c>
      <c r="AQ67" s="471">
        <f t="shared" si="7"/>
        <v>0</v>
      </c>
      <c r="AR67" s="460" t="str">
        <f t="shared" si="8"/>
        <v>2003918Rau củ</v>
      </c>
    </row>
    <row r="68" spans="1:44" s="48" customFormat="1" ht="16.5" customHeight="1">
      <c r="A68" s="78">
        <v>65</v>
      </c>
      <c r="B68" s="78">
        <v>2026</v>
      </c>
      <c r="C68" s="78" t="s">
        <v>581</v>
      </c>
      <c r="D68" s="117" t="s">
        <v>90</v>
      </c>
      <c r="E68" s="118" t="s">
        <v>130</v>
      </c>
      <c r="F68" s="166" t="s">
        <v>249</v>
      </c>
      <c r="G68" s="82" t="s">
        <v>117</v>
      </c>
      <c r="H68" s="83" t="s">
        <v>94</v>
      </c>
      <c r="I68" s="102" t="s">
        <v>615</v>
      </c>
      <c r="J68" s="102" t="s">
        <v>96</v>
      </c>
      <c r="K68" s="102" t="s">
        <v>97</v>
      </c>
      <c r="L68" s="113" t="s">
        <v>616</v>
      </c>
      <c r="M68" s="102" t="s">
        <v>617</v>
      </c>
      <c r="N68" s="119"/>
      <c r="O68" s="102" t="s">
        <v>623</v>
      </c>
      <c r="P68" s="82" t="s">
        <v>122</v>
      </c>
      <c r="Q68" s="94" t="s">
        <v>619</v>
      </c>
      <c r="R68" s="102" t="s">
        <v>620</v>
      </c>
      <c r="S68" s="82" t="s">
        <v>624</v>
      </c>
      <c r="T68" s="83" t="s">
        <v>439</v>
      </c>
      <c r="U68" s="80"/>
      <c r="V68" s="85" t="s">
        <v>107</v>
      </c>
      <c r="W68" s="86">
        <v>46063</v>
      </c>
      <c r="X68" s="87">
        <v>0.64</v>
      </c>
      <c r="Y68" s="88" t="str">
        <f t="shared" ref="Y68:Y73" si="15">IF(X68="","",IF(X68&lt;60%," Không đạt và ngừng mua hàng",(IF(AND(X68&gt;=60%,X68&lt;=75%),"Đạt mức cơ bản và tái đánh giá sau 6 tháng",(IF(AND(X68&gt;=75%,X68&lt;=90%),"Đạt mức trung bình và tái đánh giá sau 1 năm","Đạt mức cao và tái đánh giá sau 2 năm"))))))</f>
        <v>Đạt mức cơ bản và tái đánh giá sau 6 tháng</v>
      </c>
      <c r="Z68" s="82"/>
      <c r="AA68" s="82"/>
      <c r="AB68" s="82"/>
      <c r="AC68" s="104"/>
      <c r="AD68" s="82" t="s">
        <v>247</v>
      </c>
      <c r="AE68" s="82" t="s">
        <v>625</v>
      </c>
      <c r="AF68" s="82" t="s">
        <v>110</v>
      </c>
      <c r="AG68" s="82" t="s">
        <v>458</v>
      </c>
      <c r="AH68" s="89">
        <v>0.64</v>
      </c>
      <c r="AI68" s="88" t="str">
        <f t="shared" ref="AI68:AI73" si="16">IF(AH68="","",IF(AH68&lt;60%," Không đạt và ngừng mua hàng",(IF(AND(AH68&gt;=60%,AH68&lt;=75%),"Đạt mức cơ bản và tái đánh giá sau 6 tháng",(IF(AND(AH68&gt;=75%,AH68&lt;=90%),"Đạt mức trung bình và tái đánh giá sau 1 năm","Đạt mức cao và tái đánh giá sau 2 năm"))))))</f>
        <v>Đạt mức cơ bản và tái đánh giá sau 6 tháng</v>
      </c>
      <c r="AJ68" s="82"/>
      <c r="AK68" s="90"/>
      <c r="AL68" s="184">
        <f t="shared" ref="AL68:AL99" si="17">IF(AI68="","",IF(AI68="Không đạt và ngừng mua hàng",AI68,IF(AI68="Đạt mức cơ bản và tái đánh giá sau 6 tháng",DATE(YEAR(W68),MONTH(W68)+6,DAY(W68)),IF(AI68="Đạt mức trung bình và tái đánh giá sau 1 năm",DATE(YEAR(W68),MONTH(W68)+12,DAY(W68)),IF(AI68="Đạt mức cao và tái đánh giá sau 2 năm",DATE(YEAR(W68),MONTH(W68)+24,DAY(W68)))))))</f>
        <v>46244</v>
      </c>
      <c r="AM68" s="463" t="str">
        <f t="shared" ref="AM68:AM79" si="18">IF(AI68="","",IF(AH68&lt;60%,"Không đạt","Đạt"))</f>
        <v>Đạt</v>
      </c>
      <c r="AN68" s="460"/>
      <c r="AO68" s="460">
        <f t="shared" ref="AO68:AO131" si="19">IF(AM68="đạt",1,0)</f>
        <v>1</v>
      </c>
      <c r="AP68" s="460">
        <f t="shared" ref="AP68:AP131" si="20">IF(AM68="không đạt",1,0)</f>
        <v>0</v>
      </c>
      <c r="AQ68" s="471">
        <f t="shared" ref="AQ68:AQ131" si="21">IF(AM68="",1,0)</f>
        <v>0</v>
      </c>
      <c r="AR68" s="460" t="str">
        <f t="shared" ref="AR68:AR131" si="22">L68&amp;E68</f>
        <v>2003918Rau củ</v>
      </c>
    </row>
    <row r="69" spans="1:44" s="48" customFormat="1" ht="16.5" customHeight="1">
      <c r="A69" s="78">
        <v>66</v>
      </c>
      <c r="B69" s="78">
        <v>2026</v>
      </c>
      <c r="C69" s="78" t="s">
        <v>581</v>
      </c>
      <c r="D69" s="117" t="s">
        <v>90</v>
      </c>
      <c r="E69" s="118" t="s">
        <v>130</v>
      </c>
      <c r="F69" s="166" t="s">
        <v>249</v>
      </c>
      <c r="G69" s="82" t="s">
        <v>117</v>
      </c>
      <c r="H69" s="83" t="s">
        <v>94</v>
      </c>
      <c r="I69" s="102" t="s">
        <v>615</v>
      </c>
      <c r="J69" s="102" t="s">
        <v>96</v>
      </c>
      <c r="K69" s="102" t="s">
        <v>97</v>
      </c>
      <c r="L69" s="113" t="s">
        <v>616</v>
      </c>
      <c r="M69" s="102" t="s">
        <v>617</v>
      </c>
      <c r="N69" s="119"/>
      <c r="O69" s="102" t="s">
        <v>626</v>
      </c>
      <c r="P69" s="82" t="s">
        <v>122</v>
      </c>
      <c r="Q69" s="94" t="s">
        <v>619</v>
      </c>
      <c r="R69" s="102" t="s">
        <v>620</v>
      </c>
      <c r="S69" s="82" t="s">
        <v>627</v>
      </c>
      <c r="T69" s="83" t="s">
        <v>439</v>
      </c>
      <c r="U69" s="80"/>
      <c r="V69" s="85" t="s">
        <v>107</v>
      </c>
      <c r="W69" s="86">
        <v>46063</v>
      </c>
      <c r="X69" s="87">
        <v>0.63</v>
      </c>
      <c r="Y69" s="88" t="str">
        <f t="shared" si="15"/>
        <v>Đạt mức cơ bản và tái đánh giá sau 6 tháng</v>
      </c>
      <c r="Z69" s="82"/>
      <c r="AA69" s="82"/>
      <c r="AB69" s="82"/>
      <c r="AC69" s="104"/>
      <c r="AD69" s="82" t="s">
        <v>247</v>
      </c>
      <c r="AE69" s="82" t="s">
        <v>625</v>
      </c>
      <c r="AF69" s="82" t="s">
        <v>110</v>
      </c>
      <c r="AG69" s="82" t="s">
        <v>458</v>
      </c>
      <c r="AH69" s="89">
        <v>0.63</v>
      </c>
      <c r="AI69" s="88" t="str">
        <f t="shared" si="16"/>
        <v>Đạt mức cơ bản và tái đánh giá sau 6 tháng</v>
      </c>
      <c r="AJ69" s="82"/>
      <c r="AK69" s="90"/>
      <c r="AL69" s="184">
        <f t="shared" si="17"/>
        <v>46244</v>
      </c>
      <c r="AM69" s="463" t="str">
        <f t="shared" si="18"/>
        <v>Đạt</v>
      </c>
      <c r="AN69" s="460"/>
      <c r="AO69" s="460">
        <f t="shared" si="19"/>
        <v>1</v>
      </c>
      <c r="AP69" s="460">
        <f t="shared" si="20"/>
        <v>0</v>
      </c>
      <c r="AQ69" s="471">
        <f t="shared" si="21"/>
        <v>0</v>
      </c>
      <c r="AR69" s="460" t="str">
        <f t="shared" si="22"/>
        <v>2003918Rau củ</v>
      </c>
    </row>
    <row r="70" spans="1:44" s="48" customFormat="1" ht="16.5" customHeight="1">
      <c r="A70" s="78">
        <v>67</v>
      </c>
      <c r="B70" s="78">
        <v>2026</v>
      </c>
      <c r="C70" s="78" t="s">
        <v>581</v>
      </c>
      <c r="D70" s="117" t="s">
        <v>90</v>
      </c>
      <c r="E70" s="118" t="s">
        <v>130</v>
      </c>
      <c r="F70" s="166" t="s">
        <v>249</v>
      </c>
      <c r="G70" s="82" t="s">
        <v>117</v>
      </c>
      <c r="H70" s="83" t="s">
        <v>94</v>
      </c>
      <c r="I70" s="102" t="s">
        <v>615</v>
      </c>
      <c r="J70" s="102" t="s">
        <v>96</v>
      </c>
      <c r="K70" s="102" t="s">
        <v>97</v>
      </c>
      <c r="L70" s="113" t="s">
        <v>616</v>
      </c>
      <c r="M70" s="102" t="s">
        <v>617</v>
      </c>
      <c r="N70" s="119"/>
      <c r="O70" s="102" t="s">
        <v>628</v>
      </c>
      <c r="P70" s="82" t="s">
        <v>122</v>
      </c>
      <c r="Q70" s="94" t="s">
        <v>619</v>
      </c>
      <c r="R70" s="102" t="s">
        <v>620</v>
      </c>
      <c r="S70" s="82" t="s">
        <v>629</v>
      </c>
      <c r="T70" s="83" t="s">
        <v>439</v>
      </c>
      <c r="U70" s="80"/>
      <c r="V70" s="85" t="s">
        <v>107</v>
      </c>
      <c r="W70" s="86">
        <v>46063</v>
      </c>
      <c r="X70" s="87">
        <v>0.63</v>
      </c>
      <c r="Y70" s="88" t="str">
        <f t="shared" si="15"/>
        <v>Đạt mức cơ bản và tái đánh giá sau 6 tháng</v>
      </c>
      <c r="Z70" s="82"/>
      <c r="AA70" s="82"/>
      <c r="AB70" s="82"/>
      <c r="AC70" s="104"/>
      <c r="AD70" s="82" t="s">
        <v>247</v>
      </c>
      <c r="AE70" s="82" t="s">
        <v>625</v>
      </c>
      <c r="AF70" s="82" t="s">
        <v>110</v>
      </c>
      <c r="AG70" s="82" t="s">
        <v>458</v>
      </c>
      <c r="AH70" s="89">
        <v>0.63</v>
      </c>
      <c r="AI70" s="88" t="str">
        <f t="shared" si="16"/>
        <v>Đạt mức cơ bản và tái đánh giá sau 6 tháng</v>
      </c>
      <c r="AJ70" s="82"/>
      <c r="AK70" s="90"/>
      <c r="AL70" s="184">
        <f t="shared" si="17"/>
        <v>46244</v>
      </c>
      <c r="AM70" s="463" t="str">
        <f t="shared" si="18"/>
        <v>Đạt</v>
      </c>
      <c r="AN70" s="460"/>
      <c r="AO70" s="460">
        <f t="shared" si="19"/>
        <v>1</v>
      </c>
      <c r="AP70" s="460">
        <f t="shared" si="20"/>
        <v>0</v>
      </c>
      <c r="AQ70" s="471">
        <f t="shared" si="21"/>
        <v>0</v>
      </c>
      <c r="AR70" s="460" t="str">
        <f t="shared" si="22"/>
        <v>2003918Rau củ</v>
      </c>
    </row>
    <row r="71" spans="1:44" s="48" customFormat="1" ht="16.5" customHeight="1">
      <c r="A71" s="78">
        <v>68</v>
      </c>
      <c r="B71" s="30">
        <v>2026</v>
      </c>
      <c r="C71" s="78" t="s">
        <v>581</v>
      </c>
      <c r="D71" s="117" t="s">
        <v>630</v>
      </c>
      <c r="E71" s="118" t="s">
        <v>91</v>
      </c>
      <c r="F71" s="81" t="s">
        <v>631</v>
      </c>
      <c r="G71" s="82" t="s">
        <v>93</v>
      </c>
      <c r="H71" s="83" t="s">
        <v>94</v>
      </c>
      <c r="I71" s="49" t="s">
        <v>239</v>
      </c>
      <c r="J71" s="102" t="s">
        <v>132</v>
      </c>
      <c r="K71" s="102" t="s">
        <v>97</v>
      </c>
      <c r="L71" s="78">
        <v>2003696</v>
      </c>
      <c r="M71" s="49" t="s">
        <v>632</v>
      </c>
      <c r="N71" s="49" t="s">
        <v>633</v>
      </c>
      <c r="O71" s="49"/>
      <c r="P71" s="83" t="s">
        <v>634</v>
      </c>
      <c r="Q71" s="85" t="s">
        <v>635</v>
      </c>
      <c r="R71" s="83" t="s">
        <v>636</v>
      </c>
      <c r="S71" s="139" t="s">
        <v>637</v>
      </c>
      <c r="T71" s="139" t="s">
        <v>105</v>
      </c>
      <c r="U71" s="49"/>
      <c r="V71" s="85" t="s">
        <v>107</v>
      </c>
      <c r="W71" s="86">
        <v>46055</v>
      </c>
      <c r="X71" s="87">
        <v>0.65</v>
      </c>
      <c r="Y71" s="88" t="str">
        <f t="shared" si="15"/>
        <v>Đạt mức cơ bản và tái đánh giá sau 6 tháng</v>
      </c>
      <c r="Z71" s="82"/>
      <c r="AA71" s="82"/>
      <c r="AB71" s="82"/>
      <c r="AC71" s="104"/>
      <c r="AD71" s="82" t="s">
        <v>247</v>
      </c>
      <c r="AE71" s="82" t="s">
        <v>638</v>
      </c>
      <c r="AF71" s="82" t="s">
        <v>639</v>
      </c>
      <c r="AG71" s="81" t="s">
        <v>640</v>
      </c>
      <c r="AH71" s="140">
        <v>0.71199999999999997</v>
      </c>
      <c r="AI71" s="88" t="str">
        <f t="shared" si="16"/>
        <v>Đạt mức cơ bản và tái đánh giá sau 6 tháng</v>
      </c>
      <c r="AJ71" s="82" t="str">
        <f>IF(X71&lt;&gt;AH71,"NCC đã gửi hành động khắc phục","")</f>
        <v>NCC đã gửi hành động khắc phục</v>
      </c>
      <c r="AK71" s="86">
        <v>46059</v>
      </c>
      <c r="AL71" s="184">
        <f t="shared" si="17"/>
        <v>46236</v>
      </c>
      <c r="AM71" s="463" t="str">
        <f t="shared" si="18"/>
        <v>Đạt</v>
      </c>
      <c r="AN71" s="460"/>
      <c r="AO71" s="460">
        <f t="shared" si="19"/>
        <v>1</v>
      </c>
      <c r="AP71" s="460">
        <f t="shared" si="20"/>
        <v>0</v>
      </c>
      <c r="AQ71" s="471">
        <f t="shared" si="21"/>
        <v>0</v>
      </c>
      <c r="AR71" s="460" t="str">
        <f t="shared" si="22"/>
        <v>2003696Thủy hải sản</v>
      </c>
    </row>
    <row r="72" spans="1:44" s="48" customFormat="1" ht="16.5" customHeight="1">
      <c r="A72" s="78">
        <v>69</v>
      </c>
      <c r="B72" s="30">
        <v>2026</v>
      </c>
      <c r="C72" s="78" t="s">
        <v>581</v>
      </c>
      <c r="D72" s="117" t="s">
        <v>630</v>
      </c>
      <c r="E72" s="118" t="s">
        <v>91</v>
      </c>
      <c r="F72" s="81" t="s">
        <v>631</v>
      </c>
      <c r="G72" s="82" t="s">
        <v>93</v>
      </c>
      <c r="H72" s="83" t="s">
        <v>94</v>
      </c>
      <c r="I72" s="49" t="s">
        <v>239</v>
      </c>
      <c r="J72" s="102" t="s">
        <v>96</v>
      </c>
      <c r="K72" s="102" t="s">
        <v>97</v>
      </c>
      <c r="L72" s="78">
        <v>2003696</v>
      </c>
      <c r="M72" s="49" t="s">
        <v>632</v>
      </c>
      <c r="N72" s="49"/>
      <c r="O72" s="49"/>
      <c r="P72" s="83" t="s">
        <v>634</v>
      </c>
      <c r="Q72" s="85" t="s">
        <v>635</v>
      </c>
      <c r="R72" s="83" t="s">
        <v>636</v>
      </c>
      <c r="S72" s="139" t="s">
        <v>637</v>
      </c>
      <c r="T72" s="139" t="s">
        <v>105</v>
      </c>
      <c r="U72" s="49"/>
      <c r="V72" s="85" t="s">
        <v>107</v>
      </c>
      <c r="W72" s="86">
        <v>46055</v>
      </c>
      <c r="X72" s="87">
        <v>0</v>
      </c>
      <c r="Y72" s="88" t="str">
        <f t="shared" si="15"/>
        <v xml:space="preserve"> Không đạt và ngừng mua hàng</v>
      </c>
      <c r="Z72" s="82"/>
      <c r="AA72" s="82"/>
      <c r="AB72" s="82"/>
      <c r="AC72" s="104"/>
      <c r="AD72" s="82"/>
      <c r="AE72" s="82"/>
      <c r="AF72" s="82" t="s">
        <v>639</v>
      </c>
      <c r="AG72" s="81" t="s">
        <v>641</v>
      </c>
      <c r="AH72" s="140">
        <v>0.621</v>
      </c>
      <c r="AI72" s="88" t="str">
        <f t="shared" si="16"/>
        <v>Đạt mức cơ bản và tái đánh giá sau 6 tháng</v>
      </c>
      <c r="AJ72" s="82" t="str">
        <f>IF(X72&lt;&gt;AH72,"NCC đã gửi hành động khắc phục","")</f>
        <v>NCC đã gửi hành động khắc phục</v>
      </c>
      <c r="AK72" s="86">
        <v>46059</v>
      </c>
      <c r="AL72" s="184">
        <f t="shared" si="17"/>
        <v>46236</v>
      </c>
      <c r="AM72" s="463" t="str">
        <f t="shared" si="18"/>
        <v>Đạt</v>
      </c>
      <c r="AN72" s="460"/>
      <c r="AO72" s="460">
        <f t="shared" si="19"/>
        <v>1</v>
      </c>
      <c r="AP72" s="460">
        <f t="shared" si="20"/>
        <v>0</v>
      </c>
      <c r="AQ72" s="471">
        <f t="shared" si="21"/>
        <v>0</v>
      </c>
      <c r="AR72" s="460" t="str">
        <f t="shared" si="22"/>
        <v>2003696Thủy hải sản</v>
      </c>
    </row>
    <row r="73" spans="1:44" s="48" customFormat="1" ht="16.5" customHeight="1">
      <c r="A73" s="78">
        <v>70</v>
      </c>
      <c r="B73" s="30">
        <v>2026</v>
      </c>
      <c r="C73" s="78" t="s">
        <v>581</v>
      </c>
      <c r="D73" s="117" t="s">
        <v>630</v>
      </c>
      <c r="E73" s="118" t="s">
        <v>582</v>
      </c>
      <c r="F73" s="81" t="s">
        <v>631</v>
      </c>
      <c r="G73" s="82" t="s">
        <v>190</v>
      </c>
      <c r="H73" s="83" t="s">
        <v>94</v>
      </c>
      <c r="I73" s="49" t="s">
        <v>239</v>
      </c>
      <c r="J73" s="102" t="s">
        <v>132</v>
      </c>
      <c r="K73" s="102" t="s">
        <v>97</v>
      </c>
      <c r="L73" s="78">
        <v>2003696</v>
      </c>
      <c r="M73" s="49" t="s">
        <v>632</v>
      </c>
      <c r="N73" s="49" t="s">
        <v>642</v>
      </c>
      <c r="O73" s="49"/>
      <c r="P73" s="83" t="s">
        <v>643</v>
      </c>
      <c r="Q73" s="85" t="s">
        <v>644</v>
      </c>
      <c r="R73" s="139" t="s">
        <v>645</v>
      </c>
      <c r="S73" s="139" t="s">
        <v>646</v>
      </c>
      <c r="T73" s="139" t="s">
        <v>105</v>
      </c>
      <c r="U73" s="49"/>
      <c r="V73" s="85" t="s">
        <v>107</v>
      </c>
      <c r="W73" s="86">
        <v>46056</v>
      </c>
      <c r="X73" s="87">
        <v>0.67100000000000004</v>
      </c>
      <c r="Y73" s="88" t="str">
        <f t="shared" si="15"/>
        <v>Đạt mức cơ bản và tái đánh giá sau 6 tháng</v>
      </c>
      <c r="Z73" s="82"/>
      <c r="AA73" s="82"/>
      <c r="AB73" s="82"/>
      <c r="AC73" s="104"/>
      <c r="AD73" s="82"/>
      <c r="AE73" s="82"/>
      <c r="AF73" s="82" t="s">
        <v>128</v>
      </c>
      <c r="AG73" s="81" t="s">
        <v>647</v>
      </c>
      <c r="AH73" s="140">
        <v>0.67100000000000004</v>
      </c>
      <c r="AI73" s="88" t="str">
        <f t="shared" si="16"/>
        <v>Đạt mức cơ bản và tái đánh giá sau 6 tháng</v>
      </c>
      <c r="AJ73" s="82"/>
      <c r="AK73" s="106"/>
      <c r="AL73" s="184">
        <f t="shared" si="17"/>
        <v>46237</v>
      </c>
      <c r="AM73" s="463" t="str">
        <f t="shared" si="18"/>
        <v>Đạt</v>
      </c>
      <c r="AN73" s="460"/>
      <c r="AO73" s="460">
        <f t="shared" si="19"/>
        <v>1</v>
      </c>
      <c r="AP73" s="460">
        <f t="shared" si="20"/>
        <v>0</v>
      </c>
      <c r="AQ73" s="471">
        <f t="shared" si="21"/>
        <v>0</v>
      </c>
      <c r="AR73" s="460" t="str">
        <f t="shared" si="22"/>
        <v>2003696Thịt</v>
      </c>
    </row>
    <row r="74" spans="1:44" s="48" customFormat="1" ht="16.5" customHeight="1">
      <c r="A74" s="78">
        <v>71</v>
      </c>
      <c r="B74" s="30">
        <v>2026</v>
      </c>
      <c r="C74" s="78" t="s">
        <v>581</v>
      </c>
      <c r="D74" s="117" t="s">
        <v>630</v>
      </c>
      <c r="E74" s="118" t="s">
        <v>582</v>
      </c>
      <c r="F74" s="81" t="s">
        <v>631</v>
      </c>
      <c r="G74" s="82" t="s">
        <v>190</v>
      </c>
      <c r="H74" s="83" t="s">
        <v>94</v>
      </c>
      <c r="I74" s="80" t="s">
        <v>118</v>
      </c>
      <c r="J74" s="102" t="s">
        <v>648</v>
      </c>
      <c r="K74" s="102" t="s">
        <v>97</v>
      </c>
      <c r="L74" s="78">
        <v>2011053</v>
      </c>
      <c r="M74" s="49" t="s">
        <v>649</v>
      </c>
      <c r="N74" s="49" t="s">
        <v>650</v>
      </c>
      <c r="O74" s="49"/>
      <c r="P74" s="83" t="s">
        <v>651</v>
      </c>
      <c r="Q74" s="85" t="s">
        <v>652</v>
      </c>
      <c r="R74" s="83" t="s">
        <v>653</v>
      </c>
      <c r="S74" s="139" t="s">
        <v>654</v>
      </c>
      <c r="T74" s="139" t="s">
        <v>126</v>
      </c>
      <c r="U74" s="49" t="s">
        <v>301</v>
      </c>
      <c r="V74" s="85" t="s">
        <v>107</v>
      </c>
      <c r="W74" s="86">
        <v>46051</v>
      </c>
      <c r="X74" s="87"/>
      <c r="Y74" s="88" t="s">
        <v>655</v>
      </c>
      <c r="Z74" s="82"/>
      <c r="AA74" s="82"/>
      <c r="AB74" s="82"/>
      <c r="AC74" s="44"/>
      <c r="AD74" s="82" t="s">
        <v>247</v>
      </c>
      <c r="AE74" s="141" t="s">
        <v>656</v>
      </c>
      <c r="AF74" s="82"/>
      <c r="AG74" s="141"/>
      <c r="AH74" s="140"/>
      <c r="AI74" s="88" t="s">
        <v>655</v>
      </c>
      <c r="AJ74" s="82"/>
      <c r="AK74" s="106"/>
      <c r="AL74" s="184" t="b">
        <f t="shared" si="17"/>
        <v>0</v>
      </c>
      <c r="AM74" s="463" t="str">
        <f t="shared" si="18"/>
        <v>Không đạt</v>
      </c>
      <c r="AN74" s="460"/>
      <c r="AO74" s="460">
        <f t="shared" si="19"/>
        <v>0</v>
      </c>
      <c r="AP74" s="460">
        <f t="shared" si="20"/>
        <v>1</v>
      </c>
      <c r="AQ74" s="471">
        <f t="shared" si="21"/>
        <v>0</v>
      </c>
      <c r="AR74" s="460" t="str">
        <f t="shared" si="22"/>
        <v>2011053Thịt</v>
      </c>
    </row>
    <row r="75" spans="1:44" s="48" customFormat="1" ht="16.5" customHeight="1">
      <c r="A75" s="78">
        <v>72</v>
      </c>
      <c r="B75" s="30">
        <v>2026</v>
      </c>
      <c r="C75" s="78" t="s">
        <v>581</v>
      </c>
      <c r="D75" s="117" t="s">
        <v>630</v>
      </c>
      <c r="E75" s="118" t="s">
        <v>91</v>
      </c>
      <c r="F75" s="81" t="s">
        <v>631</v>
      </c>
      <c r="G75" s="82" t="s">
        <v>93</v>
      </c>
      <c r="H75" s="83" t="s">
        <v>94</v>
      </c>
      <c r="I75" s="80" t="s">
        <v>118</v>
      </c>
      <c r="J75" s="102" t="s">
        <v>648</v>
      </c>
      <c r="K75" s="102" t="s">
        <v>97</v>
      </c>
      <c r="L75" s="78">
        <v>2002701</v>
      </c>
      <c r="M75" s="49" t="s">
        <v>657</v>
      </c>
      <c r="N75" s="49" t="s">
        <v>658</v>
      </c>
      <c r="O75" s="49"/>
      <c r="P75" s="83" t="s">
        <v>659</v>
      </c>
      <c r="Q75" s="85" t="s">
        <v>660</v>
      </c>
      <c r="R75" s="83" t="s">
        <v>661</v>
      </c>
      <c r="S75" s="139" t="s">
        <v>91</v>
      </c>
      <c r="T75" s="139" t="s">
        <v>301</v>
      </c>
      <c r="U75" s="49"/>
      <c r="V75" s="85" t="s">
        <v>107</v>
      </c>
      <c r="W75" s="86">
        <v>46051</v>
      </c>
      <c r="X75" s="87">
        <v>0.7</v>
      </c>
      <c r="Y75" s="88" t="str">
        <f t="shared" ref="Y75:Y120" si="23">IF(X75="","",IF(X75&lt;60%," Không đạt và ngừng mua hàng",(IF(AND(X75&gt;=60%,X75&lt;=75%),"Đạt mức cơ bản và tái đánh giá sau 6 tháng",(IF(AND(X75&gt;=75%,X75&lt;=90%),"Đạt mức trung bình và tái đánh giá sau 1 năm","Đạt mức cao và tái đánh giá sau 2 năm"))))))</f>
        <v>Đạt mức cơ bản và tái đánh giá sau 6 tháng</v>
      </c>
      <c r="Z75" s="82"/>
      <c r="AA75" s="82"/>
      <c r="AB75" s="82"/>
      <c r="AC75" s="82"/>
      <c r="AD75" s="82" t="s">
        <v>247</v>
      </c>
      <c r="AE75" s="81" t="s">
        <v>662</v>
      </c>
      <c r="AF75" s="82" t="s">
        <v>639</v>
      </c>
      <c r="AG75" s="141" t="s">
        <v>663</v>
      </c>
      <c r="AH75" s="140">
        <v>0.7</v>
      </c>
      <c r="AI75" s="88" t="str">
        <f t="shared" ref="AI75:AI106" si="24">IF(AH75="","",IF(AH75&lt;60%," Không đạt và ngừng mua hàng",(IF(AND(AH75&gt;=60%,AH75&lt;=75%),"Đạt mức cơ bản và tái đánh giá sau 6 tháng",(IF(AND(AH75&gt;=75%,AH75&lt;=90%),"Đạt mức trung bình và tái đánh giá sau 1 năm","Đạt mức cao và tái đánh giá sau 2 năm"))))))</f>
        <v>Đạt mức cơ bản và tái đánh giá sau 6 tháng</v>
      </c>
      <c r="AJ75" s="82"/>
      <c r="AK75" s="106"/>
      <c r="AL75" s="184">
        <f t="shared" si="17"/>
        <v>46232</v>
      </c>
      <c r="AM75" s="463" t="str">
        <f t="shared" si="18"/>
        <v>Đạt</v>
      </c>
      <c r="AN75" s="460"/>
      <c r="AO75" s="460">
        <f t="shared" si="19"/>
        <v>1</v>
      </c>
      <c r="AP75" s="460">
        <f t="shared" si="20"/>
        <v>0</v>
      </c>
      <c r="AQ75" s="471">
        <f t="shared" si="21"/>
        <v>0</v>
      </c>
      <c r="AR75" s="460" t="str">
        <f t="shared" si="22"/>
        <v>2002701Thủy hải sản</v>
      </c>
    </row>
    <row r="76" spans="1:44" s="48" customFormat="1" ht="16.5" customHeight="1">
      <c r="A76" s="78">
        <v>73</v>
      </c>
      <c r="B76" s="30">
        <v>2026</v>
      </c>
      <c r="C76" s="78" t="s">
        <v>581</v>
      </c>
      <c r="D76" s="117" t="s">
        <v>161</v>
      </c>
      <c r="E76" s="118" t="s">
        <v>291</v>
      </c>
      <c r="F76" s="81" t="s">
        <v>477</v>
      </c>
      <c r="G76" s="82" t="s">
        <v>664</v>
      </c>
      <c r="H76" s="83" t="s">
        <v>94</v>
      </c>
      <c r="I76" s="80" t="s">
        <v>118</v>
      </c>
      <c r="J76" s="102" t="s">
        <v>178</v>
      </c>
      <c r="K76" s="102" t="s">
        <v>97</v>
      </c>
      <c r="L76" s="84" t="s">
        <v>179</v>
      </c>
      <c r="M76" s="49" t="s">
        <v>665</v>
      </c>
      <c r="N76" s="49" t="s">
        <v>666</v>
      </c>
      <c r="O76" s="49"/>
      <c r="P76" s="139" t="s">
        <v>667</v>
      </c>
      <c r="Q76" s="95" t="s">
        <v>668</v>
      </c>
      <c r="R76" s="135" t="s">
        <v>669</v>
      </c>
      <c r="S76" s="139" t="s">
        <v>670</v>
      </c>
      <c r="T76" s="139" t="s">
        <v>301</v>
      </c>
      <c r="U76" s="49"/>
      <c r="V76" s="85" t="s">
        <v>107</v>
      </c>
      <c r="W76" s="86">
        <v>46055</v>
      </c>
      <c r="X76" s="87">
        <v>0.62</v>
      </c>
      <c r="Y76" s="88" t="str">
        <f t="shared" si="23"/>
        <v>Đạt mức cơ bản và tái đánh giá sau 6 tháng</v>
      </c>
      <c r="Z76" s="82"/>
      <c r="AA76" s="82"/>
      <c r="AB76" s="82"/>
      <c r="AC76" s="82"/>
      <c r="AD76" s="82" t="s">
        <v>247</v>
      </c>
      <c r="AE76" s="81" t="s">
        <v>671</v>
      </c>
      <c r="AF76" s="82" t="s">
        <v>128</v>
      </c>
      <c r="AG76" s="81" t="s">
        <v>672</v>
      </c>
      <c r="AH76" s="140">
        <v>0.62</v>
      </c>
      <c r="AI76" s="88" t="str">
        <f t="shared" si="24"/>
        <v>Đạt mức cơ bản và tái đánh giá sau 6 tháng</v>
      </c>
      <c r="AJ76" s="82"/>
      <c r="AK76" s="106"/>
      <c r="AL76" s="184">
        <f t="shared" si="17"/>
        <v>46236</v>
      </c>
      <c r="AM76" s="463" t="str">
        <f t="shared" si="18"/>
        <v>Đạt</v>
      </c>
      <c r="AN76" s="460"/>
      <c r="AO76" s="460">
        <f t="shared" si="19"/>
        <v>1</v>
      </c>
      <c r="AP76" s="460">
        <f t="shared" si="20"/>
        <v>0</v>
      </c>
      <c r="AQ76" s="471">
        <f t="shared" si="21"/>
        <v>0</v>
      </c>
      <c r="AR76" s="460" t="str">
        <f t="shared" si="22"/>
        <v>NCC mớiThực phẩm khô</v>
      </c>
    </row>
    <row r="77" spans="1:44" s="48" customFormat="1" ht="16.5" customHeight="1">
      <c r="A77" s="78">
        <v>74</v>
      </c>
      <c r="B77" s="30">
        <v>2026</v>
      </c>
      <c r="C77" s="78" t="s">
        <v>581</v>
      </c>
      <c r="D77" s="117" t="s">
        <v>630</v>
      </c>
      <c r="E77" s="118" t="s">
        <v>188</v>
      </c>
      <c r="F77" s="81" t="s">
        <v>673</v>
      </c>
      <c r="G77" s="82" t="s">
        <v>190</v>
      </c>
      <c r="H77" s="83" t="s">
        <v>94</v>
      </c>
      <c r="I77" s="94" t="s">
        <v>153</v>
      </c>
      <c r="J77" s="102" t="s">
        <v>132</v>
      </c>
      <c r="K77" s="102" t="s">
        <v>97</v>
      </c>
      <c r="L77" s="78">
        <v>2061144</v>
      </c>
      <c r="M77" s="94" t="s">
        <v>674</v>
      </c>
      <c r="N77" s="142"/>
      <c r="O77" s="142" t="s">
        <v>675</v>
      </c>
      <c r="P77" s="142" t="s">
        <v>643</v>
      </c>
      <c r="Q77" s="143" t="s">
        <v>676</v>
      </c>
      <c r="R77" s="144" t="s">
        <v>677</v>
      </c>
      <c r="S77" s="202" t="s">
        <v>678</v>
      </c>
      <c r="T77" s="142" t="s">
        <v>126</v>
      </c>
      <c r="U77" s="145"/>
      <c r="V77" s="85" t="s">
        <v>107</v>
      </c>
      <c r="W77" s="86">
        <v>46052</v>
      </c>
      <c r="X77" s="146">
        <v>0.62</v>
      </c>
      <c r="Y77" s="88" t="str">
        <f t="shared" si="23"/>
        <v>Đạt mức cơ bản và tái đánh giá sau 6 tháng</v>
      </c>
      <c r="Z77" s="82"/>
      <c r="AA77" s="82"/>
      <c r="AB77" s="82"/>
      <c r="AC77" s="82"/>
      <c r="AD77" s="82" t="s">
        <v>247</v>
      </c>
      <c r="AE77" s="81" t="s">
        <v>679</v>
      </c>
      <c r="AF77" s="82" t="s">
        <v>128</v>
      </c>
      <c r="AG77" s="81" t="s">
        <v>680</v>
      </c>
      <c r="AH77" s="140">
        <v>0.73</v>
      </c>
      <c r="AI77" s="88" t="str">
        <f t="shared" si="24"/>
        <v>Đạt mức cơ bản và tái đánh giá sau 6 tháng</v>
      </c>
      <c r="AJ77" s="82" t="str">
        <f>IF(X77&lt;&gt;AH77,"NCC đã gửi hành động khắc phục","")</f>
        <v>NCC đã gửi hành động khắc phục</v>
      </c>
      <c r="AK77" s="106">
        <v>46063</v>
      </c>
      <c r="AL77" s="184">
        <f t="shared" si="17"/>
        <v>46233</v>
      </c>
      <c r="AM77" s="463" t="str">
        <f t="shared" si="18"/>
        <v>Đạt</v>
      </c>
      <c r="AN77" s="460"/>
      <c r="AO77" s="460">
        <f t="shared" si="19"/>
        <v>1</v>
      </c>
      <c r="AP77" s="460">
        <f t="shared" si="20"/>
        <v>0</v>
      </c>
      <c r="AQ77" s="471">
        <f t="shared" si="21"/>
        <v>0</v>
      </c>
      <c r="AR77" s="460" t="str">
        <f t="shared" si="22"/>
        <v>2061144Thức ăn nấu sẵn</v>
      </c>
    </row>
    <row r="78" spans="1:44" s="48" customFormat="1" ht="16.5" customHeight="1">
      <c r="A78" s="78">
        <v>75</v>
      </c>
      <c r="B78" s="30">
        <v>2026</v>
      </c>
      <c r="C78" s="78" t="s">
        <v>581</v>
      </c>
      <c r="D78" s="117" t="s">
        <v>630</v>
      </c>
      <c r="E78" s="118" t="s">
        <v>582</v>
      </c>
      <c r="F78" s="81" t="s">
        <v>631</v>
      </c>
      <c r="G78" s="82" t="s">
        <v>190</v>
      </c>
      <c r="H78" s="83" t="s">
        <v>94</v>
      </c>
      <c r="I78" s="94" t="s">
        <v>153</v>
      </c>
      <c r="J78" s="102" t="s">
        <v>132</v>
      </c>
      <c r="K78" s="102" t="s">
        <v>97</v>
      </c>
      <c r="L78" s="78">
        <v>2003677</v>
      </c>
      <c r="M78" s="94" t="s">
        <v>681</v>
      </c>
      <c r="N78" s="142" t="s">
        <v>682</v>
      </c>
      <c r="O78" s="142"/>
      <c r="P78" s="47" t="s">
        <v>683</v>
      </c>
      <c r="Q78" s="143" t="s">
        <v>684</v>
      </c>
      <c r="R78" s="94" t="s">
        <v>685</v>
      </c>
      <c r="S78" s="47" t="s">
        <v>686</v>
      </c>
      <c r="T78" s="142" t="s">
        <v>126</v>
      </c>
      <c r="U78" s="47"/>
      <c r="V78" s="85" t="s">
        <v>107</v>
      </c>
      <c r="W78" s="86">
        <v>46058</v>
      </c>
      <c r="X78" s="87">
        <v>0.68500000000000005</v>
      </c>
      <c r="Y78" s="88" t="str">
        <f t="shared" si="23"/>
        <v>Đạt mức cơ bản và tái đánh giá sau 6 tháng</v>
      </c>
      <c r="Z78" s="82"/>
      <c r="AA78" s="82"/>
      <c r="AB78" s="82"/>
      <c r="AC78" s="82"/>
      <c r="AD78" s="82" t="s">
        <v>247</v>
      </c>
      <c r="AE78" s="81" t="s">
        <v>687</v>
      </c>
      <c r="AF78" s="82" t="s">
        <v>639</v>
      </c>
      <c r="AG78" s="81" t="s">
        <v>688</v>
      </c>
      <c r="AH78" s="140">
        <v>0.68500000000000005</v>
      </c>
      <c r="AI78" s="88" t="str">
        <f t="shared" si="24"/>
        <v>Đạt mức cơ bản và tái đánh giá sau 6 tháng</v>
      </c>
      <c r="AJ78" s="82"/>
      <c r="AK78" s="106"/>
      <c r="AL78" s="184">
        <f t="shared" si="17"/>
        <v>46239</v>
      </c>
      <c r="AM78" s="463" t="str">
        <f t="shared" si="18"/>
        <v>Đạt</v>
      </c>
      <c r="AN78" s="460"/>
      <c r="AO78" s="460">
        <f t="shared" si="19"/>
        <v>1</v>
      </c>
      <c r="AP78" s="460">
        <f t="shared" si="20"/>
        <v>0</v>
      </c>
      <c r="AQ78" s="471">
        <f t="shared" si="21"/>
        <v>0</v>
      </c>
      <c r="AR78" s="460" t="str">
        <f t="shared" si="22"/>
        <v>2003677Thịt</v>
      </c>
    </row>
    <row r="79" spans="1:44" s="48" customFormat="1" ht="16.5" customHeight="1">
      <c r="A79" s="78">
        <v>76</v>
      </c>
      <c r="B79" s="30">
        <v>2026</v>
      </c>
      <c r="C79" s="78" t="s">
        <v>581</v>
      </c>
      <c r="D79" s="117" t="s">
        <v>630</v>
      </c>
      <c r="E79" s="118" t="s">
        <v>162</v>
      </c>
      <c r="F79" s="81" t="s">
        <v>477</v>
      </c>
      <c r="G79" s="82" t="s">
        <v>478</v>
      </c>
      <c r="H79" s="83" t="s">
        <v>94</v>
      </c>
      <c r="I79" s="49" t="s">
        <v>165</v>
      </c>
      <c r="J79" s="102" t="s">
        <v>132</v>
      </c>
      <c r="K79" s="102" t="s">
        <v>97</v>
      </c>
      <c r="L79" s="78">
        <v>2010003</v>
      </c>
      <c r="M79" s="49" t="s">
        <v>689</v>
      </c>
      <c r="N79" s="49" t="s">
        <v>690</v>
      </c>
      <c r="O79" s="49"/>
      <c r="P79" s="83" t="s">
        <v>691</v>
      </c>
      <c r="Q79" s="95" t="s">
        <v>692</v>
      </c>
      <c r="R79" s="83" t="s">
        <v>693</v>
      </c>
      <c r="S79" s="139" t="s">
        <v>694</v>
      </c>
      <c r="T79" s="139" t="s">
        <v>301</v>
      </c>
      <c r="U79" s="49"/>
      <c r="V79" s="85" t="s">
        <v>107</v>
      </c>
      <c r="W79" s="86">
        <v>46062</v>
      </c>
      <c r="X79" s="87">
        <v>0.7</v>
      </c>
      <c r="Y79" s="88" t="str">
        <f t="shared" si="23"/>
        <v>Đạt mức cơ bản và tái đánh giá sau 6 tháng</v>
      </c>
      <c r="Z79" s="82"/>
      <c r="AA79" s="82"/>
      <c r="AB79" s="82"/>
      <c r="AC79" s="82"/>
      <c r="AD79" s="82" t="s">
        <v>247</v>
      </c>
      <c r="AE79" s="82" t="s">
        <v>695</v>
      </c>
      <c r="AF79" s="82" t="s">
        <v>639</v>
      </c>
      <c r="AG79" s="81" t="s">
        <v>696</v>
      </c>
      <c r="AH79" s="140">
        <v>0.7</v>
      </c>
      <c r="AI79" s="88" t="str">
        <f t="shared" si="24"/>
        <v>Đạt mức cơ bản và tái đánh giá sau 6 tháng</v>
      </c>
      <c r="AJ79" s="82"/>
      <c r="AK79" s="106"/>
      <c r="AL79" s="184">
        <f t="shared" si="17"/>
        <v>46243</v>
      </c>
      <c r="AM79" s="463" t="str">
        <f t="shared" si="18"/>
        <v>Đạt</v>
      </c>
      <c r="AN79" s="460"/>
      <c r="AO79" s="460">
        <f t="shared" si="19"/>
        <v>1</v>
      </c>
      <c r="AP79" s="460">
        <f t="shared" si="20"/>
        <v>0</v>
      </c>
      <c r="AQ79" s="471">
        <f t="shared" si="21"/>
        <v>0</v>
      </c>
      <c r="AR79" s="460" t="str">
        <f t="shared" si="22"/>
        <v>2010003Bánh kẹo</v>
      </c>
    </row>
    <row r="80" spans="1:44" s="48" customFormat="1" ht="16.5" customHeight="1">
      <c r="A80" s="78">
        <v>77</v>
      </c>
      <c r="B80" s="78">
        <v>2026</v>
      </c>
      <c r="C80" s="78" t="s">
        <v>581</v>
      </c>
      <c r="D80" s="79" t="s">
        <v>90</v>
      </c>
      <c r="E80" s="118" t="s">
        <v>91</v>
      </c>
      <c r="F80" s="81" t="s">
        <v>92</v>
      </c>
      <c r="G80" s="82" t="s">
        <v>93</v>
      </c>
      <c r="H80" s="83" t="s">
        <v>94</v>
      </c>
      <c r="I80" s="80" t="s">
        <v>118</v>
      </c>
      <c r="J80" s="80" t="s">
        <v>132</v>
      </c>
      <c r="K80" s="82" t="s">
        <v>697</v>
      </c>
      <c r="L80" s="113" t="s">
        <v>698</v>
      </c>
      <c r="M80" s="102" t="s">
        <v>699</v>
      </c>
      <c r="N80" s="102" t="s">
        <v>700</v>
      </c>
      <c r="O80" s="102"/>
      <c r="P80" s="82" t="s">
        <v>701</v>
      </c>
      <c r="Q80" s="102" t="s">
        <v>702</v>
      </c>
      <c r="R80" s="111" t="s">
        <v>521</v>
      </c>
      <c r="S80" s="131" t="s">
        <v>703</v>
      </c>
      <c r="T80" s="83" t="s">
        <v>504</v>
      </c>
      <c r="U80" s="80"/>
      <c r="V80" s="85" t="s">
        <v>107</v>
      </c>
      <c r="W80" s="86">
        <v>46065</v>
      </c>
      <c r="X80" s="87">
        <v>0.67259999999999998</v>
      </c>
      <c r="Y80" s="88" t="str">
        <f t="shared" si="23"/>
        <v>Đạt mức cơ bản và tái đánh giá sau 6 tháng</v>
      </c>
      <c r="Z80" s="82"/>
      <c r="AA80" s="82"/>
      <c r="AB80" s="82" t="s">
        <v>110</v>
      </c>
      <c r="AC80" s="110" t="s">
        <v>704</v>
      </c>
      <c r="AD80" s="82" t="s">
        <v>247</v>
      </c>
      <c r="AE80" s="110" t="s">
        <v>704</v>
      </c>
      <c r="AF80" s="82" t="s">
        <v>128</v>
      </c>
      <c r="AG80" s="110" t="s">
        <v>705</v>
      </c>
      <c r="AH80" s="147">
        <v>0.70489999999999997</v>
      </c>
      <c r="AI80" s="80" t="str">
        <f t="shared" si="24"/>
        <v>Đạt mức cơ bản và tái đánh giá sau 6 tháng</v>
      </c>
      <c r="AJ80" s="82" t="str">
        <f>IF(X80&lt;&gt;AH80,"NCC đã gửi hành động khắc phục","")</f>
        <v>NCC đã gửi hành động khắc phục</v>
      </c>
      <c r="AK80" s="106">
        <v>46084</v>
      </c>
      <c r="AL80" s="185">
        <f t="shared" si="17"/>
        <v>46246</v>
      </c>
      <c r="AM80" s="464" t="str">
        <f>IF(AH80&lt;60%,"Không đạt","Đạt")</f>
        <v>Đạt</v>
      </c>
      <c r="AN80" s="460"/>
      <c r="AO80" s="460">
        <f t="shared" si="19"/>
        <v>1</v>
      </c>
      <c r="AP80" s="460">
        <f t="shared" si="20"/>
        <v>0</v>
      </c>
      <c r="AQ80" s="471">
        <f t="shared" si="21"/>
        <v>0</v>
      </c>
      <c r="AR80" s="460" t="str">
        <f t="shared" si="22"/>
        <v>2003458Thủy hải sản</v>
      </c>
    </row>
    <row r="81" spans="1:44" s="48" customFormat="1" ht="16.5" customHeight="1">
      <c r="A81" s="78">
        <v>78</v>
      </c>
      <c r="B81" s="78">
        <v>2026</v>
      </c>
      <c r="C81" s="78" t="s">
        <v>581</v>
      </c>
      <c r="D81" s="79" t="s">
        <v>90</v>
      </c>
      <c r="E81" s="102" t="s">
        <v>582</v>
      </c>
      <c r="F81" s="81" t="s">
        <v>177</v>
      </c>
      <c r="G81" s="82" t="s">
        <v>93</v>
      </c>
      <c r="H81" s="83" t="s">
        <v>94</v>
      </c>
      <c r="I81" s="80" t="s">
        <v>118</v>
      </c>
      <c r="J81" s="80" t="s">
        <v>132</v>
      </c>
      <c r="K81" s="82" t="s">
        <v>97</v>
      </c>
      <c r="L81" s="30" t="s">
        <v>706</v>
      </c>
      <c r="M81" s="102" t="s">
        <v>707</v>
      </c>
      <c r="N81" s="81" t="s">
        <v>708</v>
      </c>
      <c r="O81" s="81"/>
      <c r="P81" s="82" t="s">
        <v>709</v>
      </c>
      <c r="Q81" s="82" t="s">
        <v>710</v>
      </c>
      <c r="R81" s="82" t="s">
        <v>711</v>
      </c>
      <c r="S81" s="82" t="s">
        <v>712</v>
      </c>
      <c r="T81" s="82" t="s">
        <v>553</v>
      </c>
      <c r="U81" s="82"/>
      <c r="V81" s="30" t="s">
        <v>107</v>
      </c>
      <c r="W81" s="86">
        <v>46064</v>
      </c>
      <c r="X81" s="148">
        <v>0.75</v>
      </c>
      <c r="Y81" s="149" t="str">
        <f t="shared" si="23"/>
        <v>Đạt mức cơ bản và tái đánh giá sau 6 tháng</v>
      </c>
      <c r="Z81" s="82"/>
      <c r="AA81" s="82"/>
      <c r="AB81" s="82"/>
      <c r="AC81" s="82"/>
      <c r="AD81" s="82"/>
      <c r="AE81" s="82"/>
      <c r="AF81" s="82" t="s">
        <v>174</v>
      </c>
      <c r="AG81" s="81" t="s">
        <v>713</v>
      </c>
      <c r="AH81" s="150">
        <v>0.75</v>
      </c>
      <c r="AI81" s="149" t="str">
        <f t="shared" si="24"/>
        <v>Đạt mức cơ bản và tái đánh giá sau 6 tháng</v>
      </c>
      <c r="AJ81" s="82" t="str">
        <f>IF(X81&lt;&gt;AH81,"NCC đã gửi hành động khắc phục","")</f>
        <v/>
      </c>
      <c r="AK81" s="106"/>
      <c r="AL81" s="186">
        <f t="shared" si="17"/>
        <v>46245</v>
      </c>
      <c r="AM81" s="463" t="str">
        <f>IF(AH81&lt;60%,"Không đạt","Đạt")</f>
        <v>Đạt</v>
      </c>
      <c r="AN81" s="460"/>
      <c r="AO81" s="460">
        <f t="shared" si="19"/>
        <v>1</v>
      </c>
      <c r="AP81" s="460">
        <f t="shared" si="20"/>
        <v>0</v>
      </c>
      <c r="AQ81" s="471">
        <f t="shared" si="21"/>
        <v>0</v>
      </c>
      <c r="AR81" s="460" t="str">
        <f t="shared" si="22"/>
        <v>2011430Thịt</v>
      </c>
    </row>
    <row r="82" spans="1:44" s="48" customFormat="1" ht="16.5" customHeight="1">
      <c r="A82" s="78">
        <v>79</v>
      </c>
      <c r="B82" s="30">
        <v>2026</v>
      </c>
      <c r="C82" s="30" t="s">
        <v>581</v>
      </c>
      <c r="D82" s="102" t="s">
        <v>630</v>
      </c>
      <c r="E82" s="102" t="s">
        <v>91</v>
      </c>
      <c r="F82" s="81" t="s">
        <v>92</v>
      </c>
      <c r="G82" s="82" t="s">
        <v>93</v>
      </c>
      <c r="H82" s="47" t="s">
        <v>216</v>
      </c>
      <c r="I82" s="102" t="s">
        <v>419</v>
      </c>
      <c r="J82" s="102" t="s">
        <v>96</v>
      </c>
      <c r="K82" s="102" t="s">
        <v>507</v>
      </c>
      <c r="L82" s="30" t="s">
        <v>714</v>
      </c>
      <c r="M82" s="102" t="s">
        <v>715</v>
      </c>
      <c r="N82" s="82"/>
      <c r="O82" s="82" t="s">
        <v>716</v>
      </c>
      <c r="P82" s="329" t="s">
        <v>717</v>
      </c>
      <c r="Q82" s="151" t="s">
        <v>718</v>
      </c>
      <c r="R82" s="152" t="s">
        <v>718</v>
      </c>
      <c r="S82" s="82" t="s">
        <v>719</v>
      </c>
      <c r="T82" s="82" t="s">
        <v>381</v>
      </c>
      <c r="U82" s="82" t="s">
        <v>474</v>
      </c>
      <c r="V82" s="30" t="s">
        <v>107</v>
      </c>
      <c r="W82" s="106">
        <v>46051</v>
      </c>
      <c r="X82" s="148">
        <v>0.51200000000000001</v>
      </c>
      <c r="Y82" s="149" t="str">
        <f t="shared" si="23"/>
        <v xml:space="preserve"> Không đạt và ngừng mua hàng</v>
      </c>
      <c r="Z82" s="82" t="s">
        <v>461</v>
      </c>
      <c r="AA82" s="82" t="s">
        <v>720</v>
      </c>
      <c r="AB82" s="82"/>
      <c r="AC82" s="82"/>
      <c r="AD82" s="82" t="s">
        <v>247</v>
      </c>
      <c r="AE82" s="82" t="s">
        <v>721</v>
      </c>
      <c r="AF82" s="82" t="s">
        <v>128</v>
      </c>
      <c r="AG82" s="82" t="s">
        <v>722</v>
      </c>
      <c r="AH82" s="150">
        <v>0.51200000000000001</v>
      </c>
      <c r="AI82" s="149" t="str">
        <f t="shared" si="24"/>
        <v xml:space="preserve"> Không đạt và ngừng mua hàng</v>
      </c>
      <c r="AJ82" s="82"/>
      <c r="AK82" s="106"/>
      <c r="AL82" s="184" t="b">
        <f t="shared" si="17"/>
        <v>0</v>
      </c>
      <c r="AM82" s="463" t="str">
        <f t="shared" ref="AM82:AM113" si="25">IF(AI82="","",IF(AH82&lt;60%,"Không đạt","Đạt"))</f>
        <v>Không đạt</v>
      </c>
      <c r="AN82" s="460"/>
      <c r="AO82" s="460">
        <f t="shared" si="19"/>
        <v>0</v>
      </c>
      <c r="AP82" s="460">
        <f t="shared" si="20"/>
        <v>1</v>
      </c>
      <c r="AQ82" s="471">
        <f t="shared" si="21"/>
        <v>0</v>
      </c>
      <c r="AR82" s="460" t="str">
        <f t="shared" si="22"/>
        <v>2010727Thủy hải sản</v>
      </c>
    </row>
    <row r="83" spans="1:44" s="48" customFormat="1" ht="16.5" customHeight="1">
      <c r="A83" s="78">
        <v>80</v>
      </c>
      <c r="B83" s="30">
        <v>2026</v>
      </c>
      <c r="C83" s="30" t="s">
        <v>581</v>
      </c>
      <c r="D83" s="102" t="s">
        <v>630</v>
      </c>
      <c r="E83" s="102" t="s">
        <v>91</v>
      </c>
      <c r="F83" s="81" t="s">
        <v>398</v>
      </c>
      <c r="G83" s="82" t="s">
        <v>190</v>
      </c>
      <c r="H83" s="47" t="s">
        <v>216</v>
      </c>
      <c r="I83" s="102" t="s">
        <v>723</v>
      </c>
      <c r="J83" s="80" t="s">
        <v>132</v>
      </c>
      <c r="K83" s="102" t="s">
        <v>697</v>
      </c>
      <c r="L83" s="30">
        <v>2010502</v>
      </c>
      <c r="M83" s="102" t="s">
        <v>724</v>
      </c>
      <c r="N83" s="82"/>
      <c r="O83" s="44" t="s">
        <v>725</v>
      </c>
      <c r="P83" s="79" t="s">
        <v>726</v>
      </c>
      <c r="Q83" s="153" t="s">
        <v>727</v>
      </c>
      <c r="R83" s="154" t="s">
        <v>728</v>
      </c>
      <c r="S83" s="82" t="s">
        <v>729</v>
      </c>
      <c r="T83" s="82" t="s">
        <v>533</v>
      </c>
      <c r="U83" s="82"/>
      <c r="V83" s="30" t="s">
        <v>107</v>
      </c>
      <c r="W83" s="106">
        <v>46065</v>
      </c>
      <c r="X83" s="148">
        <v>0.67</v>
      </c>
      <c r="Y83" s="149" t="str">
        <f t="shared" si="23"/>
        <v>Đạt mức cơ bản và tái đánh giá sau 6 tháng</v>
      </c>
      <c r="Z83" s="82"/>
      <c r="AA83" s="82"/>
      <c r="AB83" s="82" t="s">
        <v>108</v>
      </c>
      <c r="AC83" s="44" t="s">
        <v>730</v>
      </c>
      <c r="AD83" s="82" t="s">
        <v>247</v>
      </c>
      <c r="AE83" s="44" t="s">
        <v>731</v>
      </c>
      <c r="AF83" s="82" t="s">
        <v>128</v>
      </c>
      <c r="AG83" s="44" t="s">
        <v>732</v>
      </c>
      <c r="AH83" s="150">
        <f>X83</f>
        <v>0.67</v>
      </c>
      <c r="AI83" s="149" t="str">
        <f t="shared" si="24"/>
        <v>Đạt mức cơ bản và tái đánh giá sau 6 tháng</v>
      </c>
      <c r="AJ83" s="82"/>
      <c r="AK83" s="106"/>
      <c r="AL83" s="184">
        <f t="shared" si="17"/>
        <v>46246</v>
      </c>
      <c r="AM83" s="463" t="str">
        <f t="shared" si="25"/>
        <v>Đạt</v>
      </c>
      <c r="AN83" s="460"/>
      <c r="AO83" s="460">
        <f t="shared" si="19"/>
        <v>1</v>
      </c>
      <c r="AP83" s="460">
        <f t="shared" si="20"/>
        <v>0</v>
      </c>
      <c r="AQ83" s="471">
        <f t="shared" si="21"/>
        <v>0</v>
      </c>
      <c r="AR83" s="460" t="str">
        <f t="shared" si="22"/>
        <v>2010502Thủy hải sản</v>
      </c>
    </row>
    <row r="84" spans="1:44" s="48" customFormat="1" ht="16.5" customHeight="1">
      <c r="A84" s="78">
        <v>81</v>
      </c>
      <c r="B84" s="30">
        <v>2026</v>
      </c>
      <c r="C84" s="30" t="s">
        <v>581</v>
      </c>
      <c r="D84" s="102" t="s">
        <v>630</v>
      </c>
      <c r="E84" s="102" t="s">
        <v>91</v>
      </c>
      <c r="F84" s="82" t="s">
        <v>92</v>
      </c>
      <c r="G84" s="82" t="s">
        <v>93</v>
      </c>
      <c r="H84" s="83" t="s">
        <v>94</v>
      </c>
      <c r="I84" s="102" t="s">
        <v>118</v>
      </c>
      <c r="J84" s="102" t="s">
        <v>96</v>
      </c>
      <c r="K84" s="102" t="s">
        <v>97</v>
      </c>
      <c r="L84" s="30">
        <v>2000538</v>
      </c>
      <c r="M84" s="80" t="s">
        <v>733</v>
      </c>
      <c r="N84" s="82" t="s">
        <v>734</v>
      </c>
      <c r="O84" s="82" t="s">
        <v>735</v>
      </c>
      <c r="P84" s="83" t="s">
        <v>736</v>
      </c>
      <c r="Q84" s="95" t="s">
        <v>737</v>
      </c>
      <c r="R84" s="135" t="s">
        <v>738</v>
      </c>
      <c r="S84" s="82" t="s">
        <v>719</v>
      </c>
      <c r="T84" s="83" t="s">
        <v>553</v>
      </c>
      <c r="U84" s="82" t="s">
        <v>302</v>
      </c>
      <c r="V84" s="30" t="s">
        <v>107</v>
      </c>
      <c r="W84" s="106">
        <v>46052</v>
      </c>
      <c r="X84" s="148">
        <v>0.46600000000000003</v>
      </c>
      <c r="Y84" s="149" t="str">
        <f t="shared" si="23"/>
        <v xml:space="preserve"> Không đạt và ngừng mua hàng</v>
      </c>
      <c r="Z84" s="82"/>
      <c r="AA84" s="82"/>
      <c r="AB84" s="82"/>
      <c r="AC84" s="82"/>
      <c r="AD84" s="82" t="s">
        <v>247</v>
      </c>
      <c r="AE84" s="92" t="s">
        <v>739</v>
      </c>
      <c r="AF84" s="82" t="s">
        <v>128</v>
      </c>
      <c r="AG84" s="92" t="s">
        <v>740</v>
      </c>
      <c r="AH84" s="150">
        <v>0.6</v>
      </c>
      <c r="AI84" s="149" t="str">
        <f t="shared" si="24"/>
        <v>Đạt mức cơ bản và tái đánh giá sau 6 tháng</v>
      </c>
      <c r="AJ84" s="82" t="s">
        <v>334</v>
      </c>
      <c r="AK84" s="90">
        <v>46236</v>
      </c>
      <c r="AL84" s="184">
        <f t="shared" si="17"/>
        <v>46233</v>
      </c>
      <c r="AM84" s="463" t="str">
        <f t="shared" si="25"/>
        <v>Đạt</v>
      </c>
      <c r="AN84" s="460"/>
      <c r="AO84" s="460">
        <f t="shared" si="19"/>
        <v>1</v>
      </c>
      <c r="AP84" s="460">
        <f t="shared" si="20"/>
        <v>0</v>
      </c>
      <c r="AQ84" s="471">
        <f t="shared" si="21"/>
        <v>0</v>
      </c>
      <c r="AR84" s="460" t="str">
        <f t="shared" si="22"/>
        <v>2000538Thủy hải sản</v>
      </c>
    </row>
    <row r="85" spans="1:44" s="48" customFormat="1" ht="16.5" customHeight="1">
      <c r="A85" s="78">
        <v>82</v>
      </c>
      <c r="B85" s="30">
        <v>2026</v>
      </c>
      <c r="C85" s="30" t="s">
        <v>741</v>
      </c>
      <c r="D85" s="102" t="s">
        <v>90</v>
      </c>
      <c r="E85" s="102" t="s">
        <v>115</v>
      </c>
      <c r="F85" s="81" t="s">
        <v>742</v>
      </c>
      <c r="G85" s="102" t="s">
        <v>117</v>
      </c>
      <c r="H85" s="85" t="s">
        <v>94</v>
      </c>
      <c r="I85" s="102" t="s">
        <v>199</v>
      </c>
      <c r="J85" s="102" t="s">
        <v>96</v>
      </c>
      <c r="K85" s="102" t="s">
        <v>97</v>
      </c>
      <c r="L85" s="30">
        <v>2008200</v>
      </c>
      <c r="M85" s="102" t="s">
        <v>743</v>
      </c>
      <c r="N85" s="82"/>
      <c r="O85" s="82" t="s">
        <v>744</v>
      </c>
      <c r="P85" s="82" t="s">
        <v>745</v>
      </c>
      <c r="Q85" s="30">
        <v>966605989</v>
      </c>
      <c r="R85" s="82" t="s">
        <v>746</v>
      </c>
      <c r="S85" s="82" t="s">
        <v>747</v>
      </c>
      <c r="T85" s="82" t="s">
        <v>105</v>
      </c>
      <c r="U85" s="82"/>
      <c r="V85" s="30" t="s">
        <v>107</v>
      </c>
      <c r="W85" s="106">
        <v>46079</v>
      </c>
      <c r="X85" s="148">
        <v>0</v>
      </c>
      <c r="Y85" s="149" t="str">
        <f t="shared" si="23"/>
        <v xml:space="preserve"> Không đạt và ngừng mua hàng</v>
      </c>
      <c r="Z85" s="82" t="s">
        <v>748</v>
      </c>
      <c r="AA85" s="82" t="s">
        <v>749</v>
      </c>
      <c r="AB85" s="82"/>
      <c r="AC85" s="82"/>
      <c r="AD85" s="82" t="s">
        <v>247</v>
      </c>
      <c r="AE85" s="82" t="s">
        <v>750</v>
      </c>
      <c r="AF85" s="82" t="s">
        <v>110</v>
      </c>
      <c r="AG85" s="81" t="s">
        <v>751</v>
      </c>
      <c r="AH85" s="148">
        <v>0.7</v>
      </c>
      <c r="AI85" s="149" t="str">
        <f t="shared" si="24"/>
        <v>Đạt mức cơ bản và tái đánh giá sau 6 tháng</v>
      </c>
      <c r="AJ85" s="82" t="s">
        <v>334</v>
      </c>
      <c r="AK85" s="90">
        <v>46083</v>
      </c>
      <c r="AL85" s="184">
        <f t="shared" si="17"/>
        <v>46260</v>
      </c>
      <c r="AM85" s="463" t="str">
        <f t="shared" si="25"/>
        <v>Đạt</v>
      </c>
      <c r="AN85" s="460"/>
      <c r="AO85" s="460">
        <f t="shared" si="19"/>
        <v>1</v>
      </c>
      <c r="AP85" s="460">
        <f t="shared" si="20"/>
        <v>0</v>
      </c>
      <c r="AQ85" s="471">
        <f t="shared" si="21"/>
        <v>0</v>
      </c>
      <c r="AR85" s="460" t="str">
        <f t="shared" si="22"/>
        <v>2008200Trái cây</v>
      </c>
    </row>
    <row r="86" spans="1:44" s="48" customFormat="1" ht="16.5" customHeight="1">
      <c r="A86" s="78">
        <v>83</v>
      </c>
      <c r="B86" s="30">
        <v>2026</v>
      </c>
      <c r="C86" s="30" t="s">
        <v>741</v>
      </c>
      <c r="D86" s="102" t="s">
        <v>90</v>
      </c>
      <c r="E86" s="102" t="s">
        <v>115</v>
      </c>
      <c r="F86" s="81" t="s">
        <v>742</v>
      </c>
      <c r="G86" s="102" t="s">
        <v>117</v>
      </c>
      <c r="H86" s="85" t="s">
        <v>94</v>
      </c>
      <c r="I86" s="102" t="s">
        <v>199</v>
      </c>
      <c r="J86" s="102" t="s">
        <v>96</v>
      </c>
      <c r="K86" s="102" t="s">
        <v>97</v>
      </c>
      <c r="L86" s="30">
        <v>2008200</v>
      </c>
      <c r="M86" s="102" t="s">
        <v>743</v>
      </c>
      <c r="N86" s="82"/>
      <c r="O86" s="82" t="s">
        <v>752</v>
      </c>
      <c r="P86" s="82" t="s">
        <v>745</v>
      </c>
      <c r="Q86" s="30">
        <v>966605989</v>
      </c>
      <c r="R86" s="82" t="s">
        <v>746</v>
      </c>
      <c r="S86" s="82" t="s">
        <v>747</v>
      </c>
      <c r="T86" s="82" t="s">
        <v>105</v>
      </c>
      <c r="U86" s="82"/>
      <c r="V86" s="30" t="s">
        <v>107</v>
      </c>
      <c r="W86" s="106">
        <v>46079</v>
      </c>
      <c r="X86" s="148">
        <v>0</v>
      </c>
      <c r="Y86" s="149" t="str">
        <f t="shared" si="23"/>
        <v xml:space="preserve"> Không đạt và ngừng mua hàng</v>
      </c>
      <c r="Z86" s="102" t="s">
        <v>748</v>
      </c>
      <c r="AA86" s="137" t="s">
        <v>749</v>
      </c>
      <c r="AB86" s="102"/>
      <c r="AC86" s="102"/>
      <c r="AD86" s="82" t="s">
        <v>247</v>
      </c>
      <c r="AE86" s="102" t="s">
        <v>750</v>
      </c>
      <c r="AF86" s="82" t="s">
        <v>110</v>
      </c>
      <c r="AG86" s="81" t="s">
        <v>753</v>
      </c>
      <c r="AH86" s="148">
        <v>0.62</v>
      </c>
      <c r="AI86" s="149" t="str">
        <f t="shared" si="24"/>
        <v>Đạt mức cơ bản và tái đánh giá sau 6 tháng</v>
      </c>
      <c r="AJ86" s="102" t="s">
        <v>334</v>
      </c>
      <c r="AK86" s="90">
        <v>46083</v>
      </c>
      <c r="AL86" s="184">
        <f t="shared" si="17"/>
        <v>46260</v>
      </c>
      <c r="AM86" s="463" t="str">
        <f t="shared" si="25"/>
        <v>Đạt</v>
      </c>
      <c r="AN86" s="460"/>
      <c r="AO86" s="460">
        <f t="shared" si="19"/>
        <v>1</v>
      </c>
      <c r="AP86" s="460">
        <f t="shared" si="20"/>
        <v>0</v>
      </c>
      <c r="AQ86" s="471">
        <f t="shared" si="21"/>
        <v>0</v>
      </c>
      <c r="AR86" s="460" t="str">
        <f t="shared" si="22"/>
        <v>2008200Trái cây</v>
      </c>
    </row>
    <row r="87" spans="1:44" s="48" customFormat="1" ht="16.5" customHeight="1">
      <c r="A87" s="78">
        <v>84</v>
      </c>
      <c r="B87" s="30">
        <v>2026</v>
      </c>
      <c r="C87" s="155" t="s">
        <v>741</v>
      </c>
      <c r="D87" s="82" t="s">
        <v>90</v>
      </c>
      <c r="E87" s="82" t="s">
        <v>130</v>
      </c>
      <c r="F87" s="102" t="s">
        <v>249</v>
      </c>
      <c r="G87" s="102" t="s">
        <v>754</v>
      </c>
      <c r="H87" s="85" t="s">
        <v>94</v>
      </c>
      <c r="I87" s="102" t="s">
        <v>118</v>
      </c>
      <c r="J87" s="102" t="s">
        <v>178</v>
      </c>
      <c r="K87" s="156" t="s">
        <v>97</v>
      </c>
      <c r="L87" s="30" t="s">
        <v>179</v>
      </c>
      <c r="M87" s="102" t="s">
        <v>755</v>
      </c>
      <c r="N87" s="81" t="s">
        <v>756</v>
      </c>
      <c r="O87" s="102"/>
      <c r="P87" s="82" t="s">
        <v>757</v>
      </c>
      <c r="Q87" s="30" t="s">
        <v>758</v>
      </c>
      <c r="R87" s="157" t="s">
        <v>759</v>
      </c>
      <c r="S87" s="81" t="s">
        <v>760</v>
      </c>
      <c r="T87" s="102" t="s">
        <v>126</v>
      </c>
      <c r="U87" s="82"/>
      <c r="V87" s="30" t="s">
        <v>107</v>
      </c>
      <c r="W87" s="106">
        <v>46085</v>
      </c>
      <c r="X87" s="148">
        <v>0.69199999999999995</v>
      </c>
      <c r="Y87" s="149" t="str">
        <f t="shared" si="23"/>
        <v>Đạt mức cơ bản và tái đánh giá sau 6 tháng</v>
      </c>
      <c r="Z87" s="82"/>
      <c r="AA87" s="82" t="s">
        <v>140</v>
      </c>
      <c r="AB87" s="158" t="s">
        <v>761</v>
      </c>
      <c r="AC87" s="82" t="s">
        <v>247</v>
      </c>
      <c r="AD87" s="82" t="s">
        <v>639</v>
      </c>
      <c r="AE87" s="81" t="s">
        <v>762</v>
      </c>
      <c r="AF87" s="82" t="s">
        <v>639</v>
      </c>
      <c r="AG87" s="81" t="s">
        <v>763</v>
      </c>
      <c r="AH87" s="148">
        <v>0.69199999999999995</v>
      </c>
      <c r="AI87" s="149" t="str">
        <f t="shared" si="24"/>
        <v>Đạt mức cơ bản và tái đánh giá sau 6 tháng</v>
      </c>
      <c r="AJ87" s="82"/>
      <c r="AK87" s="106"/>
      <c r="AL87" s="184">
        <f t="shared" si="17"/>
        <v>46269</v>
      </c>
      <c r="AM87" s="463" t="str">
        <f t="shared" si="25"/>
        <v>Đạt</v>
      </c>
      <c r="AN87" s="460"/>
      <c r="AO87" s="460">
        <f t="shared" si="19"/>
        <v>1</v>
      </c>
      <c r="AP87" s="460">
        <f t="shared" si="20"/>
        <v>0</v>
      </c>
      <c r="AQ87" s="471">
        <f t="shared" si="21"/>
        <v>0</v>
      </c>
      <c r="AR87" s="460" t="str">
        <f t="shared" si="22"/>
        <v>NCC mớiRau củ</v>
      </c>
    </row>
    <row r="88" spans="1:44" s="48" customFormat="1" ht="16.5" customHeight="1">
      <c r="A88" s="78">
        <v>85</v>
      </c>
      <c r="B88" s="30">
        <v>2026</v>
      </c>
      <c r="C88" s="155" t="s">
        <v>741</v>
      </c>
      <c r="D88" s="82" t="s">
        <v>90</v>
      </c>
      <c r="E88" s="82" t="s">
        <v>130</v>
      </c>
      <c r="F88" s="102" t="s">
        <v>249</v>
      </c>
      <c r="G88" s="102" t="s">
        <v>754</v>
      </c>
      <c r="H88" s="85" t="s">
        <v>94</v>
      </c>
      <c r="I88" s="102" t="s">
        <v>118</v>
      </c>
      <c r="J88" s="102" t="s">
        <v>178</v>
      </c>
      <c r="K88" s="156" t="s">
        <v>97</v>
      </c>
      <c r="L88" s="30" t="s">
        <v>179</v>
      </c>
      <c r="M88" s="102" t="s">
        <v>755</v>
      </c>
      <c r="N88" s="81"/>
      <c r="O88" s="137" t="s">
        <v>764</v>
      </c>
      <c r="P88" s="82" t="s">
        <v>757</v>
      </c>
      <c r="Q88" s="30" t="s">
        <v>758</v>
      </c>
      <c r="R88" s="157" t="s">
        <v>759</v>
      </c>
      <c r="S88" s="81" t="s">
        <v>760</v>
      </c>
      <c r="T88" s="102" t="s">
        <v>126</v>
      </c>
      <c r="U88" s="82"/>
      <c r="V88" s="30" t="s">
        <v>107</v>
      </c>
      <c r="W88" s="106">
        <v>46085</v>
      </c>
      <c r="X88" s="148">
        <v>0.64</v>
      </c>
      <c r="Y88" s="149" t="str">
        <f t="shared" si="23"/>
        <v>Đạt mức cơ bản và tái đánh giá sau 6 tháng</v>
      </c>
      <c r="Z88" s="82"/>
      <c r="AA88" s="82"/>
      <c r="AB88" s="82" t="s">
        <v>108</v>
      </c>
      <c r="AC88" s="81" t="s">
        <v>765</v>
      </c>
      <c r="AD88" s="82" t="s">
        <v>247</v>
      </c>
      <c r="AE88" s="81" t="s">
        <v>766</v>
      </c>
      <c r="AF88" s="82" t="s">
        <v>639</v>
      </c>
      <c r="AG88" s="81" t="s">
        <v>767</v>
      </c>
      <c r="AH88" s="148">
        <v>0.64</v>
      </c>
      <c r="AI88" s="149" t="str">
        <f t="shared" si="24"/>
        <v>Đạt mức cơ bản và tái đánh giá sau 6 tháng</v>
      </c>
      <c r="AJ88" s="82"/>
      <c r="AK88" s="106"/>
      <c r="AL88" s="184">
        <f t="shared" si="17"/>
        <v>46269</v>
      </c>
      <c r="AM88" s="463" t="str">
        <f t="shared" si="25"/>
        <v>Đạt</v>
      </c>
      <c r="AN88" s="460"/>
      <c r="AO88" s="460">
        <f t="shared" si="19"/>
        <v>1</v>
      </c>
      <c r="AP88" s="460">
        <f t="shared" si="20"/>
        <v>0</v>
      </c>
      <c r="AQ88" s="471">
        <f t="shared" si="21"/>
        <v>0</v>
      </c>
      <c r="AR88" s="460" t="str">
        <f t="shared" si="22"/>
        <v>NCC mớiRau củ</v>
      </c>
    </row>
    <row r="89" spans="1:44" s="48" customFormat="1" ht="16.5" customHeight="1">
      <c r="A89" s="78">
        <v>86</v>
      </c>
      <c r="B89" s="30">
        <v>2026</v>
      </c>
      <c r="C89" s="155" t="s">
        <v>741</v>
      </c>
      <c r="D89" s="82" t="s">
        <v>90</v>
      </c>
      <c r="E89" s="82" t="s">
        <v>130</v>
      </c>
      <c r="F89" s="102" t="s">
        <v>249</v>
      </c>
      <c r="G89" s="102" t="s">
        <v>754</v>
      </c>
      <c r="H89" s="85" t="s">
        <v>94</v>
      </c>
      <c r="I89" s="102" t="s">
        <v>118</v>
      </c>
      <c r="J89" s="102" t="s">
        <v>178</v>
      </c>
      <c r="K89" s="156" t="s">
        <v>97</v>
      </c>
      <c r="L89" s="30" t="s">
        <v>179</v>
      </c>
      <c r="M89" s="102" t="s">
        <v>755</v>
      </c>
      <c r="N89" s="81"/>
      <c r="O89" s="102" t="s">
        <v>768</v>
      </c>
      <c r="P89" s="82" t="s">
        <v>757</v>
      </c>
      <c r="Q89" s="30" t="s">
        <v>758</v>
      </c>
      <c r="R89" s="157" t="s">
        <v>759</v>
      </c>
      <c r="S89" s="81" t="s">
        <v>760</v>
      </c>
      <c r="T89" s="102" t="s">
        <v>126</v>
      </c>
      <c r="U89" s="82"/>
      <c r="V89" s="30" t="s">
        <v>107</v>
      </c>
      <c r="W89" s="106">
        <v>46085</v>
      </c>
      <c r="X89" s="148">
        <v>0.64</v>
      </c>
      <c r="Y89" s="149" t="str">
        <f t="shared" si="23"/>
        <v>Đạt mức cơ bản và tái đánh giá sau 6 tháng</v>
      </c>
      <c r="Z89" s="82"/>
      <c r="AA89" s="82"/>
      <c r="AB89" s="82" t="s">
        <v>108</v>
      </c>
      <c r="AC89" s="81" t="s">
        <v>765</v>
      </c>
      <c r="AD89" s="82" t="s">
        <v>247</v>
      </c>
      <c r="AE89" s="81" t="s">
        <v>766</v>
      </c>
      <c r="AF89" s="82" t="s">
        <v>639</v>
      </c>
      <c r="AG89" s="81" t="s">
        <v>767</v>
      </c>
      <c r="AH89" s="148">
        <v>0.64</v>
      </c>
      <c r="AI89" s="149" t="str">
        <f t="shared" si="24"/>
        <v>Đạt mức cơ bản và tái đánh giá sau 6 tháng</v>
      </c>
      <c r="AJ89" s="82"/>
      <c r="AK89" s="106"/>
      <c r="AL89" s="184">
        <f t="shared" si="17"/>
        <v>46269</v>
      </c>
      <c r="AM89" s="463" t="str">
        <f t="shared" si="25"/>
        <v>Đạt</v>
      </c>
      <c r="AN89" s="460"/>
      <c r="AO89" s="460">
        <f t="shared" si="19"/>
        <v>1</v>
      </c>
      <c r="AP89" s="460">
        <f t="shared" si="20"/>
        <v>0</v>
      </c>
      <c r="AQ89" s="471">
        <f t="shared" si="21"/>
        <v>0</v>
      </c>
      <c r="AR89" s="460" t="str">
        <f t="shared" si="22"/>
        <v>NCC mớiRau củ</v>
      </c>
    </row>
    <row r="90" spans="1:44" s="48" customFormat="1" ht="16.5" customHeight="1">
      <c r="A90" s="78">
        <v>87</v>
      </c>
      <c r="B90" s="30">
        <v>2026</v>
      </c>
      <c r="C90" s="155" t="s">
        <v>741</v>
      </c>
      <c r="D90" s="82" t="s">
        <v>90</v>
      </c>
      <c r="E90" s="82" t="s">
        <v>130</v>
      </c>
      <c r="F90" s="102" t="s">
        <v>249</v>
      </c>
      <c r="G90" s="102" t="s">
        <v>754</v>
      </c>
      <c r="H90" s="85" t="s">
        <v>94</v>
      </c>
      <c r="I90" s="102" t="s">
        <v>118</v>
      </c>
      <c r="J90" s="102" t="s">
        <v>132</v>
      </c>
      <c r="K90" s="156" t="s">
        <v>97</v>
      </c>
      <c r="L90" s="30">
        <v>2010980</v>
      </c>
      <c r="M90" s="102" t="s">
        <v>769</v>
      </c>
      <c r="N90" s="81" t="s">
        <v>770</v>
      </c>
      <c r="O90" s="102"/>
      <c r="P90" s="161" t="s">
        <v>771</v>
      </c>
      <c r="Q90" s="159">
        <v>832421984</v>
      </c>
      <c r="R90" s="160" t="s">
        <v>772</v>
      </c>
      <c r="S90" s="81" t="s">
        <v>773</v>
      </c>
      <c r="T90" s="102" t="s">
        <v>126</v>
      </c>
      <c r="U90" s="82"/>
      <c r="V90" s="30" t="s">
        <v>107</v>
      </c>
      <c r="W90" s="106">
        <v>46087</v>
      </c>
      <c r="X90" s="148">
        <v>0.70609999999999995</v>
      </c>
      <c r="Y90" s="149" t="str">
        <f t="shared" si="23"/>
        <v>Đạt mức cơ bản và tái đánh giá sau 6 tháng</v>
      </c>
      <c r="Z90" s="82"/>
      <c r="AA90" s="82"/>
      <c r="AB90" s="82" t="s">
        <v>150</v>
      </c>
      <c r="AC90" s="81" t="s">
        <v>774</v>
      </c>
      <c r="AD90" s="82"/>
      <c r="AE90" s="81"/>
      <c r="AF90" s="82" t="s">
        <v>639</v>
      </c>
      <c r="AG90" s="81" t="s">
        <v>775</v>
      </c>
      <c r="AH90" s="148">
        <v>0.70609999999999995</v>
      </c>
      <c r="AI90" s="149" t="str">
        <f t="shared" si="24"/>
        <v>Đạt mức cơ bản và tái đánh giá sau 6 tháng</v>
      </c>
      <c r="AJ90" s="82"/>
      <c r="AK90" s="106"/>
      <c r="AL90" s="184">
        <f t="shared" si="17"/>
        <v>46271</v>
      </c>
      <c r="AM90" s="463" t="str">
        <f t="shared" si="25"/>
        <v>Đạt</v>
      </c>
      <c r="AN90" s="460"/>
      <c r="AO90" s="460">
        <f t="shared" si="19"/>
        <v>1</v>
      </c>
      <c r="AP90" s="460">
        <f t="shared" si="20"/>
        <v>0</v>
      </c>
      <c r="AQ90" s="471">
        <f t="shared" si="21"/>
        <v>0</v>
      </c>
      <c r="AR90" s="460" t="str">
        <f t="shared" si="22"/>
        <v>2010980Rau củ</v>
      </c>
    </row>
    <row r="91" spans="1:44" s="48" customFormat="1" ht="16.5" customHeight="1">
      <c r="A91" s="78">
        <v>88</v>
      </c>
      <c r="B91" s="30">
        <v>2026</v>
      </c>
      <c r="C91" s="155" t="s">
        <v>741</v>
      </c>
      <c r="D91" s="82" t="s">
        <v>90</v>
      </c>
      <c r="E91" s="82" t="s">
        <v>130</v>
      </c>
      <c r="F91" s="102" t="s">
        <v>249</v>
      </c>
      <c r="G91" s="102" t="s">
        <v>754</v>
      </c>
      <c r="H91" s="85" t="s">
        <v>94</v>
      </c>
      <c r="I91" s="102" t="s">
        <v>118</v>
      </c>
      <c r="J91" s="102" t="s">
        <v>96</v>
      </c>
      <c r="K91" s="156" t="s">
        <v>97</v>
      </c>
      <c r="L91" s="30">
        <v>2010980</v>
      </c>
      <c r="M91" s="102" t="s">
        <v>769</v>
      </c>
      <c r="N91" s="81"/>
      <c r="O91" s="102" t="s">
        <v>776</v>
      </c>
      <c r="P91" s="161" t="s">
        <v>771</v>
      </c>
      <c r="Q91" s="159">
        <v>832421984</v>
      </c>
      <c r="R91" s="160" t="s">
        <v>772</v>
      </c>
      <c r="S91" s="81" t="s">
        <v>777</v>
      </c>
      <c r="T91" s="102" t="s">
        <v>126</v>
      </c>
      <c r="U91" s="82"/>
      <c r="V91" s="30" t="s">
        <v>107</v>
      </c>
      <c r="W91" s="106">
        <v>46087</v>
      </c>
      <c r="X91" s="148">
        <v>0.69</v>
      </c>
      <c r="Y91" s="149" t="str">
        <f t="shared" si="23"/>
        <v>Đạt mức cơ bản và tái đánh giá sau 6 tháng</v>
      </c>
      <c r="Z91" s="82"/>
      <c r="AA91" s="82"/>
      <c r="AB91" s="82" t="s">
        <v>108</v>
      </c>
      <c r="AC91" s="81" t="s">
        <v>778</v>
      </c>
      <c r="AD91" s="82" t="s">
        <v>247</v>
      </c>
      <c r="AE91" s="81" t="s">
        <v>779</v>
      </c>
      <c r="AF91" s="82" t="s">
        <v>174</v>
      </c>
      <c r="AG91" s="81" t="s">
        <v>780</v>
      </c>
      <c r="AH91" s="148">
        <v>0.69</v>
      </c>
      <c r="AI91" s="149" t="str">
        <f t="shared" si="24"/>
        <v>Đạt mức cơ bản và tái đánh giá sau 6 tháng</v>
      </c>
      <c r="AJ91" s="82"/>
      <c r="AK91" s="106"/>
      <c r="AL91" s="184">
        <f t="shared" si="17"/>
        <v>46271</v>
      </c>
      <c r="AM91" s="463" t="str">
        <f t="shared" si="25"/>
        <v>Đạt</v>
      </c>
      <c r="AN91" s="460"/>
      <c r="AO91" s="460">
        <f t="shared" si="19"/>
        <v>1</v>
      </c>
      <c r="AP91" s="460">
        <f t="shared" si="20"/>
        <v>0</v>
      </c>
      <c r="AQ91" s="471">
        <f t="shared" si="21"/>
        <v>0</v>
      </c>
      <c r="AR91" s="460" t="str">
        <f t="shared" si="22"/>
        <v>2010980Rau củ</v>
      </c>
    </row>
    <row r="92" spans="1:44" s="48" customFormat="1" ht="16.5" customHeight="1">
      <c r="A92" s="78">
        <v>89</v>
      </c>
      <c r="B92" s="30">
        <v>2026</v>
      </c>
      <c r="C92" s="155" t="s">
        <v>741</v>
      </c>
      <c r="D92" s="82" t="s">
        <v>90</v>
      </c>
      <c r="E92" s="82" t="s">
        <v>130</v>
      </c>
      <c r="F92" s="102" t="s">
        <v>249</v>
      </c>
      <c r="G92" s="102" t="s">
        <v>754</v>
      </c>
      <c r="H92" s="85" t="s">
        <v>94</v>
      </c>
      <c r="I92" s="102" t="s">
        <v>118</v>
      </c>
      <c r="J92" s="102" t="s">
        <v>96</v>
      </c>
      <c r="K92" s="156" t="s">
        <v>97</v>
      </c>
      <c r="L92" s="30">
        <v>2010980</v>
      </c>
      <c r="M92" s="102" t="s">
        <v>769</v>
      </c>
      <c r="N92" s="81"/>
      <c r="O92" s="102" t="s">
        <v>781</v>
      </c>
      <c r="P92" s="161" t="s">
        <v>771</v>
      </c>
      <c r="Q92" s="159">
        <v>832421984</v>
      </c>
      <c r="R92" s="160" t="s">
        <v>772</v>
      </c>
      <c r="S92" s="81" t="s">
        <v>782</v>
      </c>
      <c r="T92" s="102" t="s">
        <v>126</v>
      </c>
      <c r="U92" s="82"/>
      <c r="V92" s="30" t="s">
        <v>107</v>
      </c>
      <c r="W92" s="106">
        <v>46087</v>
      </c>
      <c r="X92" s="148">
        <v>0.7</v>
      </c>
      <c r="Y92" s="149" t="str">
        <f t="shared" si="23"/>
        <v>Đạt mức cơ bản và tái đánh giá sau 6 tháng</v>
      </c>
      <c r="Z92" s="82"/>
      <c r="AA92" s="82"/>
      <c r="AB92" s="82" t="s">
        <v>108</v>
      </c>
      <c r="AC92" s="81" t="s">
        <v>778</v>
      </c>
      <c r="AD92" s="82" t="s">
        <v>247</v>
      </c>
      <c r="AE92" s="81" t="s">
        <v>779</v>
      </c>
      <c r="AF92" s="82" t="s">
        <v>174</v>
      </c>
      <c r="AG92" s="81" t="s">
        <v>780</v>
      </c>
      <c r="AH92" s="148">
        <v>0.7</v>
      </c>
      <c r="AI92" s="149" t="str">
        <f t="shared" si="24"/>
        <v>Đạt mức cơ bản và tái đánh giá sau 6 tháng</v>
      </c>
      <c r="AJ92" s="82"/>
      <c r="AK92" s="106"/>
      <c r="AL92" s="184">
        <f t="shared" si="17"/>
        <v>46271</v>
      </c>
      <c r="AM92" s="463" t="str">
        <f t="shared" si="25"/>
        <v>Đạt</v>
      </c>
      <c r="AN92" s="460"/>
      <c r="AO92" s="460">
        <f t="shared" si="19"/>
        <v>1</v>
      </c>
      <c r="AP92" s="460">
        <f t="shared" si="20"/>
        <v>0</v>
      </c>
      <c r="AQ92" s="471">
        <f t="shared" si="21"/>
        <v>0</v>
      </c>
      <c r="AR92" s="460" t="str">
        <f t="shared" si="22"/>
        <v>2010980Rau củ</v>
      </c>
    </row>
    <row r="93" spans="1:44" s="48" customFormat="1" ht="16.5" customHeight="1">
      <c r="A93" s="78">
        <v>90</v>
      </c>
      <c r="B93" s="30">
        <v>2026</v>
      </c>
      <c r="C93" s="155" t="s">
        <v>741</v>
      </c>
      <c r="D93" s="82" t="s">
        <v>90</v>
      </c>
      <c r="E93" s="82" t="s">
        <v>130</v>
      </c>
      <c r="F93" s="102" t="s">
        <v>249</v>
      </c>
      <c r="G93" s="102" t="s">
        <v>754</v>
      </c>
      <c r="H93" s="85" t="s">
        <v>94</v>
      </c>
      <c r="I93" s="102" t="s">
        <v>118</v>
      </c>
      <c r="J93" s="102" t="s">
        <v>96</v>
      </c>
      <c r="K93" s="156" t="s">
        <v>97</v>
      </c>
      <c r="L93" s="30">
        <v>2010980</v>
      </c>
      <c r="M93" s="102" t="s">
        <v>769</v>
      </c>
      <c r="N93" s="81"/>
      <c r="O93" s="102" t="s">
        <v>783</v>
      </c>
      <c r="P93" s="161" t="s">
        <v>771</v>
      </c>
      <c r="Q93" s="159">
        <v>832421984</v>
      </c>
      <c r="R93" s="160" t="s">
        <v>772</v>
      </c>
      <c r="S93" s="81" t="s">
        <v>784</v>
      </c>
      <c r="T93" s="102" t="s">
        <v>126</v>
      </c>
      <c r="U93" s="82"/>
      <c r="V93" s="30" t="s">
        <v>107</v>
      </c>
      <c r="W93" s="106">
        <v>46087</v>
      </c>
      <c r="X93" s="148">
        <v>0.73</v>
      </c>
      <c r="Y93" s="149" t="str">
        <f t="shared" si="23"/>
        <v>Đạt mức cơ bản và tái đánh giá sau 6 tháng</v>
      </c>
      <c r="Z93" s="82"/>
      <c r="AA93" s="82"/>
      <c r="AB93" s="82" t="s">
        <v>108</v>
      </c>
      <c r="AC93" s="81" t="s">
        <v>778</v>
      </c>
      <c r="AD93" s="82" t="s">
        <v>247</v>
      </c>
      <c r="AE93" s="81"/>
      <c r="AF93" s="82"/>
      <c r="AG93" s="81"/>
      <c r="AH93" s="148">
        <v>0.73</v>
      </c>
      <c r="AI93" s="149" t="str">
        <f t="shared" si="24"/>
        <v>Đạt mức cơ bản và tái đánh giá sau 6 tháng</v>
      </c>
      <c r="AJ93" s="82"/>
      <c r="AK93" s="106"/>
      <c r="AL93" s="184">
        <f t="shared" si="17"/>
        <v>46271</v>
      </c>
      <c r="AM93" s="463" t="str">
        <f t="shared" si="25"/>
        <v>Đạt</v>
      </c>
      <c r="AN93" s="460"/>
      <c r="AO93" s="460">
        <f t="shared" si="19"/>
        <v>1</v>
      </c>
      <c r="AP93" s="460">
        <f t="shared" si="20"/>
        <v>0</v>
      </c>
      <c r="AQ93" s="471">
        <f t="shared" si="21"/>
        <v>0</v>
      </c>
      <c r="AR93" s="460" t="str">
        <f t="shared" si="22"/>
        <v>2010980Rau củ</v>
      </c>
    </row>
    <row r="94" spans="1:44" s="48" customFormat="1" ht="16.5" customHeight="1">
      <c r="A94" s="78">
        <v>91</v>
      </c>
      <c r="B94" s="30">
        <v>2026</v>
      </c>
      <c r="C94" s="155" t="s">
        <v>741</v>
      </c>
      <c r="D94" s="82" t="s">
        <v>90</v>
      </c>
      <c r="E94" s="82" t="s">
        <v>130</v>
      </c>
      <c r="F94" s="102" t="s">
        <v>249</v>
      </c>
      <c r="G94" s="102" t="s">
        <v>754</v>
      </c>
      <c r="H94" s="85" t="s">
        <v>94</v>
      </c>
      <c r="I94" s="102" t="s">
        <v>118</v>
      </c>
      <c r="J94" s="102" t="s">
        <v>96</v>
      </c>
      <c r="K94" s="156" t="s">
        <v>97</v>
      </c>
      <c r="L94" s="30">
        <v>2010980</v>
      </c>
      <c r="M94" s="102" t="s">
        <v>769</v>
      </c>
      <c r="N94" s="81"/>
      <c r="O94" s="102" t="s">
        <v>785</v>
      </c>
      <c r="P94" s="161" t="s">
        <v>771</v>
      </c>
      <c r="Q94" s="159">
        <v>832421984</v>
      </c>
      <c r="R94" s="160" t="s">
        <v>772</v>
      </c>
      <c r="S94" s="81" t="s">
        <v>786</v>
      </c>
      <c r="T94" s="102" t="s">
        <v>126</v>
      </c>
      <c r="U94" s="82"/>
      <c r="V94" s="30" t="s">
        <v>107</v>
      </c>
      <c r="W94" s="106">
        <v>46087</v>
      </c>
      <c r="X94" s="148">
        <v>0.73</v>
      </c>
      <c r="Y94" s="149" t="str">
        <f t="shared" si="23"/>
        <v>Đạt mức cơ bản và tái đánh giá sau 6 tháng</v>
      </c>
      <c r="Z94" s="82"/>
      <c r="AA94" s="82"/>
      <c r="AB94" s="82" t="s">
        <v>108</v>
      </c>
      <c r="AC94" s="81" t="s">
        <v>778</v>
      </c>
      <c r="AD94" s="82" t="s">
        <v>247</v>
      </c>
      <c r="AE94" s="81"/>
      <c r="AF94" s="82"/>
      <c r="AG94" s="81"/>
      <c r="AH94" s="148">
        <v>0.73</v>
      </c>
      <c r="AI94" s="149" t="str">
        <f t="shared" si="24"/>
        <v>Đạt mức cơ bản và tái đánh giá sau 6 tháng</v>
      </c>
      <c r="AJ94" s="82"/>
      <c r="AK94" s="106"/>
      <c r="AL94" s="184">
        <f t="shared" si="17"/>
        <v>46271</v>
      </c>
      <c r="AM94" s="463" t="str">
        <f t="shared" si="25"/>
        <v>Đạt</v>
      </c>
      <c r="AN94" s="460"/>
      <c r="AO94" s="460">
        <f t="shared" si="19"/>
        <v>1</v>
      </c>
      <c r="AP94" s="460">
        <f t="shared" si="20"/>
        <v>0</v>
      </c>
      <c r="AQ94" s="471">
        <f t="shared" si="21"/>
        <v>0</v>
      </c>
      <c r="AR94" s="460" t="str">
        <f t="shared" si="22"/>
        <v>2010980Rau củ</v>
      </c>
    </row>
    <row r="95" spans="1:44" s="48" customFormat="1" ht="16.5" customHeight="1">
      <c r="A95" s="78">
        <v>92</v>
      </c>
      <c r="B95" s="30">
        <v>2026</v>
      </c>
      <c r="C95" s="155" t="s">
        <v>741</v>
      </c>
      <c r="D95" s="102" t="s">
        <v>161</v>
      </c>
      <c r="E95" s="102" t="s">
        <v>787</v>
      </c>
      <c r="F95" s="81" t="s">
        <v>788</v>
      </c>
      <c r="G95" s="102" t="s">
        <v>789</v>
      </c>
      <c r="H95" s="85" t="s">
        <v>94</v>
      </c>
      <c r="I95" s="102" t="s">
        <v>118</v>
      </c>
      <c r="J95" s="102" t="s">
        <v>132</v>
      </c>
      <c r="K95" s="156" t="s">
        <v>97</v>
      </c>
      <c r="L95" s="30">
        <v>2010616</v>
      </c>
      <c r="M95" s="102" t="s">
        <v>790</v>
      </c>
      <c r="N95" s="82" t="s">
        <v>791</v>
      </c>
      <c r="O95" s="82"/>
      <c r="P95" s="83" t="s">
        <v>792</v>
      </c>
      <c r="Q95" s="95">
        <v>906319605</v>
      </c>
      <c r="R95" s="83" t="s">
        <v>793</v>
      </c>
      <c r="S95" s="81" t="s">
        <v>794</v>
      </c>
      <c r="T95" s="139" t="s">
        <v>301</v>
      </c>
      <c r="U95" s="82"/>
      <c r="V95" s="30" t="s">
        <v>107</v>
      </c>
      <c r="W95" s="106">
        <v>46087</v>
      </c>
      <c r="X95" s="148">
        <v>0.77</v>
      </c>
      <c r="Y95" s="149" t="str">
        <f t="shared" si="23"/>
        <v>Đạt mức trung bình và tái đánh giá sau 1 năm</v>
      </c>
      <c r="Z95" s="82"/>
      <c r="AA95" s="82"/>
      <c r="AB95" s="82" t="s">
        <v>140</v>
      </c>
      <c r="AC95" s="82" t="s">
        <v>795</v>
      </c>
      <c r="AD95" s="82" t="s">
        <v>247</v>
      </c>
      <c r="AE95" s="82" t="s">
        <v>796</v>
      </c>
      <c r="AF95" s="82" t="s">
        <v>639</v>
      </c>
      <c r="AG95" s="81" t="s">
        <v>797</v>
      </c>
      <c r="AH95" s="150">
        <v>0.77</v>
      </c>
      <c r="AI95" s="149" t="str">
        <f t="shared" si="24"/>
        <v>Đạt mức trung bình và tái đánh giá sau 1 năm</v>
      </c>
      <c r="AJ95" s="82"/>
      <c r="AK95" s="106"/>
      <c r="AL95" s="184">
        <f t="shared" si="17"/>
        <v>46452</v>
      </c>
      <c r="AM95" s="463" t="str">
        <f t="shared" si="25"/>
        <v>Đạt</v>
      </c>
      <c r="AN95" s="460"/>
      <c r="AO95" s="460">
        <f t="shared" si="19"/>
        <v>1</v>
      </c>
      <c r="AP95" s="460">
        <f t="shared" si="20"/>
        <v>0</v>
      </c>
      <c r="AQ95" s="471">
        <f t="shared" si="21"/>
        <v>0</v>
      </c>
      <c r="AR95" s="460" t="str">
        <f t="shared" si="22"/>
        <v>2010616Bơ, sữa, trứng</v>
      </c>
    </row>
    <row r="96" spans="1:44" s="48" customFormat="1" ht="16.5" customHeight="1">
      <c r="A96" s="78">
        <v>93</v>
      </c>
      <c r="B96" s="30">
        <v>2026</v>
      </c>
      <c r="C96" s="155" t="s">
        <v>741</v>
      </c>
      <c r="D96" s="102" t="s">
        <v>90</v>
      </c>
      <c r="E96" s="82" t="s">
        <v>130</v>
      </c>
      <c r="F96" s="102" t="s">
        <v>249</v>
      </c>
      <c r="G96" s="102" t="s">
        <v>754</v>
      </c>
      <c r="H96" s="85" t="s">
        <v>94</v>
      </c>
      <c r="I96" s="102" t="s">
        <v>250</v>
      </c>
      <c r="J96" s="102" t="s">
        <v>132</v>
      </c>
      <c r="K96" s="156" t="s">
        <v>697</v>
      </c>
      <c r="L96" s="30">
        <v>2010558</v>
      </c>
      <c r="M96" s="102" t="s">
        <v>798</v>
      </c>
      <c r="N96" s="82" t="s">
        <v>799</v>
      </c>
      <c r="O96" s="82"/>
      <c r="P96" s="82" t="s">
        <v>800</v>
      </c>
      <c r="Q96" s="30">
        <v>983707476</v>
      </c>
      <c r="R96" s="81" t="s">
        <v>801</v>
      </c>
      <c r="S96" s="81" t="s">
        <v>802</v>
      </c>
      <c r="T96" s="82" t="s">
        <v>257</v>
      </c>
      <c r="U96" s="82"/>
      <c r="V96" s="30" t="s">
        <v>107</v>
      </c>
      <c r="W96" s="106">
        <v>46087</v>
      </c>
      <c r="X96" s="148">
        <v>0.71799999999999997</v>
      </c>
      <c r="Y96" s="149" t="str">
        <f t="shared" si="23"/>
        <v>Đạt mức cơ bản và tái đánh giá sau 6 tháng</v>
      </c>
      <c r="Z96" s="82"/>
      <c r="AA96" s="82"/>
      <c r="AB96" s="82" t="s">
        <v>150</v>
      </c>
      <c r="AC96" s="82" t="s">
        <v>803</v>
      </c>
      <c r="AD96" s="82"/>
      <c r="AE96" s="82"/>
      <c r="AF96" s="82" t="s">
        <v>174</v>
      </c>
      <c r="AG96" s="122" t="s">
        <v>804</v>
      </c>
      <c r="AH96" s="148">
        <v>0.73599999999999999</v>
      </c>
      <c r="AI96" s="149" t="str">
        <f t="shared" si="24"/>
        <v>Đạt mức cơ bản và tái đánh giá sau 6 tháng</v>
      </c>
      <c r="AJ96" s="82" t="s">
        <v>334</v>
      </c>
      <c r="AK96" s="106">
        <v>46092</v>
      </c>
      <c r="AL96" s="184">
        <f t="shared" si="17"/>
        <v>46271</v>
      </c>
      <c r="AM96" s="463" t="str">
        <f t="shared" si="25"/>
        <v>Đạt</v>
      </c>
      <c r="AN96" s="460"/>
      <c r="AO96" s="460">
        <f t="shared" si="19"/>
        <v>1</v>
      </c>
      <c r="AP96" s="460">
        <f t="shared" si="20"/>
        <v>0</v>
      </c>
      <c r="AQ96" s="471">
        <f t="shared" si="21"/>
        <v>0</v>
      </c>
      <c r="AR96" s="460" t="str">
        <f t="shared" si="22"/>
        <v>2010558Rau củ</v>
      </c>
    </row>
    <row r="97" spans="1:44" s="48" customFormat="1" ht="16.5" customHeight="1">
      <c r="A97" s="78">
        <v>94</v>
      </c>
      <c r="B97" s="30">
        <v>2026</v>
      </c>
      <c r="C97" s="155" t="s">
        <v>741</v>
      </c>
      <c r="D97" s="82" t="s">
        <v>90</v>
      </c>
      <c r="E97" s="82" t="s">
        <v>130</v>
      </c>
      <c r="F97" s="102" t="s">
        <v>249</v>
      </c>
      <c r="G97" s="28" t="s">
        <v>754</v>
      </c>
      <c r="H97" s="85" t="s">
        <v>94</v>
      </c>
      <c r="I97" s="102" t="s">
        <v>118</v>
      </c>
      <c r="J97" s="102" t="s">
        <v>132</v>
      </c>
      <c r="K97" s="156" t="s">
        <v>97</v>
      </c>
      <c r="L97" s="30">
        <v>2062554</v>
      </c>
      <c r="M97" s="102" t="s">
        <v>805</v>
      </c>
      <c r="N97" s="82" t="s">
        <v>806</v>
      </c>
      <c r="O97" s="82"/>
      <c r="P97" s="161" t="s">
        <v>807</v>
      </c>
      <c r="Q97" s="159">
        <v>902601350</v>
      </c>
      <c r="R97" s="161" t="s">
        <v>808</v>
      </c>
      <c r="S97" s="81" t="s">
        <v>809</v>
      </c>
      <c r="T97" s="102" t="s">
        <v>126</v>
      </c>
      <c r="U97" s="82"/>
      <c r="V97" s="30" t="s">
        <v>107</v>
      </c>
      <c r="W97" s="106">
        <v>46091</v>
      </c>
      <c r="X97" s="148">
        <v>0.67700000000000005</v>
      </c>
      <c r="Y97" s="149" t="str">
        <f t="shared" si="23"/>
        <v>Đạt mức cơ bản và tái đánh giá sau 6 tháng</v>
      </c>
      <c r="Z97" s="82"/>
      <c r="AA97" s="82"/>
      <c r="AB97" s="82"/>
      <c r="AC97" s="82"/>
      <c r="AD97" s="82" t="s">
        <v>247</v>
      </c>
      <c r="AE97" s="81" t="s">
        <v>810</v>
      </c>
      <c r="AF97" s="82" t="s">
        <v>639</v>
      </c>
      <c r="AG97" s="81" t="s">
        <v>811</v>
      </c>
      <c r="AH97" s="148">
        <v>0.67700000000000005</v>
      </c>
      <c r="AI97" s="149" t="str">
        <f t="shared" si="24"/>
        <v>Đạt mức cơ bản và tái đánh giá sau 6 tháng</v>
      </c>
      <c r="AJ97" s="82"/>
      <c r="AK97" s="106"/>
      <c r="AL97" s="184">
        <f t="shared" si="17"/>
        <v>46275</v>
      </c>
      <c r="AM97" s="463" t="str">
        <f t="shared" si="25"/>
        <v>Đạt</v>
      </c>
      <c r="AN97" s="460"/>
      <c r="AO97" s="460">
        <f t="shared" si="19"/>
        <v>1</v>
      </c>
      <c r="AP97" s="460">
        <f t="shared" si="20"/>
        <v>0</v>
      </c>
      <c r="AQ97" s="471">
        <f t="shared" si="21"/>
        <v>0</v>
      </c>
      <c r="AR97" s="460" t="str">
        <f t="shared" si="22"/>
        <v>2062554Rau củ</v>
      </c>
    </row>
    <row r="98" spans="1:44" s="48" customFormat="1" ht="16.5" customHeight="1">
      <c r="A98" s="78">
        <v>95</v>
      </c>
      <c r="B98" s="30">
        <v>2026</v>
      </c>
      <c r="C98" s="155" t="s">
        <v>741</v>
      </c>
      <c r="D98" s="82" t="s">
        <v>90</v>
      </c>
      <c r="E98" s="82" t="s">
        <v>130</v>
      </c>
      <c r="F98" s="102" t="s">
        <v>249</v>
      </c>
      <c r="G98" s="28" t="s">
        <v>754</v>
      </c>
      <c r="H98" s="85" t="s">
        <v>94</v>
      </c>
      <c r="I98" s="102" t="s">
        <v>118</v>
      </c>
      <c r="J98" s="102" t="s">
        <v>96</v>
      </c>
      <c r="K98" s="156" t="s">
        <v>97</v>
      </c>
      <c r="L98" s="30">
        <v>2062554</v>
      </c>
      <c r="M98" s="102" t="s">
        <v>805</v>
      </c>
      <c r="N98" s="82"/>
      <c r="O98" s="82" t="s">
        <v>812</v>
      </c>
      <c r="P98" s="161" t="s">
        <v>807</v>
      </c>
      <c r="Q98" s="159">
        <v>902601350</v>
      </c>
      <c r="R98" s="161" t="s">
        <v>808</v>
      </c>
      <c r="S98" s="81" t="s">
        <v>813</v>
      </c>
      <c r="T98" s="102" t="s">
        <v>126</v>
      </c>
      <c r="U98" s="82"/>
      <c r="V98" s="30" t="s">
        <v>107</v>
      </c>
      <c r="W98" s="106">
        <v>46091</v>
      </c>
      <c r="X98" s="148">
        <v>0.67</v>
      </c>
      <c r="Y98" s="149" t="str">
        <f t="shared" si="23"/>
        <v>Đạt mức cơ bản và tái đánh giá sau 6 tháng</v>
      </c>
      <c r="Z98" s="82"/>
      <c r="AA98" s="82"/>
      <c r="AB98" s="82" t="s">
        <v>108</v>
      </c>
      <c r="AC98" s="81" t="s">
        <v>814</v>
      </c>
      <c r="AD98" s="82" t="s">
        <v>247</v>
      </c>
      <c r="AE98" s="82" t="s">
        <v>815</v>
      </c>
      <c r="AF98" s="82"/>
      <c r="AG98" s="82"/>
      <c r="AH98" s="148">
        <v>0.67</v>
      </c>
      <c r="AI98" s="149" t="str">
        <f t="shared" si="24"/>
        <v>Đạt mức cơ bản và tái đánh giá sau 6 tháng</v>
      </c>
      <c r="AJ98" s="82"/>
      <c r="AK98" s="106"/>
      <c r="AL98" s="184">
        <f t="shared" si="17"/>
        <v>46275</v>
      </c>
      <c r="AM98" s="463" t="str">
        <f t="shared" si="25"/>
        <v>Đạt</v>
      </c>
      <c r="AN98" s="460"/>
      <c r="AO98" s="460">
        <f t="shared" si="19"/>
        <v>1</v>
      </c>
      <c r="AP98" s="460">
        <f t="shared" si="20"/>
        <v>0</v>
      </c>
      <c r="AQ98" s="471">
        <f t="shared" si="21"/>
        <v>0</v>
      </c>
      <c r="AR98" s="460" t="str">
        <f t="shared" si="22"/>
        <v>2062554Rau củ</v>
      </c>
    </row>
    <row r="99" spans="1:44" s="48" customFormat="1" ht="16.5" customHeight="1">
      <c r="A99" s="78">
        <v>96</v>
      </c>
      <c r="B99" s="30">
        <v>2026</v>
      </c>
      <c r="C99" s="155" t="s">
        <v>741</v>
      </c>
      <c r="D99" s="82" t="s">
        <v>90</v>
      </c>
      <c r="E99" s="82" t="s">
        <v>130</v>
      </c>
      <c r="F99" s="102" t="s">
        <v>249</v>
      </c>
      <c r="G99" s="28" t="s">
        <v>754</v>
      </c>
      <c r="H99" s="85" t="s">
        <v>94</v>
      </c>
      <c r="I99" s="102" t="s">
        <v>118</v>
      </c>
      <c r="J99" s="102" t="s">
        <v>96</v>
      </c>
      <c r="K99" s="156" t="s">
        <v>97</v>
      </c>
      <c r="L99" s="30">
        <v>2062554</v>
      </c>
      <c r="M99" s="102" t="s">
        <v>805</v>
      </c>
      <c r="N99" s="82"/>
      <c r="O99" s="82" t="s">
        <v>816</v>
      </c>
      <c r="P99" s="161" t="s">
        <v>807</v>
      </c>
      <c r="Q99" s="159">
        <v>902601350</v>
      </c>
      <c r="R99" s="161" t="s">
        <v>808</v>
      </c>
      <c r="S99" s="81" t="s">
        <v>817</v>
      </c>
      <c r="T99" s="102" t="s">
        <v>126</v>
      </c>
      <c r="U99" s="82"/>
      <c r="V99" s="30" t="s">
        <v>107</v>
      </c>
      <c r="W99" s="106">
        <v>46091</v>
      </c>
      <c r="X99" s="148">
        <v>0.75</v>
      </c>
      <c r="Y99" s="149" t="str">
        <f t="shared" si="23"/>
        <v>Đạt mức cơ bản và tái đánh giá sau 6 tháng</v>
      </c>
      <c r="Z99" s="82"/>
      <c r="AA99" s="82"/>
      <c r="AB99" s="82"/>
      <c r="AC99" s="82"/>
      <c r="AD99" s="82"/>
      <c r="AE99" s="82"/>
      <c r="AF99" s="82" t="s">
        <v>174</v>
      </c>
      <c r="AG99" s="82" t="s">
        <v>818</v>
      </c>
      <c r="AH99" s="148">
        <v>0.75</v>
      </c>
      <c r="AI99" s="149" t="str">
        <f t="shared" si="24"/>
        <v>Đạt mức cơ bản và tái đánh giá sau 6 tháng</v>
      </c>
      <c r="AJ99" s="82"/>
      <c r="AK99" s="106"/>
      <c r="AL99" s="184">
        <f t="shared" si="17"/>
        <v>46275</v>
      </c>
      <c r="AM99" s="463" t="str">
        <f t="shared" si="25"/>
        <v>Đạt</v>
      </c>
      <c r="AN99" s="460"/>
      <c r="AO99" s="460">
        <f t="shared" si="19"/>
        <v>1</v>
      </c>
      <c r="AP99" s="460">
        <f t="shared" si="20"/>
        <v>0</v>
      </c>
      <c r="AQ99" s="471">
        <f t="shared" si="21"/>
        <v>0</v>
      </c>
      <c r="AR99" s="460" t="str">
        <f t="shared" si="22"/>
        <v>2062554Rau củ</v>
      </c>
    </row>
    <row r="100" spans="1:44" s="48" customFormat="1" ht="16.5" customHeight="1">
      <c r="A100" s="78">
        <v>97</v>
      </c>
      <c r="B100" s="30">
        <v>2026</v>
      </c>
      <c r="C100" s="155" t="s">
        <v>741</v>
      </c>
      <c r="D100" s="82" t="s">
        <v>90</v>
      </c>
      <c r="E100" s="82" t="s">
        <v>130</v>
      </c>
      <c r="F100" s="102" t="s">
        <v>249</v>
      </c>
      <c r="G100" s="28" t="s">
        <v>754</v>
      </c>
      <c r="H100" s="85" t="s">
        <v>94</v>
      </c>
      <c r="I100" s="102" t="s">
        <v>153</v>
      </c>
      <c r="J100" s="102" t="s">
        <v>96</v>
      </c>
      <c r="K100" s="156" t="s">
        <v>97</v>
      </c>
      <c r="L100" s="30">
        <v>2062554</v>
      </c>
      <c r="M100" s="102" t="s">
        <v>805</v>
      </c>
      <c r="N100" s="82"/>
      <c r="O100" s="82" t="s">
        <v>819</v>
      </c>
      <c r="P100" s="161" t="s">
        <v>807</v>
      </c>
      <c r="Q100" s="159">
        <v>902601350</v>
      </c>
      <c r="R100" s="161" t="s">
        <v>808</v>
      </c>
      <c r="S100" s="81" t="s">
        <v>820</v>
      </c>
      <c r="T100" s="102" t="s">
        <v>126</v>
      </c>
      <c r="U100" s="82"/>
      <c r="V100" s="30" t="s">
        <v>107</v>
      </c>
      <c r="W100" s="106">
        <v>46091</v>
      </c>
      <c r="X100" s="148">
        <v>0.63</v>
      </c>
      <c r="Y100" s="149" t="str">
        <f t="shared" si="23"/>
        <v>Đạt mức cơ bản và tái đánh giá sau 6 tháng</v>
      </c>
      <c r="Z100" s="82"/>
      <c r="AA100" s="82"/>
      <c r="AB100" s="82" t="s">
        <v>108</v>
      </c>
      <c r="AC100" s="82" t="s">
        <v>815</v>
      </c>
      <c r="AD100" s="82" t="s">
        <v>247</v>
      </c>
      <c r="AE100" s="81" t="s">
        <v>821</v>
      </c>
      <c r="AF100" s="82" t="s">
        <v>174</v>
      </c>
      <c r="AG100" s="82" t="s">
        <v>818</v>
      </c>
      <c r="AH100" s="148">
        <v>0.63</v>
      </c>
      <c r="AI100" s="149" t="str">
        <f t="shared" si="24"/>
        <v>Đạt mức cơ bản và tái đánh giá sau 6 tháng</v>
      </c>
      <c r="AJ100" s="82"/>
      <c r="AK100" s="106"/>
      <c r="AL100" s="184">
        <f t="shared" ref="AL100:AL131" si="26">IF(AI100="","",IF(AI100="Không đạt và ngừng mua hàng",AI100,IF(AI100="Đạt mức cơ bản và tái đánh giá sau 6 tháng",DATE(YEAR(W100),MONTH(W100)+6,DAY(W100)),IF(AI100="Đạt mức trung bình và tái đánh giá sau 1 năm",DATE(YEAR(W100),MONTH(W100)+12,DAY(W100)),IF(AI100="Đạt mức cao và tái đánh giá sau 2 năm",DATE(YEAR(W100),MONTH(W100)+24,DAY(W100)))))))</f>
        <v>46275</v>
      </c>
      <c r="AM100" s="463" t="str">
        <f t="shared" si="25"/>
        <v>Đạt</v>
      </c>
      <c r="AN100" s="460"/>
      <c r="AO100" s="460">
        <f t="shared" si="19"/>
        <v>1</v>
      </c>
      <c r="AP100" s="460">
        <f t="shared" si="20"/>
        <v>0</v>
      </c>
      <c r="AQ100" s="471">
        <f t="shared" si="21"/>
        <v>0</v>
      </c>
      <c r="AR100" s="460" t="str">
        <f t="shared" si="22"/>
        <v>2062554Rau củ</v>
      </c>
    </row>
    <row r="101" spans="1:44" s="48" customFormat="1" ht="16.5" customHeight="1">
      <c r="A101" s="78">
        <v>98</v>
      </c>
      <c r="B101" s="30">
        <v>2026</v>
      </c>
      <c r="C101" s="155" t="s">
        <v>741</v>
      </c>
      <c r="D101" s="102" t="s">
        <v>90</v>
      </c>
      <c r="E101" s="82" t="s">
        <v>130</v>
      </c>
      <c r="F101" s="102" t="s">
        <v>249</v>
      </c>
      <c r="G101" s="102" t="s">
        <v>754</v>
      </c>
      <c r="H101" s="85" t="s">
        <v>94</v>
      </c>
      <c r="I101" s="102" t="s">
        <v>250</v>
      </c>
      <c r="J101" s="102" t="s">
        <v>132</v>
      </c>
      <c r="K101" s="156" t="s">
        <v>97</v>
      </c>
      <c r="L101" s="30" t="s">
        <v>822</v>
      </c>
      <c r="M101" s="102" t="s">
        <v>823</v>
      </c>
      <c r="N101" s="82" t="s">
        <v>824</v>
      </c>
      <c r="O101" s="82"/>
      <c r="P101" s="82" t="s">
        <v>825</v>
      </c>
      <c r="Q101" s="30">
        <v>989738579</v>
      </c>
      <c r="R101" s="82" t="s">
        <v>826</v>
      </c>
      <c r="S101" s="81" t="s">
        <v>827</v>
      </c>
      <c r="T101" s="82" t="s">
        <v>257</v>
      </c>
      <c r="U101" s="82"/>
      <c r="V101" s="30" t="s">
        <v>107</v>
      </c>
      <c r="W101" s="106">
        <v>46091</v>
      </c>
      <c r="X101" s="148">
        <v>0.66300000000000003</v>
      </c>
      <c r="Y101" s="149" t="str">
        <f t="shared" si="23"/>
        <v>Đạt mức cơ bản và tái đánh giá sau 6 tháng</v>
      </c>
      <c r="Z101" s="82"/>
      <c r="AA101" s="82"/>
      <c r="AB101" s="82" t="s">
        <v>108</v>
      </c>
      <c r="AC101" s="82" t="s">
        <v>828</v>
      </c>
      <c r="AD101" s="82" t="s">
        <v>247</v>
      </c>
      <c r="AE101" s="122" t="s">
        <v>829</v>
      </c>
      <c r="AF101" s="82" t="s">
        <v>174</v>
      </c>
      <c r="AG101" s="122" t="s">
        <v>830</v>
      </c>
      <c r="AH101" s="148">
        <v>0.66300000000000003</v>
      </c>
      <c r="AI101" s="149" t="str">
        <f t="shared" si="24"/>
        <v>Đạt mức cơ bản và tái đánh giá sau 6 tháng</v>
      </c>
      <c r="AJ101" s="82"/>
      <c r="AK101" s="106"/>
      <c r="AL101" s="184">
        <f t="shared" si="26"/>
        <v>46275</v>
      </c>
      <c r="AM101" s="463" t="str">
        <f t="shared" si="25"/>
        <v>Đạt</v>
      </c>
      <c r="AN101" s="460"/>
      <c r="AO101" s="460">
        <f t="shared" si="19"/>
        <v>1</v>
      </c>
      <c r="AP101" s="460">
        <f t="shared" si="20"/>
        <v>0</v>
      </c>
      <c r="AQ101" s="471">
        <f t="shared" si="21"/>
        <v>0</v>
      </c>
      <c r="AR101" s="460" t="str">
        <f t="shared" si="22"/>
        <v>2010351Rau củ</v>
      </c>
    </row>
    <row r="102" spans="1:44" s="48" customFormat="1" ht="16.5" customHeight="1">
      <c r="A102" s="78">
        <v>99</v>
      </c>
      <c r="B102" s="30">
        <v>2026</v>
      </c>
      <c r="C102" s="155" t="s">
        <v>741</v>
      </c>
      <c r="D102" s="102" t="s">
        <v>90</v>
      </c>
      <c r="E102" s="82" t="s">
        <v>130</v>
      </c>
      <c r="F102" s="102" t="s">
        <v>249</v>
      </c>
      <c r="G102" s="28" t="s">
        <v>754</v>
      </c>
      <c r="H102" s="85" t="s">
        <v>94</v>
      </c>
      <c r="I102" s="102" t="s">
        <v>250</v>
      </c>
      <c r="J102" s="102" t="s">
        <v>96</v>
      </c>
      <c r="K102" s="156" t="s">
        <v>97</v>
      </c>
      <c r="L102" s="30" t="s">
        <v>822</v>
      </c>
      <c r="M102" s="102" t="s">
        <v>823</v>
      </c>
      <c r="N102" s="82"/>
      <c r="O102" s="82" t="s">
        <v>831</v>
      </c>
      <c r="P102" s="82" t="s">
        <v>825</v>
      </c>
      <c r="Q102" s="30">
        <v>989738579</v>
      </c>
      <c r="R102" s="82" t="s">
        <v>826</v>
      </c>
      <c r="S102" s="81" t="s">
        <v>832</v>
      </c>
      <c r="T102" s="82" t="s">
        <v>257</v>
      </c>
      <c r="U102" s="82"/>
      <c r="V102" s="30" t="s">
        <v>107</v>
      </c>
      <c r="W102" s="106">
        <v>46091</v>
      </c>
      <c r="X102" s="148">
        <v>0.61</v>
      </c>
      <c r="Y102" s="149" t="str">
        <f t="shared" si="23"/>
        <v>Đạt mức cơ bản và tái đánh giá sau 6 tháng</v>
      </c>
      <c r="Z102" s="82"/>
      <c r="AA102" s="82"/>
      <c r="AB102" s="82" t="s">
        <v>108</v>
      </c>
      <c r="AC102" s="122" t="s">
        <v>833</v>
      </c>
      <c r="AD102" s="82" t="s">
        <v>247</v>
      </c>
      <c r="AE102" s="122" t="s">
        <v>834</v>
      </c>
      <c r="AF102" s="82" t="s">
        <v>174</v>
      </c>
      <c r="AG102" s="82" t="s">
        <v>835</v>
      </c>
      <c r="AH102" s="148">
        <v>0.61</v>
      </c>
      <c r="AI102" s="149" t="str">
        <f t="shared" si="24"/>
        <v>Đạt mức cơ bản và tái đánh giá sau 6 tháng</v>
      </c>
      <c r="AJ102" s="82"/>
      <c r="AK102" s="106"/>
      <c r="AL102" s="184">
        <f t="shared" si="26"/>
        <v>46275</v>
      </c>
      <c r="AM102" s="463" t="str">
        <f t="shared" si="25"/>
        <v>Đạt</v>
      </c>
      <c r="AN102" s="460"/>
      <c r="AO102" s="460">
        <f t="shared" si="19"/>
        <v>1</v>
      </c>
      <c r="AP102" s="460">
        <f t="shared" si="20"/>
        <v>0</v>
      </c>
      <c r="AQ102" s="471">
        <f t="shared" si="21"/>
        <v>0</v>
      </c>
      <c r="AR102" s="460" t="str">
        <f t="shared" si="22"/>
        <v>2010351Rau củ</v>
      </c>
    </row>
    <row r="103" spans="1:44" s="48" customFormat="1" ht="16.5" customHeight="1">
      <c r="A103" s="78">
        <v>100</v>
      </c>
      <c r="B103" s="30">
        <v>2026</v>
      </c>
      <c r="C103" s="155" t="s">
        <v>741</v>
      </c>
      <c r="D103" s="102" t="s">
        <v>90</v>
      </c>
      <c r="E103" s="82" t="s">
        <v>130</v>
      </c>
      <c r="F103" s="102" t="s">
        <v>249</v>
      </c>
      <c r="G103" s="28" t="s">
        <v>754</v>
      </c>
      <c r="H103" s="85" t="s">
        <v>94</v>
      </c>
      <c r="I103" s="102" t="s">
        <v>250</v>
      </c>
      <c r="J103" s="102" t="s">
        <v>96</v>
      </c>
      <c r="K103" s="156" t="s">
        <v>97</v>
      </c>
      <c r="L103" s="30" t="s">
        <v>822</v>
      </c>
      <c r="M103" s="102" t="s">
        <v>823</v>
      </c>
      <c r="N103" s="82"/>
      <c r="O103" s="82" t="s">
        <v>836</v>
      </c>
      <c r="P103" s="82" t="s">
        <v>825</v>
      </c>
      <c r="Q103" s="30">
        <v>989738579</v>
      </c>
      <c r="R103" s="82" t="s">
        <v>826</v>
      </c>
      <c r="S103" s="81" t="s">
        <v>837</v>
      </c>
      <c r="T103" s="82" t="s">
        <v>257</v>
      </c>
      <c r="U103" s="82"/>
      <c r="V103" s="30" t="s">
        <v>107</v>
      </c>
      <c r="W103" s="106">
        <v>46091</v>
      </c>
      <c r="X103" s="148">
        <v>0.61</v>
      </c>
      <c r="Y103" s="149" t="str">
        <f t="shared" si="23"/>
        <v>Đạt mức cơ bản và tái đánh giá sau 6 tháng</v>
      </c>
      <c r="Z103" s="82"/>
      <c r="AA103" s="82"/>
      <c r="AB103" s="82" t="s">
        <v>108</v>
      </c>
      <c r="AC103" s="122" t="s">
        <v>833</v>
      </c>
      <c r="AD103" s="82" t="s">
        <v>247</v>
      </c>
      <c r="AE103" s="122" t="s">
        <v>834</v>
      </c>
      <c r="AF103" s="82" t="s">
        <v>174</v>
      </c>
      <c r="AG103" s="82" t="s">
        <v>835</v>
      </c>
      <c r="AH103" s="148">
        <v>0.61</v>
      </c>
      <c r="AI103" s="149" t="str">
        <f t="shared" si="24"/>
        <v>Đạt mức cơ bản và tái đánh giá sau 6 tháng</v>
      </c>
      <c r="AJ103" s="82"/>
      <c r="AK103" s="106"/>
      <c r="AL103" s="184">
        <f t="shared" si="26"/>
        <v>46275</v>
      </c>
      <c r="AM103" s="463" t="str">
        <f t="shared" si="25"/>
        <v>Đạt</v>
      </c>
      <c r="AN103" s="460"/>
      <c r="AO103" s="460">
        <f t="shared" si="19"/>
        <v>1</v>
      </c>
      <c r="AP103" s="460">
        <f t="shared" si="20"/>
        <v>0</v>
      </c>
      <c r="AQ103" s="471">
        <f t="shared" si="21"/>
        <v>0</v>
      </c>
      <c r="AR103" s="460" t="str">
        <f t="shared" si="22"/>
        <v>2010351Rau củ</v>
      </c>
    </row>
    <row r="104" spans="1:44" s="48" customFormat="1" ht="16.5" customHeight="1">
      <c r="A104" s="78">
        <v>101</v>
      </c>
      <c r="B104" s="30">
        <v>2026</v>
      </c>
      <c r="C104" s="155" t="s">
        <v>741</v>
      </c>
      <c r="D104" s="102" t="s">
        <v>90</v>
      </c>
      <c r="E104" s="82" t="s">
        <v>787</v>
      </c>
      <c r="F104" s="102" t="s">
        <v>838</v>
      </c>
      <c r="G104" s="28" t="s">
        <v>789</v>
      </c>
      <c r="H104" s="85" t="s">
        <v>94</v>
      </c>
      <c r="I104" s="102" t="s">
        <v>311</v>
      </c>
      <c r="J104" s="102" t="s">
        <v>178</v>
      </c>
      <c r="K104" s="156" t="s">
        <v>97</v>
      </c>
      <c r="L104" s="30" t="s">
        <v>179</v>
      </c>
      <c r="M104" s="102" t="s">
        <v>839</v>
      </c>
      <c r="N104" s="82" t="s">
        <v>840</v>
      </c>
      <c r="O104" s="82"/>
      <c r="P104" s="82" t="s">
        <v>841</v>
      </c>
      <c r="Q104" s="30"/>
      <c r="R104" s="82" t="s">
        <v>842</v>
      </c>
      <c r="S104" s="81" t="s">
        <v>843</v>
      </c>
      <c r="T104" s="82" t="s">
        <v>301</v>
      </c>
      <c r="U104" s="82"/>
      <c r="V104" s="30" t="s">
        <v>107</v>
      </c>
      <c r="W104" s="106">
        <v>46091</v>
      </c>
      <c r="X104" s="148">
        <v>0.436</v>
      </c>
      <c r="Y104" s="149" t="str">
        <f t="shared" si="23"/>
        <v xml:space="preserve"> Không đạt và ngừng mua hàng</v>
      </c>
      <c r="Z104" s="82"/>
      <c r="AA104" s="82"/>
      <c r="AB104" s="82" t="s">
        <v>108</v>
      </c>
      <c r="AC104" s="122" t="s">
        <v>844</v>
      </c>
      <c r="AD104" s="82" t="s">
        <v>247</v>
      </c>
      <c r="AE104" s="122" t="s">
        <v>845</v>
      </c>
      <c r="AF104" s="82" t="s">
        <v>174</v>
      </c>
      <c r="AG104" s="82" t="s">
        <v>846</v>
      </c>
      <c r="AH104" s="150">
        <v>0.625</v>
      </c>
      <c r="AI104" s="149" t="str">
        <f t="shared" si="24"/>
        <v>Đạt mức cơ bản và tái đánh giá sau 6 tháng</v>
      </c>
      <c r="AJ104" s="82"/>
      <c r="AK104" s="106"/>
      <c r="AL104" s="184">
        <f t="shared" si="26"/>
        <v>46275</v>
      </c>
      <c r="AM104" s="463" t="str">
        <f t="shared" si="25"/>
        <v>Đạt</v>
      </c>
      <c r="AN104" s="461" t="s">
        <v>847</v>
      </c>
      <c r="AO104" s="460">
        <f t="shared" si="19"/>
        <v>1</v>
      </c>
      <c r="AP104" s="460">
        <f t="shared" si="20"/>
        <v>0</v>
      </c>
      <c r="AQ104" s="471">
        <f t="shared" si="21"/>
        <v>0</v>
      </c>
      <c r="AR104" s="460" t="str">
        <f t="shared" si="22"/>
        <v>NCC mớiBơ, sữa, trứng</v>
      </c>
    </row>
    <row r="105" spans="1:44" s="48" customFormat="1" ht="16.5" customHeight="1">
      <c r="A105" s="78">
        <v>102</v>
      </c>
      <c r="B105" s="30">
        <v>2026</v>
      </c>
      <c r="C105" s="155" t="s">
        <v>741</v>
      </c>
      <c r="D105" s="102" t="s">
        <v>90</v>
      </c>
      <c r="E105" s="102" t="s">
        <v>188</v>
      </c>
      <c r="F105" s="81" t="s">
        <v>673</v>
      </c>
      <c r="G105" s="102" t="s">
        <v>190</v>
      </c>
      <c r="H105" s="85" t="s">
        <v>94</v>
      </c>
      <c r="I105" s="102" t="s">
        <v>118</v>
      </c>
      <c r="J105" s="102" t="s">
        <v>178</v>
      </c>
      <c r="K105" s="102" t="s">
        <v>97</v>
      </c>
      <c r="L105" s="30" t="s">
        <v>179</v>
      </c>
      <c r="M105" s="102" t="s">
        <v>848</v>
      </c>
      <c r="N105" s="82" t="s">
        <v>849</v>
      </c>
      <c r="O105" s="82"/>
      <c r="P105" s="82" t="s">
        <v>122</v>
      </c>
      <c r="Q105" s="162">
        <v>913105912</v>
      </c>
      <c r="R105" s="82" t="s">
        <v>850</v>
      </c>
      <c r="S105" s="81" t="s">
        <v>851</v>
      </c>
      <c r="T105" s="82" t="s">
        <v>301</v>
      </c>
      <c r="U105" s="82"/>
      <c r="V105" s="30" t="s">
        <v>107</v>
      </c>
      <c r="W105" s="106">
        <v>46092</v>
      </c>
      <c r="X105" s="148">
        <v>0</v>
      </c>
      <c r="Y105" s="149" t="str">
        <f t="shared" si="23"/>
        <v xml:space="preserve"> Không đạt và ngừng mua hàng</v>
      </c>
      <c r="Z105" s="82"/>
      <c r="AA105" s="82"/>
      <c r="AB105" s="82" t="s">
        <v>407</v>
      </c>
      <c r="AC105" s="82" t="s">
        <v>852</v>
      </c>
      <c r="AD105" s="82" t="s">
        <v>247</v>
      </c>
      <c r="AE105" s="81" t="s">
        <v>853</v>
      </c>
      <c r="AF105" s="82" t="s">
        <v>174</v>
      </c>
      <c r="AG105" s="81" t="s">
        <v>854</v>
      </c>
      <c r="AH105" s="150">
        <v>0.64</v>
      </c>
      <c r="AI105" s="149" t="str">
        <f t="shared" si="24"/>
        <v>Đạt mức cơ bản và tái đánh giá sau 6 tháng</v>
      </c>
      <c r="AJ105" s="82"/>
      <c r="AK105" s="106"/>
      <c r="AL105" s="184">
        <f t="shared" si="26"/>
        <v>46276</v>
      </c>
      <c r="AM105" s="463" t="str">
        <f t="shared" si="25"/>
        <v>Đạt</v>
      </c>
      <c r="AN105" s="460"/>
      <c r="AO105" s="460">
        <f t="shared" si="19"/>
        <v>1</v>
      </c>
      <c r="AP105" s="460">
        <f t="shared" si="20"/>
        <v>0</v>
      </c>
      <c r="AQ105" s="471">
        <f t="shared" si="21"/>
        <v>0</v>
      </c>
      <c r="AR105" s="460" t="str">
        <f t="shared" si="22"/>
        <v>NCC mớiThức ăn nấu sẵn</v>
      </c>
    </row>
    <row r="106" spans="1:44" s="48" customFormat="1" ht="16.5" customHeight="1">
      <c r="A106" s="78">
        <v>103</v>
      </c>
      <c r="B106" s="30">
        <v>2026</v>
      </c>
      <c r="C106" s="155" t="s">
        <v>741</v>
      </c>
      <c r="D106" s="102" t="s">
        <v>90</v>
      </c>
      <c r="E106" s="102" t="s">
        <v>115</v>
      </c>
      <c r="F106" s="81" t="s">
        <v>855</v>
      </c>
      <c r="G106" s="102" t="s">
        <v>117</v>
      </c>
      <c r="H106" s="85" t="s">
        <v>94</v>
      </c>
      <c r="I106" s="102" t="s">
        <v>311</v>
      </c>
      <c r="J106" s="102" t="s">
        <v>132</v>
      </c>
      <c r="K106" s="102" t="s">
        <v>97</v>
      </c>
      <c r="L106" s="30">
        <v>2062741</v>
      </c>
      <c r="M106" s="102" t="s">
        <v>856</v>
      </c>
      <c r="N106" s="82" t="s">
        <v>857</v>
      </c>
      <c r="O106" s="82"/>
      <c r="P106" s="81" t="s">
        <v>858</v>
      </c>
      <c r="Q106" s="30">
        <v>973877659</v>
      </c>
      <c r="R106" s="81" t="s">
        <v>859</v>
      </c>
      <c r="S106" s="81" t="s">
        <v>860</v>
      </c>
      <c r="T106" s="82" t="s">
        <v>105</v>
      </c>
      <c r="U106" s="82"/>
      <c r="V106" s="30" t="s">
        <v>107</v>
      </c>
      <c r="W106" s="106">
        <v>46091</v>
      </c>
      <c r="X106" s="148">
        <v>0.63</v>
      </c>
      <c r="Y106" s="149" t="str">
        <f t="shared" si="23"/>
        <v>Đạt mức cơ bản và tái đánh giá sau 6 tháng</v>
      </c>
      <c r="Z106" s="82"/>
      <c r="AA106" s="82"/>
      <c r="AB106" s="82" t="s">
        <v>110</v>
      </c>
      <c r="AC106" s="81" t="s">
        <v>861</v>
      </c>
      <c r="AD106" s="82"/>
      <c r="AE106" s="82"/>
      <c r="AF106" s="82" t="s">
        <v>639</v>
      </c>
      <c r="AG106" s="81" t="s">
        <v>862</v>
      </c>
      <c r="AH106" s="148">
        <v>0.63</v>
      </c>
      <c r="AI106" s="149" t="str">
        <f t="shared" si="24"/>
        <v>Đạt mức cơ bản và tái đánh giá sau 6 tháng</v>
      </c>
      <c r="AJ106" s="82"/>
      <c r="AK106" s="106"/>
      <c r="AL106" s="184">
        <f t="shared" si="26"/>
        <v>46275</v>
      </c>
      <c r="AM106" s="463" t="str">
        <f t="shared" si="25"/>
        <v>Đạt</v>
      </c>
      <c r="AN106" s="460"/>
      <c r="AO106" s="460">
        <f t="shared" si="19"/>
        <v>1</v>
      </c>
      <c r="AP106" s="460">
        <f t="shared" si="20"/>
        <v>0</v>
      </c>
      <c r="AQ106" s="471">
        <f t="shared" si="21"/>
        <v>0</v>
      </c>
      <c r="AR106" s="460" t="str">
        <f t="shared" si="22"/>
        <v>2062741Trái cây</v>
      </c>
    </row>
    <row r="107" spans="1:44" s="48" customFormat="1" ht="16.5" customHeight="1">
      <c r="A107" s="78">
        <v>104</v>
      </c>
      <c r="B107" s="30">
        <v>2026</v>
      </c>
      <c r="C107" s="155" t="s">
        <v>741</v>
      </c>
      <c r="D107" s="102" t="s">
        <v>90</v>
      </c>
      <c r="E107" s="102" t="s">
        <v>115</v>
      </c>
      <c r="F107" s="81" t="s">
        <v>855</v>
      </c>
      <c r="G107" s="102" t="s">
        <v>117</v>
      </c>
      <c r="H107" s="85" t="s">
        <v>94</v>
      </c>
      <c r="I107" s="102" t="s">
        <v>311</v>
      </c>
      <c r="J107" s="102" t="s">
        <v>96</v>
      </c>
      <c r="K107" s="102" t="s">
        <v>97</v>
      </c>
      <c r="L107" s="30">
        <v>2062741</v>
      </c>
      <c r="M107" s="102" t="s">
        <v>856</v>
      </c>
      <c r="N107" s="82"/>
      <c r="O107" s="82" t="s">
        <v>863</v>
      </c>
      <c r="P107" s="81" t="s">
        <v>858</v>
      </c>
      <c r="Q107" s="30">
        <v>973877659</v>
      </c>
      <c r="R107" s="81" t="s">
        <v>859</v>
      </c>
      <c r="S107" s="81" t="s">
        <v>864</v>
      </c>
      <c r="T107" s="82" t="s">
        <v>105</v>
      </c>
      <c r="U107" s="82"/>
      <c r="V107" s="30" t="s">
        <v>107</v>
      </c>
      <c r="W107" s="106">
        <v>46091</v>
      </c>
      <c r="X107" s="148">
        <v>0.63</v>
      </c>
      <c r="Y107" s="149" t="str">
        <f t="shared" si="23"/>
        <v>Đạt mức cơ bản và tái đánh giá sau 6 tháng</v>
      </c>
      <c r="Z107" s="82"/>
      <c r="AA107" s="82"/>
      <c r="AB107" s="82"/>
      <c r="AC107" s="82"/>
      <c r="AD107" s="82" t="s">
        <v>865</v>
      </c>
      <c r="AE107" s="82" t="s">
        <v>866</v>
      </c>
      <c r="AF107" s="82" t="s">
        <v>110</v>
      </c>
      <c r="AG107" s="81" t="s">
        <v>867</v>
      </c>
      <c r="AH107" s="148">
        <v>0.63</v>
      </c>
      <c r="AI107" s="149" t="str">
        <f t="shared" ref="AI107:AI138" si="27">IF(AH107="","",IF(AH107&lt;60%," Không đạt và ngừng mua hàng",(IF(AND(AH107&gt;=60%,AH107&lt;=75%),"Đạt mức cơ bản và tái đánh giá sau 6 tháng",(IF(AND(AH107&gt;=75%,AH107&lt;=90%),"Đạt mức trung bình và tái đánh giá sau 1 năm","Đạt mức cao và tái đánh giá sau 2 năm"))))))</f>
        <v>Đạt mức cơ bản và tái đánh giá sau 6 tháng</v>
      </c>
      <c r="AJ107" s="82"/>
      <c r="AK107" s="106"/>
      <c r="AL107" s="184">
        <f t="shared" si="26"/>
        <v>46275</v>
      </c>
      <c r="AM107" s="463" t="str">
        <f t="shared" si="25"/>
        <v>Đạt</v>
      </c>
      <c r="AN107" s="460"/>
      <c r="AO107" s="460">
        <f t="shared" si="19"/>
        <v>1</v>
      </c>
      <c r="AP107" s="460">
        <f t="shared" si="20"/>
        <v>0</v>
      </c>
      <c r="AQ107" s="471">
        <f t="shared" si="21"/>
        <v>0</v>
      </c>
      <c r="AR107" s="460" t="str">
        <f t="shared" si="22"/>
        <v>2062741Trái cây</v>
      </c>
    </row>
    <row r="108" spans="1:44" s="48" customFormat="1" ht="16.5" customHeight="1">
      <c r="A108" s="78">
        <v>105</v>
      </c>
      <c r="B108" s="30">
        <v>2026</v>
      </c>
      <c r="C108" s="155" t="s">
        <v>741</v>
      </c>
      <c r="D108" s="102" t="s">
        <v>90</v>
      </c>
      <c r="E108" s="102" t="s">
        <v>115</v>
      </c>
      <c r="F108" s="81" t="s">
        <v>855</v>
      </c>
      <c r="G108" s="102" t="s">
        <v>117</v>
      </c>
      <c r="H108" s="85" t="s">
        <v>94</v>
      </c>
      <c r="I108" s="102" t="s">
        <v>311</v>
      </c>
      <c r="J108" s="102" t="s">
        <v>96</v>
      </c>
      <c r="K108" s="102" t="s">
        <v>97</v>
      </c>
      <c r="L108" s="30">
        <v>2062741</v>
      </c>
      <c r="M108" s="102" t="s">
        <v>856</v>
      </c>
      <c r="N108" s="82"/>
      <c r="O108" s="82" t="s">
        <v>868</v>
      </c>
      <c r="P108" s="81" t="s">
        <v>858</v>
      </c>
      <c r="Q108" s="30">
        <v>973877659</v>
      </c>
      <c r="R108" s="81" t="s">
        <v>859</v>
      </c>
      <c r="S108" s="81" t="s">
        <v>864</v>
      </c>
      <c r="T108" s="82" t="s">
        <v>105</v>
      </c>
      <c r="U108" s="82"/>
      <c r="V108" s="30" t="s">
        <v>107</v>
      </c>
      <c r="W108" s="106">
        <v>46091</v>
      </c>
      <c r="X108" s="148">
        <v>0.64</v>
      </c>
      <c r="Y108" s="149" t="str">
        <f t="shared" si="23"/>
        <v>Đạt mức cơ bản và tái đánh giá sau 6 tháng</v>
      </c>
      <c r="Z108" s="82"/>
      <c r="AA108" s="82"/>
      <c r="AB108" s="82"/>
      <c r="AC108" s="82"/>
      <c r="AD108" s="82" t="s">
        <v>865</v>
      </c>
      <c r="AE108" s="82" t="s">
        <v>866</v>
      </c>
      <c r="AF108" s="82" t="s">
        <v>110</v>
      </c>
      <c r="AG108" s="81" t="s">
        <v>869</v>
      </c>
      <c r="AH108" s="148">
        <v>0.64</v>
      </c>
      <c r="AI108" s="149" t="str">
        <f t="shared" si="27"/>
        <v>Đạt mức cơ bản và tái đánh giá sau 6 tháng</v>
      </c>
      <c r="AJ108" s="82"/>
      <c r="AK108" s="106"/>
      <c r="AL108" s="184">
        <f t="shared" si="26"/>
        <v>46275</v>
      </c>
      <c r="AM108" s="463" t="str">
        <f t="shared" si="25"/>
        <v>Đạt</v>
      </c>
      <c r="AN108" s="460"/>
      <c r="AO108" s="460">
        <f t="shared" si="19"/>
        <v>1</v>
      </c>
      <c r="AP108" s="460">
        <f t="shared" si="20"/>
        <v>0</v>
      </c>
      <c r="AQ108" s="471">
        <f t="shared" si="21"/>
        <v>0</v>
      </c>
      <c r="AR108" s="460" t="str">
        <f t="shared" si="22"/>
        <v>2062741Trái cây</v>
      </c>
    </row>
    <row r="109" spans="1:44" s="48" customFormat="1" ht="16.5" customHeight="1">
      <c r="A109" s="78">
        <v>106</v>
      </c>
      <c r="B109" s="30">
        <v>2026</v>
      </c>
      <c r="C109" s="155" t="s">
        <v>741</v>
      </c>
      <c r="D109" s="102" t="s">
        <v>90</v>
      </c>
      <c r="E109" s="102" t="s">
        <v>115</v>
      </c>
      <c r="F109" s="81" t="s">
        <v>855</v>
      </c>
      <c r="G109" s="102" t="s">
        <v>117</v>
      </c>
      <c r="H109" s="85" t="s">
        <v>94</v>
      </c>
      <c r="I109" s="102" t="s">
        <v>311</v>
      </c>
      <c r="J109" s="102" t="s">
        <v>96</v>
      </c>
      <c r="K109" s="102" t="s">
        <v>97</v>
      </c>
      <c r="L109" s="30">
        <v>2062741</v>
      </c>
      <c r="M109" s="102" t="s">
        <v>856</v>
      </c>
      <c r="N109" s="82"/>
      <c r="O109" s="82" t="s">
        <v>870</v>
      </c>
      <c r="P109" s="81" t="s">
        <v>858</v>
      </c>
      <c r="Q109" s="30">
        <v>973877659</v>
      </c>
      <c r="R109" s="81" t="s">
        <v>859</v>
      </c>
      <c r="S109" s="81" t="s">
        <v>871</v>
      </c>
      <c r="T109" s="82" t="s">
        <v>105</v>
      </c>
      <c r="U109" s="82"/>
      <c r="V109" s="30" t="s">
        <v>107</v>
      </c>
      <c r="W109" s="106">
        <v>46091</v>
      </c>
      <c r="X109" s="148">
        <v>0.64</v>
      </c>
      <c r="Y109" s="149" t="str">
        <f t="shared" si="23"/>
        <v>Đạt mức cơ bản và tái đánh giá sau 6 tháng</v>
      </c>
      <c r="Z109" s="82"/>
      <c r="AA109" s="82"/>
      <c r="AB109" s="82"/>
      <c r="AC109" s="82"/>
      <c r="AD109" s="82" t="s">
        <v>865</v>
      </c>
      <c r="AE109" s="82" t="s">
        <v>866</v>
      </c>
      <c r="AF109" s="82" t="s">
        <v>110</v>
      </c>
      <c r="AG109" s="81" t="s">
        <v>869</v>
      </c>
      <c r="AH109" s="148">
        <v>0.64</v>
      </c>
      <c r="AI109" s="149" t="str">
        <f t="shared" si="27"/>
        <v>Đạt mức cơ bản và tái đánh giá sau 6 tháng</v>
      </c>
      <c r="AJ109" s="82"/>
      <c r="AK109" s="106"/>
      <c r="AL109" s="184">
        <f t="shared" si="26"/>
        <v>46275</v>
      </c>
      <c r="AM109" s="463" t="str">
        <f t="shared" si="25"/>
        <v>Đạt</v>
      </c>
      <c r="AN109" s="460"/>
      <c r="AO109" s="460">
        <f t="shared" si="19"/>
        <v>1</v>
      </c>
      <c r="AP109" s="460">
        <f t="shared" si="20"/>
        <v>0</v>
      </c>
      <c r="AQ109" s="471">
        <f t="shared" si="21"/>
        <v>0</v>
      </c>
      <c r="AR109" s="460" t="str">
        <f t="shared" si="22"/>
        <v>2062741Trái cây</v>
      </c>
    </row>
    <row r="110" spans="1:44" s="48" customFormat="1" ht="16.5" customHeight="1">
      <c r="A110" s="78">
        <v>107</v>
      </c>
      <c r="B110" s="30">
        <v>2026</v>
      </c>
      <c r="C110" s="30" t="s">
        <v>741</v>
      </c>
      <c r="D110" s="82" t="s">
        <v>90</v>
      </c>
      <c r="E110" s="82" t="s">
        <v>188</v>
      </c>
      <c r="F110" s="102" t="s">
        <v>673</v>
      </c>
      <c r="G110" s="102" t="s">
        <v>190</v>
      </c>
      <c r="H110" s="85" t="s">
        <v>94</v>
      </c>
      <c r="I110" s="102" t="s">
        <v>118</v>
      </c>
      <c r="J110" s="102" t="s">
        <v>132</v>
      </c>
      <c r="K110" s="156" t="s">
        <v>97</v>
      </c>
      <c r="L110" s="30">
        <v>2010426</v>
      </c>
      <c r="M110" s="102" t="s">
        <v>872</v>
      </c>
      <c r="N110" s="102" t="s">
        <v>873</v>
      </c>
      <c r="O110" s="102"/>
      <c r="P110" s="82" t="s">
        <v>874</v>
      </c>
      <c r="Q110" s="162" t="s">
        <v>875</v>
      </c>
      <c r="R110" s="163" t="s">
        <v>876</v>
      </c>
      <c r="S110" s="81" t="s">
        <v>877</v>
      </c>
      <c r="T110" s="82" t="s">
        <v>126</v>
      </c>
      <c r="U110" s="82"/>
      <c r="V110" s="30" t="s">
        <v>107</v>
      </c>
      <c r="W110" s="106">
        <v>46093</v>
      </c>
      <c r="X110" s="148">
        <v>0.61</v>
      </c>
      <c r="Y110" s="149" t="str">
        <f t="shared" si="23"/>
        <v>Đạt mức cơ bản và tái đánh giá sau 6 tháng</v>
      </c>
      <c r="Z110" s="82"/>
      <c r="AA110" s="82"/>
      <c r="AB110" s="82" t="s">
        <v>140</v>
      </c>
      <c r="AC110" s="81" t="s">
        <v>878</v>
      </c>
      <c r="AD110" s="82" t="s">
        <v>247</v>
      </c>
      <c r="AE110" s="81" t="s">
        <v>879</v>
      </c>
      <c r="AF110" s="82" t="s">
        <v>639</v>
      </c>
      <c r="AG110" s="81" t="s">
        <v>880</v>
      </c>
      <c r="AH110" s="148">
        <v>0.61</v>
      </c>
      <c r="AI110" s="149" t="str">
        <f t="shared" si="27"/>
        <v>Đạt mức cơ bản và tái đánh giá sau 6 tháng</v>
      </c>
      <c r="AJ110" s="82"/>
      <c r="AK110" s="106"/>
      <c r="AL110" s="184">
        <f t="shared" si="26"/>
        <v>46277</v>
      </c>
      <c r="AM110" s="463" t="str">
        <f t="shared" si="25"/>
        <v>Đạt</v>
      </c>
      <c r="AN110" s="460"/>
      <c r="AO110" s="460">
        <f t="shared" si="19"/>
        <v>1</v>
      </c>
      <c r="AP110" s="460">
        <f t="shared" si="20"/>
        <v>0</v>
      </c>
      <c r="AQ110" s="471">
        <f t="shared" si="21"/>
        <v>0</v>
      </c>
      <c r="AR110" s="460" t="str">
        <f t="shared" si="22"/>
        <v>2010426Thức ăn nấu sẵn</v>
      </c>
    </row>
    <row r="111" spans="1:44" s="48" customFormat="1" ht="16.5" customHeight="1">
      <c r="A111" s="78">
        <v>108</v>
      </c>
      <c r="B111" s="30">
        <v>2026</v>
      </c>
      <c r="C111" s="30" t="s">
        <v>741</v>
      </c>
      <c r="D111" s="102" t="s">
        <v>630</v>
      </c>
      <c r="E111" s="102" t="s">
        <v>130</v>
      </c>
      <c r="F111" s="82" t="s">
        <v>881</v>
      </c>
      <c r="G111" s="82" t="s">
        <v>754</v>
      </c>
      <c r="H111" s="82" t="s">
        <v>216</v>
      </c>
      <c r="I111" s="102" t="s">
        <v>882</v>
      </c>
      <c r="J111" s="102" t="s">
        <v>132</v>
      </c>
      <c r="K111" s="102" t="s">
        <v>97</v>
      </c>
      <c r="L111" s="30" t="s">
        <v>883</v>
      </c>
      <c r="M111" s="102" t="s">
        <v>884</v>
      </c>
      <c r="N111" s="102" t="s">
        <v>885</v>
      </c>
      <c r="O111" s="82"/>
      <c r="P111" s="82"/>
      <c r="Q111" s="82"/>
      <c r="R111" s="82"/>
      <c r="S111" s="81" t="s">
        <v>886</v>
      </c>
      <c r="T111" s="82" t="s">
        <v>381</v>
      </c>
      <c r="U111" s="82"/>
      <c r="V111" s="30" t="s">
        <v>107</v>
      </c>
      <c r="W111" s="106">
        <v>46093</v>
      </c>
      <c r="X111" s="148">
        <v>0.67700000000000005</v>
      </c>
      <c r="Y111" s="149" t="str">
        <f t="shared" si="23"/>
        <v>Đạt mức cơ bản và tái đánh giá sau 6 tháng</v>
      </c>
      <c r="Z111" s="82"/>
      <c r="AA111" s="82"/>
      <c r="AB111" s="82" t="s">
        <v>110</v>
      </c>
      <c r="AC111" s="81" t="s">
        <v>887</v>
      </c>
      <c r="AD111" s="82" t="s">
        <v>247</v>
      </c>
      <c r="AE111" s="82" t="s">
        <v>888</v>
      </c>
      <c r="AF111" s="82" t="s">
        <v>128</v>
      </c>
      <c r="AG111" s="82" t="s">
        <v>889</v>
      </c>
      <c r="AH111" s="150">
        <v>0.67700000000000005</v>
      </c>
      <c r="AI111" s="149" t="str">
        <f t="shared" si="27"/>
        <v>Đạt mức cơ bản và tái đánh giá sau 6 tháng</v>
      </c>
      <c r="AJ111" s="82"/>
      <c r="AK111" s="106"/>
      <c r="AL111" s="184">
        <f t="shared" si="26"/>
        <v>46277</v>
      </c>
      <c r="AM111" s="463" t="str">
        <f t="shared" si="25"/>
        <v>Đạt</v>
      </c>
      <c r="AN111" s="460"/>
      <c r="AO111" s="460">
        <f t="shared" si="19"/>
        <v>1</v>
      </c>
      <c r="AP111" s="460">
        <f t="shared" si="20"/>
        <v>0</v>
      </c>
      <c r="AQ111" s="471">
        <f t="shared" si="21"/>
        <v>0</v>
      </c>
      <c r="AR111" s="460" t="str">
        <f t="shared" si="22"/>
        <v>2062580Rau củ</v>
      </c>
    </row>
    <row r="112" spans="1:44" s="48" customFormat="1" ht="16.5" customHeight="1">
      <c r="A112" s="78">
        <v>109</v>
      </c>
      <c r="B112" s="30">
        <v>2026</v>
      </c>
      <c r="C112" s="30" t="s">
        <v>741</v>
      </c>
      <c r="D112" s="102" t="s">
        <v>630</v>
      </c>
      <c r="E112" s="102" t="s">
        <v>115</v>
      </c>
      <c r="F112" s="81" t="s">
        <v>855</v>
      </c>
      <c r="G112" s="102" t="s">
        <v>117</v>
      </c>
      <c r="H112" s="85" t="s">
        <v>94</v>
      </c>
      <c r="I112" s="102" t="s">
        <v>311</v>
      </c>
      <c r="J112" s="102" t="s">
        <v>132</v>
      </c>
      <c r="K112" s="102" t="s">
        <v>97</v>
      </c>
      <c r="L112" s="30">
        <v>2011408</v>
      </c>
      <c r="M112" s="102" t="s">
        <v>890</v>
      </c>
      <c r="N112" s="82" t="s">
        <v>891</v>
      </c>
      <c r="O112" s="82"/>
      <c r="P112" s="82" t="s">
        <v>892</v>
      </c>
      <c r="Q112" s="30" t="s">
        <v>893</v>
      </c>
      <c r="R112" s="82" t="s">
        <v>894</v>
      </c>
      <c r="S112" s="81" t="s">
        <v>895</v>
      </c>
      <c r="T112" s="82" t="s">
        <v>105</v>
      </c>
      <c r="U112" s="82"/>
      <c r="V112" s="30" t="s">
        <v>107</v>
      </c>
      <c r="W112" s="106">
        <v>46092</v>
      </c>
      <c r="X112" s="148">
        <v>0.68100000000000005</v>
      </c>
      <c r="Y112" s="149" t="str">
        <f t="shared" si="23"/>
        <v>Đạt mức cơ bản và tái đánh giá sau 6 tháng</v>
      </c>
      <c r="Z112" s="82"/>
      <c r="AA112" s="82"/>
      <c r="AB112" s="82"/>
      <c r="AC112" s="82"/>
      <c r="AD112" s="82"/>
      <c r="AE112" s="82"/>
      <c r="AF112" s="82" t="s">
        <v>128</v>
      </c>
      <c r="AG112" s="82" t="s">
        <v>896</v>
      </c>
      <c r="AH112" s="148">
        <v>0.68100000000000005</v>
      </c>
      <c r="AI112" s="149" t="str">
        <f t="shared" si="27"/>
        <v>Đạt mức cơ bản và tái đánh giá sau 6 tháng</v>
      </c>
      <c r="AJ112" s="82"/>
      <c r="AK112" s="106"/>
      <c r="AL112" s="184">
        <f t="shared" si="26"/>
        <v>46276</v>
      </c>
      <c r="AM112" s="463" t="str">
        <f t="shared" si="25"/>
        <v>Đạt</v>
      </c>
      <c r="AN112" s="460"/>
      <c r="AO112" s="460">
        <f t="shared" si="19"/>
        <v>1</v>
      </c>
      <c r="AP112" s="460">
        <f t="shared" si="20"/>
        <v>0</v>
      </c>
      <c r="AQ112" s="471">
        <f t="shared" si="21"/>
        <v>0</v>
      </c>
      <c r="AR112" s="460" t="str">
        <f t="shared" si="22"/>
        <v>2011408Trái cây</v>
      </c>
    </row>
    <row r="113" spans="1:44" s="48" customFormat="1" ht="16.5" customHeight="1">
      <c r="A113" s="78">
        <v>110</v>
      </c>
      <c r="B113" s="30">
        <v>2026</v>
      </c>
      <c r="C113" s="30" t="s">
        <v>741</v>
      </c>
      <c r="D113" s="102" t="s">
        <v>630</v>
      </c>
      <c r="E113" s="102" t="s">
        <v>115</v>
      </c>
      <c r="F113" s="81" t="s">
        <v>855</v>
      </c>
      <c r="G113" s="102" t="s">
        <v>117</v>
      </c>
      <c r="H113" s="85" t="s">
        <v>94</v>
      </c>
      <c r="I113" s="102" t="s">
        <v>311</v>
      </c>
      <c r="J113" s="102" t="s">
        <v>96</v>
      </c>
      <c r="K113" s="102" t="s">
        <v>97</v>
      </c>
      <c r="L113" s="30">
        <v>2011408</v>
      </c>
      <c r="M113" s="102" t="s">
        <v>890</v>
      </c>
      <c r="N113" s="82"/>
      <c r="O113" s="82" t="s">
        <v>897</v>
      </c>
      <c r="P113" s="82" t="s">
        <v>892</v>
      </c>
      <c r="Q113" s="30" t="s">
        <v>893</v>
      </c>
      <c r="R113" s="82" t="s">
        <v>894</v>
      </c>
      <c r="S113" s="81" t="s">
        <v>898</v>
      </c>
      <c r="T113" s="82" t="s">
        <v>105</v>
      </c>
      <c r="U113" s="82"/>
      <c r="V113" s="30" t="s">
        <v>107</v>
      </c>
      <c r="W113" s="106">
        <v>46092</v>
      </c>
      <c r="X113" s="148">
        <v>0.67</v>
      </c>
      <c r="Y113" s="149" t="str">
        <f t="shared" si="23"/>
        <v>Đạt mức cơ bản và tái đánh giá sau 6 tháng</v>
      </c>
      <c r="Z113" s="82"/>
      <c r="AA113" s="82"/>
      <c r="AB113" s="82"/>
      <c r="AC113" s="82"/>
      <c r="AD113" s="82" t="s">
        <v>865</v>
      </c>
      <c r="AE113" s="82" t="s">
        <v>866</v>
      </c>
      <c r="AF113" s="82" t="s">
        <v>110</v>
      </c>
      <c r="AG113" s="82" t="s">
        <v>899</v>
      </c>
      <c r="AH113" s="148">
        <v>0.67</v>
      </c>
      <c r="AI113" s="149" t="str">
        <f t="shared" si="27"/>
        <v>Đạt mức cơ bản và tái đánh giá sau 6 tháng</v>
      </c>
      <c r="AJ113" s="82"/>
      <c r="AK113" s="106"/>
      <c r="AL113" s="184">
        <f t="shared" si="26"/>
        <v>46276</v>
      </c>
      <c r="AM113" s="463" t="str">
        <f t="shared" si="25"/>
        <v>Đạt</v>
      </c>
      <c r="AN113" s="460"/>
      <c r="AO113" s="460">
        <f t="shared" si="19"/>
        <v>1</v>
      </c>
      <c r="AP113" s="460">
        <f t="shared" si="20"/>
        <v>0</v>
      </c>
      <c r="AQ113" s="471">
        <f t="shared" si="21"/>
        <v>0</v>
      </c>
      <c r="AR113" s="460" t="str">
        <f t="shared" si="22"/>
        <v>2011408Trái cây</v>
      </c>
    </row>
    <row r="114" spans="1:44" s="48" customFormat="1" ht="16.5" customHeight="1">
      <c r="A114" s="78">
        <v>111</v>
      </c>
      <c r="B114" s="30">
        <v>2026</v>
      </c>
      <c r="C114" s="30" t="s">
        <v>741</v>
      </c>
      <c r="D114" s="102" t="s">
        <v>630</v>
      </c>
      <c r="E114" s="102" t="s">
        <v>115</v>
      </c>
      <c r="F114" s="81" t="s">
        <v>855</v>
      </c>
      <c r="G114" s="102" t="s">
        <v>117</v>
      </c>
      <c r="H114" s="85" t="s">
        <v>94</v>
      </c>
      <c r="I114" s="102" t="s">
        <v>311</v>
      </c>
      <c r="J114" s="102" t="s">
        <v>96</v>
      </c>
      <c r="K114" s="102" t="s">
        <v>97</v>
      </c>
      <c r="L114" s="30">
        <v>2011408</v>
      </c>
      <c r="M114" s="102" t="s">
        <v>890</v>
      </c>
      <c r="N114" s="82"/>
      <c r="O114" s="82" t="s">
        <v>900</v>
      </c>
      <c r="P114" s="82" t="s">
        <v>892</v>
      </c>
      <c r="Q114" s="30" t="s">
        <v>893</v>
      </c>
      <c r="R114" s="82" t="s">
        <v>894</v>
      </c>
      <c r="S114" s="81" t="s">
        <v>898</v>
      </c>
      <c r="T114" s="82" t="s">
        <v>105</v>
      </c>
      <c r="U114" s="82"/>
      <c r="V114" s="30" t="s">
        <v>107</v>
      </c>
      <c r="W114" s="106">
        <v>46092</v>
      </c>
      <c r="X114" s="148">
        <v>0.66</v>
      </c>
      <c r="Y114" s="149" t="str">
        <f t="shared" si="23"/>
        <v>Đạt mức cơ bản và tái đánh giá sau 6 tháng</v>
      </c>
      <c r="Z114" s="82"/>
      <c r="AA114" s="82"/>
      <c r="AB114" s="82"/>
      <c r="AC114" s="82"/>
      <c r="AD114" s="82" t="s">
        <v>865</v>
      </c>
      <c r="AE114" s="82" t="s">
        <v>866</v>
      </c>
      <c r="AF114" s="82" t="s">
        <v>110</v>
      </c>
      <c r="AG114" s="82" t="s">
        <v>901</v>
      </c>
      <c r="AH114" s="148">
        <v>0.65</v>
      </c>
      <c r="AI114" s="149" t="str">
        <f t="shared" si="27"/>
        <v>Đạt mức cơ bản và tái đánh giá sau 6 tháng</v>
      </c>
      <c r="AJ114" s="82"/>
      <c r="AK114" s="106"/>
      <c r="AL114" s="184">
        <f t="shared" si="26"/>
        <v>46276</v>
      </c>
      <c r="AM114" s="463" t="str">
        <f t="shared" ref="AM114:AM145" si="28">IF(AI114="","",IF(AH114&lt;60%,"Không đạt","Đạt"))</f>
        <v>Đạt</v>
      </c>
      <c r="AN114" s="460"/>
      <c r="AO114" s="460">
        <f t="shared" si="19"/>
        <v>1</v>
      </c>
      <c r="AP114" s="460">
        <f t="shared" si="20"/>
        <v>0</v>
      </c>
      <c r="AQ114" s="471">
        <f t="shared" si="21"/>
        <v>0</v>
      </c>
      <c r="AR114" s="460" t="str">
        <f t="shared" si="22"/>
        <v>2011408Trái cây</v>
      </c>
    </row>
    <row r="115" spans="1:44" s="48" customFormat="1" ht="26.1" customHeight="1">
      <c r="A115" s="78">
        <v>112</v>
      </c>
      <c r="B115" s="30">
        <v>2026</v>
      </c>
      <c r="C115" s="30" t="s">
        <v>741</v>
      </c>
      <c r="D115" s="102" t="s">
        <v>630</v>
      </c>
      <c r="E115" s="102" t="s">
        <v>115</v>
      </c>
      <c r="F115" s="81" t="s">
        <v>855</v>
      </c>
      <c r="G115" s="102" t="s">
        <v>117</v>
      </c>
      <c r="H115" s="85" t="s">
        <v>94</v>
      </c>
      <c r="I115" s="102" t="s">
        <v>311</v>
      </c>
      <c r="J115" s="102" t="s">
        <v>96</v>
      </c>
      <c r="K115" s="102" t="s">
        <v>97</v>
      </c>
      <c r="L115" s="30">
        <v>2011408</v>
      </c>
      <c r="M115" s="102" t="s">
        <v>890</v>
      </c>
      <c r="N115" s="82"/>
      <c r="O115" s="82" t="s">
        <v>902</v>
      </c>
      <c r="P115" s="82" t="s">
        <v>892</v>
      </c>
      <c r="Q115" s="30" t="s">
        <v>893</v>
      </c>
      <c r="R115" s="82" t="s">
        <v>894</v>
      </c>
      <c r="S115" s="81" t="s">
        <v>903</v>
      </c>
      <c r="T115" s="82" t="s">
        <v>105</v>
      </c>
      <c r="U115" s="82"/>
      <c r="V115" s="30" t="s">
        <v>107</v>
      </c>
      <c r="W115" s="106">
        <v>46092</v>
      </c>
      <c r="X115" s="148">
        <v>0.64</v>
      </c>
      <c r="Y115" s="149" t="str">
        <f t="shared" si="23"/>
        <v>Đạt mức cơ bản và tái đánh giá sau 6 tháng</v>
      </c>
      <c r="Z115" s="82"/>
      <c r="AA115" s="82"/>
      <c r="AB115" s="82"/>
      <c r="AC115" s="82"/>
      <c r="AD115" s="82" t="s">
        <v>865</v>
      </c>
      <c r="AE115" s="82" t="s">
        <v>866</v>
      </c>
      <c r="AF115" s="82" t="s">
        <v>110</v>
      </c>
      <c r="AG115" s="82" t="s">
        <v>904</v>
      </c>
      <c r="AH115" s="148">
        <v>0.64</v>
      </c>
      <c r="AI115" s="149" t="str">
        <f t="shared" si="27"/>
        <v>Đạt mức cơ bản và tái đánh giá sau 6 tháng</v>
      </c>
      <c r="AJ115" s="82"/>
      <c r="AK115" s="106"/>
      <c r="AL115" s="184">
        <f t="shared" si="26"/>
        <v>46276</v>
      </c>
      <c r="AM115" s="463" t="str">
        <f t="shared" si="28"/>
        <v>Đạt</v>
      </c>
      <c r="AN115" s="460"/>
      <c r="AO115" s="460">
        <f t="shared" si="19"/>
        <v>1</v>
      </c>
      <c r="AP115" s="460">
        <f t="shared" si="20"/>
        <v>0</v>
      </c>
      <c r="AQ115" s="471">
        <f t="shared" si="21"/>
        <v>0</v>
      </c>
      <c r="AR115" s="460" t="str">
        <f t="shared" si="22"/>
        <v>2011408Trái cây</v>
      </c>
    </row>
    <row r="116" spans="1:44" s="48" customFormat="1" ht="27.6" customHeight="1">
      <c r="A116" s="78">
        <v>113</v>
      </c>
      <c r="B116" s="30">
        <v>2026</v>
      </c>
      <c r="C116" s="30" t="s">
        <v>741</v>
      </c>
      <c r="D116" s="102" t="s">
        <v>630</v>
      </c>
      <c r="E116" s="102" t="s">
        <v>115</v>
      </c>
      <c r="F116" s="81" t="s">
        <v>855</v>
      </c>
      <c r="G116" s="102" t="s">
        <v>117</v>
      </c>
      <c r="H116" s="85" t="s">
        <v>94</v>
      </c>
      <c r="I116" s="102" t="s">
        <v>311</v>
      </c>
      <c r="J116" s="102" t="s">
        <v>132</v>
      </c>
      <c r="K116" s="102" t="s">
        <v>97</v>
      </c>
      <c r="L116" s="30">
        <v>2011195</v>
      </c>
      <c r="M116" s="102" t="s">
        <v>905</v>
      </c>
      <c r="N116" s="82" t="s">
        <v>906</v>
      </c>
      <c r="O116" s="82"/>
      <c r="P116" s="82" t="s">
        <v>907</v>
      </c>
      <c r="Q116" s="30" t="s">
        <v>908</v>
      </c>
      <c r="R116" s="82" t="s">
        <v>909</v>
      </c>
      <c r="S116" s="81" t="s">
        <v>910</v>
      </c>
      <c r="T116" s="82" t="s">
        <v>105</v>
      </c>
      <c r="U116" s="82"/>
      <c r="V116" s="30" t="s">
        <v>107</v>
      </c>
      <c r="W116" s="106">
        <v>46091</v>
      </c>
      <c r="X116" s="148">
        <v>0.61599999999999999</v>
      </c>
      <c r="Y116" s="149" t="str">
        <f t="shared" si="23"/>
        <v>Đạt mức cơ bản và tái đánh giá sau 6 tháng</v>
      </c>
      <c r="Z116" s="82"/>
      <c r="AA116" s="82"/>
      <c r="AB116" s="82" t="s">
        <v>150</v>
      </c>
      <c r="AC116" s="81" t="s">
        <v>911</v>
      </c>
      <c r="AD116" s="82"/>
      <c r="AE116" s="82"/>
      <c r="AF116" s="82" t="s">
        <v>128</v>
      </c>
      <c r="AG116" s="82" t="s">
        <v>912</v>
      </c>
      <c r="AH116" s="148">
        <v>0.61599999999999999</v>
      </c>
      <c r="AI116" s="149" t="str">
        <f t="shared" si="27"/>
        <v>Đạt mức cơ bản và tái đánh giá sau 6 tháng</v>
      </c>
      <c r="AJ116" s="82"/>
      <c r="AK116" s="106"/>
      <c r="AL116" s="184">
        <f t="shared" si="26"/>
        <v>46275</v>
      </c>
      <c r="AM116" s="463" t="str">
        <f t="shared" si="28"/>
        <v>Đạt</v>
      </c>
      <c r="AN116" s="460"/>
      <c r="AO116" s="460">
        <f t="shared" si="19"/>
        <v>1</v>
      </c>
      <c r="AP116" s="460">
        <f t="shared" si="20"/>
        <v>0</v>
      </c>
      <c r="AQ116" s="471">
        <f t="shared" si="21"/>
        <v>0</v>
      </c>
      <c r="AR116" s="460" t="str">
        <f t="shared" si="22"/>
        <v>2011195Trái cây</v>
      </c>
    </row>
    <row r="117" spans="1:44" s="48" customFormat="1" ht="22.5" customHeight="1">
      <c r="A117" s="78">
        <v>114</v>
      </c>
      <c r="B117" s="30">
        <v>2026</v>
      </c>
      <c r="C117" s="30" t="s">
        <v>741</v>
      </c>
      <c r="D117" s="102" t="s">
        <v>630</v>
      </c>
      <c r="E117" s="102" t="s">
        <v>115</v>
      </c>
      <c r="F117" s="81" t="s">
        <v>855</v>
      </c>
      <c r="G117" s="102" t="s">
        <v>117</v>
      </c>
      <c r="H117" s="85" t="s">
        <v>94</v>
      </c>
      <c r="I117" s="102" t="s">
        <v>311</v>
      </c>
      <c r="J117" s="102" t="s">
        <v>96</v>
      </c>
      <c r="K117" s="102" t="s">
        <v>97</v>
      </c>
      <c r="L117" s="30">
        <v>2011195</v>
      </c>
      <c r="M117" s="102" t="s">
        <v>905</v>
      </c>
      <c r="N117" s="82"/>
      <c r="O117" s="82" t="s">
        <v>913</v>
      </c>
      <c r="P117" s="82" t="s">
        <v>907</v>
      </c>
      <c r="Q117" s="30" t="s">
        <v>908</v>
      </c>
      <c r="R117" s="82" t="s">
        <v>909</v>
      </c>
      <c r="S117" s="81" t="s">
        <v>910</v>
      </c>
      <c r="T117" s="82" t="s">
        <v>105</v>
      </c>
      <c r="U117" s="82"/>
      <c r="V117" s="30" t="s">
        <v>107</v>
      </c>
      <c r="W117" s="106">
        <v>46091</v>
      </c>
      <c r="X117" s="148">
        <v>0.66</v>
      </c>
      <c r="Y117" s="149" t="str">
        <f t="shared" si="23"/>
        <v>Đạt mức cơ bản và tái đánh giá sau 6 tháng</v>
      </c>
      <c r="Z117" s="82"/>
      <c r="AA117" s="82"/>
      <c r="AB117" s="82"/>
      <c r="AC117" s="82"/>
      <c r="AD117" s="82"/>
      <c r="AE117" s="82"/>
      <c r="AF117" s="82" t="s">
        <v>110</v>
      </c>
      <c r="AG117" s="82" t="s">
        <v>869</v>
      </c>
      <c r="AH117" s="148">
        <v>0.66</v>
      </c>
      <c r="AI117" s="149" t="str">
        <f t="shared" si="27"/>
        <v>Đạt mức cơ bản và tái đánh giá sau 6 tháng</v>
      </c>
      <c r="AJ117" s="82"/>
      <c r="AK117" s="106"/>
      <c r="AL117" s="184">
        <f t="shared" si="26"/>
        <v>46275</v>
      </c>
      <c r="AM117" s="463" t="str">
        <f t="shared" si="28"/>
        <v>Đạt</v>
      </c>
      <c r="AN117" s="460"/>
      <c r="AO117" s="460">
        <f t="shared" si="19"/>
        <v>1</v>
      </c>
      <c r="AP117" s="460">
        <f t="shared" si="20"/>
        <v>0</v>
      </c>
      <c r="AQ117" s="471">
        <f t="shared" si="21"/>
        <v>0</v>
      </c>
      <c r="AR117" s="460" t="str">
        <f t="shared" si="22"/>
        <v>2011195Trái cây</v>
      </c>
    </row>
    <row r="118" spans="1:44" s="48" customFormat="1" ht="21.6" customHeight="1">
      <c r="A118" s="78">
        <v>115</v>
      </c>
      <c r="B118" s="30">
        <v>2026</v>
      </c>
      <c r="C118" s="30" t="s">
        <v>741</v>
      </c>
      <c r="D118" s="102" t="s">
        <v>630</v>
      </c>
      <c r="E118" s="102" t="s">
        <v>115</v>
      </c>
      <c r="F118" s="81" t="s">
        <v>855</v>
      </c>
      <c r="G118" s="102" t="s">
        <v>117</v>
      </c>
      <c r="H118" s="85" t="s">
        <v>94</v>
      </c>
      <c r="I118" s="102" t="s">
        <v>311</v>
      </c>
      <c r="J118" s="102" t="s">
        <v>96</v>
      </c>
      <c r="K118" s="102" t="s">
        <v>97</v>
      </c>
      <c r="L118" s="30">
        <v>2011195</v>
      </c>
      <c r="M118" s="102" t="s">
        <v>905</v>
      </c>
      <c r="N118" s="82"/>
      <c r="O118" s="82" t="s">
        <v>914</v>
      </c>
      <c r="P118" s="82" t="s">
        <v>907</v>
      </c>
      <c r="Q118" s="30" t="s">
        <v>908</v>
      </c>
      <c r="R118" s="82" t="s">
        <v>909</v>
      </c>
      <c r="S118" s="81" t="s">
        <v>915</v>
      </c>
      <c r="T118" s="82" t="s">
        <v>105</v>
      </c>
      <c r="U118" s="82"/>
      <c r="V118" s="30" t="s">
        <v>107</v>
      </c>
      <c r="W118" s="106">
        <v>46091</v>
      </c>
      <c r="X118" s="148">
        <v>0.68</v>
      </c>
      <c r="Y118" s="149" t="str">
        <f t="shared" si="23"/>
        <v>Đạt mức cơ bản và tái đánh giá sau 6 tháng</v>
      </c>
      <c r="Z118" s="82"/>
      <c r="AA118" s="82"/>
      <c r="AB118" s="82"/>
      <c r="AC118" s="82"/>
      <c r="AD118" s="82"/>
      <c r="AE118" s="82"/>
      <c r="AF118" s="82" t="s">
        <v>110</v>
      </c>
      <c r="AG118" s="82" t="s">
        <v>901</v>
      </c>
      <c r="AH118" s="148">
        <v>0.68</v>
      </c>
      <c r="AI118" s="149" t="str">
        <f t="shared" si="27"/>
        <v>Đạt mức cơ bản và tái đánh giá sau 6 tháng</v>
      </c>
      <c r="AJ118" s="82"/>
      <c r="AK118" s="106"/>
      <c r="AL118" s="184">
        <f t="shared" si="26"/>
        <v>46275</v>
      </c>
      <c r="AM118" s="463" t="str">
        <f t="shared" si="28"/>
        <v>Đạt</v>
      </c>
      <c r="AN118" s="460"/>
      <c r="AO118" s="460">
        <f t="shared" si="19"/>
        <v>1</v>
      </c>
      <c r="AP118" s="460">
        <f t="shared" si="20"/>
        <v>0</v>
      </c>
      <c r="AQ118" s="471">
        <f t="shared" si="21"/>
        <v>0</v>
      </c>
      <c r="AR118" s="460" t="str">
        <f t="shared" si="22"/>
        <v>2011195Trái cây</v>
      </c>
    </row>
    <row r="119" spans="1:44" s="48" customFormat="1" ht="16.5" customHeight="1">
      <c r="A119" s="78">
        <v>116</v>
      </c>
      <c r="B119" s="30">
        <v>2026</v>
      </c>
      <c r="C119" s="30" t="s">
        <v>741</v>
      </c>
      <c r="D119" s="102" t="s">
        <v>630</v>
      </c>
      <c r="E119" s="102" t="s">
        <v>115</v>
      </c>
      <c r="F119" s="81" t="s">
        <v>855</v>
      </c>
      <c r="G119" s="102" t="s">
        <v>117</v>
      </c>
      <c r="H119" s="85" t="s">
        <v>94</v>
      </c>
      <c r="I119" s="102" t="s">
        <v>311</v>
      </c>
      <c r="J119" s="102" t="s">
        <v>96</v>
      </c>
      <c r="K119" s="102" t="s">
        <v>97</v>
      </c>
      <c r="L119" s="30">
        <v>2011195</v>
      </c>
      <c r="M119" s="102" t="s">
        <v>905</v>
      </c>
      <c r="N119" s="82"/>
      <c r="O119" s="82" t="s">
        <v>916</v>
      </c>
      <c r="P119" s="82" t="s">
        <v>907</v>
      </c>
      <c r="Q119" s="30" t="s">
        <v>908</v>
      </c>
      <c r="R119" s="82" t="s">
        <v>909</v>
      </c>
      <c r="S119" s="81" t="s">
        <v>915</v>
      </c>
      <c r="T119" s="82" t="s">
        <v>105</v>
      </c>
      <c r="U119" s="82"/>
      <c r="V119" s="30" t="s">
        <v>107</v>
      </c>
      <c r="W119" s="106">
        <v>46091</v>
      </c>
      <c r="X119" s="148">
        <v>0.66</v>
      </c>
      <c r="Y119" s="149" t="str">
        <f t="shared" si="23"/>
        <v>Đạt mức cơ bản và tái đánh giá sau 6 tháng</v>
      </c>
      <c r="Z119" s="82"/>
      <c r="AA119" s="82"/>
      <c r="AB119" s="82"/>
      <c r="AC119" s="82"/>
      <c r="AD119" s="82"/>
      <c r="AE119" s="82"/>
      <c r="AF119" s="82" t="s">
        <v>110</v>
      </c>
      <c r="AG119" s="82" t="s">
        <v>869</v>
      </c>
      <c r="AH119" s="148">
        <v>0.66</v>
      </c>
      <c r="AI119" s="149" t="str">
        <f t="shared" si="27"/>
        <v>Đạt mức cơ bản và tái đánh giá sau 6 tháng</v>
      </c>
      <c r="AJ119" s="82"/>
      <c r="AK119" s="106"/>
      <c r="AL119" s="184">
        <f t="shared" si="26"/>
        <v>46275</v>
      </c>
      <c r="AM119" s="463" t="str">
        <f t="shared" si="28"/>
        <v>Đạt</v>
      </c>
      <c r="AN119" s="460"/>
      <c r="AO119" s="460">
        <f t="shared" si="19"/>
        <v>1</v>
      </c>
      <c r="AP119" s="460">
        <f t="shared" si="20"/>
        <v>0</v>
      </c>
      <c r="AQ119" s="471">
        <f t="shared" si="21"/>
        <v>0</v>
      </c>
      <c r="AR119" s="460" t="str">
        <f t="shared" si="22"/>
        <v>2011195Trái cây</v>
      </c>
    </row>
    <row r="120" spans="1:44" s="48" customFormat="1" ht="16.5" customHeight="1">
      <c r="A120" s="78">
        <v>117</v>
      </c>
      <c r="B120" s="30">
        <v>2026</v>
      </c>
      <c r="C120" s="30" t="s">
        <v>741</v>
      </c>
      <c r="D120" s="102" t="s">
        <v>630</v>
      </c>
      <c r="E120" s="102" t="s">
        <v>176</v>
      </c>
      <c r="F120" s="81" t="s">
        <v>189</v>
      </c>
      <c r="G120" s="82" t="s">
        <v>190</v>
      </c>
      <c r="H120" s="82" t="s">
        <v>216</v>
      </c>
      <c r="I120" s="102" t="s">
        <v>419</v>
      </c>
      <c r="J120" s="102" t="s">
        <v>178</v>
      </c>
      <c r="K120" s="102" t="s">
        <v>97</v>
      </c>
      <c r="L120" s="30" t="s">
        <v>179</v>
      </c>
      <c r="M120" s="102" t="s">
        <v>917</v>
      </c>
      <c r="N120" s="82" t="s">
        <v>918</v>
      </c>
      <c r="O120" s="82"/>
      <c r="P120" s="82" t="s">
        <v>919</v>
      </c>
      <c r="Q120" s="111" t="s">
        <v>920</v>
      </c>
      <c r="R120" s="82" t="s">
        <v>921</v>
      </c>
      <c r="S120" s="82" t="s">
        <v>922</v>
      </c>
      <c r="T120" s="82" t="s">
        <v>227</v>
      </c>
      <c r="U120" s="82" t="s">
        <v>474</v>
      </c>
      <c r="V120" s="30" t="s">
        <v>107</v>
      </c>
      <c r="W120" s="106">
        <v>46092</v>
      </c>
      <c r="X120" s="148">
        <v>0.69</v>
      </c>
      <c r="Y120" s="149" t="str">
        <f t="shared" si="23"/>
        <v>Đạt mức cơ bản và tái đánh giá sau 6 tháng</v>
      </c>
      <c r="Z120" s="82"/>
      <c r="AA120" s="82"/>
      <c r="AB120" s="82" t="s">
        <v>140</v>
      </c>
      <c r="AC120" s="122" t="s">
        <v>923</v>
      </c>
      <c r="AD120" s="82" t="s">
        <v>247</v>
      </c>
      <c r="AE120" s="82" t="s">
        <v>924</v>
      </c>
      <c r="AF120" s="82" t="s">
        <v>128</v>
      </c>
      <c r="AG120" s="122" t="s">
        <v>925</v>
      </c>
      <c r="AH120" s="150">
        <v>0.69</v>
      </c>
      <c r="AI120" s="149" t="str">
        <f t="shared" si="27"/>
        <v>Đạt mức cơ bản và tái đánh giá sau 6 tháng</v>
      </c>
      <c r="AJ120" s="82"/>
      <c r="AK120" s="106"/>
      <c r="AL120" s="184">
        <f t="shared" si="26"/>
        <v>46276</v>
      </c>
      <c r="AM120" s="463" t="str">
        <f t="shared" si="28"/>
        <v>Đạt</v>
      </c>
      <c r="AN120" s="460"/>
      <c r="AO120" s="460">
        <f t="shared" si="19"/>
        <v>1</v>
      </c>
      <c r="AP120" s="460">
        <f t="shared" si="20"/>
        <v>0</v>
      </c>
      <c r="AQ120" s="471">
        <f t="shared" si="21"/>
        <v>0</v>
      </c>
      <c r="AR120" s="460" t="str">
        <f t="shared" si="22"/>
        <v>NCC mớiBánh mỳ</v>
      </c>
    </row>
    <row r="121" spans="1:44" s="48" customFormat="1" ht="16.5" customHeight="1">
      <c r="A121" s="78">
        <v>118</v>
      </c>
      <c r="B121" s="46">
        <v>2026</v>
      </c>
      <c r="C121" s="46" t="s">
        <v>741</v>
      </c>
      <c r="D121" s="44" t="s">
        <v>161</v>
      </c>
      <c r="E121" s="44" t="s">
        <v>594</v>
      </c>
      <c r="F121" s="44" t="s">
        <v>926</v>
      </c>
      <c r="G121" s="44" t="s">
        <v>927</v>
      </c>
      <c r="H121" s="82" t="s">
        <v>216</v>
      </c>
      <c r="I121" s="44" t="s">
        <v>419</v>
      </c>
      <c r="J121" s="126" t="s">
        <v>132</v>
      </c>
      <c r="K121" s="44" t="s">
        <v>218</v>
      </c>
      <c r="L121" s="46">
        <v>2007906</v>
      </c>
      <c r="M121" s="126" t="s">
        <v>928</v>
      </c>
      <c r="N121" s="44" t="s">
        <v>929</v>
      </c>
      <c r="O121" s="44"/>
      <c r="P121" s="44" t="s">
        <v>930</v>
      </c>
      <c r="Q121" s="44" t="s">
        <v>931</v>
      </c>
      <c r="R121" s="44" t="s">
        <v>932</v>
      </c>
      <c r="S121" s="44" t="s">
        <v>933</v>
      </c>
      <c r="T121" s="44" t="s">
        <v>381</v>
      </c>
      <c r="U121" s="44"/>
      <c r="V121" s="46" t="s">
        <v>107</v>
      </c>
      <c r="W121" s="341">
        <v>46094</v>
      </c>
      <c r="X121" s="45">
        <v>0.67</v>
      </c>
      <c r="Y121" s="203" t="s">
        <v>934</v>
      </c>
      <c r="Z121" s="44"/>
      <c r="AA121" s="44"/>
      <c r="AB121" s="44" t="s">
        <v>407</v>
      </c>
      <c r="AC121" s="44" t="s">
        <v>935</v>
      </c>
      <c r="AD121" s="44" t="s">
        <v>247</v>
      </c>
      <c r="AE121" s="44" t="s">
        <v>936</v>
      </c>
      <c r="AF121" s="44" t="s">
        <v>128</v>
      </c>
      <c r="AG121" s="44" t="s">
        <v>937</v>
      </c>
      <c r="AH121" s="165">
        <f>X121</f>
        <v>0.67</v>
      </c>
      <c r="AI121" s="149" t="str">
        <f t="shared" si="27"/>
        <v>Đạt mức cơ bản và tái đánh giá sau 6 tháng</v>
      </c>
      <c r="AJ121" s="44"/>
      <c r="AK121" s="44"/>
      <c r="AL121" s="184">
        <f t="shared" si="26"/>
        <v>46278</v>
      </c>
      <c r="AM121" s="463" t="str">
        <f t="shared" si="28"/>
        <v>Đạt</v>
      </c>
      <c r="AN121" s="460"/>
      <c r="AO121" s="460">
        <f t="shared" si="19"/>
        <v>1</v>
      </c>
      <c r="AP121" s="460">
        <f t="shared" si="20"/>
        <v>0</v>
      </c>
      <c r="AQ121" s="471">
        <f t="shared" si="21"/>
        <v>0</v>
      </c>
      <c r="AR121" s="460" t="str">
        <f t="shared" si="22"/>
        <v>2007906Đông lạnh</v>
      </c>
    </row>
    <row r="122" spans="1:44" s="48" customFormat="1" ht="16.5" customHeight="1">
      <c r="A122" s="78">
        <v>119</v>
      </c>
      <c r="B122" s="46">
        <v>2026</v>
      </c>
      <c r="C122" s="46" t="s">
        <v>741</v>
      </c>
      <c r="D122" s="44" t="s">
        <v>90</v>
      </c>
      <c r="E122" s="44" t="s">
        <v>188</v>
      </c>
      <c r="F122" s="44" t="s">
        <v>398</v>
      </c>
      <c r="G122" s="44" t="s">
        <v>190</v>
      </c>
      <c r="H122" s="82" t="s">
        <v>216</v>
      </c>
      <c r="I122" s="44" t="s">
        <v>419</v>
      </c>
      <c r="J122" s="126" t="s">
        <v>132</v>
      </c>
      <c r="K122" s="44" t="s">
        <v>218</v>
      </c>
      <c r="L122" s="164">
        <v>2010113</v>
      </c>
      <c r="M122" s="125" t="s">
        <v>938</v>
      </c>
      <c r="N122" s="117" t="s">
        <v>939</v>
      </c>
      <c r="O122" s="44"/>
      <c r="P122" s="44" t="s">
        <v>940</v>
      </c>
      <c r="Q122" s="155" t="s">
        <v>941</v>
      </c>
      <c r="R122" s="82" t="s">
        <v>942</v>
      </c>
      <c r="S122" s="44" t="s">
        <v>943</v>
      </c>
      <c r="T122" s="44" t="s">
        <v>381</v>
      </c>
      <c r="U122" s="44"/>
      <c r="V122" s="46" t="s">
        <v>107</v>
      </c>
      <c r="W122" s="341">
        <v>46093</v>
      </c>
      <c r="X122" s="45">
        <v>0.68</v>
      </c>
      <c r="Y122" s="88" t="str">
        <f t="shared" ref="Y122:Y156" si="29">IF(X122="","",IF(X122&lt;60%," Không đạt và ngừng mua hàng",(IF(AND(X122&gt;=60%,X122&lt;=75%),"Đạt mức cơ bản và tái đánh giá sau 6 tháng",(IF(AND(X122&gt;=75%,X122&lt;=90%),"Đạt mức trung bình và tái đánh giá sau 1 năm","Đạt mức cao và tái đánh giá sau 2 năm"))))))</f>
        <v>Đạt mức cơ bản và tái đánh giá sau 6 tháng</v>
      </c>
      <c r="Z122" s="44"/>
      <c r="AA122" s="44"/>
      <c r="AB122" s="44" t="s">
        <v>407</v>
      </c>
      <c r="AC122" s="44" t="s">
        <v>944</v>
      </c>
      <c r="AD122" s="44" t="s">
        <v>247</v>
      </c>
      <c r="AE122" s="44" t="s">
        <v>945</v>
      </c>
      <c r="AF122" s="44" t="s">
        <v>128</v>
      </c>
      <c r="AG122" s="44" t="s">
        <v>946</v>
      </c>
      <c r="AH122" s="165">
        <f>X122</f>
        <v>0.68</v>
      </c>
      <c r="AI122" s="149" t="str">
        <f t="shared" si="27"/>
        <v>Đạt mức cơ bản và tái đánh giá sau 6 tháng</v>
      </c>
      <c r="AJ122" s="44"/>
      <c r="AK122" s="44"/>
      <c r="AL122" s="184">
        <f t="shared" si="26"/>
        <v>46277</v>
      </c>
      <c r="AM122" s="463" t="str">
        <f t="shared" si="28"/>
        <v>Đạt</v>
      </c>
      <c r="AN122" s="460"/>
      <c r="AO122" s="460">
        <f t="shared" si="19"/>
        <v>1</v>
      </c>
      <c r="AP122" s="460">
        <f t="shared" si="20"/>
        <v>0</v>
      </c>
      <c r="AQ122" s="471">
        <f t="shared" si="21"/>
        <v>0</v>
      </c>
      <c r="AR122" s="460" t="str">
        <f t="shared" si="22"/>
        <v>2010113Thức ăn nấu sẵn</v>
      </c>
    </row>
    <row r="123" spans="1:44" s="48" customFormat="1" ht="30" customHeight="1">
      <c r="A123" s="78">
        <v>120</v>
      </c>
      <c r="B123" s="30">
        <v>2026</v>
      </c>
      <c r="C123" s="30" t="s">
        <v>741</v>
      </c>
      <c r="D123" s="44" t="s">
        <v>90</v>
      </c>
      <c r="E123" s="102" t="s">
        <v>91</v>
      </c>
      <c r="F123" s="81" t="s">
        <v>947</v>
      </c>
      <c r="G123" s="102" t="s">
        <v>93</v>
      </c>
      <c r="H123" s="85" t="s">
        <v>94</v>
      </c>
      <c r="I123" s="102" t="s">
        <v>118</v>
      </c>
      <c r="J123" s="102" t="s">
        <v>132</v>
      </c>
      <c r="K123" s="102" t="s">
        <v>97</v>
      </c>
      <c r="L123" s="30">
        <v>2062733</v>
      </c>
      <c r="M123" s="94" t="s">
        <v>948</v>
      </c>
      <c r="N123" s="49" t="s">
        <v>949</v>
      </c>
      <c r="O123" s="83" t="s">
        <v>950</v>
      </c>
      <c r="P123" s="82" t="s">
        <v>951</v>
      </c>
      <c r="Q123" s="30" t="s">
        <v>952</v>
      </c>
      <c r="R123" s="82" t="s">
        <v>953</v>
      </c>
      <c r="S123" s="82" t="s">
        <v>954</v>
      </c>
      <c r="T123" s="82" t="s">
        <v>301</v>
      </c>
      <c r="U123" s="82"/>
      <c r="V123" s="46" t="s">
        <v>107</v>
      </c>
      <c r="W123" s="106">
        <v>46098</v>
      </c>
      <c r="X123" s="148">
        <v>0.62</v>
      </c>
      <c r="Y123" s="149" t="str">
        <f t="shared" si="29"/>
        <v>Đạt mức cơ bản và tái đánh giá sau 6 tháng</v>
      </c>
      <c r="Z123" s="82"/>
      <c r="AA123" s="82"/>
      <c r="AB123" s="82" t="s">
        <v>554</v>
      </c>
      <c r="AC123" s="82" t="s">
        <v>955</v>
      </c>
      <c r="AD123" s="82" t="s">
        <v>247</v>
      </c>
      <c r="AE123" s="81" t="s">
        <v>956</v>
      </c>
      <c r="AF123" s="82" t="s">
        <v>639</v>
      </c>
      <c r="AG123" s="81" t="s">
        <v>957</v>
      </c>
      <c r="AH123" s="150">
        <v>0.62</v>
      </c>
      <c r="AI123" s="149" t="str">
        <f t="shared" si="27"/>
        <v>Đạt mức cơ bản và tái đánh giá sau 6 tháng</v>
      </c>
      <c r="AJ123" s="44"/>
      <c r="AK123" s="44"/>
      <c r="AL123" s="184">
        <f t="shared" si="26"/>
        <v>46282</v>
      </c>
      <c r="AM123" s="463" t="str">
        <f t="shared" si="28"/>
        <v>Đạt</v>
      </c>
      <c r="AN123" s="460"/>
      <c r="AO123" s="460">
        <f t="shared" si="19"/>
        <v>1</v>
      </c>
      <c r="AP123" s="460">
        <f t="shared" si="20"/>
        <v>0</v>
      </c>
      <c r="AQ123" s="471">
        <f t="shared" si="21"/>
        <v>0</v>
      </c>
      <c r="AR123" s="460" t="str">
        <f t="shared" si="22"/>
        <v>2062733Thủy hải sản</v>
      </c>
    </row>
    <row r="124" spans="1:44" ht="16.5" customHeight="1">
      <c r="A124" s="78">
        <v>121</v>
      </c>
      <c r="B124" s="78">
        <v>2026</v>
      </c>
      <c r="C124" s="78" t="s">
        <v>741</v>
      </c>
      <c r="D124" s="102" t="s">
        <v>90</v>
      </c>
      <c r="E124" s="102" t="s">
        <v>582</v>
      </c>
      <c r="F124" s="82" t="s">
        <v>631</v>
      </c>
      <c r="G124" s="102" t="s">
        <v>190</v>
      </c>
      <c r="H124" s="85" t="s">
        <v>94</v>
      </c>
      <c r="I124" s="102" t="s">
        <v>311</v>
      </c>
      <c r="J124" s="138" t="s">
        <v>132</v>
      </c>
      <c r="K124" s="102" t="s">
        <v>507</v>
      </c>
      <c r="L124" s="30">
        <v>2062731</v>
      </c>
      <c r="M124" s="102" t="s">
        <v>958</v>
      </c>
      <c r="N124" s="81"/>
      <c r="O124" s="178" t="s">
        <v>959</v>
      </c>
      <c r="P124" s="82" t="s">
        <v>960</v>
      </c>
      <c r="Q124" s="30">
        <v>9055352632</v>
      </c>
      <c r="R124" s="102" t="s">
        <v>961</v>
      </c>
      <c r="S124" s="81" t="s">
        <v>962</v>
      </c>
      <c r="T124" s="82" t="s">
        <v>126</v>
      </c>
      <c r="U124" s="4"/>
      <c r="V124" s="46" t="s">
        <v>107</v>
      </c>
      <c r="W124" s="106">
        <v>46097</v>
      </c>
      <c r="X124" s="148">
        <v>0.66600000000000004</v>
      </c>
      <c r="Y124" s="149" t="str">
        <f t="shared" si="29"/>
        <v>Đạt mức cơ bản và tái đánh giá sau 6 tháng</v>
      </c>
      <c r="Z124" s="4"/>
      <c r="AA124" s="4"/>
      <c r="AB124" s="82" t="s">
        <v>140</v>
      </c>
      <c r="AC124" s="166" t="s">
        <v>963</v>
      </c>
      <c r="AD124" s="4" t="s">
        <v>247</v>
      </c>
      <c r="AE124" s="166" t="s">
        <v>964</v>
      </c>
      <c r="AF124" s="4" t="s">
        <v>639</v>
      </c>
      <c r="AG124" s="166" t="s">
        <v>965</v>
      </c>
      <c r="AH124" s="148">
        <v>0.66600000000000004</v>
      </c>
      <c r="AI124" s="149" t="str">
        <f t="shared" si="27"/>
        <v>Đạt mức cơ bản và tái đánh giá sau 6 tháng</v>
      </c>
      <c r="AJ124" s="4"/>
      <c r="AK124" s="167"/>
      <c r="AL124" s="186">
        <f t="shared" si="26"/>
        <v>46281</v>
      </c>
      <c r="AM124" s="463" t="str">
        <f t="shared" si="28"/>
        <v>Đạt</v>
      </c>
      <c r="AN124" s="460"/>
      <c r="AO124" s="460">
        <f t="shared" si="19"/>
        <v>1</v>
      </c>
      <c r="AP124" s="460">
        <f t="shared" si="20"/>
        <v>0</v>
      </c>
      <c r="AQ124" s="471">
        <f t="shared" si="21"/>
        <v>0</v>
      </c>
      <c r="AR124" s="460" t="str">
        <f t="shared" si="22"/>
        <v>2062731Thịt</v>
      </c>
    </row>
    <row r="125" spans="1:44" ht="16.5" customHeight="1">
      <c r="A125" s="78">
        <v>122</v>
      </c>
      <c r="B125" s="78">
        <v>2026</v>
      </c>
      <c r="C125" s="78" t="s">
        <v>741</v>
      </c>
      <c r="D125" s="102" t="s">
        <v>90</v>
      </c>
      <c r="E125" s="28" t="s">
        <v>130</v>
      </c>
      <c r="F125" s="166" t="s">
        <v>881</v>
      </c>
      <c r="G125" s="4" t="s">
        <v>754</v>
      </c>
      <c r="H125" s="82" t="s">
        <v>216</v>
      </c>
      <c r="I125" s="28" t="s">
        <v>966</v>
      </c>
      <c r="J125" s="28" t="s">
        <v>96</v>
      </c>
      <c r="K125" s="28" t="s">
        <v>97</v>
      </c>
      <c r="L125" s="27" t="s">
        <v>967</v>
      </c>
      <c r="M125" s="28" t="s">
        <v>968</v>
      </c>
      <c r="N125" s="4"/>
      <c r="O125" s="4" t="s">
        <v>969</v>
      </c>
      <c r="P125" s="82" t="s">
        <v>970</v>
      </c>
      <c r="Q125" s="27" t="s">
        <v>971</v>
      </c>
      <c r="R125" s="4" t="s">
        <v>972</v>
      </c>
      <c r="S125" s="4" t="s">
        <v>973</v>
      </c>
      <c r="T125" s="4" t="s">
        <v>439</v>
      </c>
      <c r="U125" s="4"/>
      <c r="V125" s="30" t="s">
        <v>107</v>
      </c>
      <c r="W125" s="106">
        <v>46097</v>
      </c>
      <c r="X125" s="168">
        <v>0.61</v>
      </c>
      <c r="Y125" s="169" t="str">
        <f t="shared" si="29"/>
        <v>Đạt mức cơ bản và tái đánh giá sau 6 tháng</v>
      </c>
      <c r="Z125" s="4"/>
      <c r="AA125" s="4"/>
      <c r="AB125" s="82" t="s">
        <v>108</v>
      </c>
      <c r="AC125" s="4" t="s">
        <v>974</v>
      </c>
      <c r="AD125" s="4" t="s">
        <v>247</v>
      </c>
      <c r="AE125" s="4" t="s">
        <v>975</v>
      </c>
      <c r="AF125" s="82" t="s">
        <v>976</v>
      </c>
      <c r="AG125" s="4" t="s">
        <v>977</v>
      </c>
      <c r="AH125" s="165">
        <f t="shared" ref="AH125:AH131" si="30">X125</f>
        <v>0.61</v>
      </c>
      <c r="AI125" s="149" t="str">
        <f t="shared" si="27"/>
        <v>Đạt mức cơ bản và tái đánh giá sau 6 tháng</v>
      </c>
      <c r="AJ125" s="4"/>
      <c r="AK125" s="167"/>
      <c r="AL125" s="186">
        <f t="shared" si="26"/>
        <v>46281</v>
      </c>
      <c r="AM125" s="463" t="str">
        <f t="shared" si="28"/>
        <v>Đạt</v>
      </c>
      <c r="AN125" s="460"/>
      <c r="AO125" s="460">
        <f t="shared" si="19"/>
        <v>1</v>
      </c>
      <c r="AP125" s="460">
        <f t="shared" si="20"/>
        <v>0</v>
      </c>
      <c r="AQ125" s="471">
        <f t="shared" si="21"/>
        <v>0</v>
      </c>
      <c r="AR125" s="460" t="str">
        <f t="shared" si="22"/>
        <v>2001154Rau củ</v>
      </c>
    </row>
    <row r="126" spans="1:44" s="48" customFormat="1" ht="16.5" customHeight="1">
      <c r="A126" s="78">
        <v>123</v>
      </c>
      <c r="B126" s="78">
        <v>2026</v>
      </c>
      <c r="C126" s="78" t="s">
        <v>741</v>
      </c>
      <c r="D126" s="102" t="s">
        <v>90</v>
      </c>
      <c r="E126" s="102" t="s">
        <v>130</v>
      </c>
      <c r="F126" s="166" t="s">
        <v>249</v>
      </c>
      <c r="G126" s="102" t="s">
        <v>754</v>
      </c>
      <c r="H126" s="85" t="s">
        <v>94</v>
      </c>
      <c r="I126" s="102" t="s">
        <v>966</v>
      </c>
      <c r="J126" s="102" t="s">
        <v>96</v>
      </c>
      <c r="K126" s="102" t="s">
        <v>97</v>
      </c>
      <c r="L126" s="30">
        <v>2001587</v>
      </c>
      <c r="M126" s="102" t="s">
        <v>978</v>
      </c>
      <c r="N126" s="82"/>
      <c r="O126" s="82" t="s">
        <v>979</v>
      </c>
      <c r="P126" s="142" t="s">
        <v>980</v>
      </c>
      <c r="Q126" s="180" t="s">
        <v>981</v>
      </c>
      <c r="R126" s="181" t="s">
        <v>982</v>
      </c>
      <c r="S126" s="82" t="s">
        <v>973</v>
      </c>
      <c r="T126" s="82" t="s">
        <v>439</v>
      </c>
      <c r="U126" s="82"/>
      <c r="V126" s="30" t="s">
        <v>107</v>
      </c>
      <c r="W126" s="106">
        <v>46098</v>
      </c>
      <c r="X126" s="148">
        <v>0.63</v>
      </c>
      <c r="Y126" s="149" t="str">
        <f t="shared" si="29"/>
        <v>Đạt mức cơ bản và tái đánh giá sau 6 tháng</v>
      </c>
      <c r="Z126" s="82"/>
      <c r="AA126" s="82"/>
      <c r="AB126" s="82" t="s">
        <v>108</v>
      </c>
      <c r="AC126" s="82" t="s">
        <v>974</v>
      </c>
      <c r="AD126" s="82" t="s">
        <v>247</v>
      </c>
      <c r="AE126" s="82" t="s">
        <v>975</v>
      </c>
      <c r="AF126" s="82"/>
      <c r="AG126" s="82"/>
      <c r="AH126" s="165">
        <f t="shared" si="30"/>
        <v>0.63</v>
      </c>
      <c r="AI126" s="149" t="str">
        <f t="shared" si="27"/>
        <v>Đạt mức cơ bản và tái đánh giá sau 6 tháng</v>
      </c>
      <c r="AJ126" s="82"/>
      <c r="AK126" s="106"/>
      <c r="AL126" s="186">
        <f t="shared" si="26"/>
        <v>46282</v>
      </c>
      <c r="AM126" s="463" t="str">
        <f t="shared" si="28"/>
        <v>Đạt</v>
      </c>
      <c r="AN126" s="460"/>
      <c r="AO126" s="460">
        <f t="shared" si="19"/>
        <v>1</v>
      </c>
      <c r="AP126" s="460">
        <f t="shared" si="20"/>
        <v>0</v>
      </c>
      <c r="AQ126" s="471">
        <f t="shared" si="21"/>
        <v>0</v>
      </c>
      <c r="AR126" s="460" t="str">
        <f t="shared" si="22"/>
        <v>2001587Rau củ</v>
      </c>
    </row>
    <row r="127" spans="1:44" s="48" customFormat="1" ht="16.5" customHeight="1">
      <c r="A127" s="78">
        <v>124</v>
      </c>
      <c r="B127" s="78">
        <v>2026</v>
      </c>
      <c r="C127" s="78" t="s">
        <v>741</v>
      </c>
      <c r="D127" s="102" t="s">
        <v>90</v>
      </c>
      <c r="E127" s="102" t="s">
        <v>130</v>
      </c>
      <c r="F127" s="166" t="s">
        <v>249</v>
      </c>
      <c r="G127" s="102" t="s">
        <v>754</v>
      </c>
      <c r="H127" s="85" t="s">
        <v>94</v>
      </c>
      <c r="I127" s="102" t="s">
        <v>966</v>
      </c>
      <c r="J127" s="102" t="s">
        <v>96</v>
      </c>
      <c r="K127" s="102" t="s">
        <v>97</v>
      </c>
      <c r="L127" s="30">
        <v>2007526</v>
      </c>
      <c r="M127" s="102" t="s">
        <v>983</v>
      </c>
      <c r="N127" s="82"/>
      <c r="O127" s="82" t="s">
        <v>984</v>
      </c>
      <c r="P127" s="82" t="s">
        <v>985</v>
      </c>
      <c r="Q127" s="30" t="s">
        <v>986</v>
      </c>
      <c r="R127" s="82" t="s">
        <v>987</v>
      </c>
      <c r="S127" s="82" t="s">
        <v>973</v>
      </c>
      <c r="T127" s="82" t="s">
        <v>439</v>
      </c>
      <c r="U127" s="82"/>
      <c r="V127" s="30" t="s">
        <v>107</v>
      </c>
      <c r="W127" s="106">
        <v>46099</v>
      </c>
      <c r="X127" s="148">
        <v>0.65</v>
      </c>
      <c r="Y127" s="149" t="str">
        <f t="shared" si="29"/>
        <v>Đạt mức cơ bản và tái đánh giá sau 6 tháng</v>
      </c>
      <c r="Z127" s="82"/>
      <c r="AA127" s="82"/>
      <c r="AB127" s="82" t="s">
        <v>108</v>
      </c>
      <c r="AC127" s="82" t="s">
        <v>974</v>
      </c>
      <c r="AD127" s="82" t="s">
        <v>247</v>
      </c>
      <c r="AE127" s="82" t="s">
        <v>975</v>
      </c>
      <c r="AF127" s="82"/>
      <c r="AG127" s="82"/>
      <c r="AH127" s="165">
        <f t="shared" si="30"/>
        <v>0.65</v>
      </c>
      <c r="AI127" s="149" t="str">
        <f t="shared" si="27"/>
        <v>Đạt mức cơ bản và tái đánh giá sau 6 tháng</v>
      </c>
      <c r="AJ127" s="82"/>
      <c r="AK127" s="106"/>
      <c r="AL127" s="186">
        <f t="shared" si="26"/>
        <v>46283</v>
      </c>
      <c r="AM127" s="463" t="str">
        <f t="shared" si="28"/>
        <v>Đạt</v>
      </c>
      <c r="AN127" s="460"/>
      <c r="AO127" s="460">
        <f t="shared" si="19"/>
        <v>1</v>
      </c>
      <c r="AP127" s="460">
        <f t="shared" si="20"/>
        <v>0</v>
      </c>
      <c r="AQ127" s="471">
        <f t="shared" si="21"/>
        <v>0</v>
      </c>
      <c r="AR127" s="460" t="str">
        <f t="shared" si="22"/>
        <v>2007526Rau củ</v>
      </c>
    </row>
    <row r="128" spans="1:44" ht="16.5" customHeight="1">
      <c r="A128" s="78">
        <v>125</v>
      </c>
      <c r="B128" s="78">
        <v>2026</v>
      </c>
      <c r="C128" s="78" t="s">
        <v>741</v>
      </c>
      <c r="D128" s="102" t="s">
        <v>90</v>
      </c>
      <c r="E128" s="28" t="s">
        <v>130</v>
      </c>
      <c r="F128" s="166" t="s">
        <v>249</v>
      </c>
      <c r="G128" s="28" t="s">
        <v>754</v>
      </c>
      <c r="H128" s="85" t="s">
        <v>94</v>
      </c>
      <c r="I128" s="28" t="s">
        <v>966</v>
      </c>
      <c r="J128" s="28" t="s">
        <v>96</v>
      </c>
      <c r="K128" s="28" t="s">
        <v>97</v>
      </c>
      <c r="L128" s="27">
        <v>2007526</v>
      </c>
      <c r="M128" s="28" t="s">
        <v>983</v>
      </c>
      <c r="N128" s="4"/>
      <c r="O128" s="4" t="s">
        <v>988</v>
      </c>
      <c r="P128" s="82" t="s">
        <v>985</v>
      </c>
      <c r="Q128" s="27" t="s">
        <v>986</v>
      </c>
      <c r="R128" s="4" t="s">
        <v>987</v>
      </c>
      <c r="S128" s="4" t="s">
        <v>973</v>
      </c>
      <c r="T128" s="4" t="s">
        <v>439</v>
      </c>
      <c r="U128" s="4"/>
      <c r="V128" s="30" t="s">
        <v>107</v>
      </c>
      <c r="W128" s="106">
        <v>46099</v>
      </c>
      <c r="X128" s="168">
        <v>0.64</v>
      </c>
      <c r="Y128" s="169" t="str">
        <f t="shared" si="29"/>
        <v>Đạt mức cơ bản và tái đánh giá sau 6 tháng</v>
      </c>
      <c r="Z128" s="4"/>
      <c r="AA128" s="4"/>
      <c r="AB128" s="82" t="s">
        <v>108</v>
      </c>
      <c r="AC128" s="4" t="s">
        <v>974</v>
      </c>
      <c r="AD128" s="4" t="s">
        <v>247</v>
      </c>
      <c r="AE128" s="4" t="s">
        <v>975</v>
      </c>
      <c r="AF128" s="82"/>
      <c r="AG128" s="4"/>
      <c r="AH128" s="165">
        <f t="shared" si="30"/>
        <v>0.64</v>
      </c>
      <c r="AI128" s="149" t="str">
        <f t="shared" si="27"/>
        <v>Đạt mức cơ bản và tái đánh giá sau 6 tháng</v>
      </c>
      <c r="AJ128" s="4"/>
      <c r="AK128" s="167"/>
      <c r="AL128" s="186">
        <f t="shared" si="26"/>
        <v>46283</v>
      </c>
      <c r="AM128" s="463" t="str">
        <f t="shared" si="28"/>
        <v>Đạt</v>
      </c>
      <c r="AN128" s="460"/>
      <c r="AO128" s="460">
        <f t="shared" si="19"/>
        <v>1</v>
      </c>
      <c r="AP128" s="460">
        <f t="shared" si="20"/>
        <v>0</v>
      </c>
      <c r="AQ128" s="471">
        <f t="shared" si="21"/>
        <v>0</v>
      </c>
      <c r="AR128" s="460" t="str">
        <f t="shared" si="22"/>
        <v>2007526Rau củ</v>
      </c>
    </row>
    <row r="129" spans="1:44" ht="16.5" customHeight="1">
      <c r="A129" s="78">
        <v>126</v>
      </c>
      <c r="B129" s="78">
        <v>2026</v>
      </c>
      <c r="C129" s="78" t="s">
        <v>741</v>
      </c>
      <c r="D129" s="102" t="s">
        <v>90</v>
      </c>
      <c r="E129" s="28" t="s">
        <v>130</v>
      </c>
      <c r="F129" s="166" t="s">
        <v>249</v>
      </c>
      <c r="G129" s="28" t="s">
        <v>754</v>
      </c>
      <c r="H129" s="85" t="s">
        <v>94</v>
      </c>
      <c r="I129" s="28" t="s">
        <v>966</v>
      </c>
      <c r="J129" s="28" t="s">
        <v>96</v>
      </c>
      <c r="K129" s="28" t="s">
        <v>97</v>
      </c>
      <c r="L129" s="27">
        <v>2007526</v>
      </c>
      <c r="M129" s="28" t="s">
        <v>983</v>
      </c>
      <c r="N129" s="4"/>
      <c r="O129" s="4" t="s">
        <v>989</v>
      </c>
      <c r="P129" s="82" t="s">
        <v>985</v>
      </c>
      <c r="Q129" s="27" t="s">
        <v>986</v>
      </c>
      <c r="R129" s="4" t="s">
        <v>987</v>
      </c>
      <c r="S129" s="4" t="s">
        <v>973</v>
      </c>
      <c r="T129" s="4" t="s">
        <v>439</v>
      </c>
      <c r="U129" s="4"/>
      <c r="V129" s="30" t="s">
        <v>107</v>
      </c>
      <c r="W129" s="106">
        <v>46099</v>
      </c>
      <c r="X129" s="168">
        <v>0.64</v>
      </c>
      <c r="Y129" s="169" t="str">
        <f t="shared" si="29"/>
        <v>Đạt mức cơ bản và tái đánh giá sau 6 tháng</v>
      </c>
      <c r="Z129" s="4"/>
      <c r="AA129" s="4"/>
      <c r="AB129" s="82" t="s">
        <v>108</v>
      </c>
      <c r="AC129" s="4" t="s">
        <v>974</v>
      </c>
      <c r="AD129" s="4" t="s">
        <v>247</v>
      </c>
      <c r="AE129" s="4" t="s">
        <v>975</v>
      </c>
      <c r="AF129" s="82"/>
      <c r="AG129" s="4"/>
      <c r="AH129" s="165">
        <f t="shared" si="30"/>
        <v>0.64</v>
      </c>
      <c r="AI129" s="149" t="str">
        <f t="shared" si="27"/>
        <v>Đạt mức cơ bản và tái đánh giá sau 6 tháng</v>
      </c>
      <c r="AJ129" s="4"/>
      <c r="AK129" s="167"/>
      <c r="AL129" s="186">
        <f t="shared" si="26"/>
        <v>46283</v>
      </c>
      <c r="AM129" s="463" t="str">
        <f t="shared" si="28"/>
        <v>Đạt</v>
      </c>
      <c r="AN129" s="460"/>
      <c r="AO129" s="460">
        <f t="shared" si="19"/>
        <v>1</v>
      </c>
      <c r="AP129" s="460">
        <f t="shared" si="20"/>
        <v>0</v>
      </c>
      <c r="AQ129" s="471">
        <f t="shared" si="21"/>
        <v>0</v>
      </c>
      <c r="AR129" s="460" t="str">
        <f t="shared" si="22"/>
        <v>2007526Rau củ</v>
      </c>
    </row>
    <row r="130" spans="1:44" s="48" customFormat="1" ht="16.5" customHeight="1">
      <c r="A130" s="78">
        <v>127</v>
      </c>
      <c r="B130" s="30">
        <v>2026</v>
      </c>
      <c r="C130" s="30" t="s">
        <v>741</v>
      </c>
      <c r="D130" s="82" t="s">
        <v>90</v>
      </c>
      <c r="E130" s="102" t="s">
        <v>130</v>
      </c>
      <c r="F130" s="81" t="s">
        <v>881</v>
      </c>
      <c r="G130" s="82" t="s">
        <v>754</v>
      </c>
      <c r="H130" s="82" t="s">
        <v>216</v>
      </c>
      <c r="I130" s="102" t="s">
        <v>217</v>
      </c>
      <c r="J130" s="102" t="s">
        <v>96</v>
      </c>
      <c r="K130" s="102" t="s">
        <v>97</v>
      </c>
      <c r="L130" s="30">
        <v>2062578</v>
      </c>
      <c r="M130" s="102" t="s">
        <v>990</v>
      </c>
      <c r="N130" s="82" t="s">
        <v>991</v>
      </c>
      <c r="O130" s="82" t="s">
        <v>992</v>
      </c>
      <c r="P130" s="82" t="s">
        <v>993</v>
      </c>
      <c r="Q130" s="30" t="s">
        <v>994</v>
      </c>
      <c r="R130" s="82" t="s">
        <v>995</v>
      </c>
      <c r="S130" s="82" t="s">
        <v>996</v>
      </c>
      <c r="T130" s="82" t="s">
        <v>514</v>
      </c>
      <c r="U130" s="82"/>
      <c r="V130" s="30" t="s">
        <v>107</v>
      </c>
      <c r="W130" s="106">
        <v>46094</v>
      </c>
      <c r="X130" s="148">
        <v>0.65100000000000002</v>
      </c>
      <c r="Y130" s="149" t="str">
        <f t="shared" si="29"/>
        <v>Đạt mức cơ bản và tái đánh giá sau 6 tháng</v>
      </c>
      <c r="Z130" s="82"/>
      <c r="AA130" s="82"/>
      <c r="AB130" s="82" t="s">
        <v>110</v>
      </c>
      <c r="AC130" s="82" t="s">
        <v>997</v>
      </c>
      <c r="AD130" s="82"/>
      <c r="AE130" s="82"/>
      <c r="AF130" s="82" t="s">
        <v>976</v>
      </c>
      <c r="AG130" s="111" t="s">
        <v>998</v>
      </c>
      <c r="AH130" s="150">
        <f t="shared" si="30"/>
        <v>0.65100000000000002</v>
      </c>
      <c r="AI130" s="149" t="str">
        <f t="shared" si="27"/>
        <v>Đạt mức cơ bản và tái đánh giá sau 6 tháng</v>
      </c>
      <c r="AJ130" s="82"/>
      <c r="AK130" s="106"/>
      <c r="AL130" s="186">
        <f t="shared" si="26"/>
        <v>46278</v>
      </c>
      <c r="AM130" s="463" t="str">
        <f t="shared" si="28"/>
        <v>Đạt</v>
      </c>
      <c r="AN130" s="460"/>
      <c r="AO130" s="460">
        <f t="shared" si="19"/>
        <v>1</v>
      </c>
      <c r="AP130" s="460">
        <f t="shared" si="20"/>
        <v>0</v>
      </c>
      <c r="AQ130" s="471">
        <f t="shared" si="21"/>
        <v>0</v>
      </c>
      <c r="AR130" s="460" t="str">
        <f t="shared" si="22"/>
        <v>2062578Rau củ</v>
      </c>
    </row>
    <row r="131" spans="1:44" s="48" customFormat="1" ht="16.5" customHeight="1">
      <c r="A131" s="78">
        <v>128</v>
      </c>
      <c r="B131" s="30">
        <v>2026</v>
      </c>
      <c r="C131" s="30" t="s">
        <v>741</v>
      </c>
      <c r="D131" s="82" t="s">
        <v>90</v>
      </c>
      <c r="E131" s="102" t="s">
        <v>130</v>
      </c>
      <c r="F131" s="81" t="s">
        <v>881</v>
      </c>
      <c r="G131" s="82" t="s">
        <v>754</v>
      </c>
      <c r="H131" s="82" t="s">
        <v>216</v>
      </c>
      <c r="I131" s="102" t="s">
        <v>419</v>
      </c>
      <c r="J131" s="102" t="s">
        <v>132</v>
      </c>
      <c r="K131" s="102" t="s">
        <v>97</v>
      </c>
      <c r="L131" s="30">
        <v>2001154</v>
      </c>
      <c r="M131" s="102" t="s">
        <v>968</v>
      </c>
      <c r="N131" s="82"/>
      <c r="O131" s="82" t="s">
        <v>999</v>
      </c>
      <c r="P131" s="82" t="s">
        <v>1000</v>
      </c>
      <c r="Q131" s="30" t="s">
        <v>1001</v>
      </c>
      <c r="R131" s="82" t="s">
        <v>1002</v>
      </c>
      <c r="S131" s="82" t="s">
        <v>1003</v>
      </c>
      <c r="T131" s="82" t="s">
        <v>514</v>
      </c>
      <c r="U131" s="82"/>
      <c r="V131" s="30" t="s">
        <v>107</v>
      </c>
      <c r="W131" s="106">
        <v>46098</v>
      </c>
      <c r="X131" s="148">
        <v>0.40300000000000002</v>
      </c>
      <c r="Y131" s="149" t="str">
        <f t="shared" si="29"/>
        <v xml:space="preserve"> Không đạt và ngừng mua hàng</v>
      </c>
      <c r="Z131" s="82"/>
      <c r="AA131" s="82"/>
      <c r="AB131" s="82" t="s">
        <v>407</v>
      </c>
      <c r="AC131" s="81" t="s">
        <v>1004</v>
      </c>
      <c r="AD131" s="82" t="s">
        <v>247</v>
      </c>
      <c r="AE131" s="82" t="s">
        <v>1005</v>
      </c>
      <c r="AF131" s="82" t="s">
        <v>110</v>
      </c>
      <c r="AG131" s="122" t="s">
        <v>1006</v>
      </c>
      <c r="AH131" s="150">
        <f t="shared" si="30"/>
        <v>0.40300000000000002</v>
      </c>
      <c r="AI131" s="149" t="str">
        <f t="shared" si="27"/>
        <v xml:space="preserve"> Không đạt và ngừng mua hàng</v>
      </c>
      <c r="AJ131" s="82"/>
      <c r="AK131" s="106"/>
      <c r="AL131" s="186" t="b">
        <f t="shared" si="26"/>
        <v>0</v>
      </c>
      <c r="AM131" s="463" t="str">
        <f t="shared" si="28"/>
        <v>Không đạt</v>
      </c>
      <c r="AN131" s="460"/>
      <c r="AO131" s="460">
        <f t="shared" si="19"/>
        <v>0</v>
      </c>
      <c r="AP131" s="460">
        <f t="shared" si="20"/>
        <v>1</v>
      </c>
      <c r="AQ131" s="471">
        <f t="shared" si="21"/>
        <v>0</v>
      </c>
      <c r="AR131" s="460" t="str">
        <f t="shared" si="22"/>
        <v>2001154Rau củ</v>
      </c>
    </row>
    <row r="132" spans="1:44" s="48" customFormat="1" ht="25.5" customHeight="1">
      <c r="A132" s="78">
        <v>129</v>
      </c>
      <c r="B132" s="30">
        <v>2026</v>
      </c>
      <c r="C132" s="30" t="s">
        <v>741</v>
      </c>
      <c r="D132" s="82" t="s">
        <v>90</v>
      </c>
      <c r="E132" s="102" t="s">
        <v>130</v>
      </c>
      <c r="F132" s="81" t="s">
        <v>881</v>
      </c>
      <c r="G132" s="82" t="s">
        <v>754</v>
      </c>
      <c r="H132" s="82" t="s">
        <v>216</v>
      </c>
      <c r="I132" s="102" t="s">
        <v>419</v>
      </c>
      <c r="J132" s="102" t="s">
        <v>132</v>
      </c>
      <c r="K132" s="102" t="s">
        <v>97</v>
      </c>
      <c r="L132" s="30">
        <v>2001154</v>
      </c>
      <c r="M132" s="102" t="s">
        <v>968</v>
      </c>
      <c r="N132" s="82" t="s">
        <v>1007</v>
      </c>
      <c r="O132" s="82"/>
      <c r="P132" s="82" t="s">
        <v>1000</v>
      </c>
      <c r="Q132" s="30" t="s">
        <v>1001</v>
      </c>
      <c r="R132" s="82" t="s">
        <v>1002</v>
      </c>
      <c r="S132" s="82" t="s">
        <v>1008</v>
      </c>
      <c r="T132" s="82" t="s">
        <v>514</v>
      </c>
      <c r="U132" s="82"/>
      <c r="V132" s="30" t="s">
        <v>107</v>
      </c>
      <c r="W132" s="106">
        <v>46098</v>
      </c>
      <c r="X132" s="148">
        <v>0.65700000000000003</v>
      </c>
      <c r="Y132" s="149" t="str">
        <f t="shared" si="29"/>
        <v>Đạt mức cơ bản và tái đánh giá sau 6 tháng</v>
      </c>
      <c r="Z132" s="82"/>
      <c r="AA132" s="82"/>
      <c r="AB132" s="82" t="s">
        <v>407</v>
      </c>
      <c r="AC132" s="81" t="s">
        <v>1009</v>
      </c>
      <c r="AD132" s="82"/>
      <c r="AE132" s="82"/>
      <c r="AF132" s="82" t="s">
        <v>128</v>
      </c>
      <c r="AG132" s="81" t="s">
        <v>1010</v>
      </c>
      <c r="AH132" s="150">
        <v>0.72</v>
      </c>
      <c r="AI132" s="149" t="str">
        <f t="shared" si="27"/>
        <v>Đạt mức cơ bản và tái đánh giá sau 6 tháng</v>
      </c>
      <c r="AJ132" s="81" t="s">
        <v>1011</v>
      </c>
      <c r="AK132" s="106" t="s">
        <v>1012</v>
      </c>
      <c r="AL132" s="186">
        <f t="shared" ref="AL132:AL163" si="31">IF(AI132="","",IF(AI132="Không đạt và ngừng mua hàng",AI132,IF(AI132="Đạt mức cơ bản và tái đánh giá sau 6 tháng",DATE(YEAR(W132),MONTH(W132)+6,DAY(W132)),IF(AI132="Đạt mức trung bình và tái đánh giá sau 1 năm",DATE(YEAR(W132),MONTH(W132)+12,DAY(W132)),IF(AI132="Đạt mức cao và tái đánh giá sau 2 năm",DATE(YEAR(W132),MONTH(W132)+24,DAY(W132)))))))</f>
        <v>46282</v>
      </c>
      <c r="AM132" s="463" t="str">
        <f t="shared" si="28"/>
        <v>Đạt</v>
      </c>
      <c r="AN132" s="460"/>
      <c r="AO132" s="460">
        <f t="shared" ref="AO132:AO195" si="32">IF(AM132="đạt",1,0)</f>
        <v>1</v>
      </c>
      <c r="AP132" s="460">
        <f t="shared" ref="AP132:AP195" si="33">IF(AM132="không đạt",1,0)</f>
        <v>0</v>
      </c>
      <c r="AQ132" s="471">
        <f t="shared" ref="AQ132:AQ195" si="34">IF(AM132="",1,0)</f>
        <v>0</v>
      </c>
      <c r="AR132" s="460" t="str">
        <f t="shared" ref="AR132:AR195" si="35">L132&amp;E132</f>
        <v>2001154Rau củ</v>
      </c>
    </row>
    <row r="133" spans="1:44" s="48" customFormat="1" ht="16.5" customHeight="1">
      <c r="A133" s="78">
        <v>130</v>
      </c>
      <c r="B133" s="30">
        <v>2026</v>
      </c>
      <c r="C133" s="30" t="s">
        <v>741</v>
      </c>
      <c r="D133" s="82" t="s">
        <v>90</v>
      </c>
      <c r="E133" s="102" t="s">
        <v>188</v>
      </c>
      <c r="F133" s="81" t="s">
        <v>1013</v>
      </c>
      <c r="G133" s="102" t="s">
        <v>190</v>
      </c>
      <c r="H133" s="85" t="s">
        <v>94</v>
      </c>
      <c r="I133" s="102" t="s">
        <v>118</v>
      </c>
      <c r="J133" s="102" t="s">
        <v>178</v>
      </c>
      <c r="K133" s="102" t="s">
        <v>97</v>
      </c>
      <c r="L133" s="30" t="s">
        <v>179</v>
      </c>
      <c r="M133" s="102" t="s">
        <v>1014</v>
      </c>
      <c r="N133" s="82" t="s">
        <v>1015</v>
      </c>
      <c r="O133" s="82"/>
      <c r="P133" s="82" t="s">
        <v>1016</v>
      </c>
      <c r="Q133" s="30" t="s">
        <v>1017</v>
      </c>
      <c r="R133" s="82" t="s">
        <v>1018</v>
      </c>
      <c r="S133" s="82" t="s">
        <v>1019</v>
      </c>
      <c r="T133" s="82" t="s">
        <v>302</v>
      </c>
      <c r="U133" s="82"/>
      <c r="V133" s="30" t="s">
        <v>107</v>
      </c>
      <c r="W133" s="106">
        <v>46100</v>
      </c>
      <c r="X133" s="148">
        <v>0.76</v>
      </c>
      <c r="Y133" s="149" t="str">
        <f t="shared" si="29"/>
        <v>Đạt mức trung bình và tái đánh giá sau 1 năm</v>
      </c>
      <c r="Z133" s="82"/>
      <c r="AA133" s="82"/>
      <c r="AB133" s="82" t="s">
        <v>110</v>
      </c>
      <c r="AC133" s="81" t="s">
        <v>1020</v>
      </c>
      <c r="AD133" s="82" t="s">
        <v>247</v>
      </c>
      <c r="AE133" s="81" t="s">
        <v>1021</v>
      </c>
      <c r="AF133" s="82" t="s">
        <v>128</v>
      </c>
      <c r="AG133" s="81" t="s">
        <v>1022</v>
      </c>
      <c r="AH133" s="150">
        <f>X133</f>
        <v>0.76</v>
      </c>
      <c r="AI133" s="149" t="str">
        <f t="shared" si="27"/>
        <v>Đạt mức trung bình và tái đánh giá sau 1 năm</v>
      </c>
      <c r="AJ133" s="81"/>
      <c r="AK133" s="106"/>
      <c r="AL133" s="186">
        <f t="shared" si="31"/>
        <v>46465</v>
      </c>
      <c r="AM133" s="463" t="str">
        <f t="shared" si="28"/>
        <v>Đạt</v>
      </c>
      <c r="AN133" s="460"/>
      <c r="AO133" s="460">
        <f t="shared" si="32"/>
        <v>1</v>
      </c>
      <c r="AP133" s="460">
        <f t="shared" si="33"/>
        <v>0</v>
      </c>
      <c r="AQ133" s="471">
        <f t="shared" si="34"/>
        <v>0</v>
      </c>
      <c r="AR133" s="460" t="str">
        <f t="shared" si="35"/>
        <v>NCC mớiThức ăn nấu sẵn</v>
      </c>
    </row>
    <row r="134" spans="1:44" s="48" customFormat="1" ht="16.5" customHeight="1">
      <c r="A134" s="78">
        <v>131</v>
      </c>
      <c r="B134" s="30">
        <v>2026</v>
      </c>
      <c r="C134" s="30" t="s">
        <v>741</v>
      </c>
      <c r="D134" s="82" t="s">
        <v>90</v>
      </c>
      <c r="E134" s="102" t="s">
        <v>91</v>
      </c>
      <c r="F134" s="81" t="s">
        <v>1023</v>
      </c>
      <c r="G134" s="102" t="s">
        <v>93</v>
      </c>
      <c r="H134" s="85" t="s">
        <v>94</v>
      </c>
      <c r="I134" s="102" t="s">
        <v>118</v>
      </c>
      <c r="J134" s="102" t="s">
        <v>132</v>
      </c>
      <c r="K134" s="102" t="s">
        <v>697</v>
      </c>
      <c r="L134" s="30">
        <v>2010622</v>
      </c>
      <c r="M134" s="102" t="s">
        <v>1024</v>
      </c>
      <c r="N134" s="82" t="s">
        <v>1025</v>
      </c>
      <c r="O134" s="82"/>
      <c r="P134" s="82" t="s">
        <v>1026</v>
      </c>
      <c r="Q134" s="155" t="s">
        <v>1027</v>
      </c>
      <c r="R134" s="82" t="s">
        <v>1028</v>
      </c>
      <c r="S134" s="82" t="s">
        <v>1029</v>
      </c>
      <c r="T134" s="82" t="s">
        <v>302</v>
      </c>
      <c r="U134" s="82"/>
      <c r="V134" s="30" t="s">
        <v>107</v>
      </c>
      <c r="W134" s="106">
        <v>46099</v>
      </c>
      <c r="X134" s="148">
        <v>0.66300000000000003</v>
      </c>
      <c r="Y134" s="149" t="str">
        <f t="shared" si="29"/>
        <v>Đạt mức cơ bản và tái đánh giá sau 6 tháng</v>
      </c>
      <c r="Z134" s="82"/>
      <c r="AA134" s="82"/>
      <c r="AB134" s="82" t="s">
        <v>110</v>
      </c>
      <c r="AC134" s="81" t="s">
        <v>1030</v>
      </c>
      <c r="AD134" s="82" t="s">
        <v>247</v>
      </c>
      <c r="AE134" s="81" t="s">
        <v>1031</v>
      </c>
      <c r="AF134" s="82" t="s">
        <v>128</v>
      </c>
      <c r="AG134" s="81" t="s">
        <v>1032</v>
      </c>
      <c r="AH134" s="150">
        <f>X134</f>
        <v>0.66300000000000003</v>
      </c>
      <c r="AI134" s="149" t="str">
        <f t="shared" si="27"/>
        <v>Đạt mức cơ bản và tái đánh giá sau 6 tháng</v>
      </c>
      <c r="AJ134" s="82"/>
      <c r="AK134" s="106"/>
      <c r="AL134" s="186">
        <f t="shared" si="31"/>
        <v>46283</v>
      </c>
      <c r="AM134" s="463" t="str">
        <f t="shared" si="28"/>
        <v>Đạt</v>
      </c>
      <c r="AN134" s="460"/>
      <c r="AO134" s="460">
        <f t="shared" si="32"/>
        <v>1</v>
      </c>
      <c r="AP134" s="460">
        <f t="shared" si="33"/>
        <v>0</v>
      </c>
      <c r="AQ134" s="471">
        <f t="shared" si="34"/>
        <v>0</v>
      </c>
      <c r="AR134" s="460" t="str">
        <f t="shared" si="35"/>
        <v>2010622Thủy hải sản</v>
      </c>
    </row>
    <row r="135" spans="1:44" s="48" customFormat="1" ht="16.5" customHeight="1">
      <c r="A135" s="78">
        <v>132</v>
      </c>
      <c r="B135" s="30">
        <v>2026</v>
      </c>
      <c r="C135" s="155" t="s">
        <v>741</v>
      </c>
      <c r="D135" s="30" t="s">
        <v>90</v>
      </c>
      <c r="E135" s="82" t="s">
        <v>188</v>
      </c>
      <c r="F135" s="137" t="s">
        <v>673</v>
      </c>
      <c r="G135" s="137" t="s">
        <v>190</v>
      </c>
      <c r="H135" s="85" t="s">
        <v>94</v>
      </c>
      <c r="I135" s="102" t="s">
        <v>118</v>
      </c>
      <c r="J135" s="102" t="s">
        <v>132</v>
      </c>
      <c r="K135" s="156" t="s">
        <v>97</v>
      </c>
      <c r="L135" s="30">
        <v>2010991</v>
      </c>
      <c r="M135" s="156" t="s">
        <v>1033</v>
      </c>
      <c r="N135" s="156" t="s">
        <v>1034</v>
      </c>
      <c r="O135" s="137" t="s">
        <v>1035</v>
      </c>
      <c r="P135" s="161" t="s">
        <v>1036</v>
      </c>
      <c r="Q135" s="159" t="s">
        <v>1037</v>
      </c>
      <c r="R135" s="188" t="s">
        <v>1038</v>
      </c>
      <c r="S135" s="82" t="s">
        <v>1039</v>
      </c>
      <c r="T135" s="102" t="s">
        <v>504</v>
      </c>
      <c r="U135" s="82"/>
      <c r="V135" s="30" t="s">
        <v>107</v>
      </c>
      <c r="W135" s="106">
        <v>46094</v>
      </c>
      <c r="X135" s="148">
        <v>0.63</v>
      </c>
      <c r="Y135" s="149" t="str">
        <f t="shared" si="29"/>
        <v>Đạt mức cơ bản và tái đánh giá sau 6 tháng</v>
      </c>
      <c r="Z135" s="82"/>
      <c r="AA135" s="82"/>
      <c r="AB135" s="82" t="s">
        <v>407</v>
      </c>
      <c r="AC135" s="122" t="s">
        <v>1040</v>
      </c>
      <c r="AD135" s="82" t="s">
        <v>247</v>
      </c>
      <c r="AE135" s="81" t="s">
        <v>1041</v>
      </c>
      <c r="AF135" s="82" t="s">
        <v>128</v>
      </c>
      <c r="AG135" s="122" t="s">
        <v>1042</v>
      </c>
      <c r="AH135" s="148">
        <v>0.63</v>
      </c>
      <c r="AI135" s="149" t="str">
        <f t="shared" si="27"/>
        <v>Đạt mức cơ bản và tái đánh giá sau 6 tháng</v>
      </c>
      <c r="AJ135" s="82"/>
      <c r="AK135" s="106"/>
      <c r="AL135" s="186">
        <f t="shared" si="31"/>
        <v>46278</v>
      </c>
      <c r="AM135" s="463" t="str">
        <f t="shared" si="28"/>
        <v>Đạt</v>
      </c>
      <c r="AN135" s="460"/>
      <c r="AO135" s="460">
        <f t="shared" si="32"/>
        <v>1</v>
      </c>
      <c r="AP135" s="460">
        <f t="shared" si="33"/>
        <v>0</v>
      </c>
      <c r="AQ135" s="471">
        <f t="shared" si="34"/>
        <v>0</v>
      </c>
      <c r="AR135" s="460" t="str">
        <f t="shared" si="35"/>
        <v>2010991Thức ăn nấu sẵn</v>
      </c>
    </row>
    <row r="136" spans="1:44" s="48" customFormat="1" ht="16.5" customHeight="1">
      <c r="A136" s="78">
        <v>133</v>
      </c>
      <c r="B136" s="30">
        <v>2026</v>
      </c>
      <c r="C136" s="30" t="s">
        <v>741</v>
      </c>
      <c r="D136" s="102" t="s">
        <v>90</v>
      </c>
      <c r="E136" s="102" t="s">
        <v>91</v>
      </c>
      <c r="F136" s="137" t="s">
        <v>1043</v>
      </c>
      <c r="G136" s="102" t="s">
        <v>93</v>
      </c>
      <c r="H136" s="85" t="s">
        <v>94</v>
      </c>
      <c r="I136" s="102" t="s">
        <v>118</v>
      </c>
      <c r="J136" s="102" t="s">
        <v>132</v>
      </c>
      <c r="K136" s="156" t="s">
        <v>97</v>
      </c>
      <c r="L136" s="30" t="s">
        <v>1044</v>
      </c>
      <c r="M136" s="102" t="s">
        <v>1045</v>
      </c>
      <c r="N136" s="82" t="s">
        <v>1046</v>
      </c>
      <c r="O136" s="102"/>
      <c r="P136" s="82" t="s">
        <v>1047</v>
      </c>
      <c r="Q136" s="82" t="s">
        <v>1048</v>
      </c>
      <c r="R136" s="82" t="s">
        <v>1049</v>
      </c>
      <c r="S136" s="82" t="s">
        <v>1050</v>
      </c>
      <c r="T136" s="102" t="s">
        <v>504</v>
      </c>
      <c r="U136" s="82"/>
      <c r="V136" s="30" t="s">
        <v>107</v>
      </c>
      <c r="W136" s="106">
        <v>46099</v>
      </c>
      <c r="X136" s="148">
        <v>0.6</v>
      </c>
      <c r="Y136" s="149" t="str">
        <f t="shared" si="29"/>
        <v>Đạt mức cơ bản và tái đánh giá sau 6 tháng</v>
      </c>
      <c r="Z136" s="82"/>
      <c r="AA136" s="82"/>
      <c r="AB136" s="82" t="s">
        <v>110</v>
      </c>
      <c r="AC136" s="122" t="s">
        <v>1051</v>
      </c>
      <c r="AD136" s="82" t="s">
        <v>247</v>
      </c>
      <c r="AE136" s="122" t="s">
        <v>1052</v>
      </c>
      <c r="AF136" s="82" t="s">
        <v>128</v>
      </c>
      <c r="AG136" s="122" t="s">
        <v>1053</v>
      </c>
      <c r="AH136" s="148">
        <v>0.6</v>
      </c>
      <c r="AI136" s="149" t="str">
        <f t="shared" si="27"/>
        <v>Đạt mức cơ bản và tái đánh giá sau 6 tháng</v>
      </c>
      <c r="AJ136" s="82"/>
      <c r="AK136" s="106"/>
      <c r="AL136" s="186">
        <f t="shared" si="31"/>
        <v>46283</v>
      </c>
      <c r="AM136" s="463" t="str">
        <f t="shared" si="28"/>
        <v>Đạt</v>
      </c>
      <c r="AN136" s="460"/>
      <c r="AO136" s="460">
        <f t="shared" si="32"/>
        <v>1</v>
      </c>
      <c r="AP136" s="460">
        <f t="shared" si="33"/>
        <v>0</v>
      </c>
      <c r="AQ136" s="471">
        <f t="shared" si="34"/>
        <v>0</v>
      </c>
      <c r="AR136" s="460" t="str">
        <f t="shared" si="35"/>
        <v>2000521Thủy hải sản</v>
      </c>
    </row>
    <row r="137" spans="1:44" s="48" customFormat="1" ht="16.5" customHeight="1">
      <c r="A137" s="78">
        <v>134</v>
      </c>
      <c r="B137" s="30">
        <v>2026</v>
      </c>
      <c r="C137" s="30" t="s">
        <v>741</v>
      </c>
      <c r="D137" s="102" t="s">
        <v>90</v>
      </c>
      <c r="E137" s="102" t="s">
        <v>91</v>
      </c>
      <c r="F137" s="137" t="s">
        <v>1054</v>
      </c>
      <c r="G137" s="81" t="s">
        <v>1055</v>
      </c>
      <c r="H137" s="82" t="s">
        <v>216</v>
      </c>
      <c r="I137" s="102" t="s">
        <v>723</v>
      </c>
      <c r="J137" s="102" t="s">
        <v>178</v>
      </c>
      <c r="K137" s="156" t="s">
        <v>97</v>
      </c>
      <c r="L137" s="30" t="s">
        <v>179</v>
      </c>
      <c r="M137" s="102" t="s">
        <v>1056</v>
      </c>
      <c r="N137" s="82" t="s">
        <v>1057</v>
      </c>
      <c r="O137" s="102"/>
      <c r="P137" s="82" t="s">
        <v>1058</v>
      </c>
      <c r="Q137" s="82"/>
      <c r="R137" s="189" t="s">
        <v>1059</v>
      </c>
      <c r="S137" s="81" t="s">
        <v>1060</v>
      </c>
      <c r="T137" s="102" t="s">
        <v>227</v>
      </c>
      <c r="U137" s="82" t="s">
        <v>474</v>
      </c>
      <c r="V137" s="30" t="s">
        <v>107</v>
      </c>
      <c r="W137" s="106">
        <v>46099</v>
      </c>
      <c r="X137" s="148">
        <v>0.78800000000000003</v>
      </c>
      <c r="Y137" s="149" t="str">
        <f t="shared" si="29"/>
        <v>Đạt mức trung bình và tái đánh giá sau 1 năm</v>
      </c>
      <c r="Z137" s="82"/>
      <c r="AA137" s="82"/>
      <c r="AB137" s="82" t="s">
        <v>140</v>
      </c>
      <c r="AC137" s="122" t="s">
        <v>1061</v>
      </c>
      <c r="AD137" s="82" t="s">
        <v>247</v>
      </c>
      <c r="AE137" s="122" t="s">
        <v>1062</v>
      </c>
      <c r="AF137" s="82" t="s">
        <v>128</v>
      </c>
      <c r="AG137" s="122" t="s">
        <v>1063</v>
      </c>
      <c r="AH137" s="148">
        <v>0.78800000000000003</v>
      </c>
      <c r="AI137" s="149" t="str">
        <f t="shared" si="27"/>
        <v>Đạt mức trung bình và tái đánh giá sau 1 năm</v>
      </c>
      <c r="AJ137" s="82"/>
      <c r="AK137" s="106"/>
      <c r="AL137" s="186">
        <f t="shared" si="31"/>
        <v>46464</v>
      </c>
      <c r="AM137" s="463" t="str">
        <f t="shared" si="28"/>
        <v>Đạt</v>
      </c>
      <c r="AN137" s="460"/>
      <c r="AO137" s="460">
        <f t="shared" si="32"/>
        <v>1</v>
      </c>
      <c r="AP137" s="460">
        <f t="shared" si="33"/>
        <v>0</v>
      </c>
      <c r="AQ137" s="471">
        <f t="shared" si="34"/>
        <v>0</v>
      </c>
      <c r="AR137" s="460" t="str">
        <f t="shared" si="35"/>
        <v>NCC mớiThủy hải sản</v>
      </c>
    </row>
    <row r="138" spans="1:44" s="48" customFormat="1" ht="16.5" customHeight="1">
      <c r="A138" s="78">
        <v>135</v>
      </c>
      <c r="B138" s="30">
        <v>2026</v>
      </c>
      <c r="C138" s="30" t="s">
        <v>741</v>
      </c>
      <c r="D138" s="102" t="s">
        <v>90</v>
      </c>
      <c r="E138" s="102" t="s">
        <v>130</v>
      </c>
      <c r="F138" s="81" t="s">
        <v>881</v>
      </c>
      <c r="G138" s="81" t="s">
        <v>754</v>
      </c>
      <c r="H138" s="82" t="s">
        <v>216</v>
      </c>
      <c r="I138" s="102" t="s">
        <v>419</v>
      </c>
      <c r="J138" s="102" t="s">
        <v>96</v>
      </c>
      <c r="K138" s="102" t="s">
        <v>507</v>
      </c>
      <c r="L138" s="30" t="s">
        <v>410</v>
      </c>
      <c r="M138" s="102" t="s">
        <v>411</v>
      </c>
      <c r="N138" s="82"/>
      <c r="O138" s="102" t="s">
        <v>1064</v>
      </c>
      <c r="P138" s="82" t="s">
        <v>413</v>
      </c>
      <c r="Q138" s="82" t="s">
        <v>414</v>
      </c>
      <c r="R138" s="82" t="s">
        <v>1065</v>
      </c>
      <c r="S138" s="82" t="s">
        <v>1066</v>
      </c>
      <c r="T138" s="82" t="s">
        <v>381</v>
      </c>
      <c r="U138" s="82"/>
      <c r="V138" s="30" t="s">
        <v>107</v>
      </c>
      <c r="W138" s="106">
        <v>46094</v>
      </c>
      <c r="X138" s="148">
        <v>0.52</v>
      </c>
      <c r="Y138" s="149" t="str">
        <f t="shared" si="29"/>
        <v xml:space="preserve"> Không đạt và ngừng mua hàng</v>
      </c>
      <c r="Z138" s="82"/>
      <c r="AA138" s="82"/>
      <c r="AB138" s="82" t="s">
        <v>108</v>
      </c>
      <c r="AC138" s="82" t="s">
        <v>1067</v>
      </c>
      <c r="AD138" s="82" t="s">
        <v>247</v>
      </c>
      <c r="AE138" s="122" t="s">
        <v>1068</v>
      </c>
      <c r="AF138" s="82" t="s">
        <v>174</v>
      </c>
      <c r="AG138" s="81" t="s">
        <v>1069</v>
      </c>
      <c r="AH138" s="150">
        <f>X138</f>
        <v>0.52</v>
      </c>
      <c r="AI138" s="149" t="str">
        <f t="shared" si="27"/>
        <v xml:space="preserve"> Không đạt và ngừng mua hàng</v>
      </c>
      <c r="AJ138" s="82"/>
      <c r="AK138" s="106"/>
      <c r="AL138" s="186" t="b">
        <f t="shared" si="31"/>
        <v>0</v>
      </c>
      <c r="AM138" s="463" t="str">
        <f t="shared" si="28"/>
        <v>Không đạt</v>
      </c>
      <c r="AN138" s="460"/>
      <c r="AO138" s="460">
        <f t="shared" si="32"/>
        <v>0</v>
      </c>
      <c r="AP138" s="460">
        <f t="shared" si="33"/>
        <v>1</v>
      </c>
      <c r="AQ138" s="471">
        <f t="shared" si="34"/>
        <v>0</v>
      </c>
      <c r="AR138" s="460" t="str">
        <f t="shared" si="35"/>
        <v>2062748Rau củ</v>
      </c>
    </row>
    <row r="139" spans="1:44" ht="16.5" customHeight="1">
      <c r="A139" s="78">
        <v>136</v>
      </c>
      <c r="B139" s="30">
        <v>2026</v>
      </c>
      <c r="C139" s="30" t="s">
        <v>741</v>
      </c>
      <c r="D139" s="102" t="s">
        <v>90</v>
      </c>
      <c r="E139" s="28" t="s">
        <v>188</v>
      </c>
      <c r="F139" s="166" t="s">
        <v>398</v>
      </c>
      <c r="G139" s="4" t="s">
        <v>190</v>
      </c>
      <c r="H139" s="82" t="s">
        <v>216</v>
      </c>
      <c r="I139" s="28" t="s">
        <v>1070</v>
      </c>
      <c r="J139" s="28" t="s">
        <v>178</v>
      </c>
      <c r="K139" s="28" t="s">
        <v>697</v>
      </c>
      <c r="L139" s="190" t="s">
        <v>179</v>
      </c>
      <c r="M139" s="102" t="s">
        <v>1071</v>
      </c>
      <c r="N139" s="191" t="s">
        <v>1072</v>
      </c>
      <c r="O139" s="4"/>
      <c r="P139" s="480" t="s">
        <v>1073</v>
      </c>
      <c r="Q139" s="192" t="s">
        <v>1074</v>
      </c>
      <c r="R139" s="193" t="s">
        <v>1075</v>
      </c>
      <c r="S139" s="4" t="s">
        <v>1076</v>
      </c>
      <c r="T139" s="82" t="s">
        <v>381</v>
      </c>
      <c r="U139" s="4"/>
      <c r="V139" s="30" t="s">
        <v>107</v>
      </c>
      <c r="W139" s="167">
        <v>46093</v>
      </c>
      <c r="X139" s="168">
        <v>0.62</v>
      </c>
      <c r="Y139" s="169" t="str">
        <f t="shared" si="29"/>
        <v>Đạt mức cơ bản và tái đánh giá sau 6 tháng</v>
      </c>
      <c r="Z139" s="4"/>
      <c r="AA139" s="4"/>
      <c r="AB139" s="82" t="s">
        <v>407</v>
      </c>
      <c r="AC139" s="166" t="s">
        <v>1077</v>
      </c>
      <c r="AD139" s="82" t="s">
        <v>247</v>
      </c>
      <c r="AE139" s="166" t="s">
        <v>1078</v>
      </c>
      <c r="AF139" s="82" t="s">
        <v>128</v>
      </c>
      <c r="AG139" s="4" t="s">
        <v>1079</v>
      </c>
      <c r="AH139" s="168">
        <v>0.62</v>
      </c>
      <c r="AI139" s="149" t="str">
        <f t="shared" ref="AI139:AI156" si="36">IF(AH139="","",IF(AH139&lt;60%," Không đạt và ngừng mua hàng",(IF(AND(AH139&gt;=60%,AH139&lt;=75%),"Đạt mức cơ bản và tái đánh giá sau 6 tháng",(IF(AND(AH139&gt;=75%,AH139&lt;=90%),"Đạt mức trung bình và tái đánh giá sau 1 năm","Đạt mức cao và tái đánh giá sau 2 năm"))))))</f>
        <v>Đạt mức cơ bản và tái đánh giá sau 6 tháng</v>
      </c>
      <c r="AJ139" s="4"/>
      <c r="AK139" s="167"/>
      <c r="AL139" s="186">
        <f t="shared" si="31"/>
        <v>46277</v>
      </c>
      <c r="AM139" s="463" t="str">
        <f t="shared" si="28"/>
        <v>Đạt</v>
      </c>
      <c r="AN139" s="460"/>
      <c r="AO139" s="460">
        <f t="shared" si="32"/>
        <v>1</v>
      </c>
      <c r="AP139" s="460">
        <f t="shared" si="33"/>
        <v>0</v>
      </c>
      <c r="AQ139" s="471">
        <f t="shared" si="34"/>
        <v>0</v>
      </c>
      <c r="AR139" s="460" t="str">
        <f t="shared" si="35"/>
        <v>NCC mớiThức ăn nấu sẵn</v>
      </c>
    </row>
    <row r="140" spans="1:44" ht="16.5" customHeight="1">
      <c r="A140" s="78">
        <v>137</v>
      </c>
      <c r="B140" s="30">
        <v>2026</v>
      </c>
      <c r="C140" s="30" t="s">
        <v>741</v>
      </c>
      <c r="D140" s="102" t="s">
        <v>90</v>
      </c>
      <c r="E140" s="102" t="s">
        <v>130</v>
      </c>
      <c r="F140" s="166" t="s">
        <v>881</v>
      </c>
      <c r="G140" s="166" t="s">
        <v>754</v>
      </c>
      <c r="H140" s="82" t="s">
        <v>216</v>
      </c>
      <c r="I140" s="102" t="s">
        <v>217</v>
      </c>
      <c r="J140" s="102" t="s">
        <v>96</v>
      </c>
      <c r="K140" s="102" t="s">
        <v>97</v>
      </c>
      <c r="L140" s="30" t="s">
        <v>1080</v>
      </c>
      <c r="M140" s="102" t="s">
        <v>1081</v>
      </c>
      <c r="N140" s="4"/>
      <c r="O140" s="4" t="s">
        <v>1082</v>
      </c>
      <c r="P140" s="82" t="s">
        <v>1083</v>
      </c>
      <c r="Q140" s="4" t="s">
        <v>1084</v>
      </c>
      <c r="R140" s="4" t="s">
        <v>1085</v>
      </c>
      <c r="S140" s="4" t="s">
        <v>1086</v>
      </c>
      <c r="T140" s="82" t="s">
        <v>381</v>
      </c>
      <c r="U140" s="4"/>
      <c r="V140" s="30" t="s">
        <v>107</v>
      </c>
      <c r="W140" s="167">
        <v>46099</v>
      </c>
      <c r="X140" s="168">
        <v>0.61</v>
      </c>
      <c r="Y140" s="169" t="str">
        <f t="shared" si="29"/>
        <v>Đạt mức cơ bản và tái đánh giá sau 6 tháng</v>
      </c>
      <c r="Z140" s="4"/>
      <c r="AA140" s="4"/>
      <c r="AB140" s="82" t="s">
        <v>108</v>
      </c>
      <c r="AC140" s="4" t="s">
        <v>1087</v>
      </c>
      <c r="AD140" s="82" t="s">
        <v>247</v>
      </c>
      <c r="AE140" s="204" t="s">
        <v>1088</v>
      </c>
      <c r="AF140" s="82" t="s">
        <v>128</v>
      </c>
      <c r="AG140" s="166" t="s">
        <v>1089</v>
      </c>
      <c r="AH140" s="168">
        <f>X140</f>
        <v>0.61</v>
      </c>
      <c r="AI140" s="149" t="str">
        <f t="shared" si="36"/>
        <v>Đạt mức cơ bản và tái đánh giá sau 6 tháng</v>
      </c>
      <c r="AJ140" s="4"/>
      <c r="AK140" s="167"/>
      <c r="AL140" s="186">
        <f t="shared" si="31"/>
        <v>46283</v>
      </c>
      <c r="AM140" s="463" t="str">
        <f t="shared" si="28"/>
        <v>Đạt</v>
      </c>
      <c r="AN140" s="460"/>
      <c r="AO140" s="460">
        <f t="shared" si="32"/>
        <v>1</v>
      </c>
      <c r="AP140" s="460">
        <f t="shared" si="33"/>
        <v>0</v>
      </c>
      <c r="AQ140" s="471">
        <f t="shared" si="34"/>
        <v>0</v>
      </c>
      <c r="AR140" s="460" t="str">
        <f t="shared" si="35"/>
        <v>2060481Rau củ</v>
      </c>
    </row>
    <row r="141" spans="1:44" ht="16.5" customHeight="1">
      <c r="A141" s="78">
        <v>138</v>
      </c>
      <c r="B141" s="30">
        <v>2026</v>
      </c>
      <c r="C141" s="30" t="s">
        <v>741</v>
      </c>
      <c r="D141" s="102" t="s">
        <v>90</v>
      </c>
      <c r="E141" s="102" t="s">
        <v>130</v>
      </c>
      <c r="F141" s="166" t="s">
        <v>249</v>
      </c>
      <c r="G141" s="102" t="s">
        <v>754</v>
      </c>
      <c r="H141" s="85" t="s">
        <v>94</v>
      </c>
      <c r="I141" s="102" t="s">
        <v>250</v>
      </c>
      <c r="J141" s="102" t="s">
        <v>132</v>
      </c>
      <c r="K141" s="102" t="s">
        <v>507</v>
      </c>
      <c r="L141" s="30">
        <v>2062533</v>
      </c>
      <c r="M141" s="102" t="s">
        <v>1090</v>
      </c>
      <c r="N141" s="82" t="s">
        <v>1091</v>
      </c>
      <c r="O141" s="4"/>
      <c r="P141" s="82" t="s">
        <v>970</v>
      </c>
      <c r="Q141" s="27" t="s">
        <v>1092</v>
      </c>
      <c r="R141" s="4" t="s">
        <v>1093</v>
      </c>
      <c r="S141" s="82" t="s">
        <v>1094</v>
      </c>
      <c r="T141" s="82" t="s">
        <v>257</v>
      </c>
      <c r="U141" s="4"/>
      <c r="V141" s="30" t="s">
        <v>107</v>
      </c>
      <c r="W141" s="167">
        <v>46100</v>
      </c>
      <c r="X141" s="148">
        <v>0.64600000000000002</v>
      </c>
      <c r="Y141" s="149" t="str">
        <f t="shared" si="29"/>
        <v>Đạt mức cơ bản và tái đánh giá sau 6 tháng</v>
      </c>
      <c r="Z141" s="4"/>
      <c r="AA141" s="4"/>
      <c r="AB141" s="82" t="s">
        <v>150</v>
      </c>
      <c r="AC141" s="137" t="s">
        <v>1095</v>
      </c>
      <c r="AD141" s="102" t="s">
        <v>865</v>
      </c>
      <c r="AE141" s="137" t="s">
        <v>1096</v>
      </c>
      <c r="AF141" s="102" t="s">
        <v>128</v>
      </c>
      <c r="AG141" s="81" t="s">
        <v>1097</v>
      </c>
      <c r="AH141" s="148">
        <v>0.64600000000000002</v>
      </c>
      <c r="AI141" s="149" t="str">
        <f t="shared" si="36"/>
        <v>Đạt mức cơ bản và tái đánh giá sau 6 tháng</v>
      </c>
      <c r="AJ141" s="4"/>
      <c r="AK141" s="167"/>
      <c r="AL141" s="186">
        <f t="shared" si="31"/>
        <v>46284</v>
      </c>
      <c r="AM141" s="463" t="str">
        <f t="shared" si="28"/>
        <v>Đạt</v>
      </c>
      <c r="AN141" s="460"/>
      <c r="AO141" s="460">
        <f t="shared" si="32"/>
        <v>1</v>
      </c>
      <c r="AP141" s="460">
        <f t="shared" si="33"/>
        <v>0</v>
      </c>
      <c r="AQ141" s="471">
        <f t="shared" si="34"/>
        <v>0</v>
      </c>
      <c r="AR141" s="460" t="str">
        <f t="shared" si="35"/>
        <v>2062533Rau củ</v>
      </c>
    </row>
    <row r="142" spans="1:44" ht="16.5" customHeight="1">
      <c r="A142" s="78">
        <v>139</v>
      </c>
      <c r="B142" s="30">
        <v>2026</v>
      </c>
      <c r="C142" s="30" t="s">
        <v>741</v>
      </c>
      <c r="D142" s="102" t="s">
        <v>90</v>
      </c>
      <c r="E142" s="102" t="s">
        <v>130</v>
      </c>
      <c r="F142" s="166" t="s">
        <v>249</v>
      </c>
      <c r="G142" s="102" t="s">
        <v>754</v>
      </c>
      <c r="H142" s="85" t="s">
        <v>94</v>
      </c>
      <c r="I142" s="102" t="s">
        <v>250</v>
      </c>
      <c r="J142" s="102" t="s">
        <v>96</v>
      </c>
      <c r="K142" s="102" t="s">
        <v>507</v>
      </c>
      <c r="L142" s="30">
        <v>2062533</v>
      </c>
      <c r="M142" s="102" t="s">
        <v>1090</v>
      </c>
      <c r="N142" s="4"/>
      <c r="O142" s="82" t="s">
        <v>1098</v>
      </c>
      <c r="P142" s="82" t="s">
        <v>970</v>
      </c>
      <c r="Q142" s="27" t="s">
        <v>1092</v>
      </c>
      <c r="R142" s="4" t="s">
        <v>1093</v>
      </c>
      <c r="S142" s="82" t="s">
        <v>1099</v>
      </c>
      <c r="T142" s="82" t="s">
        <v>257</v>
      </c>
      <c r="U142" s="4"/>
      <c r="V142" s="30" t="s">
        <v>107</v>
      </c>
      <c r="W142" s="167">
        <v>46100</v>
      </c>
      <c r="X142" s="148">
        <v>0.66</v>
      </c>
      <c r="Y142" s="149" t="str">
        <f t="shared" si="29"/>
        <v>Đạt mức cơ bản và tái đánh giá sau 6 tháng</v>
      </c>
      <c r="Z142" s="4"/>
      <c r="AA142" s="4"/>
      <c r="AB142" s="82" t="s">
        <v>108</v>
      </c>
      <c r="AC142" s="102" t="s">
        <v>1100</v>
      </c>
      <c r="AD142" s="82" t="s">
        <v>247</v>
      </c>
      <c r="AE142" s="137" t="s">
        <v>1101</v>
      </c>
      <c r="AF142" s="82"/>
      <c r="AG142" s="4"/>
      <c r="AH142" s="150">
        <v>0.66</v>
      </c>
      <c r="AI142" s="149" t="str">
        <f t="shared" si="36"/>
        <v>Đạt mức cơ bản và tái đánh giá sau 6 tháng</v>
      </c>
      <c r="AJ142" s="4"/>
      <c r="AK142" s="167"/>
      <c r="AL142" s="186">
        <f t="shared" si="31"/>
        <v>46284</v>
      </c>
      <c r="AM142" s="463" t="str">
        <f t="shared" si="28"/>
        <v>Đạt</v>
      </c>
      <c r="AN142" s="460"/>
      <c r="AO142" s="460">
        <f t="shared" si="32"/>
        <v>1</v>
      </c>
      <c r="AP142" s="460">
        <f t="shared" si="33"/>
        <v>0</v>
      </c>
      <c r="AQ142" s="471">
        <f t="shared" si="34"/>
        <v>0</v>
      </c>
      <c r="AR142" s="460" t="str">
        <f t="shared" si="35"/>
        <v>2062533Rau củ</v>
      </c>
    </row>
    <row r="143" spans="1:44" ht="16.5" customHeight="1">
      <c r="A143" s="78">
        <v>140</v>
      </c>
      <c r="B143" s="30">
        <v>2026</v>
      </c>
      <c r="C143" s="30" t="s">
        <v>741</v>
      </c>
      <c r="D143" s="102" t="s">
        <v>90</v>
      </c>
      <c r="E143" s="102" t="s">
        <v>130</v>
      </c>
      <c r="F143" s="81" t="s">
        <v>249</v>
      </c>
      <c r="G143" s="102" t="s">
        <v>754</v>
      </c>
      <c r="H143" s="85" t="s">
        <v>94</v>
      </c>
      <c r="I143" s="102" t="s">
        <v>250</v>
      </c>
      <c r="J143" s="102" t="s">
        <v>96</v>
      </c>
      <c r="K143" s="102" t="s">
        <v>507</v>
      </c>
      <c r="L143" s="30">
        <v>2062533</v>
      </c>
      <c r="M143" s="102" t="s">
        <v>1090</v>
      </c>
      <c r="N143" s="4"/>
      <c r="O143" s="82" t="s">
        <v>1102</v>
      </c>
      <c r="P143" s="82" t="s">
        <v>970</v>
      </c>
      <c r="Q143" s="27" t="s">
        <v>1092</v>
      </c>
      <c r="R143" s="4" t="s">
        <v>1093</v>
      </c>
      <c r="S143" s="82" t="s">
        <v>1099</v>
      </c>
      <c r="T143" s="82" t="s">
        <v>257</v>
      </c>
      <c r="U143" s="4"/>
      <c r="V143" s="30" t="s">
        <v>107</v>
      </c>
      <c r="W143" s="167">
        <v>46100</v>
      </c>
      <c r="X143" s="148">
        <v>0.62</v>
      </c>
      <c r="Y143" s="149" t="str">
        <f t="shared" si="29"/>
        <v>Đạt mức cơ bản và tái đánh giá sau 6 tháng</v>
      </c>
      <c r="Z143" s="4"/>
      <c r="AA143" s="4"/>
      <c r="AB143" s="82"/>
      <c r="AC143" s="4"/>
      <c r="AD143" s="82" t="s">
        <v>247</v>
      </c>
      <c r="AE143" s="137" t="s">
        <v>1103</v>
      </c>
      <c r="AF143" s="82" t="s">
        <v>174</v>
      </c>
      <c r="AG143" s="137" t="s">
        <v>1104</v>
      </c>
      <c r="AH143" s="150">
        <v>0.62</v>
      </c>
      <c r="AI143" s="149" t="str">
        <f t="shared" si="36"/>
        <v>Đạt mức cơ bản và tái đánh giá sau 6 tháng</v>
      </c>
      <c r="AJ143" s="4"/>
      <c r="AK143" s="167"/>
      <c r="AL143" s="186">
        <f t="shared" si="31"/>
        <v>46284</v>
      </c>
      <c r="AM143" s="463" t="str">
        <f t="shared" si="28"/>
        <v>Đạt</v>
      </c>
      <c r="AN143" s="460"/>
      <c r="AO143" s="460">
        <f t="shared" si="32"/>
        <v>1</v>
      </c>
      <c r="AP143" s="460">
        <f t="shared" si="33"/>
        <v>0</v>
      </c>
      <c r="AQ143" s="471">
        <f t="shared" si="34"/>
        <v>0</v>
      </c>
      <c r="AR143" s="460" t="str">
        <f t="shared" si="35"/>
        <v>2062533Rau củ</v>
      </c>
    </row>
    <row r="144" spans="1:44" ht="16.5" customHeight="1">
      <c r="A144" s="78">
        <v>141</v>
      </c>
      <c r="B144" s="30">
        <v>2026</v>
      </c>
      <c r="C144" s="30" t="s">
        <v>741</v>
      </c>
      <c r="D144" s="102" t="s">
        <v>90</v>
      </c>
      <c r="E144" s="102" t="s">
        <v>115</v>
      </c>
      <c r="F144" s="81" t="s">
        <v>855</v>
      </c>
      <c r="G144" s="102" t="s">
        <v>117</v>
      </c>
      <c r="H144" s="85" t="s">
        <v>94</v>
      </c>
      <c r="I144" s="102" t="s">
        <v>250</v>
      </c>
      <c r="J144" s="102" t="s">
        <v>96</v>
      </c>
      <c r="K144" s="102" t="s">
        <v>97</v>
      </c>
      <c r="L144" s="30">
        <v>2062728</v>
      </c>
      <c r="M144" s="102" t="s">
        <v>1105</v>
      </c>
      <c r="N144" s="82" t="s">
        <v>1106</v>
      </c>
      <c r="O144" s="82"/>
      <c r="P144" s="82" t="s">
        <v>1107</v>
      </c>
      <c r="Q144" s="30" t="s">
        <v>1108</v>
      </c>
      <c r="R144" s="82" t="s">
        <v>1109</v>
      </c>
      <c r="S144" s="82" t="s">
        <v>1110</v>
      </c>
      <c r="T144" s="82" t="s">
        <v>257</v>
      </c>
      <c r="U144" s="4"/>
      <c r="V144" s="30" t="s">
        <v>107</v>
      </c>
      <c r="W144" s="106">
        <v>46101</v>
      </c>
      <c r="X144" s="148">
        <v>0.86099999999999999</v>
      </c>
      <c r="Y144" s="149" t="str">
        <f t="shared" si="29"/>
        <v>Đạt mức trung bình và tái đánh giá sau 1 năm</v>
      </c>
      <c r="Z144" s="4"/>
      <c r="AA144" s="4"/>
      <c r="AB144" s="82"/>
      <c r="AC144" s="4"/>
      <c r="AD144" s="82"/>
      <c r="AE144" s="137"/>
      <c r="AF144" s="82"/>
      <c r="AG144" s="137"/>
      <c r="AH144" s="150">
        <v>0.86099999999999999</v>
      </c>
      <c r="AI144" s="149" t="str">
        <f t="shared" si="36"/>
        <v>Đạt mức trung bình và tái đánh giá sau 1 năm</v>
      </c>
      <c r="AJ144" s="4"/>
      <c r="AK144" s="167"/>
      <c r="AL144" s="186">
        <f t="shared" si="31"/>
        <v>46466</v>
      </c>
      <c r="AM144" s="463" t="str">
        <f t="shared" si="28"/>
        <v>Đạt</v>
      </c>
      <c r="AN144" s="460"/>
      <c r="AO144" s="460">
        <f t="shared" si="32"/>
        <v>1</v>
      </c>
      <c r="AP144" s="460">
        <f t="shared" si="33"/>
        <v>0</v>
      </c>
      <c r="AQ144" s="471">
        <f t="shared" si="34"/>
        <v>0</v>
      </c>
      <c r="AR144" s="460" t="str">
        <f t="shared" si="35"/>
        <v>2062728Trái cây</v>
      </c>
    </row>
    <row r="145" spans="1:44" s="48" customFormat="1" ht="16.5" customHeight="1">
      <c r="A145" s="78">
        <v>142</v>
      </c>
      <c r="B145" s="30">
        <v>2026</v>
      </c>
      <c r="C145" s="30" t="s">
        <v>741</v>
      </c>
      <c r="D145" s="102" t="s">
        <v>90</v>
      </c>
      <c r="E145" s="102" t="s">
        <v>582</v>
      </c>
      <c r="F145" s="82" t="s">
        <v>631</v>
      </c>
      <c r="G145" s="102" t="s">
        <v>190</v>
      </c>
      <c r="H145" s="85" t="s">
        <v>94</v>
      </c>
      <c r="I145" s="102" t="s">
        <v>165</v>
      </c>
      <c r="J145" s="102" t="s">
        <v>132</v>
      </c>
      <c r="K145" s="102" t="s">
        <v>507</v>
      </c>
      <c r="L145" s="30">
        <v>2011430</v>
      </c>
      <c r="M145" s="102" t="s">
        <v>707</v>
      </c>
      <c r="N145" s="82" t="s">
        <v>1111</v>
      </c>
      <c r="O145" s="82" t="s">
        <v>1112</v>
      </c>
      <c r="P145" s="82" t="s">
        <v>1113</v>
      </c>
      <c r="Q145" s="30" t="s">
        <v>1114</v>
      </c>
      <c r="R145" s="82" t="s">
        <v>1115</v>
      </c>
      <c r="S145" s="82" t="s">
        <v>1116</v>
      </c>
      <c r="T145" s="82" t="s">
        <v>553</v>
      </c>
      <c r="U145" s="82"/>
      <c r="V145" s="30" t="s">
        <v>107</v>
      </c>
      <c r="W145" s="106">
        <v>46099</v>
      </c>
      <c r="X145" s="148">
        <v>0.60019999999999996</v>
      </c>
      <c r="Y145" s="149" t="str">
        <f t="shared" si="29"/>
        <v>Đạt mức cơ bản và tái đánh giá sau 6 tháng</v>
      </c>
      <c r="Z145" s="82"/>
      <c r="AA145" s="82"/>
      <c r="AB145" s="82"/>
      <c r="AC145" s="82"/>
      <c r="AD145" s="82" t="s">
        <v>247</v>
      </c>
      <c r="AE145" s="81" t="s">
        <v>1117</v>
      </c>
      <c r="AF145" s="82" t="s">
        <v>639</v>
      </c>
      <c r="AG145" s="81" t="s">
        <v>1118</v>
      </c>
      <c r="AH145" s="150">
        <v>0.6</v>
      </c>
      <c r="AI145" s="149" t="str">
        <f t="shared" si="36"/>
        <v>Đạt mức cơ bản và tái đánh giá sau 6 tháng</v>
      </c>
      <c r="AJ145" s="82"/>
      <c r="AK145" s="106"/>
      <c r="AL145" s="186">
        <f t="shared" si="31"/>
        <v>46283</v>
      </c>
      <c r="AM145" s="463" t="str">
        <f t="shared" si="28"/>
        <v>Đạt</v>
      </c>
      <c r="AN145" s="460"/>
      <c r="AO145" s="460">
        <f t="shared" si="32"/>
        <v>1</v>
      </c>
      <c r="AP145" s="460">
        <f t="shared" si="33"/>
        <v>0</v>
      </c>
      <c r="AQ145" s="471">
        <f t="shared" si="34"/>
        <v>0</v>
      </c>
      <c r="AR145" s="460" t="str">
        <f t="shared" si="35"/>
        <v>2011430Thịt</v>
      </c>
    </row>
    <row r="146" spans="1:44" s="48" customFormat="1" ht="63" customHeight="1">
      <c r="A146" s="78">
        <v>143</v>
      </c>
      <c r="B146" s="30">
        <v>2026</v>
      </c>
      <c r="C146" s="30" t="s">
        <v>741</v>
      </c>
      <c r="D146" s="102" t="s">
        <v>90</v>
      </c>
      <c r="E146" s="82" t="s">
        <v>188</v>
      </c>
      <c r="F146" s="137" t="s">
        <v>673</v>
      </c>
      <c r="G146" s="137" t="s">
        <v>190</v>
      </c>
      <c r="H146" s="85" t="s">
        <v>94</v>
      </c>
      <c r="I146" s="102" t="s">
        <v>118</v>
      </c>
      <c r="J146" s="102" t="s">
        <v>132</v>
      </c>
      <c r="K146" s="102" t="s">
        <v>507</v>
      </c>
      <c r="L146" s="30">
        <v>2005609</v>
      </c>
      <c r="M146" s="102" t="s">
        <v>1119</v>
      </c>
      <c r="N146" s="156" t="s">
        <v>1120</v>
      </c>
      <c r="O146" s="82"/>
      <c r="P146" s="82" t="s">
        <v>709</v>
      </c>
      <c r="Q146" s="30" t="s">
        <v>710</v>
      </c>
      <c r="R146" s="82" t="s">
        <v>711</v>
      </c>
      <c r="S146" s="82" t="s">
        <v>1121</v>
      </c>
      <c r="T146" s="82" t="s">
        <v>553</v>
      </c>
      <c r="U146" s="82"/>
      <c r="V146" s="30" t="s">
        <v>107</v>
      </c>
      <c r="W146" s="106">
        <v>46101</v>
      </c>
      <c r="X146" s="148">
        <v>0</v>
      </c>
      <c r="Y146" s="149" t="str">
        <f t="shared" si="29"/>
        <v xml:space="preserve"> Không đạt và ngừng mua hàng</v>
      </c>
      <c r="Z146" s="82" t="s">
        <v>461</v>
      </c>
      <c r="AA146" s="81" t="s">
        <v>1122</v>
      </c>
      <c r="AB146" s="82" t="s">
        <v>110</v>
      </c>
      <c r="AC146" s="81" t="s">
        <v>1123</v>
      </c>
      <c r="AD146" s="82" t="s">
        <v>247</v>
      </c>
      <c r="AE146" s="81" t="s">
        <v>1124</v>
      </c>
      <c r="AF146" s="82" t="s">
        <v>128</v>
      </c>
      <c r="AG146" s="81" t="s">
        <v>1125</v>
      </c>
      <c r="AH146" s="150">
        <v>0.63</v>
      </c>
      <c r="AI146" s="149" t="str">
        <f t="shared" si="36"/>
        <v>Đạt mức cơ bản và tái đánh giá sau 6 tháng</v>
      </c>
      <c r="AJ146" s="81" t="s">
        <v>1126</v>
      </c>
      <c r="AK146" s="106">
        <v>46111</v>
      </c>
      <c r="AL146" s="186">
        <f t="shared" si="31"/>
        <v>46285</v>
      </c>
      <c r="AM146" s="463" t="str">
        <f t="shared" ref="AM146:AM177" si="37">IF(AI146="","",IF(AH146&lt;60%,"Không đạt","Đạt"))</f>
        <v>Đạt</v>
      </c>
      <c r="AN146" s="460"/>
      <c r="AO146" s="460">
        <f t="shared" si="32"/>
        <v>1</v>
      </c>
      <c r="AP146" s="460">
        <f t="shared" si="33"/>
        <v>0</v>
      </c>
      <c r="AQ146" s="471">
        <f t="shared" si="34"/>
        <v>0</v>
      </c>
      <c r="AR146" s="460" t="str">
        <f t="shared" si="35"/>
        <v>2005609Thức ăn nấu sẵn</v>
      </c>
    </row>
    <row r="147" spans="1:44" ht="80.25" customHeight="1">
      <c r="A147" s="78">
        <v>144</v>
      </c>
      <c r="B147" s="30">
        <v>2026</v>
      </c>
      <c r="C147" s="155" t="s">
        <v>741</v>
      </c>
      <c r="D147" s="102" t="s">
        <v>90</v>
      </c>
      <c r="E147" s="156" t="s">
        <v>582</v>
      </c>
      <c r="F147" s="82" t="s">
        <v>631</v>
      </c>
      <c r="G147" s="102" t="s">
        <v>190</v>
      </c>
      <c r="H147" s="85" t="s">
        <v>94</v>
      </c>
      <c r="I147" s="102" t="s">
        <v>165</v>
      </c>
      <c r="J147" s="102" t="s">
        <v>132</v>
      </c>
      <c r="K147" s="102" t="s">
        <v>697</v>
      </c>
      <c r="L147" s="30">
        <v>2003734</v>
      </c>
      <c r="M147" s="102" t="s">
        <v>1127</v>
      </c>
      <c r="N147" s="137" t="s">
        <v>1128</v>
      </c>
      <c r="O147" s="102"/>
      <c r="P147" s="82" t="s">
        <v>1129</v>
      </c>
      <c r="Q147" s="30">
        <v>938927889</v>
      </c>
      <c r="R147" s="163" t="s">
        <v>1130</v>
      </c>
      <c r="S147" s="82" t="s">
        <v>1131</v>
      </c>
      <c r="T147" s="82" t="s">
        <v>126</v>
      </c>
      <c r="U147" s="82"/>
      <c r="V147" s="30" t="s">
        <v>107</v>
      </c>
      <c r="W147" s="167">
        <v>46101</v>
      </c>
      <c r="X147" s="148">
        <v>0.64400000000000002</v>
      </c>
      <c r="Y147" s="149" t="str">
        <f t="shared" si="29"/>
        <v>Đạt mức cơ bản và tái đánh giá sau 6 tháng</v>
      </c>
      <c r="Z147" s="4"/>
      <c r="AA147" s="4"/>
      <c r="AB147" s="82" t="s">
        <v>108</v>
      </c>
      <c r="AC147" s="166" t="s">
        <v>1132</v>
      </c>
      <c r="AD147" s="4" t="s">
        <v>247</v>
      </c>
      <c r="AE147" s="166" t="s">
        <v>1133</v>
      </c>
      <c r="AF147" s="4" t="s">
        <v>639</v>
      </c>
      <c r="AG147" s="166" t="s">
        <v>1134</v>
      </c>
      <c r="AH147" s="148">
        <v>0.64400000000000002</v>
      </c>
      <c r="AI147" s="149" t="str">
        <f t="shared" si="36"/>
        <v>Đạt mức cơ bản và tái đánh giá sau 6 tháng</v>
      </c>
      <c r="AJ147" s="4"/>
      <c r="AK147" s="167"/>
      <c r="AL147" s="186">
        <f t="shared" si="31"/>
        <v>46285</v>
      </c>
      <c r="AM147" s="463" t="str">
        <f t="shared" si="37"/>
        <v>Đạt</v>
      </c>
      <c r="AN147" s="460"/>
      <c r="AO147" s="460">
        <f t="shared" si="32"/>
        <v>1</v>
      </c>
      <c r="AP147" s="460">
        <f t="shared" si="33"/>
        <v>0</v>
      </c>
      <c r="AQ147" s="471">
        <f t="shared" si="34"/>
        <v>0</v>
      </c>
      <c r="AR147" s="460" t="str">
        <f t="shared" si="35"/>
        <v>2003734Thịt</v>
      </c>
    </row>
    <row r="148" spans="1:44" ht="16.5" customHeight="1">
      <c r="A148" s="78">
        <v>145</v>
      </c>
      <c r="B148" s="30">
        <v>2026</v>
      </c>
      <c r="C148" s="155" t="s">
        <v>741</v>
      </c>
      <c r="D148" s="102" t="s">
        <v>90</v>
      </c>
      <c r="E148" s="28" t="s">
        <v>115</v>
      </c>
      <c r="F148" s="166" t="s">
        <v>1135</v>
      </c>
      <c r="G148" s="28" t="s">
        <v>117</v>
      </c>
      <c r="H148" s="85" t="s">
        <v>94</v>
      </c>
      <c r="I148" s="28" t="s">
        <v>118</v>
      </c>
      <c r="J148" s="28" t="s">
        <v>132</v>
      </c>
      <c r="K148" s="28" t="s">
        <v>507</v>
      </c>
      <c r="L148" s="27">
        <v>2001562</v>
      </c>
      <c r="M148" s="28" t="s">
        <v>1136</v>
      </c>
      <c r="N148" s="4" t="s">
        <v>1137</v>
      </c>
      <c r="O148" s="4"/>
      <c r="P148" s="82" t="s">
        <v>1138</v>
      </c>
      <c r="Q148" s="195" t="s">
        <v>1139</v>
      </c>
      <c r="R148" s="205" t="s">
        <v>1140</v>
      </c>
      <c r="S148" s="4" t="s">
        <v>1141</v>
      </c>
      <c r="T148" s="4" t="s">
        <v>301</v>
      </c>
      <c r="U148" s="4"/>
      <c r="V148" s="30" t="s">
        <v>107</v>
      </c>
      <c r="W148" s="167">
        <v>46101</v>
      </c>
      <c r="X148" s="168">
        <v>0.74</v>
      </c>
      <c r="Y148" s="169" t="str">
        <f t="shared" si="29"/>
        <v>Đạt mức cơ bản và tái đánh giá sau 6 tháng</v>
      </c>
      <c r="Z148" s="4"/>
      <c r="AA148" s="4"/>
      <c r="AB148" s="82"/>
      <c r="AC148" s="4"/>
      <c r="AD148" s="82"/>
      <c r="AE148" s="4"/>
      <c r="AF148" s="82" t="s">
        <v>128</v>
      </c>
      <c r="AG148" s="166" t="s">
        <v>1142</v>
      </c>
      <c r="AH148" s="31">
        <v>0.74</v>
      </c>
      <c r="AI148" s="149" t="str">
        <f t="shared" si="36"/>
        <v>Đạt mức cơ bản và tái đánh giá sau 6 tháng</v>
      </c>
      <c r="AJ148" s="4"/>
      <c r="AK148" s="167"/>
      <c r="AL148" s="186">
        <f t="shared" si="31"/>
        <v>46285</v>
      </c>
      <c r="AM148" s="463" t="str">
        <f t="shared" si="37"/>
        <v>Đạt</v>
      </c>
      <c r="AN148" s="460"/>
      <c r="AO148" s="460">
        <f t="shared" si="32"/>
        <v>1</v>
      </c>
      <c r="AP148" s="460">
        <f t="shared" si="33"/>
        <v>0</v>
      </c>
      <c r="AQ148" s="471">
        <f t="shared" si="34"/>
        <v>0</v>
      </c>
      <c r="AR148" s="460" t="str">
        <f t="shared" si="35"/>
        <v>2001562Trái cây</v>
      </c>
    </row>
    <row r="149" spans="1:44" ht="16.5" customHeight="1">
      <c r="A149" s="78">
        <v>146</v>
      </c>
      <c r="B149" s="78">
        <v>2026</v>
      </c>
      <c r="C149" s="78" t="s">
        <v>741</v>
      </c>
      <c r="D149" s="102" t="s">
        <v>90</v>
      </c>
      <c r="E149" s="28" t="s">
        <v>130</v>
      </c>
      <c r="F149" s="166" t="s">
        <v>249</v>
      </c>
      <c r="G149" s="28" t="s">
        <v>754</v>
      </c>
      <c r="H149" s="85" t="s">
        <v>94</v>
      </c>
      <c r="I149" s="28" t="s">
        <v>966</v>
      </c>
      <c r="J149" s="28" t="s">
        <v>96</v>
      </c>
      <c r="K149" s="28" t="s">
        <v>97</v>
      </c>
      <c r="L149" s="27">
        <v>2007973</v>
      </c>
      <c r="M149" s="28" t="s">
        <v>1143</v>
      </c>
      <c r="N149" s="4"/>
      <c r="O149" s="4" t="s">
        <v>1144</v>
      </c>
      <c r="P149" s="82" t="s">
        <v>1145</v>
      </c>
      <c r="Q149" s="27" t="s">
        <v>1146</v>
      </c>
      <c r="R149" s="4" t="s">
        <v>1147</v>
      </c>
      <c r="S149" s="4" t="s">
        <v>1148</v>
      </c>
      <c r="T149" s="4" t="s">
        <v>439</v>
      </c>
      <c r="U149" s="4"/>
      <c r="V149" s="30" t="s">
        <v>107</v>
      </c>
      <c r="W149" s="106">
        <v>46100</v>
      </c>
      <c r="X149" s="168">
        <v>0.61</v>
      </c>
      <c r="Y149" s="169" t="str">
        <f t="shared" si="29"/>
        <v>Đạt mức cơ bản và tái đánh giá sau 6 tháng</v>
      </c>
      <c r="Z149" s="4"/>
      <c r="AA149" s="4"/>
      <c r="AB149" s="82" t="s">
        <v>108</v>
      </c>
      <c r="AC149" s="4" t="s">
        <v>974</v>
      </c>
      <c r="AD149" s="4" t="s">
        <v>247</v>
      </c>
      <c r="AE149" s="4" t="s">
        <v>975</v>
      </c>
      <c r="AF149" s="82" t="s">
        <v>110</v>
      </c>
      <c r="AG149" s="82" t="s">
        <v>458</v>
      </c>
      <c r="AH149" s="165">
        <f>X149</f>
        <v>0.61</v>
      </c>
      <c r="AI149" s="149" t="str">
        <f t="shared" si="36"/>
        <v>Đạt mức cơ bản và tái đánh giá sau 6 tháng</v>
      </c>
      <c r="AJ149" s="4"/>
      <c r="AK149" s="167"/>
      <c r="AL149" s="186">
        <f t="shared" si="31"/>
        <v>46284</v>
      </c>
      <c r="AM149" s="463" t="str">
        <f t="shared" si="37"/>
        <v>Đạt</v>
      </c>
      <c r="AN149" s="460"/>
      <c r="AO149" s="460">
        <f t="shared" si="32"/>
        <v>1</v>
      </c>
      <c r="AP149" s="460">
        <f t="shared" si="33"/>
        <v>0</v>
      </c>
      <c r="AQ149" s="471">
        <f t="shared" si="34"/>
        <v>0</v>
      </c>
      <c r="AR149" s="460" t="str">
        <f t="shared" si="35"/>
        <v>2007973Rau củ</v>
      </c>
    </row>
    <row r="150" spans="1:44" ht="16.5" customHeight="1">
      <c r="A150" s="78">
        <v>147</v>
      </c>
      <c r="B150" s="78">
        <v>2026</v>
      </c>
      <c r="C150" s="78" t="s">
        <v>741</v>
      </c>
      <c r="D150" s="102" t="s">
        <v>90</v>
      </c>
      <c r="E150" s="28" t="s">
        <v>130</v>
      </c>
      <c r="F150" s="166" t="s">
        <v>249</v>
      </c>
      <c r="G150" s="28" t="s">
        <v>754</v>
      </c>
      <c r="H150" s="85" t="s">
        <v>94</v>
      </c>
      <c r="I150" s="28" t="s">
        <v>966</v>
      </c>
      <c r="J150" s="28" t="s">
        <v>96</v>
      </c>
      <c r="K150" s="28" t="s">
        <v>97</v>
      </c>
      <c r="L150" s="27">
        <v>2007973</v>
      </c>
      <c r="M150" s="28" t="s">
        <v>1143</v>
      </c>
      <c r="N150" s="4"/>
      <c r="O150" s="4" t="s">
        <v>1149</v>
      </c>
      <c r="P150" s="82" t="s">
        <v>1145</v>
      </c>
      <c r="Q150" s="27" t="s">
        <v>1146</v>
      </c>
      <c r="R150" s="4" t="s">
        <v>1147</v>
      </c>
      <c r="S150" s="4" t="s">
        <v>1148</v>
      </c>
      <c r="T150" s="4" t="s">
        <v>439</v>
      </c>
      <c r="U150" s="4"/>
      <c r="V150" s="30" t="s">
        <v>107</v>
      </c>
      <c r="W150" s="106">
        <v>46100</v>
      </c>
      <c r="X150" s="168">
        <v>0.6</v>
      </c>
      <c r="Y150" s="169" t="str">
        <f t="shared" si="29"/>
        <v>Đạt mức cơ bản và tái đánh giá sau 6 tháng</v>
      </c>
      <c r="Z150" s="4"/>
      <c r="AA150" s="4"/>
      <c r="AB150" s="82" t="s">
        <v>108</v>
      </c>
      <c r="AC150" s="4" t="s">
        <v>974</v>
      </c>
      <c r="AD150" s="4" t="s">
        <v>247</v>
      </c>
      <c r="AE150" s="4" t="s">
        <v>975</v>
      </c>
      <c r="AF150" s="82" t="s">
        <v>110</v>
      </c>
      <c r="AG150" s="82" t="s">
        <v>458</v>
      </c>
      <c r="AH150" s="165">
        <f>X150</f>
        <v>0.6</v>
      </c>
      <c r="AI150" s="149" t="str">
        <f t="shared" si="36"/>
        <v>Đạt mức cơ bản và tái đánh giá sau 6 tháng</v>
      </c>
      <c r="AJ150" s="4"/>
      <c r="AK150" s="167"/>
      <c r="AL150" s="186">
        <f t="shared" si="31"/>
        <v>46284</v>
      </c>
      <c r="AM150" s="463" t="str">
        <f t="shared" si="37"/>
        <v>Đạt</v>
      </c>
      <c r="AN150" s="460"/>
      <c r="AO150" s="460">
        <f t="shared" si="32"/>
        <v>1</v>
      </c>
      <c r="AP150" s="460">
        <f t="shared" si="33"/>
        <v>0</v>
      </c>
      <c r="AQ150" s="471">
        <f t="shared" si="34"/>
        <v>0</v>
      </c>
      <c r="AR150" s="460" t="str">
        <f t="shared" si="35"/>
        <v>2007973Rau củ</v>
      </c>
    </row>
    <row r="151" spans="1:44" ht="16.5" customHeight="1">
      <c r="A151" s="78">
        <v>148</v>
      </c>
      <c r="B151" s="78">
        <v>2026</v>
      </c>
      <c r="C151" s="78" t="s">
        <v>741</v>
      </c>
      <c r="D151" s="102" t="s">
        <v>90</v>
      </c>
      <c r="E151" s="28" t="s">
        <v>115</v>
      </c>
      <c r="F151" s="166" t="s">
        <v>1135</v>
      </c>
      <c r="G151" s="28" t="s">
        <v>117</v>
      </c>
      <c r="H151" s="85" t="s">
        <v>94</v>
      </c>
      <c r="I151" s="28" t="s">
        <v>432</v>
      </c>
      <c r="J151" s="28" t="s">
        <v>132</v>
      </c>
      <c r="K151" s="28" t="s">
        <v>507</v>
      </c>
      <c r="L151" s="27" t="s">
        <v>1150</v>
      </c>
      <c r="M151" s="28" t="s">
        <v>1151</v>
      </c>
      <c r="N151" s="4" t="s">
        <v>1152</v>
      </c>
      <c r="O151" s="4"/>
      <c r="P151" s="82" t="s">
        <v>1153</v>
      </c>
      <c r="Q151" s="27" t="s">
        <v>1154</v>
      </c>
      <c r="R151" s="4" t="s">
        <v>1155</v>
      </c>
      <c r="S151" s="4" t="s">
        <v>1156</v>
      </c>
      <c r="T151" s="4" t="s">
        <v>439</v>
      </c>
      <c r="U151" s="4"/>
      <c r="V151" s="30" t="s">
        <v>107</v>
      </c>
      <c r="W151" s="106">
        <v>46101</v>
      </c>
      <c r="X151" s="168">
        <v>0.64</v>
      </c>
      <c r="Y151" s="169" t="str">
        <f t="shared" si="29"/>
        <v>Đạt mức cơ bản và tái đánh giá sau 6 tháng</v>
      </c>
      <c r="Z151" s="4"/>
      <c r="AA151" s="4"/>
      <c r="AB151" s="82"/>
      <c r="AC151" s="4"/>
      <c r="AD151" s="4"/>
      <c r="AE151" s="4"/>
      <c r="AF151" s="82" t="s">
        <v>128</v>
      </c>
      <c r="AG151" s="4" t="s">
        <v>1157</v>
      </c>
      <c r="AH151" s="165">
        <f>X151</f>
        <v>0.64</v>
      </c>
      <c r="AI151" s="149" t="str">
        <f t="shared" si="36"/>
        <v>Đạt mức cơ bản và tái đánh giá sau 6 tháng</v>
      </c>
      <c r="AJ151" s="4"/>
      <c r="AK151" s="167"/>
      <c r="AL151" s="186">
        <f t="shared" si="31"/>
        <v>46285</v>
      </c>
      <c r="AM151" s="463" t="str">
        <f t="shared" si="37"/>
        <v>Đạt</v>
      </c>
      <c r="AN151" s="460"/>
      <c r="AO151" s="460">
        <f t="shared" si="32"/>
        <v>1</v>
      </c>
      <c r="AP151" s="460">
        <f t="shared" si="33"/>
        <v>0</v>
      </c>
      <c r="AQ151" s="471">
        <f t="shared" si="34"/>
        <v>0</v>
      </c>
      <c r="AR151" s="460" t="str">
        <f t="shared" si="35"/>
        <v>2010364Trái cây</v>
      </c>
    </row>
    <row r="152" spans="1:44" ht="26.25" customHeight="1">
      <c r="A152" s="78">
        <v>149</v>
      </c>
      <c r="B152" s="78">
        <v>2026</v>
      </c>
      <c r="C152" s="78" t="s">
        <v>741</v>
      </c>
      <c r="D152" s="4" t="s">
        <v>161</v>
      </c>
      <c r="E152" s="28" t="s">
        <v>162</v>
      </c>
      <c r="F152" s="166" t="s">
        <v>673</v>
      </c>
      <c r="G152" s="28" t="s">
        <v>190</v>
      </c>
      <c r="H152" s="85" t="s">
        <v>94</v>
      </c>
      <c r="I152" s="28" t="s">
        <v>199</v>
      </c>
      <c r="J152" s="28" t="s">
        <v>132</v>
      </c>
      <c r="K152" s="28" t="s">
        <v>97</v>
      </c>
      <c r="L152" s="27">
        <v>2000540</v>
      </c>
      <c r="M152" s="28" t="s">
        <v>1158</v>
      </c>
      <c r="N152" s="4" t="s">
        <v>1159</v>
      </c>
      <c r="O152" s="4"/>
      <c r="P152" s="82" t="s">
        <v>1160</v>
      </c>
      <c r="Q152" s="27" t="s">
        <v>1161</v>
      </c>
      <c r="R152" s="4" t="s">
        <v>1162</v>
      </c>
      <c r="S152" s="4" t="s">
        <v>1163</v>
      </c>
      <c r="T152" s="4" t="s">
        <v>105</v>
      </c>
      <c r="U152" s="4"/>
      <c r="V152" s="30" t="s">
        <v>107</v>
      </c>
      <c r="W152" s="167">
        <v>46097</v>
      </c>
      <c r="X152" s="168">
        <v>0.67</v>
      </c>
      <c r="Y152" s="169" t="str">
        <f t="shared" si="29"/>
        <v>Đạt mức cơ bản và tái đánh giá sau 6 tháng</v>
      </c>
      <c r="Z152" s="4"/>
      <c r="AA152" s="4"/>
      <c r="AB152" s="82"/>
      <c r="AC152" s="4"/>
      <c r="AD152" s="82" t="s">
        <v>247</v>
      </c>
      <c r="AE152" s="4" t="s">
        <v>1164</v>
      </c>
      <c r="AF152" s="82" t="s">
        <v>976</v>
      </c>
      <c r="AG152" s="166" t="s">
        <v>1165</v>
      </c>
      <c r="AH152" s="31">
        <v>0.67</v>
      </c>
      <c r="AI152" s="149" t="str">
        <f t="shared" si="36"/>
        <v>Đạt mức cơ bản và tái đánh giá sau 6 tháng</v>
      </c>
      <c r="AJ152" s="4"/>
      <c r="AK152" s="167"/>
      <c r="AL152" s="186">
        <f t="shared" si="31"/>
        <v>46281</v>
      </c>
      <c r="AM152" s="463" t="str">
        <f t="shared" si="37"/>
        <v>Đạt</v>
      </c>
      <c r="AN152" s="460"/>
      <c r="AO152" s="460">
        <f t="shared" si="32"/>
        <v>1</v>
      </c>
      <c r="AP152" s="460">
        <f t="shared" si="33"/>
        <v>0</v>
      </c>
      <c r="AQ152" s="471">
        <f t="shared" si="34"/>
        <v>0</v>
      </c>
      <c r="AR152" s="460" t="str">
        <f t="shared" si="35"/>
        <v>2000540Bánh kẹo</v>
      </c>
    </row>
    <row r="153" spans="1:44" ht="26.25" customHeight="1">
      <c r="A153" s="78">
        <v>150</v>
      </c>
      <c r="B153" s="78">
        <v>2026</v>
      </c>
      <c r="C153" s="78" t="s">
        <v>741</v>
      </c>
      <c r="D153" s="4" t="s">
        <v>90</v>
      </c>
      <c r="E153" s="28" t="s">
        <v>115</v>
      </c>
      <c r="F153" s="166" t="s">
        <v>855</v>
      </c>
      <c r="G153" s="28" t="s">
        <v>117</v>
      </c>
      <c r="H153" s="85" t="s">
        <v>94</v>
      </c>
      <c r="I153" s="28" t="s">
        <v>199</v>
      </c>
      <c r="J153" s="28" t="s">
        <v>132</v>
      </c>
      <c r="K153" s="28" t="s">
        <v>507</v>
      </c>
      <c r="L153" s="27">
        <v>2002726</v>
      </c>
      <c r="M153" s="28" t="s">
        <v>1166</v>
      </c>
      <c r="N153" s="4" t="s">
        <v>1167</v>
      </c>
      <c r="O153" s="4"/>
      <c r="P153" s="82" t="s">
        <v>1168</v>
      </c>
      <c r="Q153" s="27" t="s">
        <v>1169</v>
      </c>
      <c r="R153" s="4" t="s">
        <v>1170</v>
      </c>
      <c r="S153" s="4" t="s">
        <v>1171</v>
      </c>
      <c r="T153" s="4" t="s">
        <v>105</v>
      </c>
      <c r="U153" s="4"/>
      <c r="V153" s="30" t="s">
        <v>107</v>
      </c>
      <c r="W153" s="167">
        <v>46101</v>
      </c>
      <c r="X153" s="168">
        <v>0.67</v>
      </c>
      <c r="Y153" s="169" t="str">
        <f t="shared" si="29"/>
        <v>Đạt mức cơ bản và tái đánh giá sau 6 tháng</v>
      </c>
      <c r="Z153" s="4"/>
      <c r="AA153" s="4"/>
      <c r="AB153" s="82"/>
      <c r="AC153" s="4"/>
      <c r="AD153" s="82"/>
      <c r="AE153" s="4"/>
      <c r="AF153" s="82" t="s">
        <v>174</v>
      </c>
      <c r="AG153" s="166" t="s">
        <v>1172</v>
      </c>
      <c r="AH153" s="31">
        <v>0.67</v>
      </c>
      <c r="AI153" s="149" t="str">
        <f t="shared" si="36"/>
        <v>Đạt mức cơ bản và tái đánh giá sau 6 tháng</v>
      </c>
      <c r="AJ153" s="4"/>
      <c r="AK153" s="167"/>
      <c r="AL153" s="186">
        <f t="shared" si="31"/>
        <v>46285</v>
      </c>
      <c r="AM153" s="463" t="str">
        <f t="shared" si="37"/>
        <v>Đạt</v>
      </c>
      <c r="AN153" s="460"/>
      <c r="AO153" s="460">
        <f t="shared" si="32"/>
        <v>1</v>
      </c>
      <c r="AP153" s="460">
        <f t="shared" si="33"/>
        <v>0</v>
      </c>
      <c r="AQ153" s="471">
        <f t="shared" si="34"/>
        <v>0</v>
      </c>
      <c r="AR153" s="460" t="str">
        <f t="shared" si="35"/>
        <v>2002726Trái cây</v>
      </c>
    </row>
    <row r="154" spans="1:44" ht="26.25" customHeight="1">
      <c r="A154" s="78">
        <v>151</v>
      </c>
      <c r="B154" s="78">
        <v>2026</v>
      </c>
      <c r="C154" s="78" t="s">
        <v>741</v>
      </c>
      <c r="D154" s="4" t="s">
        <v>90</v>
      </c>
      <c r="E154" s="28" t="s">
        <v>115</v>
      </c>
      <c r="F154" s="166" t="s">
        <v>855</v>
      </c>
      <c r="G154" s="28" t="s">
        <v>117</v>
      </c>
      <c r="H154" s="85" t="s">
        <v>94</v>
      </c>
      <c r="I154" s="28" t="s">
        <v>199</v>
      </c>
      <c r="J154" s="28" t="s">
        <v>96</v>
      </c>
      <c r="K154" s="28" t="s">
        <v>507</v>
      </c>
      <c r="L154" s="27">
        <v>2002726</v>
      </c>
      <c r="M154" s="28" t="s">
        <v>1166</v>
      </c>
      <c r="N154" s="4"/>
      <c r="O154" s="4" t="s">
        <v>1173</v>
      </c>
      <c r="P154" s="82" t="s">
        <v>1168</v>
      </c>
      <c r="Q154" s="27" t="s">
        <v>1169</v>
      </c>
      <c r="R154" s="4" t="s">
        <v>1170</v>
      </c>
      <c r="S154" s="4" t="s">
        <v>1174</v>
      </c>
      <c r="T154" s="4" t="s">
        <v>105</v>
      </c>
      <c r="U154" s="4"/>
      <c r="V154" s="30" t="s">
        <v>107</v>
      </c>
      <c r="W154" s="167">
        <v>46101</v>
      </c>
      <c r="X154" s="168">
        <v>0.76</v>
      </c>
      <c r="Y154" s="169" t="str">
        <f t="shared" si="29"/>
        <v>Đạt mức trung bình và tái đánh giá sau 1 năm</v>
      </c>
      <c r="Z154" s="4"/>
      <c r="AA154" s="4"/>
      <c r="AB154" s="82"/>
      <c r="AC154" s="4"/>
      <c r="AD154" s="82" t="s">
        <v>865</v>
      </c>
      <c r="AE154" s="4" t="s">
        <v>866</v>
      </c>
      <c r="AF154" s="82"/>
      <c r="AG154" s="4"/>
      <c r="AH154" s="31">
        <v>0.76</v>
      </c>
      <c r="AI154" s="149" t="str">
        <f t="shared" si="36"/>
        <v>Đạt mức trung bình và tái đánh giá sau 1 năm</v>
      </c>
      <c r="AJ154" s="4"/>
      <c r="AK154" s="167"/>
      <c r="AL154" s="186">
        <f t="shared" si="31"/>
        <v>46466</v>
      </c>
      <c r="AM154" s="463" t="str">
        <f t="shared" si="37"/>
        <v>Đạt</v>
      </c>
      <c r="AN154" s="460"/>
      <c r="AO154" s="460">
        <f t="shared" si="32"/>
        <v>1</v>
      </c>
      <c r="AP154" s="460">
        <f t="shared" si="33"/>
        <v>0</v>
      </c>
      <c r="AQ154" s="471">
        <f t="shared" si="34"/>
        <v>0</v>
      </c>
      <c r="AR154" s="460" t="str">
        <f t="shared" si="35"/>
        <v>2002726Trái cây</v>
      </c>
    </row>
    <row r="155" spans="1:44" ht="26.25" customHeight="1">
      <c r="A155" s="78">
        <v>152</v>
      </c>
      <c r="B155" s="78">
        <v>2026</v>
      </c>
      <c r="C155" s="78" t="s">
        <v>741</v>
      </c>
      <c r="D155" s="4" t="s">
        <v>90</v>
      </c>
      <c r="E155" s="28" t="s">
        <v>115</v>
      </c>
      <c r="F155" s="166" t="s">
        <v>855</v>
      </c>
      <c r="G155" s="28" t="s">
        <v>117</v>
      </c>
      <c r="H155" s="85" t="s">
        <v>94</v>
      </c>
      <c r="I155" s="28" t="s">
        <v>199</v>
      </c>
      <c r="J155" s="28" t="s">
        <v>96</v>
      </c>
      <c r="K155" s="28" t="s">
        <v>507</v>
      </c>
      <c r="L155" s="27">
        <v>2002726</v>
      </c>
      <c r="M155" s="28" t="s">
        <v>1166</v>
      </c>
      <c r="N155" s="4"/>
      <c r="O155" s="4" t="s">
        <v>1175</v>
      </c>
      <c r="P155" s="82" t="s">
        <v>1168</v>
      </c>
      <c r="Q155" s="27" t="s">
        <v>1169</v>
      </c>
      <c r="R155" s="4" t="s">
        <v>1170</v>
      </c>
      <c r="S155" s="4" t="s">
        <v>1176</v>
      </c>
      <c r="T155" s="4" t="s">
        <v>105</v>
      </c>
      <c r="U155" s="4"/>
      <c r="V155" s="30" t="s">
        <v>107</v>
      </c>
      <c r="W155" s="167">
        <v>46101</v>
      </c>
      <c r="X155" s="168">
        <v>0.76</v>
      </c>
      <c r="Y155" s="169" t="str">
        <f t="shared" si="29"/>
        <v>Đạt mức trung bình và tái đánh giá sau 1 năm</v>
      </c>
      <c r="Z155" s="4"/>
      <c r="AA155" s="4"/>
      <c r="AB155" s="82"/>
      <c r="AC155" s="4"/>
      <c r="AD155" s="82" t="s">
        <v>865</v>
      </c>
      <c r="AE155" s="4" t="s">
        <v>866</v>
      </c>
      <c r="AF155" s="82"/>
      <c r="AG155" s="4"/>
      <c r="AH155" s="31">
        <v>0.76</v>
      </c>
      <c r="AI155" s="149" t="str">
        <f t="shared" si="36"/>
        <v>Đạt mức trung bình và tái đánh giá sau 1 năm</v>
      </c>
      <c r="AJ155" s="4"/>
      <c r="AK155" s="167"/>
      <c r="AL155" s="186">
        <f t="shared" si="31"/>
        <v>46466</v>
      </c>
      <c r="AM155" s="463" t="str">
        <f t="shared" si="37"/>
        <v>Đạt</v>
      </c>
      <c r="AN155" s="460"/>
      <c r="AO155" s="460">
        <f t="shared" si="32"/>
        <v>1</v>
      </c>
      <c r="AP155" s="460">
        <f t="shared" si="33"/>
        <v>0</v>
      </c>
      <c r="AQ155" s="471">
        <f t="shared" si="34"/>
        <v>0</v>
      </c>
      <c r="AR155" s="460" t="str">
        <f t="shared" si="35"/>
        <v>2002726Trái cây</v>
      </c>
    </row>
    <row r="156" spans="1:44" ht="26.25" customHeight="1">
      <c r="A156" s="78">
        <v>153</v>
      </c>
      <c r="B156" s="78">
        <v>2026</v>
      </c>
      <c r="C156" s="78" t="s">
        <v>741</v>
      </c>
      <c r="D156" s="4" t="s">
        <v>90</v>
      </c>
      <c r="E156" s="28" t="s">
        <v>115</v>
      </c>
      <c r="F156" s="166" t="s">
        <v>855</v>
      </c>
      <c r="G156" s="28" t="s">
        <v>117</v>
      </c>
      <c r="H156" s="85" t="s">
        <v>94</v>
      </c>
      <c r="I156" s="28" t="s">
        <v>199</v>
      </c>
      <c r="J156" s="28" t="s">
        <v>96</v>
      </c>
      <c r="K156" s="28" t="s">
        <v>507</v>
      </c>
      <c r="L156" s="27">
        <v>2002726</v>
      </c>
      <c r="M156" s="28" t="s">
        <v>1166</v>
      </c>
      <c r="N156" s="4"/>
      <c r="O156" s="4" t="s">
        <v>1177</v>
      </c>
      <c r="P156" s="82" t="s">
        <v>1168</v>
      </c>
      <c r="Q156" s="27" t="s">
        <v>1169</v>
      </c>
      <c r="R156" s="4" t="s">
        <v>1170</v>
      </c>
      <c r="S156" s="4" t="s">
        <v>747</v>
      </c>
      <c r="T156" s="4" t="s">
        <v>105</v>
      </c>
      <c r="U156" s="4"/>
      <c r="V156" s="30" t="s">
        <v>107</v>
      </c>
      <c r="W156" s="167">
        <v>46101</v>
      </c>
      <c r="X156" s="168">
        <v>0.73680000000000001</v>
      </c>
      <c r="Y156" s="169" t="str">
        <f t="shared" si="29"/>
        <v>Đạt mức cơ bản và tái đánh giá sau 6 tháng</v>
      </c>
      <c r="Z156" s="4"/>
      <c r="AA156" s="4"/>
      <c r="AB156" s="82"/>
      <c r="AC156" s="4"/>
      <c r="AD156" s="82" t="s">
        <v>865</v>
      </c>
      <c r="AE156" s="4" t="s">
        <v>866</v>
      </c>
      <c r="AF156" s="82" t="s">
        <v>110</v>
      </c>
      <c r="AG156" s="4" t="s">
        <v>1178</v>
      </c>
      <c r="AH156" s="31">
        <v>0.74</v>
      </c>
      <c r="AI156" s="149" t="str">
        <f t="shared" si="36"/>
        <v>Đạt mức cơ bản và tái đánh giá sau 6 tháng</v>
      </c>
      <c r="AJ156" s="4"/>
      <c r="AK156" s="167"/>
      <c r="AL156" s="186">
        <f t="shared" si="31"/>
        <v>46285</v>
      </c>
      <c r="AM156" s="463" t="str">
        <f t="shared" si="37"/>
        <v>Đạt</v>
      </c>
      <c r="AN156" s="460"/>
      <c r="AO156" s="460">
        <f t="shared" si="32"/>
        <v>1</v>
      </c>
      <c r="AP156" s="460">
        <f t="shared" si="33"/>
        <v>0</v>
      </c>
      <c r="AQ156" s="471">
        <f t="shared" si="34"/>
        <v>0</v>
      </c>
      <c r="AR156" s="460" t="str">
        <f t="shared" si="35"/>
        <v>2002726Trái cây</v>
      </c>
    </row>
    <row r="157" spans="1:44" ht="26.25" customHeight="1">
      <c r="A157" s="78">
        <v>154</v>
      </c>
      <c r="B157" s="78">
        <v>2026</v>
      </c>
      <c r="C157" s="78" t="s">
        <v>741</v>
      </c>
      <c r="D157" s="4" t="s">
        <v>90</v>
      </c>
      <c r="E157" s="28" t="s">
        <v>115</v>
      </c>
      <c r="F157" s="166" t="s">
        <v>855</v>
      </c>
      <c r="G157" s="28" t="s">
        <v>117</v>
      </c>
      <c r="H157" s="85" t="s">
        <v>94</v>
      </c>
      <c r="I157" s="28" t="s">
        <v>199</v>
      </c>
      <c r="J157" s="28" t="s">
        <v>96</v>
      </c>
      <c r="K157" s="28" t="s">
        <v>507</v>
      </c>
      <c r="L157" s="27" t="s">
        <v>1150</v>
      </c>
      <c r="M157" s="28" t="s">
        <v>1151</v>
      </c>
      <c r="N157" s="4"/>
      <c r="O157" s="4" t="s">
        <v>1179</v>
      </c>
      <c r="P157" s="82" t="s">
        <v>1180</v>
      </c>
      <c r="Q157" s="27">
        <v>905905727</v>
      </c>
      <c r="R157" s="4" t="s">
        <v>1155</v>
      </c>
      <c r="S157" s="4" t="s">
        <v>1181</v>
      </c>
      <c r="T157" s="4" t="s">
        <v>105</v>
      </c>
      <c r="U157" s="4"/>
      <c r="V157" s="30" t="s">
        <v>107</v>
      </c>
      <c r="W157" s="167">
        <v>46104</v>
      </c>
      <c r="X157" s="168">
        <v>0.75</v>
      </c>
      <c r="Y157" s="169" t="str">
        <f>IF(X157="","",IF(X157&lt;60%," Không đạt và ngừng mua hàng",(IF(AND(X157&gt;=60%,X157&lt;75%),"Đạt mức cơ bản và tái đánh giá sau 6 tháng",(IF(AND(X157&gt;=75%,X157&lt;=90%),"Đạt mức trung bình và tái đánh giá sau 1 năm","Đạt mức cao và tái đánh giá sau 2 năm"))))))</f>
        <v>Đạt mức trung bình và tái đánh giá sau 1 năm</v>
      </c>
      <c r="Z157" s="4"/>
      <c r="AA157" s="4"/>
      <c r="AB157" s="82"/>
      <c r="AC157" s="4"/>
      <c r="AD157" s="82" t="s">
        <v>865</v>
      </c>
      <c r="AE157" s="4" t="s">
        <v>866</v>
      </c>
      <c r="AF157" s="82"/>
      <c r="AG157" s="4"/>
      <c r="AH157" s="31">
        <v>0.75</v>
      </c>
      <c r="AI157" s="149" t="str">
        <f>IF(AH157="","",IF(AH157&lt;60%," Không đạt và ngừng mua hàng",(IF(AND(AH157&gt;=60%,AH157&lt;75%),"Đạt mức cơ bản và tái đánh giá sau 6 tháng",(IF(AND(AH157&gt;=75%,AH157&lt;=90%),"Đạt mức trung bình và tái đánh giá sau 1 năm","Đạt mức cao và tái đánh giá sau 2 năm"))))))</f>
        <v>Đạt mức trung bình và tái đánh giá sau 1 năm</v>
      </c>
      <c r="AJ157" s="4"/>
      <c r="AK157" s="167"/>
      <c r="AL157" s="186">
        <f t="shared" si="31"/>
        <v>46469</v>
      </c>
      <c r="AM157" s="463" t="str">
        <f t="shared" si="37"/>
        <v>Đạt</v>
      </c>
      <c r="AN157" s="460"/>
      <c r="AO157" s="460">
        <f t="shared" si="32"/>
        <v>1</v>
      </c>
      <c r="AP157" s="460">
        <f t="shared" si="33"/>
        <v>0</v>
      </c>
      <c r="AQ157" s="471">
        <f t="shared" si="34"/>
        <v>0</v>
      </c>
      <c r="AR157" s="460" t="str">
        <f t="shared" si="35"/>
        <v>2010364Trái cây</v>
      </c>
    </row>
    <row r="158" spans="1:44" ht="26.25" customHeight="1">
      <c r="A158" s="78">
        <v>155</v>
      </c>
      <c r="B158" s="78">
        <v>2026</v>
      </c>
      <c r="C158" s="78" t="s">
        <v>741</v>
      </c>
      <c r="D158" s="4" t="s">
        <v>90</v>
      </c>
      <c r="E158" s="28" t="s">
        <v>115</v>
      </c>
      <c r="F158" s="166" t="s">
        <v>855</v>
      </c>
      <c r="G158" s="28" t="s">
        <v>117</v>
      </c>
      <c r="H158" s="85" t="s">
        <v>94</v>
      </c>
      <c r="I158" s="28" t="s">
        <v>199</v>
      </c>
      <c r="J158" s="28" t="s">
        <v>132</v>
      </c>
      <c r="K158" s="28" t="s">
        <v>507</v>
      </c>
      <c r="L158" s="27">
        <v>2007779</v>
      </c>
      <c r="M158" s="28" t="s">
        <v>1182</v>
      </c>
      <c r="N158" s="4" t="s">
        <v>1183</v>
      </c>
      <c r="O158" s="4"/>
      <c r="P158" s="81" t="s">
        <v>1184</v>
      </c>
      <c r="Q158" s="27" t="s">
        <v>1185</v>
      </c>
      <c r="R158" s="4" t="s">
        <v>1186</v>
      </c>
      <c r="S158" s="4" t="s">
        <v>1187</v>
      </c>
      <c r="T158" s="4" t="s">
        <v>105</v>
      </c>
      <c r="U158" s="4"/>
      <c r="V158" s="30" t="s">
        <v>107</v>
      </c>
      <c r="W158" s="196">
        <v>46099</v>
      </c>
      <c r="X158" s="168">
        <v>0.64</v>
      </c>
      <c r="Y158" s="169" t="str">
        <f>IF(X158="","",IF(X158&lt;60%," Không đạt và ngừng mua hàng",(IF(AND(X158&gt;=60%,X158&lt;75%),"Đạt mức cơ bản và tái đánh giá sau 6 tháng",(IF(AND(X158&gt;=75%,X158&lt;=90%),"Đạt mức trung bình và tái đánh giá sau 1 năm","Đạt mức cao và tái đánh giá sau 2 năm"))))))</f>
        <v>Đạt mức cơ bản và tái đánh giá sau 6 tháng</v>
      </c>
      <c r="Z158" s="4"/>
      <c r="AA158" s="4"/>
      <c r="AB158" s="82"/>
      <c r="AC158" s="4"/>
      <c r="AD158" s="82"/>
      <c r="AE158" s="4"/>
      <c r="AF158" s="82" t="s">
        <v>128</v>
      </c>
      <c r="AG158" s="166" t="s">
        <v>1188</v>
      </c>
      <c r="AH158" s="31">
        <v>0.64</v>
      </c>
      <c r="AI158" s="169" t="str">
        <f>IF(AH158="","",IF(AH158&lt;60%," Không đạt và ngừng mua hàng",(IF(AND(AH158&gt;=60%,AH158&lt;75%),"Đạt mức cơ bản và tái đánh giá sau 6 tháng",(IF(AND(AH158&gt;=75%,AH158&lt;=90%),"Đạt mức trung bình và tái đánh giá sau 1 năm","Đạt mức cao và tái đánh giá sau 2 năm"))))))</f>
        <v>Đạt mức cơ bản và tái đánh giá sau 6 tháng</v>
      </c>
      <c r="AJ158" s="4"/>
      <c r="AK158" s="167"/>
      <c r="AL158" s="194">
        <f t="shared" si="31"/>
        <v>46283</v>
      </c>
      <c r="AM158" s="465" t="str">
        <f t="shared" si="37"/>
        <v>Đạt</v>
      </c>
      <c r="AN158" s="460"/>
      <c r="AO158" s="460">
        <f t="shared" si="32"/>
        <v>1</v>
      </c>
      <c r="AP158" s="460">
        <f t="shared" si="33"/>
        <v>0</v>
      </c>
      <c r="AQ158" s="471">
        <f t="shared" si="34"/>
        <v>0</v>
      </c>
      <c r="AR158" s="460" t="str">
        <f t="shared" si="35"/>
        <v>2007779Trái cây</v>
      </c>
    </row>
    <row r="159" spans="1:44" ht="26.25" customHeight="1">
      <c r="A159" s="78">
        <v>156</v>
      </c>
      <c r="B159" s="78">
        <v>2026</v>
      </c>
      <c r="C159" s="78" t="s">
        <v>741</v>
      </c>
      <c r="D159" s="4" t="s">
        <v>90</v>
      </c>
      <c r="E159" s="28" t="s">
        <v>115</v>
      </c>
      <c r="F159" s="166" t="s">
        <v>855</v>
      </c>
      <c r="G159" s="28" t="s">
        <v>117</v>
      </c>
      <c r="H159" s="85" t="s">
        <v>94</v>
      </c>
      <c r="I159" s="28" t="s">
        <v>199</v>
      </c>
      <c r="J159" s="28" t="s">
        <v>96</v>
      </c>
      <c r="K159" s="28" t="s">
        <v>507</v>
      </c>
      <c r="L159" s="27">
        <v>2007779</v>
      </c>
      <c r="M159" s="28" t="s">
        <v>1182</v>
      </c>
      <c r="N159" s="4"/>
      <c r="O159" s="4" t="s">
        <v>1189</v>
      </c>
      <c r="P159" s="81" t="s">
        <v>1184</v>
      </c>
      <c r="Q159" s="27" t="s">
        <v>1185</v>
      </c>
      <c r="R159" s="4" t="s">
        <v>1186</v>
      </c>
      <c r="S159" s="4" t="s">
        <v>1190</v>
      </c>
      <c r="T159" s="4" t="s">
        <v>105</v>
      </c>
      <c r="U159" s="4"/>
      <c r="V159" s="30" t="s">
        <v>107</v>
      </c>
      <c r="W159" s="196">
        <v>46099</v>
      </c>
      <c r="X159" s="168">
        <v>0.64</v>
      </c>
      <c r="Y159" s="169" t="str">
        <f>IF(X159="","",IF(X159&lt;60%," Không đạt và ngừng mua hàng",(IF(AND(X159&gt;=60%,X159&lt;75%),"Đạt mức cơ bản và tái đánh giá sau 6 tháng",(IF(AND(X159&gt;=75%,X159&lt;=90%),"Đạt mức trung bình và tái đánh giá sau 1 năm","Đạt mức cao và tái đánh giá sau 2 năm"))))))</f>
        <v>Đạt mức cơ bản và tái đánh giá sau 6 tháng</v>
      </c>
      <c r="Z159" s="4"/>
      <c r="AA159" s="4"/>
      <c r="AB159" s="82" t="s">
        <v>108</v>
      </c>
      <c r="AC159" s="4" t="s">
        <v>1191</v>
      </c>
      <c r="AD159" s="82"/>
      <c r="AE159" s="4"/>
      <c r="AF159" s="82" t="s">
        <v>110</v>
      </c>
      <c r="AG159" s="4" t="s">
        <v>1192</v>
      </c>
      <c r="AH159" s="31">
        <v>0.64</v>
      </c>
      <c r="AI159" s="169" t="str">
        <f>IF(AH159="","",IF(AH159&lt;60%," Không đạt và ngừng mua hàng",(IF(AND(AH159&gt;=60%,AH159&lt;75%),"Đạt mức cơ bản và tái đánh giá sau 6 tháng",(IF(AND(AH159&gt;=75%,AH159&lt;=90%),"Đạt mức trung bình và tái đánh giá sau 1 năm","Đạt mức cao và tái đánh giá sau 2 năm"))))))</f>
        <v>Đạt mức cơ bản và tái đánh giá sau 6 tháng</v>
      </c>
      <c r="AJ159" s="4"/>
      <c r="AK159" s="167"/>
      <c r="AL159" s="194">
        <f t="shared" si="31"/>
        <v>46283</v>
      </c>
      <c r="AM159" s="465" t="str">
        <f t="shared" si="37"/>
        <v>Đạt</v>
      </c>
      <c r="AN159" s="460"/>
      <c r="AO159" s="460">
        <f t="shared" si="32"/>
        <v>1</v>
      </c>
      <c r="AP159" s="460">
        <f t="shared" si="33"/>
        <v>0</v>
      </c>
      <c r="AQ159" s="471">
        <f t="shared" si="34"/>
        <v>0</v>
      </c>
      <c r="AR159" s="460" t="str">
        <f t="shared" si="35"/>
        <v>2007779Trái cây</v>
      </c>
    </row>
    <row r="160" spans="1:44" ht="26.25" customHeight="1">
      <c r="A160" s="78">
        <v>157</v>
      </c>
      <c r="B160" s="78">
        <v>2026</v>
      </c>
      <c r="C160" s="78" t="s">
        <v>741</v>
      </c>
      <c r="D160" s="4" t="s">
        <v>90</v>
      </c>
      <c r="E160" s="28" t="s">
        <v>115</v>
      </c>
      <c r="F160" s="166" t="s">
        <v>855</v>
      </c>
      <c r="G160" s="28" t="s">
        <v>117</v>
      </c>
      <c r="H160" s="85" t="s">
        <v>94</v>
      </c>
      <c r="I160" s="28" t="s">
        <v>311</v>
      </c>
      <c r="J160" s="28" t="s">
        <v>96</v>
      </c>
      <c r="K160" s="28" t="s">
        <v>507</v>
      </c>
      <c r="L160" s="27">
        <v>2007779</v>
      </c>
      <c r="M160" s="28" t="s">
        <v>1182</v>
      </c>
      <c r="N160" s="4"/>
      <c r="O160" s="4" t="s">
        <v>1193</v>
      </c>
      <c r="P160" s="81" t="s">
        <v>1184</v>
      </c>
      <c r="Q160" s="27" t="s">
        <v>1185</v>
      </c>
      <c r="R160" s="4" t="s">
        <v>1186</v>
      </c>
      <c r="S160" s="4" t="s">
        <v>1194</v>
      </c>
      <c r="T160" s="4" t="s">
        <v>105</v>
      </c>
      <c r="U160" s="4"/>
      <c r="V160" s="30" t="s">
        <v>107</v>
      </c>
      <c r="W160" s="196">
        <v>46099</v>
      </c>
      <c r="X160" s="168">
        <v>0.65</v>
      </c>
      <c r="Y160" s="169" t="str">
        <f>IF(X160="","",IF(X160&lt;60%," Không đạt và ngừng mua hàng",(IF(AND(X160&gt;=60%,X160&lt;75%),"Đạt mức cơ bản và tái đánh giá sau 6 tháng",(IF(AND(X160&gt;=75%,X160&lt;=90%),"Đạt mức trung bình và tái đánh giá sau 1 năm","Đạt mức cao và tái đánh giá sau 2 năm"))))))</f>
        <v>Đạt mức cơ bản và tái đánh giá sau 6 tháng</v>
      </c>
      <c r="Z160" s="4"/>
      <c r="AA160" s="4"/>
      <c r="AB160" s="82"/>
      <c r="AC160" s="4"/>
      <c r="AD160" s="82" t="s">
        <v>865</v>
      </c>
      <c r="AE160" s="4" t="s">
        <v>866</v>
      </c>
      <c r="AF160" s="82" t="s">
        <v>110</v>
      </c>
      <c r="AG160" s="4" t="s">
        <v>1195</v>
      </c>
      <c r="AH160" s="31">
        <v>0.65</v>
      </c>
      <c r="AI160" s="169" t="str">
        <f>IF(AH160="","",IF(AH160&lt;60%," Không đạt và ngừng mua hàng",(IF(AND(AH160&gt;=60%,AH160&lt;75%),"Đạt mức cơ bản và tái đánh giá sau 6 tháng",(IF(AND(AH160&gt;=75%,AH160&lt;=90%),"Đạt mức trung bình và tái đánh giá sau 1 năm","Đạt mức cao và tái đánh giá sau 2 năm"))))))</f>
        <v>Đạt mức cơ bản và tái đánh giá sau 6 tháng</v>
      </c>
      <c r="AJ160" s="4"/>
      <c r="AK160" s="167"/>
      <c r="AL160" s="194">
        <f t="shared" si="31"/>
        <v>46283</v>
      </c>
      <c r="AM160" s="465" t="str">
        <f t="shared" si="37"/>
        <v>Đạt</v>
      </c>
      <c r="AN160" s="460"/>
      <c r="AO160" s="460">
        <f t="shared" si="32"/>
        <v>1</v>
      </c>
      <c r="AP160" s="460">
        <f t="shared" si="33"/>
        <v>0</v>
      </c>
      <c r="AQ160" s="471">
        <f t="shared" si="34"/>
        <v>0</v>
      </c>
      <c r="AR160" s="460" t="str">
        <f t="shared" si="35"/>
        <v>2007779Trái cây</v>
      </c>
    </row>
    <row r="161" spans="1:44" ht="27.75">
      <c r="A161" s="78">
        <v>158</v>
      </c>
      <c r="B161" s="30">
        <v>2026</v>
      </c>
      <c r="C161" s="30" t="s">
        <v>741</v>
      </c>
      <c r="D161" s="102" t="s">
        <v>90</v>
      </c>
      <c r="E161" s="126" t="s">
        <v>115</v>
      </c>
      <c r="F161" s="166" t="s">
        <v>1196</v>
      </c>
      <c r="G161" s="166" t="s">
        <v>754</v>
      </c>
      <c r="H161" s="82" t="s">
        <v>216</v>
      </c>
      <c r="I161" s="102" t="s">
        <v>1197</v>
      </c>
      <c r="J161" s="102" t="s">
        <v>96</v>
      </c>
      <c r="K161" s="102" t="s">
        <v>218</v>
      </c>
      <c r="L161" s="30" t="s">
        <v>1198</v>
      </c>
      <c r="M161" s="102" t="s">
        <v>1199</v>
      </c>
      <c r="N161" s="102" t="s">
        <v>1200</v>
      </c>
      <c r="O161" s="4"/>
      <c r="P161" s="82" t="s">
        <v>1201</v>
      </c>
      <c r="Q161" s="4"/>
      <c r="R161" s="4" t="s">
        <v>1202</v>
      </c>
      <c r="S161" s="4" t="s">
        <v>1203</v>
      </c>
      <c r="T161" s="82" t="s">
        <v>381</v>
      </c>
      <c r="U161" s="4"/>
      <c r="V161" s="30" t="s">
        <v>107</v>
      </c>
      <c r="W161" s="167">
        <v>46101</v>
      </c>
      <c r="X161" s="168">
        <v>0.61</v>
      </c>
      <c r="Y161" s="169" t="str">
        <f t="shared" ref="Y161:Y172" si="38">IF(X161="","",IF(X161&lt;60%," Không đạt và ngừng mua hàng",(IF(AND(X161&gt;=60%,X161&lt;=75%),"Đạt mức cơ bản và tái đánh giá sau 6 tháng",(IF(AND(X161&gt;=75%,X161&lt;=90%),"Đạt mức trung bình và tái đánh giá sau 1 năm","Đạt mức cao và tái đánh giá sau 2 năm"))))))</f>
        <v>Đạt mức cơ bản và tái đánh giá sau 6 tháng</v>
      </c>
      <c r="Z161" s="4"/>
      <c r="AA161" s="4"/>
      <c r="AB161" s="82" t="s">
        <v>150</v>
      </c>
      <c r="AC161" s="4" t="s">
        <v>1204</v>
      </c>
      <c r="AD161" s="82" t="s">
        <v>247</v>
      </c>
      <c r="AE161" s="4" t="s">
        <v>1205</v>
      </c>
      <c r="AF161" s="82" t="s">
        <v>128</v>
      </c>
      <c r="AG161" s="4" t="s">
        <v>1206</v>
      </c>
      <c r="AH161" s="168">
        <v>0.64</v>
      </c>
      <c r="AI161" s="149" t="str">
        <f t="shared" ref="AI161:AI172" si="39">IF(AH161="","",IF(AH161&lt;60%," Không đạt và ngừng mua hàng",(IF(AND(AH161&gt;=60%,AH161&lt;=75%),"Đạt mức cơ bản và tái đánh giá sau 6 tháng",(IF(AND(AH161&gt;=75%,AH161&lt;=90%),"Đạt mức trung bình và tái đánh giá sau 1 năm","Đạt mức cao và tái đánh giá sau 2 năm"))))))</f>
        <v>Đạt mức cơ bản và tái đánh giá sau 6 tháng</v>
      </c>
      <c r="AJ161" s="4"/>
      <c r="AK161" s="167"/>
      <c r="AL161" s="186">
        <f t="shared" si="31"/>
        <v>46285</v>
      </c>
      <c r="AM161" s="463" t="str">
        <f t="shared" si="37"/>
        <v>Đạt</v>
      </c>
      <c r="AN161" s="460"/>
      <c r="AO161" s="460">
        <f t="shared" si="32"/>
        <v>1</v>
      </c>
      <c r="AP161" s="460">
        <f t="shared" si="33"/>
        <v>0</v>
      </c>
      <c r="AQ161" s="471">
        <f t="shared" si="34"/>
        <v>0</v>
      </c>
      <c r="AR161" s="460" t="str">
        <f t="shared" si="35"/>
        <v>2011238Trái cây</v>
      </c>
    </row>
    <row r="162" spans="1:44" ht="69.400000000000006">
      <c r="A162" s="78">
        <v>159</v>
      </c>
      <c r="B162" s="30">
        <v>2026</v>
      </c>
      <c r="C162" s="30" t="s">
        <v>741</v>
      </c>
      <c r="D162" s="102" t="s">
        <v>90</v>
      </c>
      <c r="E162" s="102" t="s">
        <v>115</v>
      </c>
      <c r="F162" s="81" t="s">
        <v>1207</v>
      </c>
      <c r="G162" s="81" t="s">
        <v>754</v>
      </c>
      <c r="H162" s="82" t="s">
        <v>216</v>
      </c>
      <c r="I162" s="102" t="s">
        <v>1197</v>
      </c>
      <c r="J162" s="102" t="s">
        <v>96</v>
      </c>
      <c r="K162" s="102" t="s">
        <v>507</v>
      </c>
      <c r="L162" s="197" t="s">
        <v>1208</v>
      </c>
      <c r="M162" s="209" t="s">
        <v>1209</v>
      </c>
      <c r="N162" s="4"/>
      <c r="O162" s="4" t="s">
        <v>1210</v>
      </c>
      <c r="P162" s="82" t="s">
        <v>1211</v>
      </c>
      <c r="Q162" s="27"/>
      <c r="R162" s="4" t="s">
        <v>1212</v>
      </c>
      <c r="S162" s="4" t="s">
        <v>1213</v>
      </c>
      <c r="T162" s="82" t="s">
        <v>381</v>
      </c>
      <c r="U162" s="4"/>
      <c r="V162" s="30" t="s">
        <v>107</v>
      </c>
      <c r="W162" s="167">
        <v>46100</v>
      </c>
      <c r="X162" s="168">
        <v>0.5</v>
      </c>
      <c r="Y162" s="169" t="str">
        <f t="shared" si="38"/>
        <v xml:space="preserve"> Không đạt và ngừng mua hàng</v>
      </c>
      <c r="Z162" s="4" t="s">
        <v>461</v>
      </c>
      <c r="AA162" s="4" t="s">
        <v>1214</v>
      </c>
      <c r="AB162" s="82"/>
      <c r="AC162" s="4"/>
      <c r="AD162" s="82" t="s">
        <v>247</v>
      </c>
      <c r="AE162" s="4" t="s">
        <v>1215</v>
      </c>
      <c r="AF162" s="82" t="s">
        <v>128</v>
      </c>
      <c r="AG162" s="166" t="s">
        <v>1216</v>
      </c>
      <c r="AH162" s="168">
        <f>X162</f>
        <v>0.5</v>
      </c>
      <c r="AI162" s="149" t="str">
        <f t="shared" si="39"/>
        <v xml:space="preserve"> Không đạt và ngừng mua hàng</v>
      </c>
      <c r="AJ162" s="4"/>
      <c r="AK162" s="167"/>
      <c r="AL162" s="186" t="b">
        <f t="shared" si="31"/>
        <v>0</v>
      </c>
      <c r="AM162" s="463" t="str">
        <f t="shared" si="37"/>
        <v>Không đạt</v>
      </c>
      <c r="AN162" s="460"/>
      <c r="AO162" s="460">
        <f t="shared" si="32"/>
        <v>0</v>
      </c>
      <c r="AP162" s="460">
        <f t="shared" si="33"/>
        <v>1</v>
      </c>
      <c r="AQ162" s="471">
        <f t="shared" si="34"/>
        <v>0</v>
      </c>
      <c r="AR162" s="460" t="str">
        <f t="shared" si="35"/>
        <v>2011275Trái cây</v>
      </c>
    </row>
    <row r="163" spans="1:44" ht="69.400000000000006">
      <c r="A163" s="78">
        <v>160</v>
      </c>
      <c r="B163" s="30">
        <v>2026</v>
      </c>
      <c r="C163" s="30" t="s">
        <v>741</v>
      </c>
      <c r="D163" s="102" t="s">
        <v>90</v>
      </c>
      <c r="E163" s="102" t="s">
        <v>115</v>
      </c>
      <c r="F163" s="81" t="s">
        <v>1207</v>
      </c>
      <c r="G163" s="81" t="s">
        <v>754</v>
      </c>
      <c r="H163" s="82" t="s">
        <v>216</v>
      </c>
      <c r="I163" s="102" t="s">
        <v>1197</v>
      </c>
      <c r="J163" s="102" t="s">
        <v>96</v>
      </c>
      <c r="K163" s="102" t="s">
        <v>507</v>
      </c>
      <c r="L163" s="197" t="s">
        <v>1208</v>
      </c>
      <c r="M163" s="209" t="s">
        <v>1209</v>
      </c>
      <c r="N163" s="4"/>
      <c r="O163" s="4" t="s">
        <v>1217</v>
      </c>
      <c r="P163" s="82" t="s">
        <v>1211</v>
      </c>
      <c r="Q163" s="27"/>
      <c r="R163" s="4" t="s">
        <v>1212</v>
      </c>
      <c r="S163" s="4" t="s">
        <v>1213</v>
      </c>
      <c r="T163" s="82" t="s">
        <v>381</v>
      </c>
      <c r="U163" s="4"/>
      <c r="V163" s="30" t="s">
        <v>107</v>
      </c>
      <c r="W163" s="167">
        <v>46100</v>
      </c>
      <c r="X163" s="168">
        <v>0.6</v>
      </c>
      <c r="Y163" s="169" t="str">
        <f t="shared" si="38"/>
        <v>Đạt mức cơ bản và tái đánh giá sau 6 tháng</v>
      </c>
      <c r="Z163" s="4"/>
      <c r="AA163" s="4"/>
      <c r="AB163" s="82"/>
      <c r="AC163" s="4"/>
      <c r="AD163" s="82" t="s">
        <v>1218</v>
      </c>
      <c r="AE163" s="4" t="s">
        <v>1215</v>
      </c>
      <c r="AF163" s="82" t="s">
        <v>128</v>
      </c>
      <c r="AG163" s="166" t="s">
        <v>1216</v>
      </c>
      <c r="AH163" s="168">
        <f>X163</f>
        <v>0.6</v>
      </c>
      <c r="AI163" s="149" t="str">
        <f t="shared" si="39"/>
        <v>Đạt mức cơ bản và tái đánh giá sau 6 tháng</v>
      </c>
      <c r="AJ163" s="4"/>
      <c r="AK163" s="167"/>
      <c r="AL163" s="186">
        <f t="shared" si="31"/>
        <v>46284</v>
      </c>
      <c r="AM163" s="463" t="str">
        <f t="shared" si="37"/>
        <v>Đạt</v>
      </c>
      <c r="AN163" s="460"/>
      <c r="AO163" s="460">
        <f t="shared" si="32"/>
        <v>1</v>
      </c>
      <c r="AP163" s="460">
        <f t="shared" si="33"/>
        <v>0</v>
      </c>
      <c r="AQ163" s="471">
        <f t="shared" si="34"/>
        <v>0</v>
      </c>
      <c r="AR163" s="460" t="str">
        <f t="shared" si="35"/>
        <v>2011275Trái cây</v>
      </c>
    </row>
    <row r="164" spans="1:44" s="48" customFormat="1" ht="69.400000000000006">
      <c r="A164" s="78">
        <v>161</v>
      </c>
      <c r="B164" s="30">
        <v>2026</v>
      </c>
      <c r="C164" s="30" t="s">
        <v>741</v>
      </c>
      <c r="D164" s="102" t="s">
        <v>90</v>
      </c>
      <c r="E164" s="102" t="s">
        <v>115</v>
      </c>
      <c r="F164" s="81" t="s">
        <v>1207</v>
      </c>
      <c r="G164" s="81" t="s">
        <v>754</v>
      </c>
      <c r="H164" s="82" t="s">
        <v>216</v>
      </c>
      <c r="I164" s="102" t="s">
        <v>1197</v>
      </c>
      <c r="J164" s="102" t="s">
        <v>96</v>
      </c>
      <c r="K164" s="102" t="s">
        <v>507</v>
      </c>
      <c r="L164" s="197" t="s">
        <v>1208</v>
      </c>
      <c r="M164" s="209" t="s">
        <v>1209</v>
      </c>
      <c r="N164" s="82"/>
      <c r="O164" s="82" t="s">
        <v>1219</v>
      </c>
      <c r="P164" s="82" t="s">
        <v>1211</v>
      </c>
      <c r="Q164" s="30"/>
      <c r="R164" s="82" t="s">
        <v>1212</v>
      </c>
      <c r="S164" s="82" t="s">
        <v>1220</v>
      </c>
      <c r="T164" s="82" t="s">
        <v>381</v>
      </c>
      <c r="U164" s="82"/>
      <c r="V164" s="30" t="s">
        <v>107</v>
      </c>
      <c r="W164" s="106">
        <v>46100</v>
      </c>
      <c r="X164" s="148">
        <v>0.6</v>
      </c>
      <c r="Y164" s="149" t="str">
        <f t="shared" si="38"/>
        <v>Đạt mức cơ bản và tái đánh giá sau 6 tháng</v>
      </c>
      <c r="Z164" s="82"/>
      <c r="AA164" s="82"/>
      <c r="AB164" s="82"/>
      <c r="AC164" s="82"/>
      <c r="AD164" s="82" t="s">
        <v>1218</v>
      </c>
      <c r="AE164" s="82" t="s">
        <v>1215</v>
      </c>
      <c r="AF164" s="82" t="s">
        <v>128</v>
      </c>
      <c r="AG164" s="81" t="s">
        <v>1216</v>
      </c>
      <c r="AH164" s="148">
        <f>X164</f>
        <v>0.6</v>
      </c>
      <c r="AI164" s="149" t="str">
        <f t="shared" si="39"/>
        <v>Đạt mức cơ bản và tái đánh giá sau 6 tháng</v>
      </c>
      <c r="AJ164" s="82"/>
      <c r="AK164" s="106"/>
      <c r="AL164" s="186">
        <f t="shared" ref="AL164:AL172" si="40">IF(AI164="","",IF(AI164="Không đạt và ngừng mua hàng",AI164,IF(AI164="Đạt mức cơ bản và tái đánh giá sau 6 tháng",DATE(YEAR(W164),MONTH(W164)+6,DAY(W164)),IF(AI164="Đạt mức trung bình và tái đánh giá sau 1 năm",DATE(YEAR(W164),MONTH(W164)+12,DAY(W164)),IF(AI164="Đạt mức cao và tái đánh giá sau 2 năm",DATE(YEAR(W164),MONTH(W164)+24,DAY(W164)))))))</f>
        <v>46284</v>
      </c>
      <c r="AM164" s="463" t="str">
        <f t="shared" si="37"/>
        <v>Đạt</v>
      </c>
      <c r="AN164" s="460"/>
      <c r="AO164" s="460">
        <f t="shared" si="32"/>
        <v>1</v>
      </c>
      <c r="AP164" s="460">
        <f t="shared" si="33"/>
        <v>0</v>
      </c>
      <c r="AQ164" s="471">
        <f t="shared" si="34"/>
        <v>0</v>
      </c>
      <c r="AR164" s="460" t="str">
        <f t="shared" si="35"/>
        <v>2011275Trái cây</v>
      </c>
    </row>
    <row r="165" spans="1:44" s="48" customFormat="1" ht="69.400000000000006">
      <c r="A165" s="78">
        <v>162</v>
      </c>
      <c r="B165" s="30">
        <v>2026</v>
      </c>
      <c r="C165" s="30" t="s">
        <v>741</v>
      </c>
      <c r="D165" s="102" t="s">
        <v>90</v>
      </c>
      <c r="E165" s="102" t="s">
        <v>188</v>
      </c>
      <c r="F165" s="81" t="s">
        <v>673</v>
      </c>
      <c r="G165" s="81" t="s">
        <v>190</v>
      </c>
      <c r="H165" s="82" t="s">
        <v>216</v>
      </c>
      <c r="I165" s="102" t="s">
        <v>419</v>
      </c>
      <c r="J165" s="102" t="s">
        <v>132</v>
      </c>
      <c r="K165" s="82" t="s">
        <v>375</v>
      </c>
      <c r="L165" s="199" t="s">
        <v>1221</v>
      </c>
      <c r="M165" s="102" t="s">
        <v>1222</v>
      </c>
      <c r="N165" s="82" t="s">
        <v>1223</v>
      </c>
      <c r="O165" s="102"/>
      <c r="P165" s="82" t="s">
        <v>1224</v>
      </c>
      <c r="Q165" s="82" t="s">
        <v>1225</v>
      </c>
      <c r="R165" s="82" t="s">
        <v>1226</v>
      </c>
      <c r="S165" s="82" t="s">
        <v>1227</v>
      </c>
      <c r="T165" s="82" t="s">
        <v>495</v>
      </c>
      <c r="U165" s="82"/>
      <c r="V165" s="30" t="s">
        <v>428</v>
      </c>
      <c r="W165" s="106">
        <v>46104</v>
      </c>
      <c r="X165" s="148">
        <v>0.64</v>
      </c>
      <c r="Y165" s="149" t="str">
        <f t="shared" si="38"/>
        <v>Đạt mức cơ bản và tái đánh giá sau 6 tháng</v>
      </c>
      <c r="Z165" s="82"/>
      <c r="AA165" s="82"/>
      <c r="AB165" s="82" t="s">
        <v>110</v>
      </c>
      <c r="AC165" s="141" t="s">
        <v>1228</v>
      </c>
      <c r="AD165" s="82" t="s">
        <v>247</v>
      </c>
      <c r="AE165" s="44" t="s">
        <v>1229</v>
      </c>
      <c r="AF165" s="82" t="s">
        <v>128</v>
      </c>
      <c r="AG165" s="206" t="s">
        <v>1230</v>
      </c>
      <c r="AH165" s="150">
        <f>X165</f>
        <v>0.64</v>
      </c>
      <c r="AI165" s="149" t="str">
        <f t="shared" si="39"/>
        <v>Đạt mức cơ bản và tái đánh giá sau 6 tháng</v>
      </c>
      <c r="AJ165" s="82"/>
      <c r="AK165" s="106"/>
      <c r="AL165" s="186">
        <f t="shared" si="40"/>
        <v>46288</v>
      </c>
      <c r="AM165" s="463" t="str">
        <f t="shared" si="37"/>
        <v>Đạt</v>
      </c>
      <c r="AN165" s="460"/>
      <c r="AO165" s="460">
        <f t="shared" si="32"/>
        <v>1</v>
      </c>
      <c r="AP165" s="460">
        <f t="shared" si="33"/>
        <v>0</v>
      </c>
      <c r="AQ165" s="471">
        <f t="shared" si="34"/>
        <v>0</v>
      </c>
      <c r="AR165" s="460" t="str">
        <f t="shared" si="35"/>
        <v>2008163Thức ăn nấu sẵn</v>
      </c>
    </row>
    <row r="166" spans="1:44" ht="24" customHeight="1">
      <c r="A166" s="78">
        <v>163</v>
      </c>
      <c r="B166" s="30">
        <v>2026</v>
      </c>
      <c r="C166" s="30" t="s">
        <v>741</v>
      </c>
      <c r="D166" s="102" t="s">
        <v>90</v>
      </c>
      <c r="E166" s="102" t="s">
        <v>130</v>
      </c>
      <c r="F166" s="81" t="s">
        <v>249</v>
      </c>
      <c r="G166" s="102" t="s">
        <v>754</v>
      </c>
      <c r="H166" s="85" t="s">
        <v>94</v>
      </c>
      <c r="I166" s="102" t="s">
        <v>250</v>
      </c>
      <c r="J166" s="102" t="s">
        <v>132</v>
      </c>
      <c r="K166" s="102" t="s">
        <v>97</v>
      </c>
      <c r="L166" s="30" t="s">
        <v>1231</v>
      </c>
      <c r="M166" s="102" t="s">
        <v>1232</v>
      </c>
      <c r="N166" s="137" t="s">
        <v>1233</v>
      </c>
      <c r="O166" s="102"/>
      <c r="P166" s="82" t="s">
        <v>1234</v>
      </c>
      <c r="Q166" s="28" t="s">
        <v>1235</v>
      </c>
      <c r="R166" s="102" t="s">
        <v>1236</v>
      </c>
      <c r="S166" s="82" t="s">
        <v>1237</v>
      </c>
      <c r="T166" s="102" t="s">
        <v>257</v>
      </c>
      <c r="U166" s="4"/>
      <c r="V166" s="30" t="s">
        <v>107</v>
      </c>
      <c r="W166" s="106">
        <v>46104</v>
      </c>
      <c r="X166" s="148">
        <v>0.61</v>
      </c>
      <c r="Y166" s="207" t="str">
        <f t="shared" si="38"/>
        <v>Đạt mức cơ bản và tái đánh giá sau 6 tháng</v>
      </c>
      <c r="Z166" s="4"/>
      <c r="AA166" s="4"/>
      <c r="AB166" s="82" t="s">
        <v>554</v>
      </c>
      <c r="AC166" s="102" t="s">
        <v>1238</v>
      </c>
      <c r="AD166" s="102" t="s">
        <v>247</v>
      </c>
      <c r="AE166" s="137" t="s">
        <v>1239</v>
      </c>
      <c r="AF166" s="102" t="s">
        <v>174</v>
      </c>
      <c r="AG166" s="102" t="s">
        <v>1240</v>
      </c>
      <c r="AH166" s="150">
        <f>X166</f>
        <v>0.61</v>
      </c>
      <c r="AI166" s="149" t="str">
        <f t="shared" si="39"/>
        <v>Đạt mức cơ bản và tái đánh giá sau 6 tháng</v>
      </c>
      <c r="AJ166" s="4"/>
      <c r="AK166" s="167"/>
      <c r="AL166" s="186">
        <f t="shared" si="40"/>
        <v>46288</v>
      </c>
      <c r="AM166" s="463" t="str">
        <f t="shared" si="37"/>
        <v>Đạt</v>
      </c>
      <c r="AN166" s="460"/>
      <c r="AO166" s="460">
        <f t="shared" si="32"/>
        <v>1</v>
      </c>
      <c r="AP166" s="460">
        <f t="shared" si="33"/>
        <v>0</v>
      </c>
      <c r="AQ166" s="471">
        <f t="shared" si="34"/>
        <v>0</v>
      </c>
      <c r="AR166" s="460" t="str">
        <f t="shared" si="35"/>
        <v>2062541Rau củ</v>
      </c>
    </row>
    <row r="167" spans="1:44" ht="27.75">
      <c r="A167" s="78">
        <v>164</v>
      </c>
      <c r="B167" s="30">
        <v>2026</v>
      </c>
      <c r="C167" s="30" t="s">
        <v>741</v>
      </c>
      <c r="D167" s="102" t="s">
        <v>90</v>
      </c>
      <c r="E167" s="28" t="s">
        <v>91</v>
      </c>
      <c r="F167" s="166" t="s">
        <v>1241</v>
      </c>
      <c r="G167" s="4" t="s">
        <v>1242</v>
      </c>
      <c r="H167" s="82" t="s">
        <v>216</v>
      </c>
      <c r="I167" s="28" t="s">
        <v>419</v>
      </c>
      <c r="J167" s="102" t="s">
        <v>132</v>
      </c>
      <c r="K167" s="102" t="s">
        <v>97</v>
      </c>
      <c r="L167" s="113" t="s">
        <v>1243</v>
      </c>
      <c r="M167" s="102" t="s">
        <v>1244</v>
      </c>
      <c r="N167" s="102" t="s">
        <v>1245</v>
      </c>
      <c r="O167" s="4"/>
      <c r="P167" s="82" t="s">
        <v>1246</v>
      </c>
      <c r="Q167" s="195" t="s">
        <v>1247</v>
      </c>
      <c r="R167" s="4" t="s">
        <v>1248</v>
      </c>
      <c r="S167" s="4" t="s">
        <v>1249</v>
      </c>
      <c r="T167" s="4" t="s">
        <v>227</v>
      </c>
      <c r="U167" s="4" t="s">
        <v>533</v>
      </c>
      <c r="V167" s="30" t="s">
        <v>107</v>
      </c>
      <c r="W167" s="167">
        <v>46105</v>
      </c>
      <c r="X167" s="168">
        <v>0.76900000000000002</v>
      </c>
      <c r="Y167" s="169" t="str">
        <f t="shared" si="38"/>
        <v>Đạt mức trung bình và tái đánh giá sau 1 năm</v>
      </c>
      <c r="Z167" s="4"/>
      <c r="AA167" s="4"/>
      <c r="AB167" s="82" t="s">
        <v>407</v>
      </c>
      <c r="AC167" s="200" t="s">
        <v>1250</v>
      </c>
      <c r="AD167" s="82" t="s">
        <v>247</v>
      </c>
      <c r="AE167" s="4" t="s">
        <v>1251</v>
      </c>
      <c r="AF167" s="82" t="s">
        <v>128</v>
      </c>
      <c r="AG167" s="4" t="s">
        <v>1252</v>
      </c>
      <c r="AH167" s="31">
        <v>0.76900000000000002</v>
      </c>
      <c r="AI167" s="149" t="str">
        <f t="shared" si="39"/>
        <v>Đạt mức trung bình và tái đánh giá sau 1 năm</v>
      </c>
      <c r="AJ167" s="4"/>
      <c r="AK167" s="167"/>
      <c r="AL167" s="186">
        <f t="shared" si="40"/>
        <v>46470</v>
      </c>
      <c r="AM167" s="463" t="str">
        <f t="shared" si="37"/>
        <v>Đạt</v>
      </c>
      <c r="AN167" s="460"/>
      <c r="AO167" s="460">
        <f t="shared" si="32"/>
        <v>1</v>
      </c>
      <c r="AP167" s="460">
        <f t="shared" si="33"/>
        <v>0</v>
      </c>
      <c r="AQ167" s="471">
        <f t="shared" si="34"/>
        <v>0</v>
      </c>
      <c r="AR167" s="460" t="str">
        <f t="shared" si="35"/>
        <v>2010078Thủy hải sản</v>
      </c>
    </row>
    <row r="168" spans="1:44" s="48" customFormat="1" ht="29.25" customHeight="1">
      <c r="A168" s="78">
        <v>165</v>
      </c>
      <c r="B168" s="30">
        <v>2026</v>
      </c>
      <c r="C168" s="30" t="s">
        <v>741</v>
      </c>
      <c r="D168" s="102" t="s">
        <v>90</v>
      </c>
      <c r="E168" s="102" t="s">
        <v>582</v>
      </c>
      <c r="F168" s="81" t="s">
        <v>1253</v>
      </c>
      <c r="G168" s="102" t="s">
        <v>93</v>
      </c>
      <c r="H168" s="85" t="s">
        <v>94</v>
      </c>
      <c r="I168" s="102" t="s">
        <v>280</v>
      </c>
      <c r="J168" s="102" t="s">
        <v>178</v>
      </c>
      <c r="K168" s="102" t="s">
        <v>507</v>
      </c>
      <c r="L168" s="30" t="s">
        <v>179</v>
      </c>
      <c r="M168" s="102" t="s">
        <v>1254</v>
      </c>
      <c r="N168" s="82" t="s">
        <v>1255</v>
      </c>
      <c r="O168" s="81" t="s">
        <v>1256</v>
      </c>
      <c r="P168" s="82" t="s">
        <v>1257</v>
      </c>
      <c r="Q168" s="30" t="s">
        <v>1258</v>
      </c>
      <c r="R168" s="189" t="s">
        <v>1259</v>
      </c>
      <c r="S168" s="82" t="s">
        <v>1260</v>
      </c>
      <c r="T168" s="82" t="s">
        <v>301</v>
      </c>
      <c r="U168" s="82" t="s">
        <v>126</v>
      </c>
      <c r="V168" s="30" t="s">
        <v>107</v>
      </c>
      <c r="W168" s="106">
        <v>46106</v>
      </c>
      <c r="X168" s="148">
        <v>0.503</v>
      </c>
      <c r="Y168" s="149" t="str">
        <f t="shared" si="38"/>
        <v xml:space="preserve"> Không đạt và ngừng mua hàng</v>
      </c>
      <c r="Z168" s="82"/>
      <c r="AA168" s="82"/>
      <c r="AB168" s="82" t="s">
        <v>108</v>
      </c>
      <c r="AC168" s="82" t="s">
        <v>1261</v>
      </c>
      <c r="AD168" s="82" t="s">
        <v>247</v>
      </c>
      <c r="AE168" s="81" t="s">
        <v>1262</v>
      </c>
      <c r="AF168" s="82" t="s">
        <v>639</v>
      </c>
      <c r="AG168" s="81" t="s">
        <v>1263</v>
      </c>
      <c r="AH168" s="150">
        <v>0.503</v>
      </c>
      <c r="AI168" s="149" t="str">
        <f t="shared" si="39"/>
        <v xml:space="preserve"> Không đạt và ngừng mua hàng</v>
      </c>
      <c r="AJ168" s="82"/>
      <c r="AK168" s="106"/>
      <c r="AL168" s="186" t="b">
        <f t="shared" si="40"/>
        <v>0</v>
      </c>
      <c r="AM168" s="463" t="str">
        <f t="shared" si="37"/>
        <v>Không đạt</v>
      </c>
      <c r="AN168" s="460"/>
      <c r="AO168" s="460">
        <f t="shared" si="32"/>
        <v>0</v>
      </c>
      <c r="AP168" s="460">
        <f t="shared" si="33"/>
        <v>1</v>
      </c>
      <c r="AQ168" s="471">
        <f t="shared" si="34"/>
        <v>0</v>
      </c>
      <c r="AR168" s="460" t="str">
        <f t="shared" si="35"/>
        <v>NCC mớiThịt</v>
      </c>
    </row>
    <row r="169" spans="1:44" ht="22.5" customHeight="1">
      <c r="A169" s="78">
        <v>166</v>
      </c>
      <c r="B169" s="30">
        <v>2026</v>
      </c>
      <c r="C169" s="30" t="s">
        <v>741</v>
      </c>
      <c r="D169" s="102" t="s">
        <v>90</v>
      </c>
      <c r="E169" s="102" t="s">
        <v>188</v>
      </c>
      <c r="F169" s="81" t="s">
        <v>673</v>
      </c>
      <c r="G169" s="137" t="s">
        <v>190</v>
      </c>
      <c r="H169" s="85" t="s">
        <v>94</v>
      </c>
      <c r="I169" s="28" t="s">
        <v>153</v>
      </c>
      <c r="J169" s="28" t="s">
        <v>132</v>
      </c>
      <c r="K169" s="28" t="s">
        <v>97</v>
      </c>
      <c r="L169" s="27">
        <v>2061446</v>
      </c>
      <c r="M169" s="28" t="s">
        <v>1264</v>
      </c>
      <c r="N169" s="4" t="s">
        <v>1265</v>
      </c>
      <c r="O169" s="4"/>
      <c r="P169" s="82" t="s">
        <v>1266</v>
      </c>
      <c r="Q169" s="27">
        <v>903878601</v>
      </c>
      <c r="R169" s="205" t="s">
        <v>1267</v>
      </c>
      <c r="S169" s="4" t="s">
        <v>1268</v>
      </c>
      <c r="T169" s="4" t="s">
        <v>553</v>
      </c>
      <c r="U169" s="4"/>
      <c r="V169" s="30" t="s">
        <v>107</v>
      </c>
      <c r="W169" s="106">
        <v>46106</v>
      </c>
      <c r="X169" s="168">
        <v>0.78</v>
      </c>
      <c r="Y169" s="169" t="str">
        <f t="shared" si="38"/>
        <v>Đạt mức trung bình và tái đánh giá sau 1 năm</v>
      </c>
      <c r="Z169" s="4"/>
      <c r="AA169" s="4"/>
      <c r="AB169" s="82" t="s">
        <v>108</v>
      </c>
      <c r="AC169" s="166" t="s">
        <v>1269</v>
      </c>
      <c r="AD169" s="82" t="s">
        <v>247</v>
      </c>
      <c r="AE169" s="81" t="s">
        <v>1270</v>
      </c>
      <c r="AF169" s="82" t="s">
        <v>128</v>
      </c>
      <c r="AG169" s="166" t="s">
        <v>1271</v>
      </c>
      <c r="AH169" s="31">
        <v>0.78</v>
      </c>
      <c r="AI169" s="149" t="str">
        <f t="shared" si="39"/>
        <v>Đạt mức trung bình và tái đánh giá sau 1 năm</v>
      </c>
      <c r="AJ169" s="4"/>
      <c r="AK169" s="167"/>
      <c r="AL169" s="186">
        <f t="shared" si="40"/>
        <v>46471</v>
      </c>
      <c r="AM169" s="463" t="str">
        <f t="shared" si="37"/>
        <v>Đạt</v>
      </c>
      <c r="AN169" s="460"/>
      <c r="AO169" s="460">
        <f t="shared" si="32"/>
        <v>1</v>
      </c>
      <c r="AP169" s="460">
        <f t="shared" si="33"/>
        <v>0</v>
      </c>
      <c r="AQ169" s="471">
        <f t="shared" si="34"/>
        <v>0</v>
      </c>
      <c r="AR169" s="460" t="str">
        <f t="shared" si="35"/>
        <v>2061446Thức ăn nấu sẵn</v>
      </c>
    </row>
    <row r="170" spans="1:44" ht="22.5" customHeight="1">
      <c r="A170" s="78">
        <v>167</v>
      </c>
      <c r="B170" s="27">
        <v>2026</v>
      </c>
      <c r="C170" s="27" t="s">
        <v>741</v>
      </c>
      <c r="D170" s="4" t="s">
        <v>630</v>
      </c>
      <c r="E170" s="28" t="s">
        <v>188</v>
      </c>
      <c r="F170" s="166" t="s">
        <v>1272</v>
      </c>
      <c r="G170" s="4" t="s">
        <v>190</v>
      </c>
      <c r="H170" s="4" t="s">
        <v>216</v>
      </c>
      <c r="I170" s="28" t="s">
        <v>217</v>
      </c>
      <c r="J170" s="28" t="s">
        <v>132</v>
      </c>
      <c r="K170" s="28" t="s">
        <v>697</v>
      </c>
      <c r="L170" s="197" t="s">
        <v>1273</v>
      </c>
      <c r="M170" s="209" t="s">
        <v>1274</v>
      </c>
      <c r="N170" s="209" t="s">
        <v>1275</v>
      </c>
      <c r="O170" s="208"/>
      <c r="P170" s="198" t="s">
        <v>1276</v>
      </c>
      <c r="Q170" s="210">
        <v>964867855</v>
      </c>
      <c r="R170" s="210" t="s">
        <v>1277</v>
      </c>
      <c r="S170" s="4" t="s">
        <v>729</v>
      </c>
      <c r="T170" s="4" t="s">
        <v>533</v>
      </c>
      <c r="U170" s="4" t="s">
        <v>514</v>
      </c>
      <c r="V170" s="30" t="s">
        <v>107</v>
      </c>
      <c r="W170" s="167">
        <v>46107</v>
      </c>
      <c r="X170" s="168">
        <v>0.75</v>
      </c>
      <c r="Y170" s="169" t="str">
        <f t="shared" si="38"/>
        <v>Đạt mức cơ bản và tái đánh giá sau 6 tháng</v>
      </c>
      <c r="Z170" s="4"/>
      <c r="AA170" s="4"/>
      <c r="AB170" s="82" t="s">
        <v>108</v>
      </c>
      <c r="AC170" s="166" t="s">
        <v>1278</v>
      </c>
      <c r="AD170" s="82" t="s">
        <v>247</v>
      </c>
      <c r="AE170" s="4" t="s">
        <v>1279</v>
      </c>
      <c r="AF170" s="82" t="s">
        <v>639</v>
      </c>
      <c r="AG170" s="4" t="s">
        <v>1280</v>
      </c>
      <c r="AH170" s="150">
        <f>X170</f>
        <v>0.75</v>
      </c>
      <c r="AI170" s="149" t="str">
        <f t="shared" si="39"/>
        <v>Đạt mức cơ bản và tái đánh giá sau 6 tháng</v>
      </c>
      <c r="AJ170" s="4"/>
      <c r="AK170" s="167"/>
      <c r="AL170" s="186">
        <f t="shared" si="40"/>
        <v>46291</v>
      </c>
      <c r="AM170" s="463" t="str">
        <f t="shared" si="37"/>
        <v>Đạt</v>
      </c>
      <c r="AN170" s="460"/>
      <c r="AO170" s="460">
        <f t="shared" si="32"/>
        <v>1</v>
      </c>
      <c r="AP170" s="460">
        <f t="shared" si="33"/>
        <v>0</v>
      </c>
      <c r="AQ170" s="471">
        <f t="shared" si="34"/>
        <v>0</v>
      </c>
      <c r="AR170" s="460" t="str">
        <f t="shared" si="35"/>
        <v>2010868Thức ăn nấu sẵn</v>
      </c>
    </row>
    <row r="171" spans="1:44" ht="22.5" customHeight="1">
      <c r="A171" s="78">
        <v>168</v>
      </c>
      <c r="B171" s="27">
        <v>2026</v>
      </c>
      <c r="C171" s="27" t="s">
        <v>741</v>
      </c>
      <c r="D171" s="4" t="s">
        <v>630</v>
      </c>
      <c r="E171" s="28" t="s">
        <v>188</v>
      </c>
      <c r="F171" s="166" t="s">
        <v>1272</v>
      </c>
      <c r="G171" s="4" t="s">
        <v>190</v>
      </c>
      <c r="H171" s="4" t="s">
        <v>216</v>
      </c>
      <c r="I171" s="28" t="s">
        <v>419</v>
      </c>
      <c r="J171" s="102" t="s">
        <v>132</v>
      </c>
      <c r="K171" s="102" t="s">
        <v>97</v>
      </c>
      <c r="L171" s="211" t="s">
        <v>1281</v>
      </c>
      <c r="M171" s="209" t="s">
        <v>1282</v>
      </c>
      <c r="N171" s="212" t="s">
        <v>1283</v>
      </c>
      <c r="O171" s="4"/>
      <c r="P171" s="213" t="s">
        <v>1284</v>
      </c>
      <c r="Q171" s="214" t="s">
        <v>1285</v>
      </c>
      <c r="R171" s="328" t="s">
        <v>1286</v>
      </c>
      <c r="S171" s="4" t="s">
        <v>1287</v>
      </c>
      <c r="T171" s="4" t="s">
        <v>533</v>
      </c>
      <c r="U171" s="4"/>
      <c r="V171" s="30" t="s">
        <v>107</v>
      </c>
      <c r="W171" s="167">
        <v>46100</v>
      </c>
      <c r="X171" s="168">
        <v>0.66</v>
      </c>
      <c r="Y171" s="169" t="str">
        <f t="shared" si="38"/>
        <v>Đạt mức cơ bản và tái đánh giá sau 6 tháng</v>
      </c>
      <c r="Z171" s="4"/>
      <c r="AA171" s="4"/>
      <c r="AB171" s="82" t="s">
        <v>407</v>
      </c>
      <c r="AC171" s="4" t="s">
        <v>1288</v>
      </c>
      <c r="AD171" s="82"/>
      <c r="AE171" s="4"/>
      <c r="AF171" s="82"/>
      <c r="AG171" s="4"/>
      <c r="AH171" s="150">
        <f>X171</f>
        <v>0.66</v>
      </c>
      <c r="AI171" s="149" t="str">
        <f t="shared" si="39"/>
        <v>Đạt mức cơ bản và tái đánh giá sau 6 tháng</v>
      </c>
      <c r="AJ171" s="4"/>
      <c r="AK171" s="167"/>
      <c r="AL171" s="186">
        <f t="shared" si="40"/>
        <v>46284</v>
      </c>
      <c r="AM171" s="463" t="str">
        <f t="shared" si="37"/>
        <v>Đạt</v>
      </c>
      <c r="AN171" s="460"/>
      <c r="AO171" s="460">
        <f t="shared" si="32"/>
        <v>1</v>
      </c>
      <c r="AP171" s="460">
        <f t="shared" si="33"/>
        <v>0</v>
      </c>
      <c r="AQ171" s="471">
        <f t="shared" si="34"/>
        <v>0</v>
      </c>
      <c r="AR171" s="460" t="str">
        <f t="shared" si="35"/>
        <v>2003496Thức ăn nấu sẵn</v>
      </c>
    </row>
    <row r="172" spans="1:44" ht="22.5" customHeight="1">
      <c r="A172" s="78">
        <v>169</v>
      </c>
      <c r="B172" s="30">
        <v>2026</v>
      </c>
      <c r="C172" s="30" t="s">
        <v>741</v>
      </c>
      <c r="D172" s="102" t="s">
        <v>90</v>
      </c>
      <c r="E172" s="82" t="s">
        <v>91</v>
      </c>
      <c r="F172" s="102" t="s">
        <v>92</v>
      </c>
      <c r="G172" s="82" t="s">
        <v>93</v>
      </c>
      <c r="H172" s="4" t="s">
        <v>216</v>
      </c>
      <c r="I172" s="102" t="s">
        <v>419</v>
      </c>
      <c r="J172" s="102" t="s">
        <v>132</v>
      </c>
      <c r="K172" s="156" t="s">
        <v>507</v>
      </c>
      <c r="L172" s="84" t="s">
        <v>1289</v>
      </c>
      <c r="M172" s="94" t="s">
        <v>1290</v>
      </c>
      <c r="N172" s="215" t="s">
        <v>1291</v>
      </c>
      <c r="O172" s="28"/>
      <c r="P172" s="47" t="s">
        <v>1292</v>
      </c>
      <c r="Q172" s="78" t="s">
        <v>1292</v>
      </c>
      <c r="R172" s="47"/>
      <c r="S172" s="4" t="s">
        <v>1293</v>
      </c>
      <c r="T172" s="4" t="s">
        <v>381</v>
      </c>
      <c r="U172" s="4"/>
      <c r="V172" s="30" t="s">
        <v>107</v>
      </c>
      <c r="W172" s="167">
        <v>46108</v>
      </c>
      <c r="X172" s="168">
        <v>0.62</v>
      </c>
      <c r="Y172" s="169" t="str">
        <f t="shared" si="38"/>
        <v>Đạt mức cơ bản và tái đánh giá sau 6 tháng</v>
      </c>
      <c r="Z172" s="4"/>
      <c r="AA172" s="4"/>
      <c r="AB172" s="82" t="s">
        <v>140</v>
      </c>
      <c r="AC172" s="166" t="s">
        <v>1294</v>
      </c>
      <c r="AD172" s="82" t="s">
        <v>247</v>
      </c>
      <c r="AE172" s="4" t="s">
        <v>1295</v>
      </c>
      <c r="AF172" s="82" t="s">
        <v>128</v>
      </c>
      <c r="AG172" s="216" t="s">
        <v>1296</v>
      </c>
      <c r="AH172" s="150">
        <f>X172</f>
        <v>0.62</v>
      </c>
      <c r="AI172" s="149" t="str">
        <f t="shared" si="39"/>
        <v>Đạt mức cơ bản và tái đánh giá sau 6 tháng</v>
      </c>
      <c r="AJ172" s="4"/>
      <c r="AK172" s="167"/>
      <c r="AL172" s="186">
        <f t="shared" si="40"/>
        <v>46292</v>
      </c>
      <c r="AM172" s="463" t="str">
        <f t="shared" si="37"/>
        <v>Đạt</v>
      </c>
      <c r="AN172" s="460"/>
      <c r="AO172" s="460">
        <f t="shared" si="32"/>
        <v>1</v>
      </c>
      <c r="AP172" s="460">
        <f t="shared" si="33"/>
        <v>0</v>
      </c>
      <c r="AQ172" s="471">
        <f t="shared" si="34"/>
        <v>0</v>
      </c>
      <c r="AR172" s="460" t="str">
        <f t="shared" si="35"/>
        <v>2003413Thủy hải sản</v>
      </c>
    </row>
    <row r="173" spans="1:44" s="170" customFormat="1" ht="18.75" customHeight="1">
      <c r="A173" s="78">
        <v>170</v>
      </c>
      <c r="B173" s="244">
        <v>2026</v>
      </c>
      <c r="C173" s="244" t="s">
        <v>1297</v>
      </c>
      <c r="D173" s="244" t="s">
        <v>90</v>
      </c>
      <c r="E173" s="244" t="s">
        <v>176</v>
      </c>
      <c r="F173" s="245" t="s">
        <v>189</v>
      </c>
      <c r="G173" s="244" t="s">
        <v>190</v>
      </c>
      <c r="H173" s="244" t="s">
        <v>94</v>
      </c>
      <c r="I173" s="244" t="s">
        <v>239</v>
      </c>
      <c r="J173" s="351" t="s">
        <v>178</v>
      </c>
      <c r="K173" s="244" t="s">
        <v>97</v>
      </c>
      <c r="L173" s="244" t="s">
        <v>179</v>
      </c>
      <c r="M173" s="351" t="s">
        <v>1298</v>
      </c>
      <c r="N173" s="244" t="s">
        <v>1299</v>
      </c>
      <c r="O173" s="244" t="s">
        <v>379</v>
      </c>
      <c r="P173" s="410" t="s">
        <v>1300</v>
      </c>
      <c r="Q173" s="244">
        <v>962221759</v>
      </c>
      <c r="R173" s="244" t="s">
        <v>1301</v>
      </c>
      <c r="S173" s="297" t="s">
        <v>1302</v>
      </c>
      <c r="T173" s="244" t="s">
        <v>105</v>
      </c>
      <c r="U173" s="244" t="s">
        <v>379</v>
      </c>
      <c r="V173" s="409" t="s">
        <v>107</v>
      </c>
      <c r="W173" s="342">
        <v>46114</v>
      </c>
      <c r="X173" s="327">
        <v>0.89</v>
      </c>
      <c r="Y173" s="246" t="s">
        <v>1303</v>
      </c>
      <c r="Z173" s="244"/>
      <c r="AA173" s="244" t="s">
        <v>379</v>
      </c>
      <c r="AB173" s="244" t="s">
        <v>108</v>
      </c>
      <c r="AC173" s="244" t="s">
        <v>1304</v>
      </c>
      <c r="AD173" s="244"/>
      <c r="AE173" s="244" t="s">
        <v>379</v>
      </c>
      <c r="AF173" s="244" t="s">
        <v>128</v>
      </c>
      <c r="AG173" s="245" t="s">
        <v>1305</v>
      </c>
      <c r="AH173" s="247">
        <v>0.89</v>
      </c>
      <c r="AI173" s="246" t="s">
        <v>1303</v>
      </c>
      <c r="AJ173" s="244" t="s">
        <v>379</v>
      </c>
      <c r="AK173" s="244" t="s">
        <v>379</v>
      </c>
      <c r="AL173" s="345">
        <v>46422</v>
      </c>
      <c r="AM173" s="463" t="str">
        <f t="shared" si="37"/>
        <v>Đạt</v>
      </c>
      <c r="AN173" s="460"/>
      <c r="AO173" s="460">
        <f t="shared" si="32"/>
        <v>1</v>
      </c>
      <c r="AP173" s="460">
        <f t="shared" si="33"/>
        <v>0</v>
      </c>
      <c r="AQ173" s="471">
        <f t="shared" si="34"/>
        <v>0</v>
      </c>
      <c r="AR173" s="460" t="str">
        <f t="shared" si="35"/>
        <v>NCC mớiBánh mỳ</v>
      </c>
    </row>
    <row r="174" spans="1:44" s="170" customFormat="1" ht="18.75" customHeight="1">
      <c r="A174" s="78">
        <v>171</v>
      </c>
      <c r="B174" s="248">
        <v>2026</v>
      </c>
      <c r="C174" s="248" t="s">
        <v>1297</v>
      </c>
      <c r="D174" s="338" t="s">
        <v>90</v>
      </c>
      <c r="E174" s="248" t="s">
        <v>582</v>
      </c>
      <c r="F174" s="249" t="s">
        <v>631</v>
      </c>
      <c r="G174" s="248" t="s">
        <v>190</v>
      </c>
      <c r="H174" s="248" t="s">
        <v>94</v>
      </c>
      <c r="I174" s="248" t="s">
        <v>432</v>
      </c>
      <c r="J174" s="338" t="s">
        <v>132</v>
      </c>
      <c r="K174" s="248" t="s">
        <v>97</v>
      </c>
      <c r="L174" s="248">
        <v>2062617</v>
      </c>
      <c r="M174" s="338" t="s">
        <v>1306</v>
      </c>
      <c r="N174" s="248" t="s">
        <v>1307</v>
      </c>
      <c r="O174" s="248" t="s">
        <v>379</v>
      </c>
      <c r="P174" s="473" t="s">
        <v>1308</v>
      </c>
      <c r="Q174" s="248" t="s">
        <v>1309</v>
      </c>
      <c r="R174" s="249" t="s">
        <v>1310</v>
      </c>
      <c r="S174" s="305" t="s">
        <v>1260</v>
      </c>
      <c r="T174" s="248" t="s">
        <v>439</v>
      </c>
      <c r="U174" s="248" t="s">
        <v>379</v>
      </c>
      <c r="V174" s="367" t="s">
        <v>107</v>
      </c>
      <c r="W174" s="343">
        <v>46119</v>
      </c>
      <c r="X174" s="324">
        <v>0.73299999999999998</v>
      </c>
      <c r="Y174" s="251" t="s">
        <v>934</v>
      </c>
      <c r="Z174" s="248"/>
      <c r="AA174" s="248" t="s">
        <v>379</v>
      </c>
      <c r="AB174" s="248"/>
      <c r="AC174" s="248" t="s">
        <v>379</v>
      </c>
      <c r="AD174" s="248" t="s">
        <v>247</v>
      </c>
      <c r="AE174" s="249" t="s">
        <v>1311</v>
      </c>
      <c r="AF174" s="248" t="s">
        <v>128</v>
      </c>
      <c r="AG174" s="249" t="s">
        <v>1312</v>
      </c>
      <c r="AH174" s="252">
        <v>0.73</v>
      </c>
      <c r="AI174" s="251" t="s">
        <v>934</v>
      </c>
      <c r="AJ174" s="248" t="s">
        <v>379</v>
      </c>
      <c r="AK174" s="248" t="s">
        <v>379</v>
      </c>
      <c r="AL174" s="346">
        <v>46213</v>
      </c>
      <c r="AM174" s="463" t="str">
        <f t="shared" si="37"/>
        <v>Đạt</v>
      </c>
      <c r="AN174" s="460"/>
      <c r="AO174" s="460">
        <f t="shared" si="32"/>
        <v>1</v>
      </c>
      <c r="AP174" s="460">
        <f t="shared" si="33"/>
        <v>0</v>
      </c>
      <c r="AQ174" s="471">
        <f t="shared" si="34"/>
        <v>0</v>
      </c>
      <c r="AR174" s="460" t="str">
        <f t="shared" si="35"/>
        <v>2062617Thịt</v>
      </c>
    </row>
    <row r="175" spans="1:44" s="258" customFormat="1" ht="18.75" customHeight="1">
      <c r="A175" s="78">
        <v>172</v>
      </c>
      <c r="B175" s="253">
        <v>2026</v>
      </c>
      <c r="C175" s="254" t="s">
        <v>1297</v>
      </c>
      <c r="D175" s="340" t="s">
        <v>90</v>
      </c>
      <c r="E175" s="255" t="s">
        <v>130</v>
      </c>
      <c r="F175" s="253" t="s">
        <v>1313</v>
      </c>
      <c r="G175" s="254" t="s">
        <v>351</v>
      </c>
      <c r="H175" s="254" t="s">
        <v>94</v>
      </c>
      <c r="I175" s="254" t="s">
        <v>118</v>
      </c>
      <c r="J175" s="360" t="s">
        <v>132</v>
      </c>
      <c r="K175" s="254" t="s">
        <v>1314</v>
      </c>
      <c r="L175" s="255">
        <v>2005100</v>
      </c>
      <c r="M175" s="352" t="s">
        <v>1315</v>
      </c>
      <c r="N175" s="256" t="s">
        <v>1316</v>
      </c>
      <c r="O175" s="255" t="s">
        <v>1317</v>
      </c>
      <c r="P175" s="476">
        <v>938117639</v>
      </c>
      <c r="Q175" s="255" t="s">
        <v>1318</v>
      </c>
      <c r="R175" s="254" t="s">
        <v>379</v>
      </c>
      <c r="S175" s="364" t="s">
        <v>1319</v>
      </c>
      <c r="T175" s="254" t="s">
        <v>126</v>
      </c>
      <c r="U175" s="254" t="s">
        <v>379</v>
      </c>
      <c r="V175" s="254" t="s">
        <v>107</v>
      </c>
      <c r="W175" s="344">
        <v>46120</v>
      </c>
      <c r="X175" s="326">
        <v>0.77</v>
      </c>
      <c r="Y175" s="257" t="s">
        <v>1303</v>
      </c>
      <c r="Z175" s="254"/>
      <c r="AA175" s="254" t="s">
        <v>379</v>
      </c>
      <c r="AB175" s="254"/>
      <c r="AC175" s="254" t="s">
        <v>379</v>
      </c>
      <c r="AD175" s="254" t="s">
        <v>247</v>
      </c>
      <c r="AE175" s="254" t="s">
        <v>1320</v>
      </c>
      <c r="AF175" s="254" t="s">
        <v>639</v>
      </c>
      <c r="AG175" s="254" t="s">
        <v>1321</v>
      </c>
      <c r="AH175" s="326">
        <v>0.77</v>
      </c>
      <c r="AI175" s="257" t="s">
        <v>1303</v>
      </c>
      <c r="AJ175" s="254" t="s">
        <v>379</v>
      </c>
      <c r="AK175" s="254" t="s">
        <v>379</v>
      </c>
      <c r="AL175" s="347">
        <v>46603</v>
      </c>
      <c r="AM175" s="463" t="str">
        <f t="shared" si="37"/>
        <v>Đạt</v>
      </c>
      <c r="AN175" s="460"/>
      <c r="AO175" s="460">
        <f t="shared" si="32"/>
        <v>1</v>
      </c>
      <c r="AP175" s="460">
        <f t="shared" si="33"/>
        <v>0</v>
      </c>
      <c r="AQ175" s="471">
        <f t="shared" si="34"/>
        <v>0</v>
      </c>
      <c r="AR175" s="460" t="str">
        <f t="shared" si="35"/>
        <v>2005100Rau củ</v>
      </c>
    </row>
    <row r="176" spans="1:44" s="170" customFormat="1" ht="18.75" customHeight="1">
      <c r="A176" s="78">
        <v>173</v>
      </c>
      <c r="B176" s="259">
        <v>2026</v>
      </c>
      <c r="C176" s="248" t="s">
        <v>1297</v>
      </c>
      <c r="D176" s="339" t="s">
        <v>90</v>
      </c>
      <c r="E176" s="260" t="s">
        <v>130</v>
      </c>
      <c r="F176" s="261" t="s">
        <v>1313</v>
      </c>
      <c r="G176" s="248" t="s">
        <v>351</v>
      </c>
      <c r="H176" s="248" t="s">
        <v>94</v>
      </c>
      <c r="I176" s="248" t="s">
        <v>153</v>
      </c>
      <c r="J176" s="338" t="s">
        <v>96</v>
      </c>
      <c r="K176" s="248" t="s">
        <v>1314</v>
      </c>
      <c r="L176" s="260">
        <v>2005100</v>
      </c>
      <c r="M176" s="339" t="s">
        <v>1315</v>
      </c>
      <c r="N176" s="262" t="s">
        <v>379</v>
      </c>
      <c r="O176" s="260" t="s">
        <v>1317</v>
      </c>
      <c r="P176" s="475">
        <v>938117639</v>
      </c>
      <c r="Q176" s="263" t="s">
        <v>1318</v>
      </c>
      <c r="R176" s="248" t="s">
        <v>379</v>
      </c>
      <c r="S176" s="305" t="s">
        <v>1322</v>
      </c>
      <c r="T176" s="248" t="s">
        <v>126</v>
      </c>
      <c r="U176" s="248" t="s">
        <v>379</v>
      </c>
      <c r="V176" s="367" t="s">
        <v>107</v>
      </c>
      <c r="W176" s="343">
        <v>46119</v>
      </c>
      <c r="X176" s="324">
        <v>0.64</v>
      </c>
      <c r="Y176" s="251" t="s">
        <v>934</v>
      </c>
      <c r="Z176" s="248"/>
      <c r="AA176" s="248" t="s">
        <v>379</v>
      </c>
      <c r="AB176" s="248"/>
      <c r="AC176" s="248" t="s">
        <v>379</v>
      </c>
      <c r="AD176" s="248" t="s">
        <v>247</v>
      </c>
      <c r="AE176" s="249" t="s">
        <v>1323</v>
      </c>
      <c r="AF176" s="248" t="s">
        <v>639</v>
      </c>
      <c r="AG176" s="249" t="s">
        <v>1324</v>
      </c>
      <c r="AH176" s="324">
        <v>0.64</v>
      </c>
      <c r="AI176" s="251" t="s">
        <v>934</v>
      </c>
      <c r="AJ176" s="248" t="s">
        <v>379</v>
      </c>
      <c r="AK176" s="248" t="s">
        <v>379</v>
      </c>
      <c r="AL176" s="346">
        <v>46213</v>
      </c>
      <c r="AM176" s="463" t="str">
        <f t="shared" si="37"/>
        <v>Đạt</v>
      </c>
      <c r="AN176" s="460"/>
      <c r="AO176" s="460">
        <f t="shared" si="32"/>
        <v>1</v>
      </c>
      <c r="AP176" s="460">
        <f t="shared" si="33"/>
        <v>0</v>
      </c>
      <c r="AQ176" s="471">
        <f t="shared" si="34"/>
        <v>0</v>
      </c>
      <c r="AR176" s="460" t="str">
        <f t="shared" si="35"/>
        <v>2005100Rau củ</v>
      </c>
    </row>
    <row r="177" spans="1:44" s="170" customFormat="1" ht="18.75" customHeight="1">
      <c r="A177" s="78">
        <v>174</v>
      </c>
      <c r="B177" s="259">
        <v>2026</v>
      </c>
      <c r="C177" s="248" t="s">
        <v>1297</v>
      </c>
      <c r="D177" s="259" t="s">
        <v>90</v>
      </c>
      <c r="E177" s="260" t="s">
        <v>130</v>
      </c>
      <c r="F177" s="261" t="s">
        <v>1313</v>
      </c>
      <c r="G177" s="248" t="s">
        <v>351</v>
      </c>
      <c r="H177" s="248" t="s">
        <v>94</v>
      </c>
      <c r="I177" s="248" t="s">
        <v>118</v>
      </c>
      <c r="J177" s="338" t="s">
        <v>96</v>
      </c>
      <c r="K177" s="248" t="s">
        <v>1314</v>
      </c>
      <c r="L177" s="260">
        <v>2005100</v>
      </c>
      <c r="M177" s="339" t="s">
        <v>1315</v>
      </c>
      <c r="N177" s="262" t="s">
        <v>379</v>
      </c>
      <c r="O177" s="260" t="s">
        <v>1317</v>
      </c>
      <c r="P177" s="475">
        <v>938117639</v>
      </c>
      <c r="Q177" s="263" t="s">
        <v>1318</v>
      </c>
      <c r="R177" s="248" t="s">
        <v>379</v>
      </c>
      <c r="S177" s="305" t="s">
        <v>813</v>
      </c>
      <c r="T177" s="248" t="s">
        <v>126</v>
      </c>
      <c r="U177" s="248" t="s">
        <v>379</v>
      </c>
      <c r="V177" s="367" t="s">
        <v>107</v>
      </c>
      <c r="W177" s="343">
        <v>46120</v>
      </c>
      <c r="X177" s="324">
        <v>0</v>
      </c>
      <c r="Y177" s="251" t="s">
        <v>1325</v>
      </c>
      <c r="Z177" s="264" t="s">
        <v>382</v>
      </c>
      <c r="AA177" s="264" t="s">
        <v>1326</v>
      </c>
      <c r="AB177" s="248" t="s">
        <v>108</v>
      </c>
      <c r="AC177" s="248" t="s">
        <v>1324</v>
      </c>
      <c r="AD177" s="248" t="s">
        <v>247</v>
      </c>
      <c r="AE177" s="249" t="s">
        <v>1327</v>
      </c>
      <c r="AF177" s="248" t="s">
        <v>639</v>
      </c>
      <c r="AG177" s="249" t="s">
        <v>1328</v>
      </c>
      <c r="AH177" s="324">
        <v>0.62</v>
      </c>
      <c r="AI177" s="251" t="s">
        <v>934</v>
      </c>
      <c r="AJ177" s="248" t="s">
        <v>334</v>
      </c>
      <c r="AK177" s="248" t="s">
        <v>1329</v>
      </c>
      <c r="AL177" s="346">
        <v>46244</v>
      </c>
      <c r="AM177" s="463" t="str">
        <f t="shared" si="37"/>
        <v>Đạt</v>
      </c>
      <c r="AN177" s="460"/>
      <c r="AO177" s="460">
        <f t="shared" si="32"/>
        <v>1</v>
      </c>
      <c r="AP177" s="460">
        <f t="shared" si="33"/>
        <v>0</v>
      </c>
      <c r="AQ177" s="471">
        <f t="shared" si="34"/>
        <v>0</v>
      </c>
      <c r="AR177" s="460" t="str">
        <f t="shared" si="35"/>
        <v>2005100Rau củ</v>
      </c>
    </row>
    <row r="178" spans="1:44" s="170" customFormat="1" ht="18.75" customHeight="1">
      <c r="A178" s="78">
        <v>175</v>
      </c>
      <c r="B178" s="259">
        <v>2026</v>
      </c>
      <c r="C178" s="248" t="s">
        <v>1297</v>
      </c>
      <c r="D178" s="259" t="s">
        <v>90</v>
      </c>
      <c r="E178" s="260" t="s">
        <v>130</v>
      </c>
      <c r="F178" s="261" t="s">
        <v>1313</v>
      </c>
      <c r="G178" s="248" t="s">
        <v>351</v>
      </c>
      <c r="H178" s="248" t="s">
        <v>94</v>
      </c>
      <c r="I178" s="248" t="s">
        <v>118</v>
      </c>
      <c r="J178" s="338" t="s">
        <v>132</v>
      </c>
      <c r="K178" s="248" t="s">
        <v>1314</v>
      </c>
      <c r="L178" s="248">
        <v>2010793</v>
      </c>
      <c r="M178" s="338" t="s">
        <v>1330</v>
      </c>
      <c r="N178" s="248" t="s">
        <v>1331</v>
      </c>
      <c r="O178" s="248" t="s">
        <v>379</v>
      </c>
      <c r="P178" s="473" t="s">
        <v>1332</v>
      </c>
      <c r="Q178" s="260" t="s">
        <v>1333</v>
      </c>
      <c r="R178" s="265" t="s">
        <v>1334</v>
      </c>
      <c r="S178" s="305" t="s">
        <v>1335</v>
      </c>
      <c r="T178" s="248" t="s">
        <v>301</v>
      </c>
      <c r="U178" s="248" t="s">
        <v>379</v>
      </c>
      <c r="V178" s="367" t="s">
        <v>107</v>
      </c>
      <c r="W178" s="343">
        <v>46120</v>
      </c>
      <c r="X178" s="324">
        <v>0.74</v>
      </c>
      <c r="Y178" s="251" t="s">
        <v>934</v>
      </c>
      <c r="Z178" s="248"/>
      <c r="AA178" s="248" t="s">
        <v>379</v>
      </c>
      <c r="AB178" s="248" t="s">
        <v>140</v>
      </c>
      <c r="AC178" s="266" t="s">
        <v>1336</v>
      </c>
      <c r="AD178" s="248"/>
      <c r="AE178" s="248" t="s">
        <v>379</v>
      </c>
      <c r="AF178" s="248" t="s">
        <v>639</v>
      </c>
      <c r="AG178" s="249" t="s">
        <v>1337</v>
      </c>
      <c r="AH178" s="252">
        <v>0.74</v>
      </c>
      <c r="AI178" s="251" t="s">
        <v>934</v>
      </c>
      <c r="AJ178" s="248" t="s">
        <v>379</v>
      </c>
      <c r="AK178" s="248" t="s">
        <v>379</v>
      </c>
      <c r="AL178" s="346">
        <v>46244</v>
      </c>
      <c r="AM178" s="463" t="str">
        <f t="shared" ref="AM178:AM209" si="41">IF(AI178="","",IF(AH178&lt;60%,"Không đạt","Đạt"))</f>
        <v>Đạt</v>
      </c>
      <c r="AN178" s="460"/>
      <c r="AO178" s="460">
        <f t="shared" si="32"/>
        <v>1</v>
      </c>
      <c r="AP178" s="460">
        <f t="shared" si="33"/>
        <v>0</v>
      </c>
      <c r="AQ178" s="471">
        <f t="shared" si="34"/>
        <v>0</v>
      </c>
      <c r="AR178" s="460" t="str">
        <f t="shared" si="35"/>
        <v>2010793Rau củ</v>
      </c>
    </row>
    <row r="179" spans="1:44" s="170" customFormat="1" ht="18.75" customHeight="1">
      <c r="A179" s="78">
        <v>176</v>
      </c>
      <c r="B179" s="248">
        <v>2026</v>
      </c>
      <c r="C179" s="248" t="s">
        <v>1297</v>
      </c>
      <c r="D179" s="259" t="s">
        <v>90</v>
      </c>
      <c r="E179" s="260" t="s">
        <v>130</v>
      </c>
      <c r="F179" s="261" t="s">
        <v>1313</v>
      </c>
      <c r="G179" s="248" t="s">
        <v>351</v>
      </c>
      <c r="H179" s="248" t="s">
        <v>94</v>
      </c>
      <c r="I179" s="248" t="s">
        <v>118</v>
      </c>
      <c r="J179" s="338" t="s">
        <v>132</v>
      </c>
      <c r="K179" s="248" t="s">
        <v>1314</v>
      </c>
      <c r="L179" s="248">
        <v>2062724</v>
      </c>
      <c r="M179" s="338" t="s">
        <v>1338</v>
      </c>
      <c r="N179" s="248" t="s">
        <v>1339</v>
      </c>
      <c r="O179" s="248" t="s">
        <v>379</v>
      </c>
      <c r="P179" s="473" t="s">
        <v>792</v>
      </c>
      <c r="Q179" s="260">
        <v>987599718</v>
      </c>
      <c r="R179" s="265" t="s">
        <v>1340</v>
      </c>
      <c r="S179" s="305" t="s">
        <v>1341</v>
      </c>
      <c r="T179" s="248" t="s">
        <v>301</v>
      </c>
      <c r="U179" s="248" t="s">
        <v>379</v>
      </c>
      <c r="V179" s="367" t="s">
        <v>107</v>
      </c>
      <c r="W179" s="343">
        <v>46121</v>
      </c>
      <c r="X179" s="324">
        <v>0.74</v>
      </c>
      <c r="Y179" s="251" t="s">
        <v>934</v>
      </c>
      <c r="Z179" s="248"/>
      <c r="AA179" s="248" t="s">
        <v>379</v>
      </c>
      <c r="AB179" s="248" t="s">
        <v>140</v>
      </c>
      <c r="AC179" s="248" t="s">
        <v>1342</v>
      </c>
      <c r="AD179" s="248" t="s">
        <v>247</v>
      </c>
      <c r="AE179" s="248" t="s">
        <v>1343</v>
      </c>
      <c r="AF179" s="248" t="s">
        <v>639</v>
      </c>
      <c r="AG179" s="249" t="s">
        <v>1344</v>
      </c>
      <c r="AH179" s="252">
        <v>0.74</v>
      </c>
      <c r="AI179" s="251" t="s">
        <v>934</v>
      </c>
      <c r="AJ179" s="248" t="s">
        <v>379</v>
      </c>
      <c r="AK179" s="248" t="s">
        <v>379</v>
      </c>
      <c r="AL179" s="346">
        <v>46275</v>
      </c>
      <c r="AM179" s="463" t="str">
        <f t="shared" si="41"/>
        <v>Đạt</v>
      </c>
      <c r="AN179" s="460"/>
      <c r="AO179" s="460">
        <f t="shared" si="32"/>
        <v>1</v>
      </c>
      <c r="AP179" s="460">
        <f t="shared" si="33"/>
        <v>0</v>
      </c>
      <c r="AQ179" s="471">
        <f t="shared" si="34"/>
        <v>0</v>
      </c>
      <c r="AR179" s="460" t="str">
        <f t="shared" si="35"/>
        <v>2062724Rau củ</v>
      </c>
    </row>
    <row r="180" spans="1:44" s="170" customFormat="1" ht="18.75" customHeight="1">
      <c r="A180" s="78">
        <v>177</v>
      </c>
      <c r="B180" s="248">
        <v>2026</v>
      </c>
      <c r="C180" s="248" t="s">
        <v>1297</v>
      </c>
      <c r="D180" s="259" t="s">
        <v>90</v>
      </c>
      <c r="E180" s="260" t="s">
        <v>130</v>
      </c>
      <c r="F180" s="261" t="s">
        <v>1313</v>
      </c>
      <c r="G180" s="248" t="s">
        <v>351</v>
      </c>
      <c r="H180" s="248" t="s">
        <v>94</v>
      </c>
      <c r="I180" s="248" t="s">
        <v>280</v>
      </c>
      <c r="J180" s="338" t="s">
        <v>132</v>
      </c>
      <c r="K180" s="248" t="s">
        <v>97</v>
      </c>
      <c r="L180" s="248">
        <v>2011596</v>
      </c>
      <c r="M180" s="338" t="s">
        <v>1345</v>
      </c>
      <c r="N180" s="248" t="s">
        <v>1346</v>
      </c>
      <c r="O180" s="248" t="s">
        <v>379</v>
      </c>
      <c r="P180" s="473" t="s">
        <v>1347</v>
      </c>
      <c r="Q180" s="248">
        <v>979505935</v>
      </c>
      <c r="R180" s="248" t="s">
        <v>1348</v>
      </c>
      <c r="S180" s="305" t="s">
        <v>1349</v>
      </c>
      <c r="T180" s="248" t="s">
        <v>257</v>
      </c>
      <c r="U180" s="248" t="s">
        <v>379</v>
      </c>
      <c r="V180" s="367" t="s">
        <v>107</v>
      </c>
      <c r="W180" s="343">
        <v>46119</v>
      </c>
      <c r="X180" s="324">
        <v>0.76</v>
      </c>
      <c r="Y180" s="251" t="s">
        <v>1303</v>
      </c>
      <c r="Z180" s="248"/>
      <c r="AA180" s="248" t="s">
        <v>379</v>
      </c>
      <c r="AB180" s="248" t="s">
        <v>150</v>
      </c>
      <c r="AC180" s="248" t="s">
        <v>1350</v>
      </c>
      <c r="AD180" s="248" t="s">
        <v>247</v>
      </c>
      <c r="AE180" s="248" t="s">
        <v>1351</v>
      </c>
      <c r="AF180" s="248" t="s">
        <v>174</v>
      </c>
      <c r="AG180" s="267" t="s">
        <v>1352</v>
      </c>
      <c r="AH180" s="252">
        <v>0.76</v>
      </c>
      <c r="AI180" s="251" t="s">
        <v>1303</v>
      </c>
      <c r="AJ180" s="248" t="s">
        <v>379</v>
      </c>
      <c r="AK180" s="248" t="s">
        <v>379</v>
      </c>
      <c r="AL180" s="346">
        <v>46572</v>
      </c>
      <c r="AM180" s="463" t="str">
        <f t="shared" si="41"/>
        <v>Đạt</v>
      </c>
      <c r="AN180" s="460"/>
      <c r="AO180" s="460">
        <f t="shared" si="32"/>
        <v>1</v>
      </c>
      <c r="AP180" s="460">
        <f t="shared" si="33"/>
        <v>0</v>
      </c>
      <c r="AQ180" s="471">
        <f t="shared" si="34"/>
        <v>0</v>
      </c>
      <c r="AR180" s="460" t="str">
        <f t="shared" si="35"/>
        <v>2011596Rau củ</v>
      </c>
    </row>
    <row r="181" spans="1:44" s="170" customFormat="1" ht="18.75" customHeight="1">
      <c r="A181" s="78">
        <v>178</v>
      </c>
      <c r="B181" s="248">
        <v>2026</v>
      </c>
      <c r="C181" s="248" t="s">
        <v>1297</v>
      </c>
      <c r="D181" s="269" t="s">
        <v>90</v>
      </c>
      <c r="E181" s="248" t="s">
        <v>188</v>
      </c>
      <c r="F181" s="249" t="s">
        <v>398</v>
      </c>
      <c r="G181" s="249" t="s">
        <v>190</v>
      </c>
      <c r="H181" s="248" t="s">
        <v>216</v>
      </c>
      <c r="I181" s="248" t="s">
        <v>723</v>
      </c>
      <c r="J181" s="338" t="s">
        <v>132</v>
      </c>
      <c r="K181" s="262" t="s">
        <v>97</v>
      </c>
      <c r="L181" s="248">
        <v>2007828</v>
      </c>
      <c r="M181" s="338" t="s">
        <v>220</v>
      </c>
      <c r="N181" s="249" t="s">
        <v>379</v>
      </c>
      <c r="O181" s="270" t="s">
        <v>1353</v>
      </c>
      <c r="P181" s="481" t="s">
        <v>1354</v>
      </c>
      <c r="Q181" s="248">
        <v>913031035</v>
      </c>
      <c r="R181" s="248" t="s">
        <v>1355</v>
      </c>
      <c r="S181" s="305" t="s">
        <v>1356</v>
      </c>
      <c r="T181" s="248" t="s">
        <v>381</v>
      </c>
      <c r="U181" s="248" t="s">
        <v>379</v>
      </c>
      <c r="V181" s="367" t="s">
        <v>107</v>
      </c>
      <c r="W181" s="343">
        <v>46119</v>
      </c>
      <c r="X181" s="324">
        <v>0.71</v>
      </c>
      <c r="Y181" s="251" t="s">
        <v>934</v>
      </c>
      <c r="Z181" s="248"/>
      <c r="AA181" s="248" t="s">
        <v>379</v>
      </c>
      <c r="AB181" s="248" t="s">
        <v>407</v>
      </c>
      <c r="AC181" s="271" t="s">
        <v>1357</v>
      </c>
      <c r="AD181" s="268" t="s">
        <v>247</v>
      </c>
      <c r="AE181" s="272" t="s">
        <v>1358</v>
      </c>
      <c r="AF181" s="268" t="s">
        <v>128</v>
      </c>
      <c r="AG181" s="272" t="s">
        <v>1359</v>
      </c>
      <c r="AH181" s="325">
        <v>0.71</v>
      </c>
      <c r="AI181" s="251" t="s">
        <v>934</v>
      </c>
      <c r="AJ181" s="248" t="s">
        <v>379</v>
      </c>
      <c r="AK181" s="248" t="s">
        <v>379</v>
      </c>
      <c r="AL181" s="346">
        <v>46213</v>
      </c>
      <c r="AM181" s="463" t="str">
        <f t="shared" si="41"/>
        <v>Đạt</v>
      </c>
      <c r="AN181" s="460"/>
      <c r="AO181" s="460">
        <f t="shared" si="32"/>
        <v>1</v>
      </c>
      <c r="AP181" s="460">
        <f t="shared" si="33"/>
        <v>0</v>
      </c>
      <c r="AQ181" s="471">
        <f t="shared" si="34"/>
        <v>0</v>
      </c>
      <c r="AR181" s="460" t="str">
        <f t="shared" si="35"/>
        <v>2007828Thức ăn nấu sẵn</v>
      </c>
    </row>
    <row r="182" spans="1:44" s="170" customFormat="1" ht="18.75" customHeight="1">
      <c r="A182" s="78">
        <v>179</v>
      </c>
      <c r="B182" s="248">
        <v>2026</v>
      </c>
      <c r="C182" s="248" t="s">
        <v>1297</v>
      </c>
      <c r="D182" s="269" t="s">
        <v>90</v>
      </c>
      <c r="E182" s="269" t="s">
        <v>176</v>
      </c>
      <c r="F182" s="269" t="s">
        <v>673</v>
      </c>
      <c r="G182" s="269" t="s">
        <v>190</v>
      </c>
      <c r="H182" s="248" t="s">
        <v>94</v>
      </c>
      <c r="I182" s="269" t="s">
        <v>118</v>
      </c>
      <c r="J182" s="353" t="s">
        <v>132</v>
      </c>
      <c r="K182" s="269" t="s">
        <v>97</v>
      </c>
      <c r="L182" s="269">
        <v>2062374</v>
      </c>
      <c r="M182" s="353" t="s">
        <v>1360</v>
      </c>
      <c r="N182" s="269" t="s">
        <v>1361</v>
      </c>
      <c r="O182" s="244" t="s">
        <v>379</v>
      </c>
      <c r="P182" s="473" t="s">
        <v>379</v>
      </c>
      <c r="Q182" s="262">
        <v>969147140</v>
      </c>
      <c r="R182" s="273" t="s">
        <v>1362</v>
      </c>
      <c r="S182" s="305" t="s">
        <v>1363</v>
      </c>
      <c r="T182" s="248" t="s">
        <v>504</v>
      </c>
      <c r="U182" s="248" t="s">
        <v>379</v>
      </c>
      <c r="V182" s="367" t="s">
        <v>107</v>
      </c>
      <c r="W182" s="343">
        <v>46122</v>
      </c>
      <c r="X182" s="324">
        <v>0.55000000000000004</v>
      </c>
      <c r="Y182" s="251" t="s">
        <v>1325</v>
      </c>
      <c r="Z182" s="248"/>
      <c r="AA182" s="248" t="s">
        <v>379</v>
      </c>
      <c r="AB182" s="248" t="s">
        <v>140</v>
      </c>
      <c r="AC182" s="249" t="s">
        <v>1364</v>
      </c>
      <c r="AD182" s="248" t="s">
        <v>247</v>
      </c>
      <c r="AE182" s="249" t="s">
        <v>1365</v>
      </c>
      <c r="AF182" s="248" t="s">
        <v>128</v>
      </c>
      <c r="AG182" s="267" t="s">
        <v>1366</v>
      </c>
      <c r="AH182" s="324">
        <v>0.61</v>
      </c>
      <c r="AI182" s="251" t="s">
        <v>934</v>
      </c>
      <c r="AJ182" s="248" t="s">
        <v>334</v>
      </c>
      <c r="AK182" s="250">
        <v>46129</v>
      </c>
      <c r="AL182" s="346">
        <v>46305</v>
      </c>
      <c r="AM182" s="463" t="str">
        <f t="shared" si="41"/>
        <v>Đạt</v>
      </c>
      <c r="AN182" s="460"/>
      <c r="AO182" s="460">
        <f t="shared" si="32"/>
        <v>1</v>
      </c>
      <c r="AP182" s="460">
        <f t="shared" si="33"/>
        <v>0</v>
      </c>
      <c r="AQ182" s="471">
        <f t="shared" si="34"/>
        <v>0</v>
      </c>
      <c r="AR182" s="460" t="str">
        <f t="shared" si="35"/>
        <v>2062374Bánh mỳ</v>
      </c>
    </row>
    <row r="183" spans="1:44" s="170" customFormat="1" ht="18.75" customHeight="1">
      <c r="A183" s="78">
        <v>180</v>
      </c>
      <c r="B183" s="248">
        <v>2026</v>
      </c>
      <c r="C183" s="248" t="s">
        <v>1297</v>
      </c>
      <c r="D183" s="269" t="s">
        <v>90</v>
      </c>
      <c r="E183" s="248" t="s">
        <v>582</v>
      </c>
      <c r="F183" s="249" t="s">
        <v>631</v>
      </c>
      <c r="G183" s="248" t="s">
        <v>190</v>
      </c>
      <c r="H183" s="248" t="s">
        <v>94</v>
      </c>
      <c r="I183" s="248" t="s">
        <v>165</v>
      </c>
      <c r="J183" s="338" t="s">
        <v>132</v>
      </c>
      <c r="K183" s="269" t="s">
        <v>97</v>
      </c>
      <c r="L183" s="248">
        <v>2000672</v>
      </c>
      <c r="M183" s="338" t="s">
        <v>1367</v>
      </c>
      <c r="N183" s="248" t="s">
        <v>1368</v>
      </c>
      <c r="O183" s="248" t="s">
        <v>379</v>
      </c>
      <c r="P183" s="473" t="s">
        <v>297</v>
      </c>
      <c r="Q183" s="248" t="s">
        <v>1369</v>
      </c>
      <c r="R183" s="248" t="s">
        <v>1370</v>
      </c>
      <c r="S183" s="305" t="s">
        <v>1371</v>
      </c>
      <c r="T183" s="248" t="s">
        <v>301</v>
      </c>
      <c r="U183" s="248" t="s">
        <v>379</v>
      </c>
      <c r="V183" s="367" t="s">
        <v>107</v>
      </c>
      <c r="W183" s="343">
        <v>46122</v>
      </c>
      <c r="X183" s="324">
        <v>0.99</v>
      </c>
      <c r="Y183" s="251" t="s">
        <v>1372</v>
      </c>
      <c r="Z183" s="248"/>
      <c r="AA183" s="248" t="s">
        <v>379</v>
      </c>
      <c r="AB183" s="248"/>
      <c r="AC183" s="248" t="s">
        <v>379</v>
      </c>
      <c r="AD183" s="248"/>
      <c r="AE183" s="248" t="s">
        <v>379</v>
      </c>
      <c r="AF183" s="248" t="s">
        <v>128</v>
      </c>
      <c r="AG183" s="248" t="s">
        <v>1373</v>
      </c>
      <c r="AH183" s="252">
        <v>0.99</v>
      </c>
      <c r="AI183" s="251" t="s">
        <v>1372</v>
      </c>
      <c r="AJ183" s="248" t="s">
        <v>379</v>
      </c>
      <c r="AK183" s="248" t="s">
        <v>379</v>
      </c>
      <c r="AL183" s="346">
        <v>47030</v>
      </c>
      <c r="AM183" s="463" t="str">
        <f t="shared" si="41"/>
        <v>Đạt</v>
      </c>
      <c r="AN183" s="460"/>
      <c r="AO183" s="460">
        <f t="shared" si="32"/>
        <v>1</v>
      </c>
      <c r="AP183" s="460">
        <f t="shared" si="33"/>
        <v>0</v>
      </c>
      <c r="AQ183" s="471">
        <f t="shared" si="34"/>
        <v>0</v>
      </c>
      <c r="AR183" s="460" t="str">
        <f t="shared" si="35"/>
        <v>2000672Thịt</v>
      </c>
    </row>
    <row r="184" spans="1:44" s="170" customFormat="1" ht="18.75" customHeight="1">
      <c r="A184" s="78">
        <v>181</v>
      </c>
      <c r="B184" s="248">
        <v>2026</v>
      </c>
      <c r="C184" s="248" t="s">
        <v>1297</v>
      </c>
      <c r="D184" s="248" t="s">
        <v>630</v>
      </c>
      <c r="E184" s="248" t="s">
        <v>115</v>
      </c>
      <c r="F184" s="249" t="s">
        <v>742</v>
      </c>
      <c r="G184" s="248" t="s">
        <v>117</v>
      </c>
      <c r="H184" s="248" t="s">
        <v>94</v>
      </c>
      <c r="I184" s="248" t="s">
        <v>199</v>
      </c>
      <c r="J184" s="338" t="s">
        <v>132</v>
      </c>
      <c r="K184" s="248" t="s">
        <v>97</v>
      </c>
      <c r="L184" s="248">
        <v>2062518</v>
      </c>
      <c r="M184" s="338" t="s">
        <v>1374</v>
      </c>
      <c r="N184" s="248" t="s">
        <v>1375</v>
      </c>
      <c r="O184" s="248" t="s">
        <v>379</v>
      </c>
      <c r="P184" s="473" t="s">
        <v>1376</v>
      </c>
      <c r="Q184" s="248">
        <v>967777760</v>
      </c>
      <c r="R184" s="248" t="s">
        <v>1377</v>
      </c>
      <c r="S184" s="305" t="s">
        <v>1174</v>
      </c>
      <c r="T184" s="248" t="s">
        <v>105</v>
      </c>
      <c r="U184" s="248" t="s">
        <v>379</v>
      </c>
      <c r="V184" s="367" t="s">
        <v>107</v>
      </c>
      <c r="W184" s="343">
        <v>46120</v>
      </c>
      <c r="X184" s="324">
        <v>0.66</v>
      </c>
      <c r="Y184" s="251" t="s">
        <v>934</v>
      </c>
      <c r="Z184" s="248"/>
      <c r="AA184" s="248" t="s">
        <v>379</v>
      </c>
      <c r="AB184" s="248" t="s">
        <v>1378</v>
      </c>
      <c r="AC184" s="248" t="s">
        <v>1379</v>
      </c>
      <c r="AD184" s="248"/>
      <c r="AE184" s="248" t="s">
        <v>379</v>
      </c>
      <c r="AF184" s="248"/>
      <c r="AG184" s="249" t="s">
        <v>1380</v>
      </c>
      <c r="AH184" s="252">
        <v>0.66</v>
      </c>
      <c r="AI184" s="251" t="s">
        <v>934</v>
      </c>
      <c r="AJ184" s="248" t="s">
        <v>379</v>
      </c>
      <c r="AK184" s="248" t="s">
        <v>379</v>
      </c>
      <c r="AL184" s="346">
        <v>46244</v>
      </c>
      <c r="AM184" s="463" t="str">
        <f t="shared" si="41"/>
        <v>Đạt</v>
      </c>
      <c r="AN184" s="460"/>
      <c r="AO184" s="460">
        <f t="shared" si="32"/>
        <v>1</v>
      </c>
      <c r="AP184" s="460">
        <f t="shared" si="33"/>
        <v>0</v>
      </c>
      <c r="AQ184" s="471">
        <f t="shared" si="34"/>
        <v>0</v>
      </c>
      <c r="AR184" s="460" t="str">
        <f t="shared" si="35"/>
        <v>2062518Trái cây</v>
      </c>
    </row>
    <row r="185" spans="1:44" s="170" customFormat="1" ht="18.75" customHeight="1">
      <c r="A185" s="78">
        <v>182</v>
      </c>
      <c r="B185" s="248">
        <v>2026</v>
      </c>
      <c r="C185" s="248" t="s">
        <v>1297</v>
      </c>
      <c r="D185" s="248" t="s">
        <v>630</v>
      </c>
      <c r="E185" s="248" t="s">
        <v>115</v>
      </c>
      <c r="F185" s="249" t="s">
        <v>742</v>
      </c>
      <c r="G185" s="248" t="s">
        <v>117</v>
      </c>
      <c r="H185" s="248" t="s">
        <v>94</v>
      </c>
      <c r="I185" s="248" t="s">
        <v>199</v>
      </c>
      <c r="J185" s="338" t="s">
        <v>96</v>
      </c>
      <c r="K185" s="248" t="s">
        <v>97</v>
      </c>
      <c r="L185" s="248">
        <v>2062518</v>
      </c>
      <c r="M185" s="338" t="s">
        <v>1374</v>
      </c>
      <c r="N185" s="248" t="s">
        <v>379</v>
      </c>
      <c r="O185" s="248" t="s">
        <v>1381</v>
      </c>
      <c r="P185" s="473" t="s">
        <v>1376</v>
      </c>
      <c r="Q185" s="248">
        <v>967777760</v>
      </c>
      <c r="R185" s="248" t="s">
        <v>1377</v>
      </c>
      <c r="S185" s="305" t="s">
        <v>1174</v>
      </c>
      <c r="T185" s="248" t="s">
        <v>105</v>
      </c>
      <c r="U185" s="248" t="s">
        <v>379</v>
      </c>
      <c r="V185" s="367" t="s">
        <v>107</v>
      </c>
      <c r="W185" s="343">
        <v>46120</v>
      </c>
      <c r="X185" s="324">
        <v>0.67800000000000005</v>
      </c>
      <c r="Y185" s="251" t="s">
        <v>934</v>
      </c>
      <c r="Z185" s="248"/>
      <c r="AA185" s="248" t="s">
        <v>379</v>
      </c>
      <c r="AB185" s="248" t="s">
        <v>1378</v>
      </c>
      <c r="AC185" s="249" t="s">
        <v>1382</v>
      </c>
      <c r="AD185" s="248" t="s">
        <v>247</v>
      </c>
      <c r="AE185" s="248" t="s">
        <v>866</v>
      </c>
      <c r="AF185" s="248"/>
      <c r="AG185" s="248" t="s">
        <v>1383</v>
      </c>
      <c r="AH185" s="252">
        <v>0.68</v>
      </c>
      <c r="AI185" s="251" t="s">
        <v>934</v>
      </c>
      <c r="AJ185" s="248" t="s">
        <v>379</v>
      </c>
      <c r="AK185" s="248" t="s">
        <v>379</v>
      </c>
      <c r="AL185" s="346">
        <v>46244</v>
      </c>
      <c r="AM185" s="463" t="str">
        <f t="shared" si="41"/>
        <v>Đạt</v>
      </c>
      <c r="AN185" s="460"/>
      <c r="AO185" s="460">
        <f t="shared" si="32"/>
        <v>1</v>
      </c>
      <c r="AP185" s="460">
        <f t="shared" si="33"/>
        <v>0</v>
      </c>
      <c r="AQ185" s="471">
        <f t="shared" si="34"/>
        <v>0</v>
      </c>
      <c r="AR185" s="460" t="str">
        <f t="shared" si="35"/>
        <v>2062518Trái cây</v>
      </c>
    </row>
    <row r="186" spans="1:44" s="170" customFormat="1" ht="18.75" customHeight="1">
      <c r="A186" s="78">
        <v>183</v>
      </c>
      <c r="B186" s="248">
        <v>2026</v>
      </c>
      <c r="C186" s="248" t="s">
        <v>1297</v>
      </c>
      <c r="D186" s="248" t="s">
        <v>630</v>
      </c>
      <c r="E186" s="248" t="s">
        <v>115</v>
      </c>
      <c r="F186" s="249" t="s">
        <v>742</v>
      </c>
      <c r="G186" s="248" t="s">
        <v>117</v>
      </c>
      <c r="H186" s="248" t="s">
        <v>94</v>
      </c>
      <c r="I186" s="248" t="s">
        <v>199</v>
      </c>
      <c r="J186" s="338" t="s">
        <v>96</v>
      </c>
      <c r="K186" s="248" t="s">
        <v>97</v>
      </c>
      <c r="L186" s="248">
        <v>2062518</v>
      </c>
      <c r="M186" s="338" t="s">
        <v>1374</v>
      </c>
      <c r="N186" s="248" t="s">
        <v>379</v>
      </c>
      <c r="O186" s="248" t="s">
        <v>1384</v>
      </c>
      <c r="P186" s="473" t="s">
        <v>1376</v>
      </c>
      <c r="Q186" s="248">
        <v>967777760</v>
      </c>
      <c r="R186" s="248" t="s">
        <v>1377</v>
      </c>
      <c r="S186" s="305" t="s">
        <v>1174</v>
      </c>
      <c r="T186" s="248" t="s">
        <v>105</v>
      </c>
      <c r="U186" s="248" t="s">
        <v>379</v>
      </c>
      <c r="V186" s="367" t="s">
        <v>107</v>
      </c>
      <c r="W186" s="343">
        <v>46120</v>
      </c>
      <c r="X186" s="324">
        <v>0.64</v>
      </c>
      <c r="Y186" s="251" t="s">
        <v>934</v>
      </c>
      <c r="Z186" s="248"/>
      <c r="AA186" s="248" t="s">
        <v>379</v>
      </c>
      <c r="AB186" s="248" t="s">
        <v>1378</v>
      </c>
      <c r="AC186" s="249" t="s">
        <v>1382</v>
      </c>
      <c r="AD186" s="248" t="s">
        <v>247</v>
      </c>
      <c r="AE186" s="248" t="s">
        <v>866</v>
      </c>
      <c r="AF186" s="248"/>
      <c r="AG186" s="248" t="s">
        <v>1383</v>
      </c>
      <c r="AH186" s="252">
        <v>0.64</v>
      </c>
      <c r="AI186" s="251" t="s">
        <v>934</v>
      </c>
      <c r="AJ186" s="248" t="s">
        <v>379</v>
      </c>
      <c r="AK186" s="248" t="s">
        <v>379</v>
      </c>
      <c r="AL186" s="346">
        <v>46244</v>
      </c>
      <c r="AM186" s="463" t="str">
        <f t="shared" si="41"/>
        <v>Đạt</v>
      </c>
      <c r="AN186" s="460"/>
      <c r="AO186" s="460">
        <f t="shared" si="32"/>
        <v>1</v>
      </c>
      <c r="AP186" s="460">
        <f t="shared" si="33"/>
        <v>0</v>
      </c>
      <c r="AQ186" s="471">
        <f t="shared" si="34"/>
        <v>0</v>
      </c>
      <c r="AR186" s="460" t="str">
        <f t="shared" si="35"/>
        <v>2062518Trái cây</v>
      </c>
    </row>
    <row r="187" spans="1:44" s="170" customFormat="1" ht="18.75" customHeight="1">
      <c r="A187" s="78">
        <v>184</v>
      </c>
      <c r="B187" s="248">
        <v>2026</v>
      </c>
      <c r="C187" s="248" t="s">
        <v>1297</v>
      </c>
      <c r="D187" s="248" t="s">
        <v>630</v>
      </c>
      <c r="E187" s="248" t="s">
        <v>115</v>
      </c>
      <c r="F187" s="249" t="s">
        <v>742</v>
      </c>
      <c r="G187" s="248" t="s">
        <v>117</v>
      </c>
      <c r="H187" s="248" t="s">
        <v>94</v>
      </c>
      <c r="I187" s="248" t="s">
        <v>199</v>
      </c>
      <c r="J187" s="338" t="s">
        <v>96</v>
      </c>
      <c r="K187" s="248" t="s">
        <v>97</v>
      </c>
      <c r="L187" s="248">
        <v>2062518</v>
      </c>
      <c r="M187" s="338" t="s">
        <v>1374</v>
      </c>
      <c r="N187" s="248" t="s">
        <v>379</v>
      </c>
      <c r="O187" s="248" t="s">
        <v>1385</v>
      </c>
      <c r="P187" s="473" t="s">
        <v>1376</v>
      </c>
      <c r="Q187" s="248">
        <v>967777760</v>
      </c>
      <c r="R187" s="248" t="s">
        <v>1377</v>
      </c>
      <c r="S187" s="305" t="s">
        <v>1174</v>
      </c>
      <c r="T187" s="248" t="s">
        <v>105</v>
      </c>
      <c r="U187" s="248" t="s">
        <v>379</v>
      </c>
      <c r="V187" s="367" t="s">
        <v>107</v>
      </c>
      <c r="W187" s="343">
        <v>46120</v>
      </c>
      <c r="X187" s="324">
        <v>0.68</v>
      </c>
      <c r="Y187" s="251" t="s">
        <v>934</v>
      </c>
      <c r="Z187" s="248"/>
      <c r="AA187" s="248" t="s">
        <v>379</v>
      </c>
      <c r="AB187" s="248" t="s">
        <v>1378</v>
      </c>
      <c r="AC187" s="249" t="s">
        <v>1382</v>
      </c>
      <c r="AD187" s="248" t="s">
        <v>247</v>
      </c>
      <c r="AE187" s="248" t="s">
        <v>866</v>
      </c>
      <c r="AF187" s="248"/>
      <c r="AG187" s="248" t="s">
        <v>1383</v>
      </c>
      <c r="AH187" s="252">
        <v>0.68</v>
      </c>
      <c r="AI187" s="251" t="s">
        <v>934</v>
      </c>
      <c r="AJ187" s="248" t="s">
        <v>379</v>
      </c>
      <c r="AK187" s="248" t="s">
        <v>379</v>
      </c>
      <c r="AL187" s="346">
        <v>46244</v>
      </c>
      <c r="AM187" s="463" t="str">
        <f t="shared" si="41"/>
        <v>Đạt</v>
      </c>
      <c r="AN187" s="460"/>
      <c r="AO187" s="460">
        <f t="shared" si="32"/>
        <v>1</v>
      </c>
      <c r="AP187" s="460">
        <f t="shared" si="33"/>
        <v>0</v>
      </c>
      <c r="AQ187" s="471">
        <f t="shared" si="34"/>
        <v>0</v>
      </c>
      <c r="AR187" s="460" t="str">
        <f t="shared" si="35"/>
        <v>2062518Trái cây</v>
      </c>
    </row>
    <row r="188" spans="1:44" s="170" customFormat="1" ht="18.75" customHeight="1">
      <c r="A188" s="78">
        <v>185</v>
      </c>
      <c r="B188" s="248">
        <v>2026</v>
      </c>
      <c r="C188" s="248" t="s">
        <v>1297</v>
      </c>
      <c r="D188" s="248" t="s">
        <v>630</v>
      </c>
      <c r="E188" s="248" t="s">
        <v>115</v>
      </c>
      <c r="F188" s="249" t="s">
        <v>742</v>
      </c>
      <c r="G188" s="248" t="s">
        <v>117</v>
      </c>
      <c r="H188" s="248" t="s">
        <v>94</v>
      </c>
      <c r="I188" s="248" t="s">
        <v>199</v>
      </c>
      <c r="J188" s="338" t="s">
        <v>132</v>
      </c>
      <c r="K188" s="248" t="s">
        <v>97</v>
      </c>
      <c r="L188" s="248">
        <v>2010076</v>
      </c>
      <c r="M188" s="338" t="s">
        <v>1386</v>
      </c>
      <c r="N188" s="248" t="s">
        <v>1387</v>
      </c>
      <c r="O188" s="248" t="s">
        <v>379</v>
      </c>
      <c r="P188" s="473" t="s">
        <v>1388</v>
      </c>
      <c r="Q188" s="248" t="s">
        <v>1389</v>
      </c>
      <c r="R188" s="248" t="s">
        <v>1390</v>
      </c>
      <c r="S188" s="305" t="s">
        <v>898</v>
      </c>
      <c r="T188" s="248" t="s">
        <v>105</v>
      </c>
      <c r="U188" s="248" t="s">
        <v>379</v>
      </c>
      <c r="V188" s="367" t="s">
        <v>107</v>
      </c>
      <c r="W188" s="343">
        <v>46122</v>
      </c>
      <c r="X188" s="324">
        <v>0.73</v>
      </c>
      <c r="Y188" s="251" t="s">
        <v>934</v>
      </c>
      <c r="Z188" s="248"/>
      <c r="AA188" s="248" t="s">
        <v>379</v>
      </c>
      <c r="AB188" s="248"/>
      <c r="AC188" s="248" t="s">
        <v>379</v>
      </c>
      <c r="AD188" s="248"/>
      <c r="AE188" s="248" t="s">
        <v>379</v>
      </c>
      <c r="AF188" s="248" t="s">
        <v>174</v>
      </c>
      <c r="AG188" s="249" t="s">
        <v>1391</v>
      </c>
      <c r="AH188" s="252">
        <v>0.73</v>
      </c>
      <c r="AI188" s="251" t="s">
        <v>934</v>
      </c>
      <c r="AJ188" s="248" t="s">
        <v>379</v>
      </c>
      <c r="AK188" s="248" t="s">
        <v>379</v>
      </c>
      <c r="AL188" s="346">
        <v>46305</v>
      </c>
      <c r="AM188" s="463" t="str">
        <f t="shared" si="41"/>
        <v>Đạt</v>
      </c>
      <c r="AN188" s="460"/>
      <c r="AO188" s="460">
        <f t="shared" si="32"/>
        <v>1</v>
      </c>
      <c r="AP188" s="460">
        <f t="shared" si="33"/>
        <v>0</v>
      </c>
      <c r="AQ188" s="471">
        <f t="shared" si="34"/>
        <v>0</v>
      </c>
      <c r="AR188" s="460" t="str">
        <f t="shared" si="35"/>
        <v>2010076Trái cây</v>
      </c>
    </row>
    <row r="189" spans="1:44" s="170" customFormat="1" ht="18.75" customHeight="1">
      <c r="A189" s="78">
        <v>186</v>
      </c>
      <c r="B189" s="248">
        <v>2026</v>
      </c>
      <c r="C189" s="248" t="s">
        <v>1297</v>
      </c>
      <c r="D189" s="248" t="s">
        <v>630</v>
      </c>
      <c r="E189" s="248" t="s">
        <v>115</v>
      </c>
      <c r="F189" s="249" t="s">
        <v>742</v>
      </c>
      <c r="G189" s="248" t="s">
        <v>117</v>
      </c>
      <c r="H189" s="248" t="s">
        <v>94</v>
      </c>
      <c r="I189" s="248" t="s">
        <v>199</v>
      </c>
      <c r="J189" s="338" t="s">
        <v>96</v>
      </c>
      <c r="K189" s="248" t="s">
        <v>97</v>
      </c>
      <c r="L189" s="248">
        <v>2010076</v>
      </c>
      <c r="M189" s="338" t="s">
        <v>1386</v>
      </c>
      <c r="N189" s="248" t="s">
        <v>379</v>
      </c>
      <c r="O189" s="248" t="s">
        <v>1392</v>
      </c>
      <c r="P189" s="473" t="s">
        <v>1388</v>
      </c>
      <c r="Q189" s="248" t="s">
        <v>1389</v>
      </c>
      <c r="R189" s="248" t="s">
        <v>1390</v>
      </c>
      <c r="S189" s="305" t="s">
        <v>898</v>
      </c>
      <c r="T189" s="248" t="s">
        <v>105</v>
      </c>
      <c r="U189" s="248" t="s">
        <v>379</v>
      </c>
      <c r="V189" s="367" t="s">
        <v>107</v>
      </c>
      <c r="W189" s="343">
        <v>46122</v>
      </c>
      <c r="X189" s="324">
        <v>0.72</v>
      </c>
      <c r="Y189" s="251" t="s">
        <v>934</v>
      </c>
      <c r="Z189" s="248"/>
      <c r="AA189" s="248" t="s">
        <v>379</v>
      </c>
      <c r="AB189" s="248" t="s">
        <v>1378</v>
      </c>
      <c r="AC189" s="248" t="s">
        <v>1191</v>
      </c>
      <c r="AD189" s="248"/>
      <c r="AE189" s="248" t="s">
        <v>379</v>
      </c>
      <c r="AF189" s="248" t="s">
        <v>128</v>
      </c>
      <c r="AG189" s="249" t="s">
        <v>1393</v>
      </c>
      <c r="AH189" s="252">
        <v>0.72</v>
      </c>
      <c r="AI189" s="251" t="s">
        <v>934</v>
      </c>
      <c r="AJ189" s="248" t="s">
        <v>379</v>
      </c>
      <c r="AK189" s="248" t="s">
        <v>379</v>
      </c>
      <c r="AL189" s="346">
        <v>46305</v>
      </c>
      <c r="AM189" s="463" t="str">
        <f t="shared" si="41"/>
        <v>Đạt</v>
      </c>
      <c r="AN189" s="460"/>
      <c r="AO189" s="460">
        <f t="shared" si="32"/>
        <v>1</v>
      </c>
      <c r="AP189" s="460">
        <f t="shared" si="33"/>
        <v>0</v>
      </c>
      <c r="AQ189" s="471">
        <f t="shared" si="34"/>
        <v>0</v>
      </c>
      <c r="AR189" s="460" t="str">
        <f t="shared" si="35"/>
        <v>2010076Trái cây</v>
      </c>
    </row>
    <row r="190" spans="1:44" s="170" customFormat="1" ht="18.75" customHeight="1">
      <c r="A190" s="78">
        <v>187</v>
      </c>
      <c r="B190" s="248">
        <v>2026</v>
      </c>
      <c r="C190" s="248" t="s">
        <v>1297</v>
      </c>
      <c r="D190" s="248" t="s">
        <v>630</v>
      </c>
      <c r="E190" s="248" t="s">
        <v>115</v>
      </c>
      <c r="F190" s="249" t="s">
        <v>742</v>
      </c>
      <c r="G190" s="248" t="s">
        <v>117</v>
      </c>
      <c r="H190" s="248" t="s">
        <v>94</v>
      </c>
      <c r="I190" s="248" t="s">
        <v>199</v>
      </c>
      <c r="J190" s="338" t="s">
        <v>96</v>
      </c>
      <c r="K190" s="248" t="s">
        <v>97</v>
      </c>
      <c r="L190" s="248">
        <v>2010076</v>
      </c>
      <c r="M190" s="338" t="s">
        <v>1386</v>
      </c>
      <c r="N190" s="248" t="s">
        <v>379</v>
      </c>
      <c r="O190" s="248" t="s">
        <v>1394</v>
      </c>
      <c r="P190" s="473" t="s">
        <v>1388</v>
      </c>
      <c r="Q190" s="248" t="s">
        <v>1389</v>
      </c>
      <c r="R190" s="248" t="s">
        <v>1390</v>
      </c>
      <c r="S190" s="305" t="s">
        <v>898</v>
      </c>
      <c r="T190" s="248" t="s">
        <v>105</v>
      </c>
      <c r="U190" s="248" t="s">
        <v>379</v>
      </c>
      <c r="V190" s="367" t="s">
        <v>107</v>
      </c>
      <c r="W190" s="343">
        <v>46122</v>
      </c>
      <c r="X190" s="324">
        <v>0.72</v>
      </c>
      <c r="Y190" s="251" t="s">
        <v>934</v>
      </c>
      <c r="Z190" s="248"/>
      <c r="AA190" s="248" t="s">
        <v>379</v>
      </c>
      <c r="AB190" s="248" t="s">
        <v>1378</v>
      </c>
      <c r="AC190" s="248" t="s">
        <v>1191</v>
      </c>
      <c r="AD190" s="248"/>
      <c r="AE190" s="248" t="s">
        <v>379</v>
      </c>
      <c r="AF190" s="248" t="s">
        <v>128</v>
      </c>
      <c r="AG190" s="249" t="s">
        <v>1393</v>
      </c>
      <c r="AH190" s="252">
        <v>0.72</v>
      </c>
      <c r="AI190" s="251" t="s">
        <v>934</v>
      </c>
      <c r="AJ190" s="248" t="s">
        <v>379</v>
      </c>
      <c r="AK190" s="248" t="s">
        <v>379</v>
      </c>
      <c r="AL190" s="346">
        <v>46305</v>
      </c>
      <c r="AM190" s="463" t="str">
        <f t="shared" si="41"/>
        <v>Đạt</v>
      </c>
      <c r="AN190" s="460"/>
      <c r="AO190" s="460">
        <f t="shared" si="32"/>
        <v>1</v>
      </c>
      <c r="AP190" s="460">
        <f t="shared" si="33"/>
        <v>0</v>
      </c>
      <c r="AQ190" s="471">
        <f t="shared" si="34"/>
        <v>0</v>
      </c>
      <c r="AR190" s="460" t="str">
        <f t="shared" si="35"/>
        <v>2010076Trái cây</v>
      </c>
    </row>
    <row r="191" spans="1:44" s="170" customFormat="1" ht="18.75" customHeight="1">
      <c r="A191" s="78">
        <v>188</v>
      </c>
      <c r="B191" s="248">
        <v>2026</v>
      </c>
      <c r="C191" s="248" t="s">
        <v>1297</v>
      </c>
      <c r="D191" s="248" t="s">
        <v>630</v>
      </c>
      <c r="E191" s="248" t="s">
        <v>115</v>
      </c>
      <c r="F191" s="249" t="s">
        <v>742</v>
      </c>
      <c r="G191" s="248" t="s">
        <v>117</v>
      </c>
      <c r="H191" s="248" t="s">
        <v>94</v>
      </c>
      <c r="I191" s="248" t="s">
        <v>199</v>
      </c>
      <c r="J191" s="338" t="s">
        <v>96</v>
      </c>
      <c r="K191" s="248" t="s">
        <v>97</v>
      </c>
      <c r="L191" s="248">
        <v>2010076</v>
      </c>
      <c r="M191" s="338" t="s">
        <v>1386</v>
      </c>
      <c r="N191" s="248" t="s">
        <v>379</v>
      </c>
      <c r="O191" s="248" t="s">
        <v>1395</v>
      </c>
      <c r="P191" s="473" t="s">
        <v>1388</v>
      </c>
      <c r="Q191" s="248" t="s">
        <v>1389</v>
      </c>
      <c r="R191" s="248" t="s">
        <v>1390</v>
      </c>
      <c r="S191" s="305" t="s">
        <v>898</v>
      </c>
      <c r="T191" s="248" t="s">
        <v>105</v>
      </c>
      <c r="U191" s="248" t="s">
        <v>379</v>
      </c>
      <c r="V191" s="367" t="s">
        <v>107</v>
      </c>
      <c r="W191" s="343">
        <v>46122</v>
      </c>
      <c r="X191" s="324">
        <v>0.75</v>
      </c>
      <c r="Y191" s="251" t="s">
        <v>934</v>
      </c>
      <c r="Z191" s="248"/>
      <c r="AA191" s="248" t="s">
        <v>379</v>
      </c>
      <c r="AB191" s="248" t="s">
        <v>1378</v>
      </c>
      <c r="AC191" s="248" t="s">
        <v>1191</v>
      </c>
      <c r="AD191" s="248"/>
      <c r="AE191" s="248" t="s">
        <v>379</v>
      </c>
      <c r="AF191" s="248" t="s">
        <v>639</v>
      </c>
      <c r="AG191" s="249" t="s">
        <v>1396</v>
      </c>
      <c r="AH191" s="252">
        <v>0.75</v>
      </c>
      <c r="AI191" s="251" t="s">
        <v>1303</v>
      </c>
      <c r="AJ191" s="248" t="s">
        <v>379</v>
      </c>
      <c r="AK191" s="248" t="s">
        <v>379</v>
      </c>
      <c r="AL191" s="346">
        <v>46664</v>
      </c>
      <c r="AM191" s="463" t="str">
        <f t="shared" si="41"/>
        <v>Đạt</v>
      </c>
      <c r="AN191" s="460"/>
      <c r="AO191" s="460">
        <f t="shared" si="32"/>
        <v>1</v>
      </c>
      <c r="AP191" s="460">
        <f t="shared" si="33"/>
        <v>0</v>
      </c>
      <c r="AQ191" s="471">
        <f t="shared" si="34"/>
        <v>0</v>
      </c>
      <c r="AR191" s="460" t="str">
        <f t="shared" si="35"/>
        <v>2010076Trái cây</v>
      </c>
    </row>
    <row r="192" spans="1:44" s="170" customFormat="1" ht="18.75" customHeight="1">
      <c r="A192" s="78">
        <v>189</v>
      </c>
      <c r="B192" s="248">
        <v>2026</v>
      </c>
      <c r="C192" s="248" t="s">
        <v>1297</v>
      </c>
      <c r="D192" s="248" t="s">
        <v>630</v>
      </c>
      <c r="E192" s="248" t="s">
        <v>130</v>
      </c>
      <c r="F192" s="249" t="s">
        <v>1313</v>
      </c>
      <c r="G192" s="248" t="s">
        <v>351</v>
      </c>
      <c r="H192" s="248" t="s">
        <v>94</v>
      </c>
      <c r="I192" s="248" t="s">
        <v>250</v>
      </c>
      <c r="J192" s="338" t="s">
        <v>178</v>
      </c>
      <c r="K192" s="248" t="s">
        <v>97</v>
      </c>
      <c r="L192" s="248" t="s">
        <v>179</v>
      </c>
      <c r="M192" s="338" t="s">
        <v>1397</v>
      </c>
      <c r="N192" s="248" t="s">
        <v>1398</v>
      </c>
      <c r="O192" s="249" t="s">
        <v>379</v>
      </c>
      <c r="P192" s="473" t="s">
        <v>1399</v>
      </c>
      <c r="Q192" s="248">
        <v>917720803</v>
      </c>
      <c r="R192" s="248" t="s">
        <v>1400</v>
      </c>
      <c r="S192" s="305" t="s">
        <v>1401</v>
      </c>
      <c r="T192" s="248" t="s">
        <v>257</v>
      </c>
      <c r="U192" s="248" t="s">
        <v>379</v>
      </c>
      <c r="V192" s="367" t="s">
        <v>107</v>
      </c>
      <c r="W192" s="343">
        <v>46126</v>
      </c>
      <c r="X192" s="324">
        <v>0.85</v>
      </c>
      <c r="Y192" s="251" t="s">
        <v>1303</v>
      </c>
      <c r="Z192" s="248"/>
      <c r="AA192" s="248" t="s">
        <v>379</v>
      </c>
      <c r="AB192" s="248"/>
      <c r="AC192" s="248" t="s">
        <v>379</v>
      </c>
      <c r="AD192" s="248"/>
      <c r="AE192" s="248" t="s">
        <v>379</v>
      </c>
      <c r="AF192" s="248" t="s">
        <v>174</v>
      </c>
      <c r="AG192" s="267" t="s">
        <v>1402</v>
      </c>
      <c r="AH192" s="252">
        <v>0.85</v>
      </c>
      <c r="AI192" s="251" t="s">
        <v>1303</v>
      </c>
      <c r="AJ192" s="248" t="s">
        <v>379</v>
      </c>
      <c r="AK192" s="248" t="s">
        <v>379</v>
      </c>
      <c r="AL192" s="346" t="s">
        <v>1403</v>
      </c>
      <c r="AM192" s="463" t="str">
        <f t="shared" si="41"/>
        <v>Đạt</v>
      </c>
      <c r="AN192" s="460"/>
      <c r="AO192" s="460">
        <f t="shared" si="32"/>
        <v>1</v>
      </c>
      <c r="AP192" s="460">
        <f t="shared" si="33"/>
        <v>0</v>
      </c>
      <c r="AQ192" s="471">
        <f t="shared" si="34"/>
        <v>0</v>
      </c>
      <c r="AR192" s="460" t="str">
        <f t="shared" si="35"/>
        <v>NCC mớiRau củ</v>
      </c>
    </row>
    <row r="193" spans="1:44" s="170" customFormat="1" ht="18.75" customHeight="1">
      <c r="A193" s="78">
        <v>190</v>
      </c>
      <c r="B193" s="248">
        <v>2026</v>
      </c>
      <c r="C193" s="248" t="s">
        <v>1297</v>
      </c>
      <c r="D193" s="248" t="s">
        <v>630</v>
      </c>
      <c r="E193" s="248" t="s">
        <v>130</v>
      </c>
      <c r="F193" s="249" t="s">
        <v>1313</v>
      </c>
      <c r="G193" s="248" t="s">
        <v>351</v>
      </c>
      <c r="H193" s="248" t="s">
        <v>94</v>
      </c>
      <c r="I193" s="248" t="s">
        <v>250</v>
      </c>
      <c r="J193" s="338" t="s">
        <v>96</v>
      </c>
      <c r="K193" s="248" t="s">
        <v>97</v>
      </c>
      <c r="L193" s="248" t="s">
        <v>179</v>
      </c>
      <c r="M193" s="338" t="s">
        <v>1397</v>
      </c>
      <c r="N193" s="248" t="s">
        <v>379</v>
      </c>
      <c r="O193" s="249" t="s">
        <v>1404</v>
      </c>
      <c r="P193" s="473" t="s">
        <v>1399</v>
      </c>
      <c r="Q193" s="248">
        <v>917720803</v>
      </c>
      <c r="R193" s="248" t="s">
        <v>1400</v>
      </c>
      <c r="S193" s="305" t="s">
        <v>1405</v>
      </c>
      <c r="T193" s="248" t="s">
        <v>257</v>
      </c>
      <c r="U193" s="248" t="s">
        <v>379</v>
      </c>
      <c r="V193" s="367" t="s">
        <v>107</v>
      </c>
      <c r="W193" s="343">
        <v>46126</v>
      </c>
      <c r="X193" s="324">
        <v>0.71</v>
      </c>
      <c r="Y193" s="251" t="s">
        <v>934</v>
      </c>
      <c r="Z193" s="248"/>
      <c r="AA193" s="248" t="s">
        <v>379</v>
      </c>
      <c r="AB193" s="248" t="s">
        <v>108</v>
      </c>
      <c r="AC193" s="249" t="s">
        <v>1406</v>
      </c>
      <c r="AD193" s="248" t="s">
        <v>247</v>
      </c>
      <c r="AE193" s="248" t="s">
        <v>1407</v>
      </c>
      <c r="AF193" s="248" t="s">
        <v>174</v>
      </c>
      <c r="AG193" s="249" t="s">
        <v>1408</v>
      </c>
      <c r="AH193" s="252">
        <v>0.71</v>
      </c>
      <c r="AI193" s="251" t="s">
        <v>934</v>
      </c>
      <c r="AJ193" s="248" t="s">
        <v>379</v>
      </c>
      <c r="AK193" s="248" t="s">
        <v>379</v>
      </c>
      <c r="AL193" s="346" t="s">
        <v>1409</v>
      </c>
      <c r="AM193" s="463" t="str">
        <f t="shared" si="41"/>
        <v>Đạt</v>
      </c>
      <c r="AN193" s="460"/>
      <c r="AO193" s="460">
        <f t="shared" si="32"/>
        <v>1</v>
      </c>
      <c r="AP193" s="460">
        <f t="shared" si="33"/>
        <v>0</v>
      </c>
      <c r="AQ193" s="471">
        <f t="shared" si="34"/>
        <v>0</v>
      </c>
      <c r="AR193" s="460" t="str">
        <f t="shared" si="35"/>
        <v>NCC mớiRau củ</v>
      </c>
    </row>
    <row r="194" spans="1:44" s="170" customFormat="1" ht="18.75" customHeight="1">
      <c r="A194" s="78">
        <v>191</v>
      </c>
      <c r="B194" s="248">
        <v>2026</v>
      </c>
      <c r="C194" s="248" t="s">
        <v>1297</v>
      </c>
      <c r="D194" s="248" t="s">
        <v>630</v>
      </c>
      <c r="E194" s="248" t="s">
        <v>130</v>
      </c>
      <c r="F194" s="249" t="s">
        <v>1313</v>
      </c>
      <c r="G194" s="248" t="s">
        <v>351</v>
      </c>
      <c r="H194" s="248" t="s">
        <v>94</v>
      </c>
      <c r="I194" s="248" t="s">
        <v>250</v>
      </c>
      <c r="J194" s="338" t="s">
        <v>96</v>
      </c>
      <c r="K194" s="248" t="s">
        <v>97</v>
      </c>
      <c r="L194" s="248" t="s">
        <v>179</v>
      </c>
      <c r="M194" s="338" t="s">
        <v>1397</v>
      </c>
      <c r="N194" s="248" t="s">
        <v>379</v>
      </c>
      <c r="O194" s="249" t="s">
        <v>1410</v>
      </c>
      <c r="P194" s="473" t="s">
        <v>1399</v>
      </c>
      <c r="Q194" s="248">
        <v>917720803</v>
      </c>
      <c r="R194" s="248" t="s">
        <v>1400</v>
      </c>
      <c r="S194" s="305" t="s">
        <v>1411</v>
      </c>
      <c r="T194" s="248" t="s">
        <v>257</v>
      </c>
      <c r="U194" s="248" t="s">
        <v>379</v>
      </c>
      <c r="V194" s="367" t="s">
        <v>107</v>
      </c>
      <c r="W194" s="343">
        <v>46126</v>
      </c>
      <c r="X194" s="324">
        <v>0.81</v>
      </c>
      <c r="Y194" s="251" t="s">
        <v>1303</v>
      </c>
      <c r="Z194" s="248"/>
      <c r="AA194" s="248" t="s">
        <v>379</v>
      </c>
      <c r="AB194" s="248" t="s">
        <v>108</v>
      </c>
      <c r="AC194" s="248" t="s">
        <v>1412</v>
      </c>
      <c r="AD194" s="248" t="s">
        <v>247</v>
      </c>
      <c r="AE194" s="248" t="s">
        <v>1407</v>
      </c>
      <c r="AF194" s="248"/>
      <c r="AG194" s="249" t="s">
        <v>379</v>
      </c>
      <c r="AH194" s="252">
        <v>0.81</v>
      </c>
      <c r="AI194" s="251" t="s">
        <v>1303</v>
      </c>
      <c r="AJ194" s="248" t="s">
        <v>379</v>
      </c>
      <c r="AK194" s="248" t="s">
        <v>379</v>
      </c>
      <c r="AL194" s="346" t="s">
        <v>1403</v>
      </c>
      <c r="AM194" s="463" t="str">
        <f t="shared" si="41"/>
        <v>Đạt</v>
      </c>
      <c r="AN194" s="460"/>
      <c r="AO194" s="460">
        <f t="shared" si="32"/>
        <v>1</v>
      </c>
      <c r="AP194" s="460">
        <f t="shared" si="33"/>
        <v>0</v>
      </c>
      <c r="AQ194" s="471">
        <f t="shared" si="34"/>
        <v>0</v>
      </c>
      <c r="AR194" s="460" t="str">
        <f t="shared" si="35"/>
        <v>NCC mớiRau củ</v>
      </c>
    </row>
    <row r="195" spans="1:44" s="170" customFormat="1" ht="18.75" customHeight="1">
      <c r="A195" s="78">
        <v>192</v>
      </c>
      <c r="B195" s="248">
        <v>2026</v>
      </c>
      <c r="C195" s="248" t="s">
        <v>1297</v>
      </c>
      <c r="D195" s="248" t="s">
        <v>630</v>
      </c>
      <c r="E195" s="248" t="s">
        <v>130</v>
      </c>
      <c r="F195" s="249" t="s">
        <v>1313</v>
      </c>
      <c r="G195" s="248" t="s">
        <v>351</v>
      </c>
      <c r="H195" s="248" t="s">
        <v>94</v>
      </c>
      <c r="I195" s="248" t="s">
        <v>250</v>
      </c>
      <c r="J195" s="338" t="s">
        <v>96</v>
      </c>
      <c r="K195" s="248" t="s">
        <v>97</v>
      </c>
      <c r="L195" s="248" t="s">
        <v>179</v>
      </c>
      <c r="M195" s="338" t="s">
        <v>1397</v>
      </c>
      <c r="N195" s="248" t="s">
        <v>379</v>
      </c>
      <c r="O195" s="249" t="s">
        <v>1413</v>
      </c>
      <c r="P195" s="473" t="s">
        <v>1399</v>
      </c>
      <c r="Q195" s="248">
        <v>917720803</v>
      </c>
      <c r="R195" s="248" t="s">
        <v>1400</v>
      </c>
      <c r="S195" s="305" t="s">
        <v>1414</v>
      </c>
      <c r="T195" s="248" t="s">
        <v>257</v>
      </c>
      <c r="U195" s="248" t="s">
        <v>379</v>
      </c>
      <c r="V195" s="367" t="s">
        <v>107</v>
      </c>
      <c r="W195" s="343">
        <v>46126</v>
      </c>
      <c r="X195" s="324">
        <v>0.64</v>
      </c>
      <c r="Y195" s="251" t="s">
        <v>934</v>
      </c>
      <c r="Z195" s="248"/>
      <c r="AA195" s="248" t="s">
        <v>379</v>
      </c>
      <c r="AB195" s="248" t="s">
        <v>108</v>
      </c>
      <c r="AC195" s="249" t="s">
        <v>1415</v>
      </c>
      <c r="AD195" s="248" t="s">
        <v>247</v>
      </c>
      <c r="AE195" s="248" t="s">
        <v>1407</v>
      </c>
      <c r="AF195" s="248" t="s">
        <v>976</v>
      </c>
      <c r="AG195" s="249" t="s">
        <v>1416</v>
      </c>
      <c r="AH195" s="252">
        <v>0.64</v>
      </c>
      <c r="AI195" s="251" t="s">
        <v>934</v>
      </c>
      <c r="AJ195" s="248" t="s">
        <v>379</v>
      </c>
      <c r="AK195" s="248" t="s">
        <v>379</v>
      </c>
      <c r="AL195" s="346" t="s">
        <v>1409</v>
      </c>
      <c r="AM195" s="463" t="str">
        <f t="shared" si="41"/>
        <v>Đạt</v>
      </c>
      <c r="AN195" s="460"/>
      <c r="AO195" s="460">
        <f t="shared" si="32"/>
        <v>1</v>
      </c>
      <c r="AP195" s="460">
        <f t="shared" si="33"/>
        <v>0</v>
      </c>
      <c r="AQ195" s="471">
        <f t="shared" si="34"/>
        <v>0</v>
      </c>
      <c r="AR195" s="460" t="str">
        <f t="shared" si="35"/>
        <v>NCC mớiRau củ</v>
      </c>
    </row>
    <row r="196" spans="1:44" s="170" customFormat="1" ht="18.75" customHeight="1">
      <c r="A196" s="78">
        <v>193</v>
      </c>
      <c r="B196" s="248">
        <v>2026</v>
      </c>
      <c r="C196" s="248" t="s">
        <v>1297</v>
      </c>
      <c r="D196" s="248" t="s">
        <v>630</v>
      </c>
      <c r="E196" s="248" t="s">
        <v>130</v>
      </c>
      <c r="F196" s="249" t="s">
        <v>1313</v>
      </c>
      <c r="G196" s="248" t="s">
        <v>351</v>
      </c>
      <c r="H196" s="248" t="s">
        <v>94</v>
      </c>
      <c r="I196" s="248" t="s">
        <v>250</v>
      </c>
      <c r="J196" s="338" t="s">
        <v>96</v>
      </c>
      <c r="K196" s="248" t="s">
        <v>97</v>
      </c>
      <c r="L196" s="248" t="s">
        <v>179</v>
      </c>
      <c r="M196" s="338" t="s">
        <v>1397</v>
      </c>
      <c r="N196" s="248" t="s">
        <v>379</v>
      </c>
      <c r="O196" s="249" t="s">
        <v>1417</v>
      </c>
      <c r="P196" s="473" t="s">
        <v>1399</v>
      </c>
      <c r="Q196" s="248">
        <v>917720803</v>
      </c>
      <c r="R196" s="248" t="s">
        <v>1400</v>
      </c>
      <c r="S196" s="305" t="s">
        <v>1418</v>
      </c>
      <c r="T196" s="248" t="s">
        <v>257</v>
      </c>
      <c r="U196" s="248" t="s">
        <v>379</v>
      </c>
      <c r="V196" s="367" t="s">
        <v>107</v>
      </c>
      <c r="W196" s="343">
        <v>46126</v>
      </c>
      <c r="X196" s="324">
        <v>0.69</v>
      </c>
      <c r="Y196" s="251" t="s">
        <v>934</v>
      </c>
      <c r="Z196" s="248"/>
      <c r="AA196" s="248" t="s">
        <v>379</v>
      </c>
      <c r="AB196" s="248" t="s">
        <v>108</v>
      </c>
      <c r="AC196" s="249" t="s">
        <v>1415</v>
      </c>
      <c r="AD196" s="248" t="s">
        <v>247</v>
      </c>
      <c r="AE196" s="248" t="s">
        <v>1407</v>
      </c>
      <c r="AF196" s="248"/>
      <c r="AG196" s="249" t="s">
        <v>379</v>
      </c>
      <c r="AH196" s="252">
        <v>0.69</v>
      </c>
      <c r="AI196" s="251" t="s">
        <v>934</v>
      </c>
      <c r="AJ196" s="248" t="s">
        <v>379</v>
      </c>
      <c r="AK196" s="248" t="s">
        <v>379</v>
      </c>
      <c r="AL196" s="346" t="s">
        <v>1409</v>
      </c>
      <c r="AM196" s="463" t="str">
        <f t="shared" si="41"/>
        <v>Đạt</v>
      </c>
      <c r="AN196" s="460"/>
      <c r="AO196" s="460">
        <f t="shared" ref="AO196:AO244" si="42">IF(AM196="đạt",1,0)</f>
        <v>1</v>
      </c>
      <c r="AP196" s="460">
        <f t="shared" ref="AP196:AP244" si="43">IF(AM196="không đạt",1,0)</f>
        <v>0</v>
      </c>
      <c r="AQ196" s="471">
        <f t="shared" ref="AQ196:AQ244" si="44">IF(AM196="",1,0)</f>
        <v>0</v>
      </c>
      <c r="AR196" s="460" t="str">
        <f t="shared" ref="AR196:AR244" si="45">L196&amp;E196</f>
        <v>NCC mớiRau củ</v>
      </c>
    </row>
    <row r="197" spans="1:44" s="170" customFormat="1" ht="18.75" customHeight="1">
      <c r="A197" s="78">
        <v>194</v>
      </c>
      <c r="B197" s="248">
        <v>2026</v>
      </c>
      <c r="C197" s="248" t="s">
        <v>1297</v>
      </c>
      <c r="D197" s="248" t="s">
        <v>630</v>
      </c>
      <c r="E197" s="248" t="s">
        <v>188</v>
      </c>
      <c r="F197" s="269" t="s">
        <v>673</v>
      </c>
      <c r="G197" s="269" t="s">
        <v>190</v>
      </c>
      <c r="H197" s="248" t="s">
        <v>94</v>
      </c>
      <c r="I197" s="269" t="s">
        <v>165</v>
      </c>
      <c r="J197" s="338" t="s">
        <v>132</v>
      </c>
      <c r="K197" s="248" t="s">
        <v>97</v>
      </c>
      <c r="L197" s="248">
        <v>2004021</v>
      </c>
      <c r="M197" s="354" t="s">
        <v>1419</v>
      </c>
      <c r="N197" s="263" t="s">
        <v>1420</v>
      </c>
      <c r="O197" s="248" t="s">
        <v>379</v>
      </c>
      <c r="P197" s="473" t="s">
        <v>1421</v>
      </c>
      <c r="Q197" s="260" t="s">
        <v>1422</v>
      </c>
      <c r="R197" s="274" t="s">
        <v>1423</v>
      </c>
      <c r="S197" s="305" t="s">
        <v>1424</v>
      </c>
      <c r="T197" s="248" t="s">
        <v>301</v>
      </c>
      <c r="U197" s="248" t="s">
        <v>379</v>
      </c>
      <c r="V197" s="367" t="s">
        <v>107</v>
      </c>
      <c r="W197" s="343">
        <v>46126</v>
      </c>
      <c r="X197" s="324">
        <v>0.67</v>
      </c>
      <c r="Y197" s="251" t="s">
        <v>934</v>
      </c>
      <c r="Z197" s="248"/>
      <c r="AA197" s="248" t="s">
        <v>379</v>
      </c>
      <c r="AB197" s="248" t="s">
        <v>108</v>
      </c>
      <c r="AC197" s="249" t="s">
        <v>1425</v>
      </c>
      <c r="AD197" s="248" t="s">
        <v>247</v>
      </c>
      <c r="AE197" s="248" t="s">
        <v>1426</v>
      </c>
      <c r="AF197" s="248" t="s">
        <v>639</v>
      </c>
      <c r="AG197" s="249" t="s">
        <v>1427</v>
      </c>
      <c r="AH197" s="252">
        <v>0.67</v>
      </c>
      <c r="AI197" s="251" t="s">
        <v>934</v>
      </c>
      <c r="AJ197" s="248" t="s">
        <v>379</v>
      </c>
      <c r="AK197" s="248" t="s">
        <v>379</v>
      </c>
      <c r="AL197" s="346" t="s">
        <v>1409</v>
      </c>
      <c r="AM197" s="463" t="str">
        <f t="shared" si="41"/>
        <v>Đạt</v>
      </c>
      <c r="AN197" s="460"/>
      <c r="AO197" s="460">
        <f t="shared" si="42"/>
        <v>1</v>
      </c>
      <c r="AP197" s="460">
        <f t="shared" si="43"/>
        <v>0</v>
      </c>
      <c r="AQ197" s="471">
        <f t="shared" si="44"/>
        <v>0</v>
      </c>
      <c r="AR197" s="460" t="str">
        <f t="shared" si="45"/>
        <v>2004021Thức ăn nấu sẵn</v>
      </c>
    </row>
    <row r="198" spans="1:44" s="170" customFormat="1" ht="18.75" customHeight="1">
      <c r="A198" s="78">
        <v>195</v>
      </c>
      <c r="B198" s="248">
        <v>2026</v>
      </c>
      <c r="C198" s="248" t="s">
        <v>1297</v>
      </c>
      <c r="D198" s="248" t="s">
        <v>90</v>
      </c>
      <c r="E198" s="402" t="s">
        <v>176</v>
      </c>
      <c r="F198" s="249" t="s">
        <v>1272</v>
      </c>
      <c r="G198" s="248" t="s">
        <v>190</v>
      </c>
      <c r="H198" s="248" t="s">
        <v>216</v>
      </c>
      <c r="I198" s="248" t="s">
        <v>419</v>
      </c>
      <c r="J198" s="338" t="s">
        <v>132</v>
      </c>
      <c r="K198" s="248" t="s">
        <v>697</v>
      </c>
      <c r="L198" s="248">
        <v>2003948</v>
      </c>
      <c r="M198" s="338" t="s">
        <v>1428</v>
      </c>
      <c r="N198" s="248" t="s">
        <v>1429</v>
      </c>
      <c r="O198" s="248" t="s">
        <v>379</v>
      </c>
      <c r="P198" s="364" t="s">
        <v>1430</v>
      </c>
      <c r="Q198" s="249" t="s">
        <v>1431</v>
      </c>
      <c r="R198" s="248" t="s">
        <v>1432</v>
      </c>
      <c r="S198" s="305" t="s">
        <v>1433</v>
      </c>
      <c r="T198" s="248" t="s">
        <v>514</v>
      </c>
      <c r="U198" s="248" t="s">
        <v>379</v>
      </c>
      <c r="V198" s="367" t="s">
        <v>107</v>
      </c>
      <c r="W198" s="343">
        <v>46127</v>
      </c>
      <c r="X198" s="324">
        <v>0</v>
      </c>
      <c r="Y198" s="251" t="s">
        <v>1434</v>
      </c>
      <c r="Z198" s="248"/>
      <c r="AA198" s="248" t="s">
        <v>379</v>
      </c>
      <c r="AB198" s="248" t="s">
        <v>407</v>
      </c>
      <c r="AC198" s="267" t="s">
        <v>1435</v>
      </c>
      <c r="AD198" s="248" t="s">
        <v>247</v>
      </c>
      <c r="AE198" s="248" t="s">
        <v>1436</v>
      </c>
      <c r="AF198" s="248" t="s">
        <v>639</v>
      </c>
      <c r="AG198" s="248" t="s">
        <v>1437</v>
      </c>
      <c r="AH198" s="252">
        <v>0</v>
      </c>
      <c r="AI198" s="251" t="s">
        <v>1325</v>
      </c>
      <c r="AJ198" s="248" t="s">
        <v>379</v>
      </c>
      <c r="AK198" s="248" t="s">
        <v>379</v>
      </c>
      <c r="AL198" s="346" t="b">
        <v>0</v>
      </c>
      <c r="AM198" s="463" t="str">
        <f t="shared" si="41"/>
        <v>Không đạt</v>
      </c>
      <c r="AN198" s="460"/>
      <c r="AO198" s="460">
        <f t="shared" si="42"/>
        <v>0</v>
      </c>
      <c r="AP198" s="460">
        <f t="shared" si="43"/>
        <v>1</v>
      </c>
      <c r="AQ198" s="471">
        <f t="shared" si="44"/>
        <v>0</v>
      </c>
      <c r="AR198" s="460" t="str">
        <f t="shared" si="45"/>
        <v>2003948Bánh mỳ</v>
      </c>
    </row>
    <row r="199" spans="1:44" s="170" customFormat="1" ht="18.75" customHeight="1">
      <c r="A199" s="78">
        <v>196</v>
      </c>
      <c r="B199" s="248">
        <v>2026</v>
      </c>
      <c r="C199" s="248" t="s">
        <v>1297</v>
      </c>
      <c r="D199" s="248" t="s">
        <v>90</v>
      </c>
      <c r="E199" s="248" t="s">
        <v>188</v>
      </c>
      <c r="F199" s="249" t="s">
        <v>1272</v>
      </c>
      <c r="G199" s="248" t="s">
        <v>190</v>
      </c>
      <c r="H199" s="248" t="s">
        <v>216</v>
      </c>
      <c r="I199" s="248" t="s">
        <v>419</v>
      </c>
      <c r="J199" s="338" t="s">
        <v>132</v>
      </c>
      <c r="K199" s="248" t="s">
        <v>697</v>
      </c>
      <c r="L199" s="248">
        <v>2011714</v>
      </c>
      <c r="M199" s="338" t="s">
        <v>1438</v>
      </c>
      <c r="N199" s="248" t="s">
        <v>1439</v>
      </c>
      <c r="O199" s="248" t="s">
        <v>379</v>
      </c>
      <c r="P199" s="473" t="s">
        <v>1440</v>
      </c>
      <c r="Q199" s="248">
        <v>988394451</v>
      </c>
      <c r="R199" s="248" t="s">
        <v>1441</v>
      </c>
      <c r="S199" s="305" t="s">
        <v>1442</v>
      </c>
      <c r="T199" s="248" t="s">
        <v>514</v>
      </c>
      <c r="U199" s="248" t="s">
        <v>379</v>
      </c>
      <c r="V199" s="367" t="s">
        <v>107</v>
      </c>
      <c r="W199" s="343">
        <v>46126</v>
      </c>
      <c r="X199" s="324">
        <v>0.59199999999999997</v>
      </c>
      <c r="Y199" s="251" t="s">
        <v>1325</v>
      </c>
      <c r="Z199" s="248"/>
      <c r="AA199" s="248" t="s">
        <v>379</v>
      </c>
      <c r="AB199" s="248" t="s">
        <v>108</v>
      </c>
      <c r="AC199" s="249" t="s">
        <v>1443</v>
      </c>
      <c r="AD199" s="248" t="s">
        <v>247</v>
      </c>
      <c r="AE199" s="249" t="s">
        <v>1444</v>
      </c>
      <c r="AF199" s="248" t="s">
        <v>639</v>
      </c>
      <c r="AG199" s="249" t="s">
        <v>1445</v>
      </c>
      <c r="AH199" s="252">
        <v>0.73</v>
      </c>
      <c r="AI199" s="251" t="s">
        <v>934</v>
      </c>
      <c r="AJ199" s="248" t="s">
        <v>379</v>
      </c>
      <c r="AK199" s="248" t="s">
        <v>379</v>
      </c>
      <c r="AL199" s="346" t="s">
        <v>1409</v>
      </c>
      <c r="AM199" s="463" t="str">
        <f t="shared" si="41"/>
        <v>Đạt</v>
      </c>
      <c r="AN199" s="460"/>
      <c r="AO199" s="460">
        <f t="shared" si="42"/>
        <v>1</v>
      </c>
      <c r="AP199" s="460">
        <f t="shared" si="43"/>
        <v>0</v>
      </c>
      <c r="AQ199" s="471">
        <f t="shared" si="44"/>
        <v>0</v>
      </c>
      <c r="AR199" s="460" t="str">
        <f t="shared" si="45"/>
        <v>2011714Thức ăn nấu sẵn</v>
      </c>
    </row>
    <row r="200" spans="1:44" s="170" customFormat="1" ht="18.75" customHeight="1">
      <c r="A200" s="78">
        <v>197</v>
      </c>
      <c r="B200" s="248">
        <v>2026</v>
      </c>
      <c r="C200" s="248" t="s">
        <v>1297</v>
      </c>
      <c r="D200" s="248" t="s">
        <v>90</v>
      </c>
      <c r="E200" s="248" t="s">
        <v>188</v>
      </c>
      <c r="F200" s="249" t="s">
        <v>1272</v>
      </c>
      <c r="G200" s="248" t="s">
        <v>190</v>
      </c>
      <c r="H200" s="248" t="s">
        <v>94</v>
      </c>
      <c r="I200" s="248" t="s">
        <v>118</v>
      </c>
      <c r="J200" s="338" t="s">
        <v>132</v>
      </c>
      <c r="K200" s="248" t="s">
        <v>97</v>
      </c>
      <c r="L200" s="259">
        <v>2003537</v>
      </c>
      <c r="M200" s="354" t="s">
        <v>1446</v>
      </c>
      <c r="N200" s="259" t="s">
        <v>1447</v>
      </c>
      <c r="O200" s="248" t="s">
        <v>379</v>
      </c>
      <c r="P200" s="473" t="s">
        <v>122</v>
      </c>
      <c r="Q200" s="261" t="s">
        <v>1448</v>
      </c>
      <c r="R200" s="259" t="s">
        <v>1449</v>
      </c>
      <c r="S200" s="305" t="s">
        <v>1450</v>
      </c>
      <c r="T200" s="248" t="s">
        <v>301</v>
      </c>
      <c r="U200" s="248" t="s">
        <v>379</v>
      </c>
      <c r="V200" s="367" t="s">
        <v>107</v>
      </c>
      <c r="W200" s="343">
        <v>46128</v>
      </c>
      <c r="X200" s="324">
        <v>0.62</v>
      </c>
      <c r="Y200" s="251" t="s">
        <v>934</v>
      </c>
      <c r="Z200" s="248"/>
      <c r="AA200" s="248" t="s">
        <v>379</v>
      </c>
      <c r="AB200" s="248" t="s">
        <v>140</v>
      </c>
      <c r="AC200" s="275" t="s">
        <v>1451</v>
      </c>
      <c r="AD200" s="248" t="s">
        <v>247</v>
      </c>
      <c r="AE200" s="248" t="s">
        <v>1452</v>
      </c>
      <c r="AF200" s="248" t="s">
        <v>639</v>
      </c>
      <c r="AG200" s="249" t="s">
        <v>1453</v>
      </c>
      <c r="AH200" s="252">
        <v>0.62</v>
      </c>
      <c r="AI200" s="251" t="s">
        <v>934</v>
      </c>
      <c r="AJ200" s="248" t="s">
        <v>379</v>
      </c>
      <c r="AK200" s="248" t="s">
        <v>379</v>
      </c>
      <c r="AL200" s="346" t="s">
        <v>1454</v>
      </c>
      <c r="AM200" s="463" t="str">
        <f t="shared" si="41"/>
        <v>Đạt</v>
      </c>
      <c r="AN200" s="460"/>
      <c r="AO200" s="460">
        <f t="shared" si="42"/>
        <v>1</v>
      </c>
      <c r="AP200" s="460">
        <f t="shared" si="43"/>
        <v>0</v>
      </c>
      <c r="AQ200" s="471">
        <f t="shared" si="44"/>
        <v>0</v>
      </c>
      <c r="AR200" s="460" t="str">
        <f t="shared" si="45"/>
        <v>2003537Thức ăn nấu sẵn</v>
      </c>
    </row>
    <row r="201" spans="1:44" s="170" customFormat="1" ht="18.75" customHeight="1">
      <c r="A201" s="78">
        <v>198</v>
      </c>
      <c r="B201" s="248">
        <v>2026</v>
      </c>
      <c r="C201" s="248" t="s">
        <v>1297</v>
      </c>
      <c r="D201" s="248" t="s">
        <v>630</v>
      </c>
      <c r="E201" s="248" t="s">
        <v>115</v>
      </c>
      <c r="F201" s="249" t="s">
        <v>742</v>
      </c>
      <c r="G201" s="248" t="s">
        <v>117</v>
      </c>
      <c r="H201" s="248" t="s">
        <v>94</v>
      </c>
      <c r="I201" s="269" t="s">
        <v>165</v>
      </c>
      <c r="J201" s="338" t="s">
        <v>178</v>
      </c>
      <c r="K201" s="248" t="s">
        <v>97</v>
      </c>
      <c r="L201" s="260">
        <v>2011742</v>
      </c>
      <c r="M201" s="339" t="s">
        <v>1455</v>
      </c>
      <c r="N201" s="248" t="s">
        <v>379</v>
      </c>
      <c r="O201" s="248" t="s">
        <v>1456</v>
      </c>
      <c r="P201" s="474" t="s">
        <v>1457</v>
      </c>
      <c r="Q201" s="259" t="s">
        <v>1458</v>
      </c>
      <c r="R201" s="259" t="s">
        <v>1459</v>
      </c>
      <c r="S201" s="305" t="s">
        <v>1460</v>
      </c>
      <c r="T201" s="248" t="s">
        <v>126</v>
      </c>
      <c r="U201" s="248" t="s">
        <v>379</v>
      </c>
      <c r="V201" s="367" t="s">
        <v>107</v>
      </c>
      <c r="W201" s="343">
        <v>46122</v>
      </c>
      <c r="X201" s="324">
        <v>0.71</v>
      </c>
      <c r="Y201" s="251" t="s">
        <v>934</v>
      </c>
      <c r="Z201" s="248"/>
      <c r="AA201" s="248" t="s">
        <v>379</v>
      </c>
      <c r="AB201" s="248" t="s">
        <v>108</v>
      </c>
      <c r="AC201" s="249" t="s">
        <v>1461</v>
      </c>
      <c r="AD201" s="248" t="s">
        <v>247</v>
      </c>
      <c r="AE201" s="249" t="s">
        <v>1462</v>
      </c>
      <c r="AF201" s="248" t="s">
        <v>639</v>
      </c>
      <c r="AG201" s="249" t="s">
        <v>1463</v>
      </c>
      <c r="AH201" s="252">
        <v>0.71</v>
      </c>
      <c r="AI201" s="251" t="s">
        <v>934</v>
      </c>
      <c r="AJ201" s="248" t="s">
        <v>379</v>
      </c>
      <c r="AK201" s="248" t="s">
        <v>379</v>
      </c>
      <c r="AL201" s="346">
        <v>46305</v>
      </c>
      <c r="AM201" s="463" t="str">
        <f t="shared" si="41"/>
        <v>Đạt</v>
      </c>
      <c r="AN201" s="460"/>
      <c r="AO201" s="460">
        <f t="shared" si="42"/>
        <v>1</v>
      </c>
      <c r="AP201" s="460">
        <f t="shared" si="43"/>
        <v>0</v>
      </c>
      <c r="AQ201" s="471">
        <f t="shared" si="44"/>
        <v>0</v>
      </c>
      <c r="AR201" s="460" t="str">
        <f t="shared" si="45"/>
        <v>2011742Trái cây</v>
      </c>
    </row>
    <row r="202" spans="1:44" s="170" customFormat="1" ht="18.75" customHeight="1">
      <c r="A202" s="78">
        <v>199</v>
      </c>
      <c r="B202" s="248">
        <v>2026</v>
      </c>
      <c r="C202" s="248" t="s">
        <v>1297</v>
      </c>
      <c r="D202" s="248" t="s">
        <v>630</v>
      </c>
      <c r="E202" s="248" t="s">
        <v>582</v>
      </c>
      <c r="F202" s="249" t="s">
        <v>177</v>
      </c>
      <c r="G202" s="248" t="s">
        <v>93</v>
      </c>
      <c r="H202" s="248" t="s">
        <v>94</v>
      </c>
      <c r="I202" s="248" t="s">
        <v>118</v>
      </c>
      <c r="J202" s="338" t="s">
        <v>178</v>
      </c>
      <c r="K202" s="248" t="s">
        <v>97</v>
      </c>
      <c r="L202" s="248" t="s">
        <v>179</v>
      </c>
      <c r="M202" s="338" t="s">
        <v>1464</v>
      </c>
      <c r="N202" s="248" t="s">
        <v>379</v>
      </c>
      <c r="O202" s="248" t="s">
        <v>1465</v>
      </c>
      <c r="P202" s="473" t="s">
        <v>1466</v>
      </c>
      <c r="Q202" s="276">
        <v>354150444</v>
      </c>
      <c r="R202" s="277" t="s">
        <v>1467</v>
      </c>
      <c r="S202" s="308" t="s">
        <v>1468</v>
      </c>
      <c r="T202" s="248" t="s">
        <v>126</v>
      </c>
      <c r="U202" s="248" t="s">
        <v>379</v>
      </c>
      <c r="V202" s="367" t="s">
        <v>107</v>
      </c>
      <c r="W202" s="343">
        <v>46125</v>
      </c>
      <c r="X202" s="324">
        <v>0.74099999999999999</v>
      </c>
      <c r="Y202" s="251" t="s">
        <v>934</v>
      </c>
      <c r="Z202" s="248"/>
      <c r="AA202" s="248" t="s">
        <v>379</v>
      </c>
      <c r="AB202" s="248" t="s">
        <v>140</v>
      </c>
      <c r="AC202" s="249" t="s">
        <v>1469</v>
      </c>
      <c r="AD202" s="248" t="s">
        <v>247</v>
      </c>
      <c r="AE202" s="248" t="s">
        <v>1470</v>
      </c>
      <c r="AF202" s="248" t="s">
        <v>639</v>
      </c>
      <c r="AG202" s="249" t="s">
        <v>1471</v>
      </c>
      <c r="AH202" s="252">
        <v>0.71</v>
      </c>
      <c r="AI202" s="251" t="s">
        <v>934</v>
      </c>
      <c r="AJ202" s="248" t="s">
        <v>379</v>
      </c>
      <c r="AK202" s="248" t="s">
        <v>379</v>
      </c>
      <c r="AL202" s="346" t="s">
        <v>1472</v>
      </c>
      <c r="AM202" s="463" t="str">
        <f t="shared" si="41"/>
        <v>Đạt</v>
      </c>
      <c r="AN202" s="460"/>
      <c r="AO202" s="460">
        <f t="shared" si="42"/>
        <v>1</v>
      </c>
      <c r="AP202" s="460">
        <f t="shared" si="43"/>
        <v>0</v>
      </c>
      <c r="AQ202" s="471">
        <f t="shared" si="44"/>
        <v>0</v>
      </c>
      <c r="AR202" s="460" t="str">
        <f t="shared" si="45"/>
        <v>NCC mớiThịt</v>
      </c>
    </row>
    <row r="203" spans="1:44" s="170" customFormat="1" ht="18.75" customHeight="1">
      <c r="A203" s="78">
        <v>200</v>
      </c>
      <c r="B203" s="259">
        <v>2026</v>
      </c>
      <c r="C203" s="248" t="s">
        <v>1297</v>
      </c>
      <c r="D203" s="248" t="s">
        <v>90</v>
      </c>
      <c r="E203" s="248" t="s">
        <v>130</v>
      </c>
      <c r="F203" s="249" t="s">
        <v>1313</v>
      </c>
      <c r="G203" s="248" t="s">
        <v>351</v>
      </c>
      <c r="H203" s="248" t="s">
        <v>94</v>
      </c>
      <c r="I203" s="248" t="s">
        <v>118</v>
      </c>
      <c r="J203" s="338" t="s">
        <v>132</v>
      </c>
      <c r="K203" s="248" t="s">
        <v>1314</v>
      </c>
      <c r="L203" s="248">
        <v>2007625</v>
      </c>
      <c r="M203" s="338" t="s">
        <v>1473</v>
      </c>
      <c r="N203" s="259" t="s">
        <v>1474</v>
      </c>
      <c r="O203" s="259" t="s">
        <v>379</v>
      </c>
      <c r="P203" s="474" t="s">
        <v>1475</v>
      </c>
      <c r="Q203" s="244">
        <v>979870110</v>
      </c>
      <c r="R203" s="249" t="s">
        <v>1476</v>
      </c>
      <c r="S203" s="305" t="s">
        <v>1477</v>
      </c>
      <c r="T203" s="248" t="s">
        <v>126</v>
      </c>
      <c r="U203" s="248" t="s">
        <v>379</v>
      </c>
      <c r="V203" s="367" t="s">
        <v>107</v>
      </c>
      <c r="W203" s="343">
        <v>46126</v>
      </c>
      <c r="X203" s="324">
        <v>0.67</v>
      </c>
      <c r="Y203" s="251" t="s">
        <v>934</v>
      </c>
      <c r="Z203" s="248"/>
      <c r="AA203" s="248" t="s">
        <v>379</v>
      </c>
      <c r="AB203" s="248" t="s">
        <v>140</v>
      </c>
      <c r="AC203" s="249" t="s">
        <v>1478</v>
      </c>
      <c r="AD203" s="248" t="s">
        <v>247</v>
      </c>
      <c r="AE203" s="249" t="s">
        <v>1479</v>
      </c>
      <c r="AF203" s="248" t="s">
        <v>639</v>
      </c>
      <c r="AG203" s="249" t="s">
        <v>1480</v>
      </c>
      <c r="AH203" s="324">
        <v>0.67</v>
      </c>
      <c r="AI203" s="251" t="s">
        <v>934</v>
      </c>
      <c r="AJ203" s="248" t="s">
        <v>379</v>
      </c>
      <c r="AK203" s="248" t="s">
        <v>379</v>
      </c>
      <c r="AL203" s="346" t="s">
        <v>1409</v>
      </c>
      <c r="AM203" s="463" t="str">
        <f t="shared" si="41"/>
        <v>Đạt</v>
      </c>
      <c r="AN203" s="460"/>
      <c r="AO203" s="460">
        <f t="shared" si="42"/>
        <v>1</v>
      </c>
      <c r="AP203" s="460">
        <f t="shared" si="43"/>
        <v>0</v>
      </c>
      <c r="AQ203" s="471">
        <f t="shared" si="44"/>
        <v>0</v>
      </c>
      <c r="AR203" s="460" t="str">
        <f t="shared" si="45"/>
        <v>2007625Rau củ</v>
      </c>
    </row>
    <row r="204" spans="1:44" s="170" customFormat="1" ht="18.75" customHeight="1">
      <c r="A204" s="78">
        <v>201</v>
      </c>
      <c r="B204" s="259">
        <v>2026</v>
      </c>
      <c r="C204" s="248" t="s">
        <v>1297</v>
      </c>
      <c r="D204" s="248" t="s">
        <v>90</v>
      </c>
      <c r="E204" s="248" t="s">
        <v>130</v>
      </c>
      <c r="F204" s="249" t="s">
        <v>1313</v>
      </c>
      <c r="G204" s="248" t="s">
        <v>351</v>
      </c>
      <c r="H204" s="248" t="s">
        <v>94</v>
      </c>
      <c r="I204" s="248" t="s">
        <v>118</v>
      </c>
      <c r="J204" s="338" t="s">
        <v>132</v>
      </c>
      <c r="K204" s="248" t="s">
        <v>1314</v>
      </c>
      <c r="L204" s="248">
        <v>2007625</v>
      </c>
      <c r="M204" s="338" t="s">
        <v>1473</v>
      </c>
      <c r="N204" s="259" t="s">
        <v>379</v>
      </c>
      <c r="O204" s="248" t="s">
        <v>1481</v>
      </c>
      <c r="P204" s="474" t="s">
        <v>1475</v>
      </c>
      <c r="Q204" s="248">
        <v>979870110</v>
      </c>
      <c r="R204" s="249" t="s">
        <v>1476</v>
      </c>
      <c r="S204" s="305" t="s">
        <v>1482</v>
      </c>
      <c r="T204" s="248" t="s">
        <v>126</v>
      </c>
      <c r="U204" s="248" t="s">
        <v>379</v>
      </c>
      <c r="V204" s="367" t="s">
        <v>107</v>
      </c>
      <c r="W204" s="343">
        <v>46126</v>
      </c>
      <c r="X204" s="324">
        <v>0.61</v>
      </c>
      <c r="Y204" s="251" t="s">
        <v>934</v>
      </c>
      <c r="Z204" s="248"/>
      <c r="AA204" s="248" t="s">
        <v>379</v>
      </c>
      <c r="AB204" s="248" t="s">
        <v>108</v>
      </c>
      <c r="AC204" s="248" t="s">
        <v>1483</v>
      </c>
      <c r="AD204" s="248" t="s">
        <v>247</v>
      </c>
      <c r="AE204" s="248" t="s">
        <v>1484</v>
      </c>
      <c r="AF204" s="248" t="s">
        <v>639</v>
      </c>
      <c r="AG204" s="249" t="s">
        <v>1485</v>
      </c>
      <c r="AH204" s="324">
        <v>0.61</v>
      </c>
      <c r="AI204" s="251" t="s">
        <v>934</v>
      </c>
      <c r="AJ204" s="248" t="s">
        <v>379</v>
      </c>
      <c r="AK204" s="248" t="s">
        <v>379</v>
      </c>
      <c r="AL204" s="346" t="s">
        <v>1409</v>
      </c>
      <c r="AM204" s="463" t="str">
        <f t="shared" si="41"/>
        <v>Đạt</v>
      </c>
      <c r="AN204" s="460"/>
      <c r="AO204" s="460">
        <f t="shared" si="42"/>
        <v>1</v>
      </c>
      <c r="AP204" s="460">
        <f t="shared" si="43"/>
        <v>0</v>
      </c>
      <c r="AQ204" s="471">
        <f t="shared" si="44"/>
        <v>0</v>
      </c>
      <c r="AR204" s="460" t="str">
        <f t="shared" si="45"/>
        <v>2007625Rau củ</v>
      </c>
    </row>
    <row r="205" spans="1:44" s="170" customFormat="1" ht="18.75" customHeight="1">
      <c r="A205" s="78">
        <v>202</v>
      </c>
      <c r="B205" s="259">
        <v>2026</v>
      </c>
      <c r="C205" s="248" t="s">
        <v>1297</v>
      </c>
      <c r="D205" s="248" t="s">
        <v>90</v>
      </c>
      <c r="E205" s="248" t="s">
        <v>130</v>
      </c>
      <c r="F205" s="249" t="s">
        <v>1313</v>
      </c>
      <c r="G205" s="248" t="s">
        <v>351</v>
      </c>
      <c r="H205" s="248" t="s">
        <v>94</v>
      </c>
      <c r="I205" s="248" t="s">
        <v>118</v>
      </c>
      <c r="J205" s="338" t="s">
        <v>132</v>
      </c>
      <c r="K205" s="248" t="s">
        <v>1314</v>
      </c>
      <c r="L205" s="248">
        <v>2007625</v>
      </c>
      <c r="M205" s="338" t="s">
        <v>1473</v>
      </c>
      <c r="N205" s="259" t="s">
        <v>379</v>
      </c>
      <c r="O205" s="248" t="s">
        <v>1486</v>
      </c>
      <c r="P205" s="474" t="s">
        <v>1475</v>
      </c>
      <c r="Q205" s="248">
        <v>979870110</v>
      </c>
      <c r="R205" s="249" t="s">
        <v>1476</v>
      </c>
      <c r="S205" s="305" t="s">
        <v>1487</v>
      </c>
      <c r="T205" s="248" t="s">
        <v>126</v>
      </c>
      <c r="U205" s="248" t="s">
        <v>379</v>
      </c>
      <c r="V205" s="367" t="s">
        <v>107</v>
      </c>
      <c r="W205" s="343">
        <v>46126</v>
      </c>
      <c r="X205" s="324">
        <v>0</v>
      </c>
      <c r="Y205" s="251" t="s">
        <v>1325</v>
      </c>
      <c r="Z205" s="264" t="s">
        <v>382</v>
      </c>
      <c r="AA205" s="264" t="s">
        <v>1488</v>
      </c>
      <c r="AB205" s="248" t="s">
        <v>108</v>
      </c>
      <c r="AC205" s="248" t="s">
        <v>1483</v>
      </c>
      <c r="AD205" s="248" t="s">
        <v>247</v>
      </c>
      <c r="AE205" s="248" t="s">
        <v>1484</v>
      </c>
      <c r="AF205" s="248"/>
      <c r="AG205" s="248" t="s">
        <v>1489</v>
      </c>
      <c r="AH205" s="324">
        <v>0.66</v>
      </c>
      <c r="AI205" s="251" t="s">
        <v>934</v>
      </c>
      <c r="AJ205" s="248" t="s">
        <v>334</v>
      </c>
      <c r="AK205" s="248" t="s">
        <v>1490</v>
      </c>
      <c r="AL205" s="346" t="s">
        <v>1409</v>
      </c>
      <c r="AM205" s="463" t="str">
        <f t="shared" si="41"/>
        <v>Đạt</v>
      </c>
      <c r="AN205" s="460"/>
      <c r="AO205" s="460">
        <f t="shared" si="42"/>
        <v>1</v>
      </c>
      <c r="AP205" s="460">
        <f t="shared" si="43"/>
        <v>0</v>
      </c>
      <c r="AQ205" s="471">
        <f t="shared" si="44"/>
        <v>0</v>
      </c>
      <c r="AR205" s="460" t="str">
        <f t="shared" si="45"/>
        <v>2007625Rau củ</v>
      </c>
    </row>
    <row r="206" spans="1:44" s="170" customFormat="1" ht="18.75" customHeight="1">
      <c r="A206" s="78">
        <v>203</v>
      </c>
      <c r="B206" s="259">
        <v>2026</v>
      </c>
      <c r="C206" s="248" t="s">
        <v>1297</v>
      </c>
      <c r="D206" s="248" t="s">
        <v>90</v>
      </c>
      <c r="E206" s="248" t="s">
        <v>130</v>
      </c>
      <c r="F206" s="249" t="s">
        <v>1313</v>
      </c>
      <c r="G206" s="248" t="s">
        <v>351</v>
      </c>
      <c r="H206" s="248" t="s">
        <v>94</v>
      </c>
      <c r="I206" s="248" t="s">
        <v>118</v>
      </c>
      <c r="J206" s="338" t="s">
        <v>132</v>
      </c>
      <c r="K206" s="248" t="s">
        <v>1314</v>
      </c>
      <c r="L206" s="248">
        <v>2007625</v>
      </c>
      <c r="M206" s="338" t="s">
        <v>1473</v>
      </c>
      <c r="N206" s="259" t="s">
        <v>379</v>
      </c>
      <c r="O206" s="248" t="s">
        <v>1491</v>
      </c>
      <c r="P206" s="474" t="s">
        <v>1475</v>
      </c>
      <c r="Q206" s="248">
        <v>979870110</v>
      </c>
      <c r="R206" s="249" t="s">
        <v>1476</v>
      </c>
      <c r="S206" s="305" t="s">
        <v>1492</v>
      </c>
      <c r="T206" s="248" t="s">
        <v>126</v>
      </c>
      <c r="U206" s="248" t="s">
        <v>379</v>
      </c>
      <c r="V206" s="367" t="s">
        <v>107</v>
      </c>
      <c r="W206" s="343">
        <v>46126</v>
      </c>
      <c r="X206" s="324">
        <v>0</v>
      </c>
      <c r="Y206" s="251" t="s">
        <v>1325</v>
      </c>
      <c r="Z206" s="264" t="s">
        <v>382</v>
      </c>
      <c r="AA206" s="264" t="s">
        <v>1493</v>
      </c>
      <c r="AB206" s="248" t="s">
        <v>108</v>
      </c>
      <c r="AC206" s="248" t="s">
        <v>1483</v>
      </c>
      <c r="AD206" s="248" t="s">
        <v>247</v>
      </c>
      <c r="AE206" s="248" t="s">
        <v>1484</v>
      </c>
      <c r="AF206" s="248" t="s">
        <v>639</v>
      </c>
      <c r="AG206" s="249" t="s">
        <v>1494</v>
      </c>
      <c r="AH206" s="324">
        <v>0.62</v>
      </c>
      <c r="AI206" s="251" t="s">
        <v>934</v>
      </c>
      <c r="AJ206" s="248" t="s">
        <v>334</v>
      </c>
      <c r="AK206" s="248" t="s">
        <v>1490</v>
      </c>
      <c r="AL206" s="346" t="s">
        <v>1409</v>
      </c>
      <c r="AM206" s="463" t="str">
        <f t="shared" si="41"/>
        <v>Đạt</v>
      </c>
      <c r="AN206" s="460"/>
      <c r="AO206" s="460">
        <f t="shared" si="42"/>
        <v>1</v>
      </c>
      <c r="AP206" s="460">
        <f t="shared" si="43"/>
        <v>0</v>
      </c>
      <c r="AQ206" s="471">
        <f t="shared" si="44"/>
        <v>0</v>
      </c>
      <c r="AR206" s="460" t="str">
        <f t="shared" si="45"/>
        <v>2007625Rau củ</v>
      </c>
    </row>
    <row r="207" spans="1:44" s="170" customFormat="1" ht="18.75" customHeight="1">
      <c r="A207" s="78">
        <v>204</v>
      </c>
      <c r="B207" s="248">
        <v>2026</v>
      </c>
      <c r="C207" s="248" t="s">
        <v>1297</v>
      </c>
      <c r="D207" s="248" t="s">
        <v>630</v>
      </c>
      <c r="E207" s="248" t="s">
        <v>188</v>
      </c>
      <c r="F207" s="249" t="s">
        <v>1495</v>
      </c>
      <c r="G207" s="269" t="s">
        <v>190</v>
      </c>
      <c r="H207" s="248" t="s">
        <v>94</v>
      </c>
      <c r="I207" s="248" t="s">
        <v>118</v>
      </c>
      <c r="J207" s="338" t="s">
        <v>132</v>
      </c>
      <c r="K207" s="248" t="s">
        <v>1314</v>
      </c>
      <c r="L207" s="248" t="s">
        <v>179</v>
      </c>
      <c r="M207" s="355" t="s">
        <v>1496</v>
      </c>
      <c r="N207" s="268" t="s">
        <v>1497</v>
      </c>
      <c r="O207" s="248" t="s">
        <v>379</v>
      </c>
      <c r="P207" s="473" t="s">
        <v>930</v>
      </c>
      <c r="Q207" s="248">
        <v>933009737</v>
      </c>
      <c r="R207" s="248" t="s">
        <v>1498</v>
      </c>
      <c r="S207" s="305" t="s">
        <v>1499</v>
      </c>
      <c r="T207" s="248" t="s">
        <v>126</v>
      </c>
      <c r="U207" s="248" t="s">
        <v>379</v>
      </c>
      <c r="V207" s="367" t="s">
        <v>107</v>
      </c>
      <c r="W207" s="343">
        <v>46127</v>
      </c>
      <c r="X207" s="324">
        <v>0.64</v>
      </c>
      <c r="Y207" s="251" t="s">
        <v>934</v>
      </c>
      <c r="Z207" s="248"/>
      <c r="AA207" s="248" t="s">
        <v>379</v>
      </c>
      <c r="AB207" s="248" t="s">
        <v>108</v>
      </c>
      <c r="AC207" s="249" t="s">
        <v>1500</v>
      </c>
      <c r="AD207" s="248" t="s">
        <v>247</v>
      </c>
      <c r="AE207" s="249" t="s">
        <v>1501</v>
      </c>
      <c r="AF207" s="248" t="s">
        <v>639</v>
      </c>
      <c r="AG207" s="249" t="s">
        <v>1502</v>
      </c>
      <c r="AH207" s="252">
        <v>0.64</v>
      </c>
      <c r="AI207" s="251" t="s">
        <v>934</v>
      </c>
      <c r="AJ207" s="248" t="s">
        <v>379</v>
      </c>
      <c r="AK207" s="248" t="s">
        <v>379</v>
      </c>
      <c r="AL207" s="346" t="s">
        <v>1503</v>
      </c>
      <c r="AM207" s="463" t="str">
        <f t="shared" si="41"/>
        <v>Đạt</v>
      </c>
      <c r="AN207" s="460"/>
      <c r="AO207" s="460">
        <f t="shared" si="42"/>
        <v>1</v>
      </c>
      <c r="AP207" s="460">
        <f t="shared" si="43"/>
        <v>0</v>
      </c>
      <c r="AQ207" s="471">
        <f t="shared" si="44"/>
        <v>0</v>
      </c>
      <c r="AR207" s="460" t="str">
        <f t="shared" si="45"/>
        <v>NCC mớiThức ăn nấu sẵn</v>
      </c>
    </row>
    <row r="208" spans="1:44" s="170" customFormat="1" ht="18.75" customHeight="1">
      <c r="A208" s="78">
        <v>205</v>
      </c>
      <c r="B208" s="248">
        <v>2026</v>
      </c>
      <c r="C208" s="248" t="s">
        <v>1297</v>
      </c>
      <c r="D208" s="248" t="s">
        <v>630</v>
      </c>
      <c r="E208" s="248" t="s">
        <v>130</v>
      </c>
      <c r="F208" s="249" t="s">
        <v>1313</v>
      </c>
      <c r="G208" s="248" t="s">
        <v>351</v>
      </c>
      <c r="H208" s="248" t="s">
        <v>94</v>
      </c>
      <c r="I208" s="248" t="s">
        <v>966</v>
      </c>
      <c r="J208" s="338" t="s">
        <v>132</v>
      </c>
      <c r="K208" s="248" t="s">
        <v>1314</v>
      </c>
      <c r="L208" s="248">
        <v>2010420</v>
      </c>
      <c r="M208" s="351" t="s">
        <v>1504</v>
      </c>
      <c r="N208" s="248" t="s">
        <v>1505</v>
      </c>
      <c r="O208" s="248" t="s">
        <v>379</v>
      </c>
      <c r="P208" s="364" t="s">
        <v>1506</v>
      </c>
      <c r="Q208" s="249" t="s">
        <v>1507</v>
      </c>
      <c r="R208" s="248" t="s">
        <v>1508</v>
      </c>
      <c r="S208" s="305" t="s">
        <v>1509</v>
      </c>
      <c r="T208" s="248" t="s">
        <v>439</v>
      </c>
      <c r="U208" s="248" t="s">
        <v>379</v>
      </c>
      <c r="V208" s="367" t="s">
        <v>107</v>
      </c>
      <c r="W208" s="343">
        <v>46128</v>
      </c>
      <c r="X208" s="324">
        <v>0.7</v>
      </c>
      <c r="Y208" s="251" t="s">
        <v>934</v>
      </c>
      <c r="Z208" s="248"/>
      <c r="AA208" s="248" t="s">
        <v>379</v>
      </c>
      <c r="AB208" s="248" t="s">
        <v>150</v>
      </c>
      <c r="AC208" s="248" t="s">
        <v>1510</v>
      </c>
      <c r="AD208" s="248" t="s">
        <v>247</v>
      </c>
      <c r="AE208" s="248" t="s">
        <v>1511</v>
      </c>
      <c r="AF208" s="248" t="s">
        <v>174</v>
      </c>
      <c r="AG208" s="248" t="s">
        <v>1512</v>
      </c>
      <c r="AH208" s="252">
        <v>0.7</v>
      </c>
      <c r="AI208" s="251" t="s">
        <v>934</v>
      </c>
      <c r="AJ208" s="248" t="s">
        <v>379</v>
      </c>
      <c r="AK208" s="248" t="s">
        <v>379</v>
      </c>
      <c r="AL208" s="346" t="s">
        <v>1454</v>
      </c>
      <c r="AM208" s="463" t="str">
        <f t="shared" si="41"/>
        <v>Đạt</v>
      </c>
      <c r="AN208" s="460"/>
      <c r="AO208" s="460">
        <f t="shared" si="42"/>
        <v>1</v>
      </c>
      <c r="AP208" s="460">
        <f t="shared" si="43"/>
        <v>0</v>
      </c>
      <c r="AQ208" s="471">
        <f t="shared" si="44"/>
        <v>0</v>
      </c>
      <c r="AR208" s="460" t="str">
        <f t="shared" si="45"/>
        <v>2010420Rau củ</v>
      </c>
    </row>
    <row r="209" spans="1:44" s="170" customFormat="1" ht="18.75" customHeight="1">
      <c r="A209" s="78">
        <v>206</v>
      </c>
      <c r="B209" s="248">
        <v>2026</v>
      </c>
      <c r="C209" s="248" t="s">
        <v>1297</v>
      </c>
      <c r="D209" s="248" t="s">
        <v>630</v>
      </c>
      <c r="E209" s="248" t="s">
        <v>130</v>
      </c>
      <c r="F209" s="249" t="s">
        <v>1313</v>
      </c>
      <c r="G209" s="248" t="s">
        <v>351</v>
      </c>
      <c r="H209" s="248" t="s">
        <v>94</v>
      </c>
      <c r="I209" s="248" t="s">
        <v>250</v>
      </c>
      <c r="J209" s="338" t="s">
        <v>132</v>
      </c>
      <c r="K209" s="248" t="s">
        <v>1314</v>
      </c>
      <c r="L209" s="248">
        <v>2010977</v>
      </c>
      <c r="M209" s="338" t="s">
        <v>1513</v>
      </c>
      <c r="N209" s="248" t="s">
        <v>1514</v>
      </c>
      <c r="O209" s="248" t="s">
        <v>379</v>
      </c>
      <c r="P209" s="473" t="s">
        <v>1515</v>
      </c>
      <c r="Q209" s="248">
        <v>932740860</v>
      </c>
      <c r="R209" s="248" t="s">
        <v>1516</v>
      </c>
      <c r="S209" s="305" t="s">
        <v>1517</v>
      </c>
      <c r="T209" s="248" t="s">
        <v>257</v>
      </c>
      <c r="U209" s="248" t="s">
        <v>379</v>
      </c>
      <c r="V209" s="367" t="s">
        <v>107</v>
      </c>
      <c r="W209" s="343">
        <v>46128</v>
      </c>
      <c r="X209" s="324">
        <v>0.69</v>
      </c>
      <c r="Y209" s="251" t="s">
        <v>934</v>
      </c>
      <c r="Z209" s="248"/>
      <c r="AA209" s="248" t="s">
        <v>379</v>
      </c>
      <c r="AB209" s="248" t="s">
        <v>108</v>
      </c>
      <c r="AC209" s="248" t="s">
        <v>1518</v>
      </c>
      <c r="AD209" s="248"/>
      <c r="AE209" s="248" t="s">
        <v>379</v>
      </c>
      <c r="AF209" s="248" t="s">
        <v>639</v>
      </c>
      <c r="AG209" s="267" t="s">
        <v>1519</v>
      </c>
      <c r="AH209" s="252">
        <v>0.69</v>
      </c>
      <c r="AI209" s="251" t="s">
        <v>934</v>
      </c>
      <c r="AJ209" s="248" t="s">
        <v>379</v>
      </c>
      <c r="AK209" s="248" t="s">
        <v>379</v>
      </c>
      <c r="AL209" s="346" t="s">
        <v>1454</v>
      </c>
      <c r="AM209" s="463" t="str">
        <f t="shared" si="41"/>
        <v>Đạt</v>
      </c>
      <c r="AN209" s="460"/>
      <c r="AO209" s="460">
        <f t="shared" si="42"/>
        <v>1</v>
      </c>
      <c r="AP209" s="460">
        <f t="shared" si="43"/>
        <v>0</v>
      </c>
      <c r="AQ209" s="471">
        <f t="shared" si="44"/>
        <v>0</v>
      </c>
      <c r="AR209" s="460" t="str">
        <f t="shared" si="45"/>
        <v>2010977Rau củ</v>
      </c>
    </row>
    <row r="210" spans="1:44" s="170" customFormat="1" ht="18.75" customHeight="1">
      <c r="A210" s="78">
        <v>207</v>
      </c>
      <c r="B210" s="248">
        <v>2026</v>
      </c>
      <c r="C210" s="248" t="s">
        <v>1297</v>
      </c>
      <c r="D210" s="248" t="s">
        <v>630</v>
      </c>
      <c r="E210" s="248" t="s">
        <v>130</v>
      </c>
      <c r="F210" s="249" t="s">
        <v>1313</v>
      </c>
      <c r="G210" s="248" t="s">
        <v>351</v>
      </c>
      <c r="H210" s="248" t="s">
        <v>94</v>
      </c>
      <c r="I210" s="248" t="s">
        <v>311</v>
      </c>
      <c r="J210" s="338" t="s">
        <v>132</v>
      </c>
      <c r="K210" s="248" t="s">
        <v>1314</v>
      </c>
      <c r="L210" s="248">
        <v>2011645</v>
      </c>
      <c r="M210" s="338" t="s">
        <v>1520</v>
      </c>
      <c r="N210" s="248" t="s">
        <v>1521</v>
      </c>
      <c r="O210" s="248" t="s">
        <v>379</v>
      </c>
      <c r="P210" s="364" t="s">
        <v>1522</v>
      </c>
      <c r="Q210" s="249" t="s">
        <v>1523</v>
      </c>
      <c r="R210" s="248" t="s">
        <v>1524</v>
      </c>
      <c r="S210" s="305" t="s">
        <v>1525</v>
      </c>
      <c r="T210" s="248" t="s">
        <v>105</v>
      </c>
      <c r="U210" s="248" t="s">
        <v>379</v>
      </c>
      <c r="V210" s="367" t="s">
        <v>107</v>
      </c>
      <c r="W210" s="343">
        <v>46126</v>
      </c>
      <c r="X210" s="324">
        <v>0.67</v>
      </c>
      <c r="Y210" s="251" t="s">
        <v>934</v>
      </c>
      <c r="Z210" s="248"/>
      <c r="AA210" s="248" t="s">
        <v>379</v>
      </c>
      <c r="AB210" s="248"/>
      <c r="AC210" s="248" t="s">
        <v>379</v>
      </c>
      <c r="AD210" s="248"/>
      <c r="AE210" s="248" t="s">
        <v>379</v>
      </c>
      <c r="AF210" s="248"/>
      <c r="AG210" s="249" t="s">
        <v>1526</v>
      </c>
      <c r="AH210" s="252">
        <v>0.67</v>
      </c>
      <c r="AI210" s="251" t="s">
        <v>934</v>
      </c>
      <c r="AJ210" s="248" t="s">
        <v>379</v>
      </c>
      <c r="AK210" s="248" t="s">
        <v>379</v>
      </c>
      <c r="AL210" s="346" t="s">
        <v>1409</v>
      </c>
      <c r="AM210" s="463" t="str">
        <f t="shared" ref="AM210:AM225" si="46">IF(AI210="","",IF(AH210&lt;60%,"Không đạt","Đạt"))</f>
        <v>Đạt</v>
      </c>
      <c r="AN210" s="460"/>
      <c r="AO210" s="460">
        <f t="shared" si="42"/>
        <v>1</v>
      </c>
      <c r="AP210" s="460">
        <f t="shared" si="43"/>
        <v>0</v>
      </c>
      <c r="AQ210" s="471">
        <f t="shared" si="44"/>
        <v>0</v>
      </c>
      <c r="AR210" s="460" t="str">
        <f t="shared" si="45"/>
        <v>2011645Rau củ</v>
      </c>
    </row>
    <row r="211" spans="1:44" s="170" customFormat="1" ht="18.75" customHeight="1">
      <c r="A211" s="78">
        <v>208</v>
      </c>
      <c r="B211" s="248">
        <v>2026</v>
      </c>
      <c r="C211" s="248" t="s">
        <v>1297</v>
      </c>
      <c r="D211" s="248" t="s">
        <v>630</v>
      </c>
      <c r="E211" s="248" t="s">
        <v>130</v>
      </c>
      <c r="F211" s="249" t="s">
        <v>1313</v>
      </c>
      <c r="G211" s="248" t="s">
        <v>351</v>
      </c>
      <c r="H211" s="248" t="s">
        <v>94</v>
      </c>
      <c r="I211" s="248" t="s">
        <v>311</v>
      </c>
      <c r="J211" s="338" t="s">
        <v>96</v>
      </c>
      <c r="K211" s="248" t="s">
        <v>1314</v>
      </c>
      <c r="L211" s="248">
        <v>2011645</v>
      </c>
      <c r="M211" s="338" t="s">
        <v>1520</v>
      </c>
      <c r="N211" s="248" t="s">
        <v>379</v>
      </c>
      <c r="O211" s="248" t="s">
        <v>1527</v>
      </c>
      <c r="P211" s="364" t="s">
        <v>1522</v>
      </c>
      <c r="Q211" s="249" t="s">
        <v>1523</v>
      </c>
      <c r="R211" s="248" t="s">
        <v>1524</v>
      </c>
      <c r="S211" s="305" t="s">
        <v>1528</v>
      </c>
      <c r="T211" s="248" t="s">
        <v>105</v>
      </c>
      <c r="U211" s="248" t="s">
        <v>379</v>
      </c>
      <c r="V211" s="367" t="s">
        <v>107</v>
      </c>
      <c r="W211" s="343">
        <v>46126</v>
      </c>
      <c r="X211" s="324">
        <v>0.7</v>
      </c>
      <c r="Y211" s="251" t="s">
        <v>934</v>
      </c>
      <c r="Z211" s="248"/>
      <c r="AA211" s="248" t="s">
        <v>379</v>
      </c>
      <c r="AB211" s="248" t="s">
        <v>1378</v>
      </c>
      <c r="AC211" s="248" t="s">
        <v>1529</v>
      </c>
      <c r="AD211" s="248" t="s">
        <v>247</v>
      </c>
      <c r="AE211" s="248" t="s">
        <v>866</v>
      </c>
      <c r="AF211" s="248" t="s">
        <v>639</v>
      </c>
      <c r="AG211" s="248" t="s">
        <v>1530</v>
      </c>
      <c r="AH211" s="252">
        <v>0.7</v>
      </c>
      <c r="AI211" s="251" t="s">
        <v>934</v>
      </c>
      <c r="AJ211" s="248" t="s">
        <v>379</v>
      </c>
      <c r="AK211" s="248" t="s">
        <v>379</v>
      </c>
      <c r="AL211" s="346" t="s">
        <v>1409</v>
      </c>
      <c r="AM211" s="463" t="str">
        <f t="shared" si="46"/>
        <v>Đạt</v>
      </c>
      <c r="AN211" s="460"/>
      <c r="AO211" s="460">
        <f t="shared" si="42"/>
        <v>1</v>
      </c>
      <c r="AP211" s="460">
        <f t="shared" si="43"/>
        <v>0</v>
      </c>
      <c r="AQ211" s="471">
        <f t="shared" si="44"/>
        <v>0</v>
      </c>
      <c r="AR211" s="460" t="str">
        <f t="shared" si="45"/>
        <v>2011645Rau củ</v>
      </c>
    </row>
    <row r="212" spans="1:44" s="170" customFormat="1" ht="18.75" customHeight="1">
      <c r="A212" s="78">
        <v>209</v>
      </c>
      <c r="B212" s="248">
        <v>2026</v>
      </c>
      <c r="C212" s="248" t="s">
        <v>1297</v>
      </c>
      <c r="D212" s="248" t="s">
        <v>630</v>
      </c>
      <c r="E212" s="248" t="s">
        <v>130</v>
      </c>
      <c r="F212" s="249" t="s">
        <v>1313</v>
      </c>
      <c r="G212" s="248" t="s">
        <v>351</v>
      </c>
      <c r="H212" s="248" t="s">
        <v>94</v>
      </c>
      <c r="I212" s="248" t="s">
        <v>311</v>
      </c>
      <c r="J212" s="338" t="s">
        <v>96</v>
      </c>
      <c r="K212" s="248" t="s">
        <v>1314</v>
      </c>
      <c r="L212" s="248">
        <v>2011645</v>
      </c>
      <c r="M212" s="338" t="s">
        <v>1520</v>
      </c>
      <c r="N212" s="248" t="s">
        <v>379</v>
      </c>
      <c r="O212" s="248" t="s">
        <v>1531</v>
      </c>
      <c r="P212" s="364" t="s">
        <v>1522</v>
      </c>
      <c r="Q212" s="249" t="s">
        <v>1523</v>
      </c>
      <c r="R212" s="248" t="s">
        <v>1524</v>
      </c>
      <c r="S212" s="305" t="s">
        <v>1532</v>
      </c>
      <c r="T212" s="248" t="s">
        <v>105</v>
      </c>
      <c r="U212" s="248" t="s">
        <v>379</v>
      </c>
      <c r="V212" s="367" t="s">
        <v>107</v>
      </c>
      <c r="W212" s="343">
        <v>46126</v>
      </c>
      <c r="X212" s="324">
        <v>0.66600000000000004</v>
      </c>
      <c r="Y212" s="251" t="s">
        <v>934</v>
      </c>
      <c r="Z212" s="248"/>
      <c r="AA212" s="248" t="s">
        <v>379</v>
      </c>
      <c r="AB212" s="248" t="s">
        <v>1378</v>
      </c>
      <c r="AC212" s="248" t="s">
        <v>1529</v>
      </c>
      <c r="AD212" s="248" t="s">
        <v>247</v>
      </c>
      <c r="AE212" s="248" t="s">
        <v>866</v>
      </c>
      <c r="AF212" s="248" t="s">
        <v>110</v>
      </c>
      <c r="AG212" s="248" t="s">
        <v>1533</v>
      </c>
      <c r="AH212" s="252">
        <v>0.67</v>
      </c>
      <c r="AI212" s="251" t="s">
        <v>934</v>
      </c>
      <c r="AJ212" s="248" t="s">
        <v>379</v>
      </c>
      <c r="AK212" s="248" t="s">
        <v>379</v>
      </c>
      <c r="AL212" s="346" t="s">
        <v>1409</v>
      </c>
      <c r="AM212" s="463" t="str">
        <f t="shared" si="46"/>
        <v>Đạt</v>
      </c>
      <c r="AN212" s="460"/>
      <c r="AO212" s="460">
        <f t="shared" si="42"/>
        <v>1</v>
      </c>
      <c r="AP212" s="460">
        <f t="shared" si="43"/>
        <v>0</v>
      </c>
      <c r="AQ212" s="471">
        <f t="shared" si="44"/>
        <v>0</v>
      </c>
      <c r="AR212" s="460" t="str">
        <f t="shared" si="45"/>
        <v>2011645Rau củ</v>
      </c>
    </row>
    <row r="213" spans="1:44" s="170" customFormat="1" ht="18.75" customHeight="1">
      <c r="A213" s="78">
        <v>210</v>
      </c>
      <c r="B213" s="248">
        <v>2026</v>
      </c>
      <c r="C213" s="248" t="s">
        <v>1297</v>
      </c>
      <c r="D213" s="248" t="s">
        <v>630</v>
      </c>
      <c r="E213" s="248" t="s">
        <v>130</v>
      </c>
      <c r="F213" s="249" t="s">
        <v>1313</v>
      </c>
      <c r="G213" s="248" t="s">
        <v>351</v>
      </c>
      <c r="H213" s="248" t="s">
        <v>94</v>
      </c>
      <c r="I213" s="248" t="s">
        <v>311</v>
      </c>
      <c r="J213" s="338" t="s">
        <v>96</v>
      </c>
      <c r="K213" s="248" t="s">
        <v>1314</v>
      </c>
      <c r="L213" s="248">
        <v>2011645</v>
      </c>
      <c r="M213" s="338" t="s">
        <v>1520</v>
      </c>
      <c r="N213" s="248" t="s">
        <v>379</v>
      </c>
      <c r="O213" s="248" t="s">
        <v>1534</v>
      </c>
      <c r="P213" s="364" t="s">
        <v>1522</v>
      </c>
      <c r="Q213" s="249" t="s">
        <v>1523</v>
      </c>
      <c r="R213" s="248" t="s">
        <v>1524</v>
      </c>
      <c r="S213" s="305" t="s">
        <v>1535</v>
      </c>
      <c r="T213" s="248" t="s">
        <v>105</v>
      </c>
      <c r="U213" s="248" t="s">
        <v>379</v>
      </c>
      <c r="V213" s="367" t="s">
        <v>107</v>
      </c>
      <c r="W213" s="343">
        <v>46126</v>
      </c>
      <c r="X213" s="324">
        <v>0.61899999999999999</v>
      </c>
      <c r="Y213" s="251" t="s">
        <v>934</v>
      </c>
      <c r="Z213" s="248"/>
      <c r="AA213" s="248" t="s">
        <v>379</v>
      </c>
      <c r="AB213" s="248" t="s">
        <v>1378</v>
      </c>
      <c r="AC213" s="248" t="s">
        <v>1529</v>
      </c>
      <c r="AD213" s="248" t="s">
        <v>247</v>
      </c>
      <c r="AE213" s="248" t="s">
        <v>866</v>
      </c>
      <c r="AF213" s="248" t="s">
        <v>110</v>
      </c>
      <c r="AG213" s="249" t="s">
        <v>1536</v>
      </c>
      <c r="AH213" s="252">
        <v>0.62</v>
      </c>
      <c r="AI213" s="251" t="s">
        <v>934</v>
      </c>
      <c r="AJ213" s="248" t="s">
        <v>379</v>
      </c>
      <c r="AK213" s="248" t="s">
        <v>379</v>
      </c>
      <c r="AL213" s="346" t="s">
        <v>1409</v>
      </c>
      <c r="AM213" s="463" t="str">
        <f t="shared" si="46"/>
        <v>Đạt</v>
      </c>
      <c r="AN213" s="460"/>
      <c r="AO213" s="460">
        <f t="shared" si="42"/>
        <v>1</v>
      </c>
      <c r="AP213" s="460">
        <f t="shared" si="43"/>
        <v>0</v>
      </c>
      <c r="AQ213" s="471">
        <f t="shared" si="44"/>
        <v>0</v>
      </c>
      <c r="AR213" s="460" t="str">
        <f t="shared" si="45"/>
        <v>2011645Rau củ</v>
      </c>
    </row>
    <row r="214" spans="1:44" s="170" customFormat="1" ht="18.75" customHeight="1">
      <c r="A214" s="78">
        <v>211</v>
      </c>
      <c r="B214" s="248">
        <v>2026</v>
      </c>
      <c r="C214" s="248" t="s">
        <v>1297</v>
      </c>
      <c r="D214" s="248" t="s">
        <v>630</v>
      </c>
      <c r="E214" s="248" t="s">
        <v>130</v>
      </c>
      <c r="F214" s="249" t="s">
        <v>1313</v>
      </c>
      <c r="G214" s="248" t="s">
        <v>351</v>
      </c>
      <c r="H214" s="248" t="s">
        <v>94</v>
      </c>
      <c r="I214" s="248" t="s">
        <v>153</v>
      </c>
      <c r="J214" s="338" t="s">
        <v>132</v>
      </c>
      <c r="K214" s="248" t="s">
        <v>1314</v>
      </c>
      <c r="L214" s="248">
        <v>2010490</v>
      </c>
      <c r="M214" s="338" t="s">
        <v>1537</v>
      </c>
      <c r="N214" s="248" t="s">
        <v>1538</v>
      </c>
      <c r="O214" s="248" t="s">
        <v>379</v>
      </c>
      <c r="P214" s="473" t="s">
        <v>355</v>
      </c>
      <c r="Q214" s="278" t="s">
        <v>1539</v>
      </c>
      <c r="R214" s="248" t="s">
        <v>1540</v>
      </c>
      <c r="S214" s="305" t="s">
        <v>1541</v>
      </c>
      <c r="T214" s="248" t="s">
        <v>105</v>
      </c>
      <c r="U214" s="248" t="s">
        <v>379</v>
      </c>
      <c r="V214" s="367" t="s">
        <v>107</v>
      </c>
      <c r="W214" s="343">
        <v>46128</v>
      </c>
      <c r="X214" s="324">
        <v>0.69</v>
      </c>
      <c r="Y214" s="251" t="s">
        <v>934</v>
      </c>
      <c r="Z214" s="248"/>
      <c r="AA214" s="248" t="s">
        <v>379</v>
      </c>
      <c r="AB214" s="248"/>
      <c r="AC214" s="248" t="s">
        <v>379</v>
      </c>
      <c r="AD214" s="248"/>
      <c r="AE214" s="248" t="s">
        <v>379</v>
      </c>
      <c r="AF214" s="248" t="s">
        <v>128</v>
      </c>
      <c r="AG214" s="249" t="s">
        <v>1542</v>
      </c>
      <c r="AH214" s="252">
        <v>0.69</v>
      </c>
      <c r="AI214" s="251" t="s">
        <v>934</v>
      </c>
      <c r="AJ214" s="248" t="s">
        <v>379</v>
      </c>
      <c r="AK214" s="248" t="s">
        <v>379</v>
      </c>
      <c r="AL214" s="346" t="s">
        <v>1454</v>
      </c>
      <c r="AM214" s="463" t="str">
        <f t="shared" si="46"/>
        <v>Đạt</v>
      </c>
      <c r="AN214" s="460"/>
      <c r="AO214" s="460">
        <f t="shared" si="42"/>
        <v>1</v>
      </c>
      <c r="AP214" s="460">
        <f t="shared" si="43"/>
        <v>0</v>
      </c>
      <c r="AQ214" s="471">
        <f t="shared" si="44"/>
        <v>0</v>
      </c>
      <c r="AR214" s="460" t="str">
        <f t="shared" si="45"/>
        <v>2010490Rau củ</v>
      </c>
    </row>
    <row r="215" spans="1:44" s="170" customFormat="1" ht="18.75" customHeight="1">
      <c r="A215" s="78">
        <v>212</v>
      </c>
      <c r="B215" s="248">
        <v>2026</v>
      </c>
      <c r="C215" s="248" t="s">
        <v>1297</v>
      </c>
      <c r="D215" s="248" t="s">
        <v>630</v>
      </c>
      <c r="E215" s="248" t="s">
        <v>130</v>
      </c>
      <c r="F215" s="249" t="s">
        <v>1313</v>
      </c>
      <c r="G215" s="248" t="s">
        <v>351</v>
      </c>
      <c r="H215" s="248" t="s">
        <v>94</v>
      </c>
      <c r="I215" s="248" t="s">
        <v>153</v>
      </c>
      <c r="J215" s="338" t="s">
        <v>96</v>
      </c>
      <c r="K215" s="248" t="s">
        <v>1314</v>
      </c>
      <c r="L215" s="248">
        <v>2010490</v>
      </c>
      <c r="M215" s="338" t="s">
        <v>1537</v>
      </c>
      <c r="N215" s="248" t="s">
        <v>379</v>
      </c>
      <c r="O215" s="248" t="s">
        <v>1543</v>
      </c>
      <c r="P215" s="473" t="s">
        <v>355</v>
      </c>
      <c r="Q215" s="278" t="s">
        <v>1539</v>
      </c>
      <c r="R215" s="248" t="s">
        <v>1540</v>
      </c>
      <c r="S215" s="305" t="s">
        <v>1544</v>
      </c>
      <c r="T215" s="248" t="s">
        <v>105</v>
      </c>
      <c r="U215" s="248" t="s">
        <v>379</v>
      </c>
      <c r="V215" s="367" t="s">
        <v>107</v>
      </c>
      <c r="W215" s="343">
        <v>46128</v>
      </c>
      <c r="X215" s="324">
        <v>0.68</v>
      </c>
      <c r="Y215" s="251" t="s">
        <v>934</v>
      </c>
      <c r="Z215" s="248"/>
      <c r="AA215" s="248" t="s">
        <v>379</v>
      </c>
      <c r="AB215" s="248" t="s">
        <v>1378</v>
      </c>
      <c r="AC215" s="249" t="s">
        <v>1545</v>
      </c>
      <c r="AD215" s="248" t="s">
        <v>247</v>
      </c>
      <c r="AE215" s="248" t="s">
        <v>1546</v>
      </c>
      <c r="AF215" s="248" t="s">
        <v>110</v>
      </c>
      <c r="AG215" s="249" t="s">
        <v>1547</v>
      </c>
      <c r="AH215" s="252">
        <v>0.68</v>
      </c>
      <c r="AI215" s="251" t="s">
        <v>934</v>
      </c>
      <c r="AJ215" s="248" t="s">
        <v>379</v>
      </c>
      <c r="AK215" s="248" t="s">
        <v>379</v>
      </c>
      <c r="AL215" s="346" t="s">
        <v>1454</v>
      </c>
      <c r="AM215" s="463" t="str">
        <f t="shared" si="46"/>
        <v>Đạt</v>
      </c>
      <c r="AN215" s="460"/>
      <c r="AO215" s="460">
        <f t="shared" si="42"/>
        <v>1</v>
      </c>
      <c r="AP215" s="460">
        <f t="shared" si="43"/>
        <v>0</v>
      </c>
      <c r="AQ215" s="471">
        <f t="shared" si="44"/>
        <v>0</v>
      </c>
      <c r="AR215" s="460" t="str">
        <f t="shared" si="45"/>
        <v>2010490Rau củ</v>
      </c>
    </row>
    <row r="216" spans="1:44" s="170" customFormat="1" ht="18.75" customHeight="1">
      <c r="A216" s="78">
        <v>213</v>
      </c>
      <c r="B216" s="248">
        <v>2026</v>
      </c>
      <c r="C216" s="248" t="s">
        <v>1297</v>
      </c>
      <c r="D216" s="248" t="s">
        <v>630</v>
      </c>
      <c r="E216" s="248" t="s">
        <v>130</v>
      </c>
      <c r="F216" s="249" t="s">
        <v>1313</v>
      </c>
      <c r="G216" s="248" t="s">
        <v>351</v>
      </c>
      <c r="H216" s="248" t="s">
        <v>94</v>
      </c>
      <c r="I216" s="248" t="s">
        <v>153</v>
      </c>
      <c r="J216" s="338" t="s">
        <v>96</v>
      </c>
      <c r="K216" s="248" t="s">
        <v>1314</v>
      </c>
      <c r="L216" s="248">
        <v>2010490</v>
      </c>
      <c r="M216" s="338" t="s">
        <v>1537</v>
      </c>
      <c r="N216" s="248" t="s">
        <v>379</v>
      </c>
      <c r="O216" s="248" t="s">
        <v>1548</v>
      </c>
      <c r="P216" s="473" t="s">
        <v>355</v>
      </c>
      <c r="Q216" s="278" t="s">
        <v>1539</v>
      </c>
      <c r="R216" s="248" t="s">
        <v>1540</v>
      </c>
      <c r="S216" s="305" t="s">
        <v>1549</v>
      </c>
      <c r="T216" s="248" t="s">
        <v>105</v>
      </c>
      <c r="U216" s="248" t="s">
        <v>379</v>
      </c>
      <c r="V216" s="367" t="s">
        <v>107</v>
      </c>
      <c r="W216" s="343">
        <v>46128</v>
      </c>
      <c r="X216" s="324">
        <v>0.68</v>
      </c>
      <c r="Y216" s="251" t="s">
        <v>934</v>
      </c>
      <c r="Z216" s="248"/>
      <c r="AA216" s="248" t="s">
        <v>379</v>
      </c>
      <c r="AB216" s="248" t="s">
        <v>1378</v>
      </c>
      <c r="AC216" s="248" t="s">
        <v>1550</v>
      </c>
      <c r="AD216" s="248" t="s">
        <v>247</v>
      </c>
      <c r="AE216" s="248" t="s">
        <v>1546</v>
      </c>
      <c r="AF216" s="248"/>
      <c r="AG216" s="249" t="s">
        <v>1551</v>
      </c>
      <c r="AH216" s="252">
        <v>0.68</v>
      </c>
      <c r="AI216" s="251" t="s">
        <v>934</v>
      </c>
      <c r="AJ216" s="248" t="s">
        <v>379</v>
      </c>
      <c r="AK216" s="248" t="s">
        <v>379</v>
      </c>
      <c r="AL216" s="346" t="s">
        <v>1454</v>
      </c>
      <c r="AM216" s="463" t="str">
        <f t="shared" si="46"/>
        <v>Đạt</v>
      </c>
      <c r="AN216" s="460"/>
      <c r="AO216" s="460">
        <f t="shared" si="42"/>
        <v>1</v>
      </c>
      <c r="AP216" s="460">
        <f t="shared" si="43"/>
        <v>0</v>
      </c>
      <c r="AQ216" s="471">
        <f t="shared" si="44"/>
        <v>0</v>
      </c>
      <c r="AR216" s="460" t="str">
        <f t="shared" si="45"/>
        <v>2010490Rau củ</v>
      </c>
    </row>
    <row r="217" spans="1:44" s="170" customFormat="1" ht="18.75" customHeight="1">
      <c r="A217" s="78">
        <v>214</v>
      </c>
      <c r="B217" s="248">
        <v>2026</v>
      </c>
      <c r="C217" s="248" t="s">
        <v>1297</v>
      </c>
      <c r="D217" s="248" t="s">
        <v>630</v>
      </c>
      <c r="E217" s="248" t="s">
        <v>130</v>
      </c>
      <c r="F217" s="249" t="s">
        <v>1313</v>
      </c>
      <c r="G217" s="248" t="s">
        <v>351</v>
      </c>
      <c r="H217" s="248" t="s">
        <v>94</v>
      </c>
      <c r="I217" s="248" t="s">
        <v>153</v>
      </c>
      <c r="J217" s="338" t="s">
        <v>96</v>
      </c>
      <c r="K217" s="248" t="s">
        <v>1314</v>
      </c>
      <c r="L217" s="248">
        <v>2010490</v>
      </c>
      <c r="M217" s="338" t="s">
        <v>1537</v>
      </c>
      <c r="N217" s="248" t="s">
        <v>379</v>
      </c>
      <c r="O217" s="248" t="s">
        <v>1552</v>
      </c>
      <c r="P217" s="473" t="s">
        <v>355</v>
      </c>
      <c r="Q217" s="278" t="s">
        <v>1539</v>
      </c>
      <c r="R217" s="248" t="s">
        <v>1540</v>
      </c>
      <c r="S217" s="305" t="s">
        <v>1553</v>
      </c>
      <c r="T217" s="248" t="s">
        <v>105</v>
      </c>
      <c r="U217" s="248" t="s">
        <v>379</v>
      </c>
      <c r="V217" s="367" t="s">
        <v>107</v>
      </c>
      <c r="W217" s="343">
        <v>46128</v>
      </c>
      <c r="X217" s="324">
        <v>0.66</v>
      </c>
      <c r="Y217" s="251" t="s">
        <v>934</v>
      </c>
      <c r="Z217" s="248"/>
      <c r="AA217" s="248" t="s">
        <v>379</v>
      </c>
      <c r="AB217" s="248" t="s">
        <v>1378</v>
      </c>
      <c r="AC217" s="248" t="s">
        <v>1554</v>
      </c>
      <c r="AD217" s="248" t="s">
        <v>247</v>
      </c>
      <c r="AE217" s="248" t="s">
        <v>1546</v>
      </c>
      <c r="AF217" s="248"/>
      <c r="AG217" s="249" t="s">
        <v>1551</v>
      </c>
      <c r="AH217" s="252">
        <v>0.66</v>
      </c>
      <c r="AI217" s="251" t="s">
        <v>934</v>
      </c>
      <c r="AJ217" s="248" t="s">
        <v>379</v>
      </c>
      <c r="AK217" s="248" t="s">
        <v>379</v>
      </c>
      <c r="AL217" s="346" t="s">
        <v>1454</v>
      </c>
      <c r="AM217" s="463" t="str">
        <f t="shared" si="46"/>
        <v>Đạt</v>
      </c>
      <c r="AN217" s="460"/>
      <c r="AO217" s="460">
        <f t="shared" si="42"/>
        <v>1</v>
      </c>
      <c r="AP217" s="460">
        <f t="shared" si="43"/>
        <v>0</v>
      </c>
      <c r="AQ217" s="471">
        <f t="shared" si="44"/>
        <v>0</v>
      </c>
      <c r="AR217" s="460" t="str">
        <f t="shared" si="45"/>
        <v>2010490Rau củ</v>
      </c>
    </row>
    <row r="218" spans="1:44" s="170" customFormat="1" ht="18.75" customHeight="1">
      <c r="A218" s="78">
        <v>215</v>
      </c>
      <c r="B218" s="248">
        <v>2026</v>
      </c>
      <c r="C218" s="248" t="s">
        <v>1297</v>
      </c>
      <c r="D218" s="248" t="s">
        <v>630</v>
      </c>
      <c r="E218" s="248" t="s">
        <v>91</v>
      </c>
      <c r="F218" s="249" t="s">
        <v>177</v>
      </c>
      <c r="G218" s="248" t="s">
        <v>93</v>
      </c>
      <c r="H218" s="248" t="s">
        <v>94</v>
      </c>
      <c r="I218" s="248" t="s">
        <v>1555</v>
      </c>
      <c r="J218" s="338" t="s">
        <v>132</v>
      </c>
      <c r="K218" s="248" t="s">
        <v>697</v>
      </c>
      <c r="L218" s="248">
        <v>2011533</v>
      </c>
      <c r="M218" s="338" t="s">
        <v>1556</v>
      </c>
      <c r="N218" s="248" t="s">
        <v>1557</v>
      </c>
      <c r="O218" s="248" t="s">
        <v>379</v>
      </c>
      <c r="P218" s="473" t="s">
        <v>1558</v>
      </c>
      <c r="Q218" s="248" t="s">
        <v>1559</v>
      </c>
      <c r="R218" s="248" t="s">
        <v>1560</v>
      </c>
      <c r="S218" s="305" t="s">
        <v>1561</v>
      </c>
      <c r="T218" s="248" t="s">
        <v>553</v>
      </c>
      <c r="U218" s="248" t="s">
        <v>379</v>
      </c>
      <c r="V218" s="367" t="s">
        <v>107</v>
      </c>
      <c r="W218" s="343">
        <v>46122</v>
      </c>
      <c r="X218" s="324">
        <v>0.66200000000000003</v>
      </c>
      <c r="Y218" s="251" t="s">
        <v>934</v>
      </c>
      <c r="Z218" s="248"/>
      <c r="AA218" s="248" t="s">
        <v>379</v>
      </c>
      <c r="AB218" s="248" t="s">
        <v>108</v>
      </c>
      <c r="AC218" s="249" t="s">
        <v>1562</v>
      </c>
      <c r="AD218" s="248"/>
      <c r="AE218" s="248" t="s">
        <v>1563</v>
      </c>
      <c r="AF218" s="248" t="s">
        <v>128</v>
      </c>
      <c r="AG218" s="249" t="s">
        <v>1564</v>
      </c>
      <c r="AH218" s="324">
        <v>0.66200000000000003</v>
      </c>
      <c r="AI218" s="251" t="s">
        <v>934</v>
      </c>
      <c r="AJ218" s="248" t="s">
        <v>379</v>
      </c>
      <c r="AK218" s="248" t="s">
        <v>379</v>
      </c>
      <c r="AL218" s="346">
        <v>46305</v>
      </c>
      <c r="AM218" s="463" t="str">
        <f t="shared" si="46"/>
        <v>Đạt</v>
      </c>
      <c r="AN218" s="460"/>
      <c r="AO218" s="460">
        <f t="shared" si="42"/>
        <v>1</v>
      </c>
      <c r="AP218" s="460">
        <f t="shared" si="43"/>
        <v>0</v>
      </c>
      <c r="AQ218" s="471">
        <f t="shared" si="44"/>
        <v>0</v>
      </c>
      <c r="AR218" s="460" t="str">
        <f t="shared" si="45"/>
        <v>2011533Thủy hải sản</v>
      </c>
    </row>
    <row r="219" spans="1:44" s="170" customFormat="1" ht="18.75" customHeight="1">
      <c r="A219" s="78">
        <v>216</v>
      </c>
      <c r="B219" s="248">
        <v>2026</v>
      </c>
      <c r="C219" s="248" t="s">
        <v>1297</v>
      </c>
      <c r="D219" s="248" t="s">
        <v>630</v>
      </c>
      <c r="E219" s="248" t="s">
        <v>176</v>
      </c>
      <c r="F219" s="249" t="s">
        <v>1013</v>
      </c>
      <c r="G219" s="248" t="s">
        <v>190</v>
      </c>
      <c r="H219" s="248" t="s">
        <v>94</v>
      </c>
      <c r="I219" s="248" t="s">
        <v>1555</v>
      </c>
      <c r="J219" s="338" t="s">
        <v>132</v>
      </c>
      <c r="K219" s="248" t="s">
        <v>697</v>
      </c>
      <c r="L219" s="248">
        <v>2061450</v>
      </c>
      <c r="M219" s="338" t="s">
        <v>1565</v>
      </c>
      <c r="N219" s="249" t="s">
        <v>1566</v>
      </c>
      <c r="O219" s="248" t="s">
        <v>379</v>
      </c>
      <c r="P219" s="473" t="s">
        <v>1567</v>
      </c>
      <c r="Q219" s="248">
        <v>918206604</v>
      </c>
      <c r="R219" s="248" t="s">
        <v>1568</v>
      </c>
      <c r="S219" s="305" t="s">
        <v>1569</v>
      </c>
      <c r="T219" s="248" t="s">
        <v>553</v>
      </c>
      <c r="U219" s="248" t="s">
        <v>379</v>
      </c>
      <c r="V219" s="367" t="s">
        <v>107</v>
      </c>
      <c r="W219" s="343">
        <v>46125</v>
      </c>
      <c r="X219" s="324">
        <v>0.9</v>
      </c>
      <c r="Y219" s="251" t="s">
        <v>1303</v>
      </c>
      <c r="Z219" s="248"/>
      <c r="AA219" s="248" t="s">
        <v>379</v>
      </c>
      <c r="AB219" s="248" t="s">
        <v>108</v>
      </c>
      <c r="AC219" s="249" t="s">
        <v>1570</v>
      </c>
      <c r="AD219" s="248"/>
      <c r="AE219" s="248" t="s">
        <v>379</v>
      </c>
      <c r="AF219" s="248" t="s">
        <v>128</v>
      </c>
      <c r="AG219" s="248" t="s">
        <v>1571</v>
      </c>
      <c r="AH219" s="324">
        <v>0.9</v>
      </c>
      <c r="AI219" s="251" t="s">
        <v>1303</v>
      </c>
      <c r="AJ219" s="248" t="s">
        <v>379</v>
      </c>
      <c r="AK219" s="248" t="s">
        <v>379</v>
      </c>
      <c r="AL219" s="346" t="s">
        <v>1572</v>
      </c>
      <c r="AM219" s="463" t="str">
        <f t="shared" si="46"/>
        <v>Đạt</v>
      </c>
      <c r="AN219" s="460"/>
      <c r="AO219" s="460">
        <f t="shared" si="42"/>
        <v>1</v>
      </c>
      <c r="AP219" s="460">
        <f t="shared" si="43"/>
        <v>0</v>
      </c>
      <c r="AQ219" s="471">
        <f t="shared" si="44"/>
        <v>0</v>
      </c>
      <c r="AR219" s="460" t="str">
        <f t="shared" si="45"/>
        <v>2061450Bánh mỳ</v>
      </c>
    </row>
    <row r="220" spans="1:44" s="170" customFormat="1" ht="18.75" customHeight="1">
      <c r="A220" s="78">
        <v>217</v>
      </c>
      <c r="B220" s="248">
        <v>2026</v>
      </c>
      <c r="C220" s="248" t="s">
        <v>1297</v>
      </c>
      <c r="D220" s="248" t="s">
        <v>630</v>
      </c>
      <c r="E220" s="248" t="s">
        <v>188</v>
      </c>
      <c r="F220" s="249" t="s">
        <v>1573</v>
      </c>
      <c r="G220" s="248" t="s">
        <v>190</v>
      </c>
      <c r="H220" s="248" t="s">
        <v>94</v>
      </c>
      <c r="I220" s="248" t="s">
        <v>118</v>
      </c>
      <c r="J220" s="338" t="s">
        <v>132</v>
      </c>
      <c r="K220" s="248" t="s">
        <v>1314</v>
      </c>
      <c r="L220" s="248">
        <v>2011416</v>
      </c>
      <c r="M220" s="338" t="s">
        <v>1574</v>
      </c>
      <c r="N220" s="248" t="s">
        <v>1575</v>
      </c>
      <c r="O220" s="248" t="s">
        <v>379</v>
      </c>
      <c r="P220" s="473" t="s">
        <v>1576</v>
      </c>
      <c r="Q220" s="248">
        <v>961000431</v>
      </c>
      <c r="R220" s="273" t="s">
        <v>1577</v>
      </c>
      <c r="S220" s="305" t="s">
        <v>1578</v>
      </c>
      <c r="T220" s="248" t="s">
        <v>302</v>
      </c>
      <c r="U220" s="248" t="s">
        <v>379</v>
      </c>
      <c r="V220" s="367" t="s">
        <v>107</v>
      </c>
      <c r="W220" s="343">
        <v>46125</v>
      </c>
      <c r="X220" s="324">
        <v>0.67</v>
      </c>
      <c r="Y220" s="251" t="s">
        <v>934</v>
      </c>
      <c r="Z220" s="248"/>
      <c r="AA220" s="248" t="s">
        <v>379</v>
      </c>
      <c r="AB220" s="248" t="s">
        <v>140</v>
      </c>
      <c r="AC220" s="248" t="s">
        <v>1579</v>
      </c>
      <c r="AD220" s="248" t="s">
        <v>247</v>
      </c>
      <c r="AE220" s="249" t="s">
        <v>1580</v>
      </c>
      <c r="AF220" s="248" t="s">
        <v>174</v>
      </c>
      <c r="AG220" s="249" t="s">
        <v>1581</v>
      </c>
      <c r="AH220" s="324">
        <f>X220</f>
        <v>0.67</v>
      </c>
      <c r="AI220" s="149" t="str">
        <f>IF(AH220="","",IF(AH220&lt;60%," Không đạt và ngừng mua hàng",(IF(AND(AH220&gt;=60%,AH220&lt;=75%),"Đạt mức cơ bản và tái đánh giá sau 6 tháng",(IF(AND(AH220&gt;=75%,AH220&lt;=90%),"Đạt mức trung bình và tái đánh giá sau 1 năm","Đạt mức cao và tái đánh giá sau 2 năm"))))))</f>
        <v>Đạt mức cơ bản và tái đánh giá sau 6 tháng</v>
      </c>
      <c r="AJ220" s="248" t="s">
        <v>379</v>
      </c>
      <c r="AK220" s="248" t="s">
        <v>379</v>
      </c>
      <c r="AL220" s="186">
        <f t="shared" ref="AL220:AL225" si="47">IF(AI220="","",IF(AI220="Không đạt và ngừng mua hàng",AI220,IF(AI220="Đạt mức cơ bản và tái đánh giá sau 6 tháng",DATE(YEAR(W220),MONTH(W220)+6,DAY(W220)),IF(AI220="Đạt mức trung bình và tái đánh giá sau 1 năm",DATE(YEAR(W220),MONTH(W220)+12,DAY(W220)),IF(AI220="Đạt mức cao và tái đánh giá sau 2 năm",DATE(YEAR(W220),MONTH(W220)+24,DAY(W220)))))))</f>
        <v>46308</v>
      </c>
      <c r="AM220" s="463" t="str">
        <f t="shared" si="46"/>
        <v>Đạt</v>
      </c>
      <c r="AN220" s="460"/>
      <c r="AO220" s="460">
        <f t="shared" si="42"/>
        <v>1</v>
      </c>
      <c r="AP220" s="460">
        <f t="shared" si="43"/>
        <v>0</v>
      </c>
      <c r="AQ220" s="471">
        <f t="shared" si="44"/>
        <v>0</v>
      </c>
      <c r="AR220" s="460" t="str">
        <f t="shared" si="45"/>
        <v>2011416Thức ăn nấu sẵn</v>
      </c>
    </row>
    <row r="221" spans="1:44" s="170" customFormat="1" ht="18.75" customHeight="1">
      <c r="A221" s="78">
        <v>218</v>
      </c>
      <c r="B221" s="279">
        <v>2026</v>
      </c>
      <c r="C221" s="279" t="s">
        <v>1297</v>
      </c>
      <c r="D221" s="280" t="s">
        <v>90</v>
      </c>
      <c r="E221" s="279" t="s">
        <v>176</v>
      </c>
      <c r="F221" s="281" t="s">
        <v>1272</v>
      </c>
      <c r="G221" s="280" t="s">
        <v>190</v>
      </c>
      <c r="H221" s="279" t="s">
        <v>216</v>
      </c>
      <c r="I221" s="279" t="s">
        <v>419</v>
      </c>
      <c r="J221" s="356" t="s">
        <v>132</v>
      </c>
      <c r="K221" s="282" t="s">
        <v>697</v>
      </c>
      <c r="L221" s="279">
        <v>2002569</v>
      </c>
      <c r="M221" s="356" t="s">
        <v>1582</v>
      </c>
      <c r="N221" s="248" t="s">
        <v>1583</v>
      </c>
      <c r="O221" s="279" t="s">
        <v>379</v>
      </c>
      <c r="P221" s="473" t="s">
        <v>1584</v>
      </c>
      <c r="Q221" s="262">
        <v>981400586</v>
      </c>
      <c r="R221" s="273" t="s">
        <v>1585</v>
      </c>
      <c r="S221" s="305" t="s">
        <v>1586</v>
      </c>
      <c r="T221" s="248" t="s">
        <v>1587</v>
      </c>
      <c r="U221" s="248" t="s">
        <v>533</v>
      </c>
      <c r="V221" s="367" t="s">
        <v>107</v>
      </c>
      <c r="W221" s="343">
        <v>46122</v>
      </c>
      <c r="X221" s="324">
        <v>0.61</v>
      </c>
      <c r="Y221" s="251" t="s">
        <v>934</v>
      </c>
      <c r="Z221" s="248"/>
      <c r="AA221" s="248" t="s">
        <v>379</v>
      </c>
      <c r="AB221" s="248" t="s">
        <v>110</v>
      </c>
      <c r="AC221" s="249" t="s">
        <v>1588</v>
      </c>
      <c r="AD221" s="248" t="s">
        <v>247</v>
      </c>
      <c r="AE221" s="249" t="s">
        <v>1589</v>
      </c>
      <c r="AF221" s="248" t="s">
        <v>128</v>
      </c>
      <c r="AG221" s="283" t="s">
        <v>1590</v>
      </c>
      <c r="AH221" s="284">
        <v>0.61</v>
      </c>
      <c r="AI221" s="251" t="s">
        <v>934</v>
      </c>
      <c r="AJ221" s="248" t="s">
        <v>379</v>
      </c>
      <c r="AK221" s="248" t="s">
        <v>379</v>
      </c>
      <c r="AL221" s="186">
        <f t="shared" si="47"/>
        <v>46305</v>
      </c>
      <c r="AM221" s="463" t="str">
        <f t="shared" si="46"/>
        <v>Đạt</v>
      </c>
      <c r="AN221" s="460"/>
      <c r="AO221" s="460">
        <f t="shared" si="42"/>
        <v>1</v>
      </c>
      <c r="AP221" s="460">
        <f t="shared" si="43"/>
        <v>0</v>
      </c>
      <c r="AQ221" s="471">
        <f t="shared" si="44"/>
        <v>0</v>
      </c>
      <c r="AR221" s="460" t="str">
        <f t="shared" si="45"/>
        <v>2002569Bánh mỳ</v>
      </c>
    </row>
    <row r="222" spans="1:44" s="170" customFormat="1" ht="18.75" customHeight="1">
      <c r="A222" s="78">
        <v>219</v>
      </c>
      <c r="B222" s="279">
        <v>2026</v>
      </c>
      <c r="C222" s="279" t="s">
        <v>1297</v>
      </c>
      <c r="D222" s="280" t="s">
        <v>90</v>
      </c>
      <c r="E222" s="279" t="s">
        <v>91</v>
      </c>
      <c r="F222" s="281" t="s">
        <v>92</v>
      </c>
      <c r="G222" s="282" t="s">
        <v>93</v>
      </c>
      <c r="H222" s="279" t="s">
        <v>216</v>
      </c>
      <c r="I222" s="285" t="s">
        <v>419</v>
      </c>
      <c r="J222" s="361" t="s">
        <v>178</v>
      </c>
      <c r="K222" s="282" t="s">
        <v>97</v>
      </c>
      <c r="L222" s="279" t="s">
        <v>179</v>
      </c>
      <c r="M222" s="356" t="s">
        <v>1591</v>
      </c>
      <c r="N222" s="281" t="s">
        <v>1592</v>
      </c>
      <c r="O222" s="281" t="s">
        <v>1593</v>
      </c>
      <c r="P222" s="482" t="s">
        <v>1594</v>
      </c>
      <c r="Q222" s="279" t="s">
        <v>1594</v>
      </c>
      <c r="R222" s="279" t="s">
        <v>1595</v>
      </c>
      <c r="S222" s="305" t="s">
        <v>91</v>
      </c>
      <c r="T222" s="248" t="s">
        <v>381</v>
      </c>
      <c r="U222" s="248" t="s">
        <v>1596</v>
      </c>
      <c r="V222" s="367" t="s">
        <v>107</v>
      </c>
      <c r="W222" s="343">
        <v>46122</v>
      </c>
      <c r="X222" s="324">
        <v>0.64</v>
      </c>
      <c r="Y222" s="251" t="s">
        <v>934</v>
      </c>
      <c r="Z222" s="248"/>
      <c r="AA222" s="248" t="s">
        <v>379</v>
      </c>
      <c r="AB222" s="314" t="s">
        <v>407</v>
      </c>
      <c r="AC222" s="316" t="s">
        <v>1597</v>
      </c>
      <c r="AD222" s="314" t="s">
        <v>247</v>
      </c>
      <c r="AE222" s="315" t="s">
        <v>1598</v>
      </c>
      <c r="AF222" s="314" t="s">
        <v>128</v>
      </c>
      <c r="AG222" s="315" t="s">
        <v>1599</v>
      </c>
      <c r="AH222" s="324">
        <v>0.64</v>
      </c>
      <c r="AI222" s="149" t="str">
        <f>IF(AH222="","",IF(AH222&lt;60%," Không đạt và ngừng mua hàng",(IF(AND(AH222&gt;=60%,AH222&lt;=75%),"Đạt mức cơ bản và tái đánh giá sau 6 tháng",(IF(AND(AH222&gt;=75%,AH222&lt;=90%),"Đạt mức trung bình và tái đánh giá sau 1 năm","Đạt mức cao và tái đánh giá sau 2 năm"))))))</f>
        <v>Đạt mức cơ bản và tái đánh giá sau 6 tháng</v>
      </c>
      <c r="AJ222" s="248" t="s">
        <v>379</v>
      </c>
      <c r="AK222" s="248" t="s">
        <v>379</v>
      </c>
      <c r="AL222" s="186">
        <f t="shared" si="47"/>
        <v>46305</v>
      </c>
      <c r="AM222" s="463" t="str">
        <f t="shared" si="46"/>
        <v>Đạt</v>
      </c>
      <c r="AN222" s="460"/>
      <c r="AO222" s="460">
        <f t="shared" si="42"/>
        <v>1</v>
      </c>
      <c r="AP222" s="460">
        <f t="shared" si="43"/>
        <v>0</v>
      </c>
      <c r="AQ222" s="471">
        <f t="shared" si="44"/>
        <v>0</v>
      </c>
      <c r="AR222" s="460" t="str">
        <f t="shared" si="45"/>
        <v>NCC mớiThủy hải sản</v>
      </c>
    </row>
    <row r="223" spans="1:44" s="170" customFormat="1" ht="18.75" customHeight="1">
      <c r="A223" s="78">
        <v>220</v>
      </c>
      <c r="B223" s="287">
        <v>2026</v>
      </c>
      <c r="C223" s="287" t="s">
        <v>1297</v>
      </c>
      <c r="D223" s="288" t="s">
        <v>90</v>
      </c>
      <c r="E223" s="287" t="s">
        <v>91</v>
      </c>
      <c r="F223" s="289" t="s">
        <v>92</v>
      </c>
      <c r="G223" s="290" t="s">
        <v>93</v>
      </c>
      <c r="H223" s="287" t="s">
        <v>216</v>
      </c>
      <c r="I223" s="291" t="s">
        <v>1600</v>
      </c>
      <c r="J223" s="362" t="s">
        <v>178</v>
      </c>
      <c r="K223" s="290" t="s">
        <v>97</v>
      </c>
      <c r="L223" s="287" t="s">
        <v>179</v>
      </c>
      <c r="M223" s="357" t="s">
        <v>1601</v>
      </c>
      <c r="N223" s="289" t="s">
        <v>1602</v>
      </c>
      <c r="O223" s="287" t="s">
        <v>379</v>
      </c>
      <c r="P223" s="483" t="s">
        <v>1603</v>
      </c>
      <c r="Q223" s="287" t="s">
        <v>1603</v>
      </c>
      <c r="R223" s="287" t="s">
        <v>1604</v>
      </c>
      <c r="S223" s="305" t="s">
        <v>91</v>
      </c>
      <c r="T223" s="248" t="s">
        <v>381</v>
      </c>
      <c r="U223" s="248" t="s">
        <v>257</v>
      </c>
      <c r="V223" s="367" t="s">
        <v>107</v>
      </c>
      <c r="W223" s="343">
        <v>46121</v>
      </c>
      <c r="X223" s="324">
        <v>0.78</v>
      </c>
      <c r="Y223" s="251" t="s">
        <v>1303</v>
      </c>
      <c r="Z223" s="248"/>
      <c r="AA223" s="248" t="s">
        <v>379</v>
      </c>
      <c r="AB223" s="314" t="s">
        <v>140</v>
      </c>
      <c r="AC223" s="318" t="s">
        <v>1605</v>
      </c>
      <c r="AD223" s="314" t="s">
        <v>865</v>
      </c>
      <c r="AE223" s="318" t="s">
        <v>1606</v>
      </c>
      <c r="AF223" s="314" t="s">
        <v>110</v>
      </c>
      <c r="AG223" s="317" t="s">
        <v>1607</v>
      </c>
      <c r="AH223" s="324">
        <v>0.78</v>
      </c>
      <c r="AI223" s="149" t="str">
        <f>IF(AH223="","",IF(AH223&lt;60%," Không đạt và ngừng mua hàng",(IF(AND(AH223&gt;=60%,AH223&lt;=75%),"Đạt mức cơ bản và tái đánh giá sau 6 tháng",(IF(AND(AH223&gt;=75%,AH223&lt;=90%),"Đạt mức trung bình và tái đánh giá sau 1 năm","Đạt mức cao và tái đánh giá sau 2 năm"))))))</f>
        <v>Đạt mức trung bình và tái đánh giá sau 1 năm</v>
      </c>
      <c r="AJ223" s="248" t="s">
        <v>379</v>
      </c>
      <c r="AK223" s="248" t="s">
        <v>379</v>
      </c>
      <c r="AL223" s="186">
        <f t="shared" si="47"/>
        <v>46486</v>
      </c>
      <c r="AM223" s="463" t="str">
        <f t="shared" si="46"/>
        <v>Đạt</v>
      </c>
      <c r="AN223" s="460"/>
      <c r="AO223" s="460">
        <f t="shared" si="42"/>
        <v>1</v>
      </c>
      <c r="AP223" s="460">
        <f t="shared" si="43"/>
        <v>0</v>
      </c>
      <c r="AQ223" s="471">
        <f t="shared" si="44"/>
        <v>0</v>
      </c>
      <c r="AR223" s="460" t="str">
        <f t="shared" si="45"/>
        <v>NCC mớiThủy hải sản</v>
      </c>
    </row>
    <row r="224" spans="1:44" s="170" customFormat="1" ht="18.75" customHeight="1">
      <c r="A224" s="78">
        <v>221</v>
      </c>
      <c r="B224" s="279">
        <v>2026</v>
      </c>
      <c r="C224" s="279" t="s">
        <v>1297</v>
      </c>
      <c r="D224" s="280" t="s">
        <v>90</v>
      </c>
      <c r="E224" s="279" t="s">
        <v>91</v>
      </c>
      <c r="F224" s="281" t="s">
        <v>92</v>
      </c>
      <c r="G224" s="282" t="s">
        <v>93</v>
      </c>
      <c r="H224" s="279" t="s">
        <v>216</v>
      </c>
      <c r="I224" s="285" t="s">
        <v>419</v>
      </c>
      <c r="J224" s="361" t="s">
        <v>178</v>
      </c>
      <c r="K224" s="282" t="s">
        <v>97</v>
      </c>
      <c r="L224" s="279" t="s">
        <v>179</v>
      </c>
      <c r="M224" s="356" t="s">
        <v>1591</v>
      </c>
      <c r="N224" s="281" t="s">
        <v>379</v>
      </c>
      <c r="O224" s="281" t="s">
        <v>1593</v>
      </c>
      <c r="P224" s="482" t="s">
        <v>1594</v>
      </c>
      <c r="Q224" s="279" t="s">
        <v>1594</v>
      </c>
      <c r="R224" s="279" t="s">
        <v>1595</v>
      </c>
      <c r="S224" s="305" t="s">
        <v>91</v>
      </c>
      <c r="T224" s="248" t="s">
        <v>381</v>
      </c>
      <c r="U224" s="248" t="s">
        <v>257</v>
      </c>
      <c r="V224" s="367" t="s">
        <v>107</v>
      </c>
      <c r="W224" s="343">
        <v>46120</v>
      </c>
      <c r="X224" s="324">
        <v>0.65</v>
      </c>
      <c r="Y224" s="251" t="s">
        <v>934</v>
      </c>
      <c r="Z224" s="248"/>
      <c r="AA224" s="248" t="s">
        <v>379</v>
      </c>
      <c r="AB224" s="314" t="s">
        <v>407</v>
      </c>
      <c r="AC224" s="320" t="s">
        <v>1608</v>
      </c>
      <c r="AD224" s="314" t="s">
        <v>247</v>
      </c>
      <c r="AE224" s="320" t="s">
        <v>1609</v>
      </c>
      <c r="AF224" s="314" t="s">
        <v>128</v>
      </c>
      <c r="AG224" s="319" t="s">
        <v>1610</v>
      </c>
      <c r="AH224" s="324">
        <v>0.65</v>
      </c>
      <c r="AI224" s="149" t="str">
        <f>IF(AH224="","",IF(AH224&lt;60%," Không đạt và ngừng mua hàng",(IF(AND(AH224&gt;=60%,AH224&lt;=75%),"Đạt mức cơ bản và tái đánh giá sau 6 tháng",(IF(AND(AH224&gt;=75%,AH224&lt;=90%),"Đạt mức trung bình và tái đánh giá sau 1 năm","Đạt mức cao và tái đánh giá sau 2 năm"))))))</f>
        <v>Đạt mức cơ bản và tái đánh giá sau 6 tháng</v>
      </c>
      <c r="AJ224" s="248" t="s">
        <v>379</v>
      </c>
      <c r="AK224" s="248" t="s">
        <v>379</v>
      </c>
      <c r="AL224" s="186">
        <f t="shared" si="47"/>
        <v>46303</v>
      </c>
      <c r="AM224" s="463" t="str">
        <f t="shared" si="46"/>
        <v>Đạt</v>
      </c>
      <c r="AN224" s="460"/>
      <c r="AO224" s="460">
        <f t="shared" si="42"/>
        <v>1</v>
      </c>
      <c r="AP224" s="460">
        <f t="shared" si="43"/>
        <v>0</v>
      </c>
      <c r="AQ224" s="471">
        <f t="shared" si="44"/>
        <v>0</v>
      </c>
      <c r="AR224" s="460" t="str">
        <f t="shared" si="45"/>
        <v>NCC mớiThủy hải sản</v>
      </c>
    </row>
    <row r="225" spans="1:44" s="170" customFormat="1" ht="18.75" customHeight="1">
      <c r="A225" s="78">
        <v>222</v>
      </c>
      <c r="B225" s="279">
        <v>2026</v>
      </c>
      <c r="C225" s="279" t="s">
        <v>1297</v>
      </c>
      <c r="D225" s="280" t="s">
        <v>90</v>
      </c>
      <c r="E225" s="279" t="s">
        <v>188</v>
      </c>
      <c r="F225" s="281" t="s">
        <v>1611</v>
      </c>
      <c r="G225" s="280" t="s">
        <v>190</v>
      </c>
      <c r="H225" s="279" t="s">
        <v>216</v>
      </c>
      <c r="I225" s="279" t="s">
        <v>419</v>
      </c>
      <c r="J225" s="356" t="s">
        <v>132</v>
      </c>
      <c r="K225" s="282" t="s">
        <v>697</v>
      </c>
      <c r="L225" s="279">
        <v>2007904</v>
      </c>
      <c r="M225" s="356" t="s">
        <v>1612</v>
      </c>
      <c r="N225" s="281" t="s">
        <v>1613</v>
      </c>
      <c r="O225" s="279" t="s">
        <v>379</v>
      </c>
      <c r="P225" s="482" t="s">
        <v>1614</v>
      </c>
      <c r="Q225" s="279" t="s">
        <v>1615</v>
      </c>
      <c r="R225" s="279" t="s">
        <v>1616</v>
      </c>
      <c r="S225" s="305" t="s">
        <v>1617</v>
      </c>
      <c r="T225" s="248" t="s">
        <v>381</v>
      </c>
      <c r="U225" s="248" t="s">
        <v>1596</v>
      </c>
      <c r="V225" s="367" t="s">
        <v>107</v>
      </c>
      <c r="W225" s="343">
        <v>46128</v>
      </c>
      <c r="X225" s="324">
        <v>0.65</v>
      </c>
      <c r="Y225" s="251" t="s">
        <v>934</v>
      </c>
      <c r="Z225" s="248"/>
      <c r="AA225" s="248" t="s">
        <v>379</v>
      </c>
      <c r="AB225" s="314" t="s">
        <v>140</v>
      </c>
      <c r="AC225" s="322" t="s">
        <v>1618</v>
      </c>
      <c r="AD225" s="314" t="s">
        <v>247</v>
      </c>
      <c r="AE225" s="323" t="s">
        <v>1619</v>
      </c>
      <c r="AF225" s="314" t="s">
        <v>174</v>
      </c>
      <c r="AG225" s="321" t="s">
        <v>1620</v>
      </c>
      <c r="AH225" s="324">
        <v>0.65</v>
      </c>
      <c r="AI225" s="149" t="str">
        <f>IF(AH225="","",IF(AH225&lt;60%," Không đạt và ngừng mua hàng",(IF(AND(AH225&gt;=60%,AH225&lt;=75%),"Đạt mức cơ bản và tái đánh giá sau 6 tháng",(IF(AND(AH225&gt;=75%,AH225&lt;=90%),"Đạt mức trung bình và tái đánh giá sau 1 năm","Đạt mức cao và tái đánh giá sau 2 năm"))))))</f>
        <v>Đạt mức cơ bản và tái đánh giá sau 6 tháng</v>
      </c>
      <c r="AJ225" s="248" t="s">
        <v>379</v>
      </c>
      <c r="AK225" s="310" t="s">
        <v>379</v>
      </c>
      <c r="AL225" s="186">
        <f t="shared" si="47"/>
        <v>46311</v>
      </c>
      <c r="AM225" s="463" t="str">
        <f t="shared" si="46"/>
        <v>Đạt</v>
      </c>
      <c r="AN225" s="460"/>
      <c r="AO225" s="460">
        <f t="shared" si="42"/>
        <v>1</v>
      </c>
      <c r="AP225" s="460">
        <f t="shared" si="43"/>
        <v>0</v>
      </c>
      <c r="AQ225" s="471">
        <f t="shared" si="44"/>
        <v>0</v>
      </c>
      <c r="AR225" s="460" t="str">
        <f t="shared" si="45"/>
        <v>2007904Thức ăn nấu sẵn</v>
      </c>
    </row>
    <row r="226" spans="1:44" s="170" customFormat="1" ht="18.75" customHeight="1">
      <c r="A226" s="78">
        <v>223</v>
      </c>
      <c r="B226" s="279">
        <v>2026</v>
      </c>
      <c r="C226" s="279" t="s">
        <v>1297</v>
      </c>
      <c r="D226" s="280" t="s">
        <v>90</v>
      </c>
      <c r="E226" s="279" t="s">
        <v>115</v>
      </c>
      <c r="F226" s="281" t="s">
        <v>742</v>
      </c>
      <c r="G226" s="280" t="s">
        <v>117</v>
      </c>
      <c r="H226" s="279" t="s">
        <v>94</v>
      </c>
      <c r="I226" s="279" t="s">
        <v>239</v>
      </c>
      <c r="J226" s="356" t="s">
        <v>132</v>
      </c>
      <c r="K226" s="282" t="s">
        <v>1314</v>
      </c>
      <c r="L226" s="279">
        <v>2010818</v>
      </c>
      <c r="M226" s="356" t="s">
        <v>1621</v>
      </c>
      <c r="N226" s="281" t="s">
        <v>1622</v>
      </c>
      <c r="O226" s="279" t="s">
        <v>379</v>
      </c>
      <c r="P226" s="482" t="s">
        <v>1623</v>
      </c>
      <c r="Q226" s="279">
        <v>774847246</v>
      </c>
      <c r="R226" s="279" t="s">
        <v>1624</v>
      </c>
      <c r="S226" s="305" t="s">
        <v>1194</v>
      </c>
      <c r="T226" s="248" t="s">
        <v>105</v>
      </c>
      <c r="U226" s="248" t="s">
        <v>379</v>
      </c>
      <c r="V226" s="367" t="s">
        <v>107</v>
      </c>
      <c r="W226" s="343">
        <v>46132</v>
      </c>
      <c r="X226" s="324">
        <v>0.56999999999999995</v>
      </c>
      <c r="Y226" s="251" t="s">
        <v>1325</v>
      </c>
      <c r="Z226" s="248"/>
      <c r="AA226" s="248" t="s">
        <v>379</v>
      </c>
      <c r="AB226" s="248"/>
      <c r="AC226" s="248" t="s">
        <v>379</v>
      </c>
      <c r="AD226" s="248"/>
      <c r="AE226" s="248" t="s">
        <v>379</v>
      </c>
      <c r="AF226" s="248" t="s">
        <v>110</v>
      </c>
      <c r="AG226" s="249" t="s">
        <v>1625</v>
      </c>
      <c r="AH226" s="334">
        <v>0.62</v>
      </c>
      <c r="AI226" s="332" t="s">
        <v>934</v>
      </c>
      <c r="AJ226" s="294" t="s">
        <v>334</v>
      </c>
      <c r="AK226" s="336" t="s">
        <v>1626</v>
      </c>
      <c r="AL226" s="348" t="s">
        <v>1627</v>
      </c>
      <c r="AM226" s="466" t="s">
        <v>85</v>
      </c>
      <c r="AN226" s="460"/>
      <c r="AO226" s="460">
        <f t="shared" si="42"/>
        <v>1</v>
      </c>
      <c r="AP226" s="460">
        <f t="shared" si="43"/>
        <v>0</v>
      </c>
      <c r="AQ226" s="471">
        <f t="shared" si="44"/>
        <v>0</v>
      </c>
      <c r="AR226" s="460" t="str">
        <f t="shared" si="45"/>
        <v>2010818Trái cây</v>
      </c>
    </row>
    <row r="227" spans="1:44" s="170" customFormat="1" ht="18.75" customHeight="1">
      <c r="A227" s="78">
        <v>224</v>
      </c>
      <c r="B227" s="279">
        <v>2026</v>
      </c>
      <c r="C227" s="279" t="s">
        <v>1297</v>
      </c>
      <c r="D227" s="280" t="s">
        <v>90</v>
      </c>
      <c r="E227" s="279" t="s">
        <v>115</v>
      </c>
      <c r="F227" s="281" t="s">
        <v>742</v>
      </c>
      <c r="G227" s="280" t="s">
        <v>117</v>
      </c>
      <c r="H227" s="279" t="s">
        <v>94</v>
      </c>
      <c r="I227" s="279" t="s">
        <v>239</v>
      </c>
      <c r="J227" s="356" t="s">
        <v>96</v>
      </c>
      <c r="K227" s="282" t="s">
        <v>1314</v>
      </c>
      <c r="L227" s="279">
        <v>2010818</v>
      </c>
      <c r="M227" s="356" t="s">
        <v>1621</v>
      </c>
      <c r="N227" s="281" t="s">
        <v>379</v>
      </c>
      <c r="O227" s="279" t="s">
        <v>1628</v>
      </c>
      <c r="P227" s="482" t="s">
        <v>1623</v>
      </c>
      <c r="Q227" s="279">
        <v>774847246</v>
      </c>
      <c r="R227" s="279" t="s">
        <v>1624</v>
      </c>
      <c r="S227" s="305" t="s">
        <v>1194</v>
      </c>
      <c r="T227" s="248" t="s">
        <v>105</v>
      </c>
      <c r="U227" s="248" t="s">
        <v>379</v>
      </c>
      <c r="V227" s="367" t="s">
        <v>107</v>
      </c>
      <c r="W227" s="343">
        <v>46132</v>
      </c>
      <c r="X227" s="324">
        <v>0</v>
      </c>
      <c r="Y227" s="251" t="s">
        <v>1325</v>
      </c>
      <c r="Z227" s="248" t="s">
        <v>1629</v>
      </c>
      <c r="AA227" s="248" t="s">
        <v>1630</v>
      </c>
      <c r="AB227" s="248" t="s">
        <v>1378</v>
      </c>
      <c r="AC227" s="249" t="s">
        <v>1631</v>
      </c>
      <c r="AD227" s="248" t="s">
        <v>247</v>
      </c>
      <c r="AE227" s="248" t="s">
        <v>866</v>
      </c>
      <c r="AF227" s="248" t="s">
        <v>639</v>
      </c>
      <c r="AG227" s="249" t="s">
        <v>1632</v>
      </c>
      <c r="AH227" s="335">
        <v>0.62</v>
      </c>
      <c r="AI227" s="333" t="s">
        <v>934</v>
      </c>
      <c r="AJ227" s="302" t="s">
        <v>334</v>
      </c>
      <c r="AK227" s="279" t="s">
        <v>1626</v>
      </c>
      <c r="AL227" s="349" t="s">
        <v>1627</v>
      </c>
      <c r="AM227" s="467" t="s">
        <v>85</v>
      </c>
      <c r="AN227" s="460"/>
      <c r="AO227" s="460">
        <f t="shared" si="42"/>
        <v>1</v>
      </c>
      <c r="AP227" s="460">
        <f t="shared" si="43"/>
        <v>0</v>
      </c>
      <c r="AQ227" s="471">
        <f t="shared" si="44"/>
        <v>0</v>
      </c>
      <c r="AR227" s="460" t="str">
        <f t="shared" si="45"/>
        <v>2010818Trái cây</v>
      </c>
    </row>
    <row r="228" spans="1:44" s="170" customFormat="1" ht="18.75" customHeight="1">
      <c r="A228" s="78">
        <v>225</v>
      </c>
      <c r="B228" s="279">
        <v>2026</v>
      </c>
      <c r="C228" s="279" t="s">
        <v>1297</v>
      </c>
      <c r="D228" s="280" t="s">
        <v>90</v>
      </c>
      <c r="E228" s="279" t="s">
        <v>115</v>
      </c>
      <c r="F228" s="281" t="s">
        <v>742</v>
      </c>
      <c r="G228" s="280" t="s">
        <v>117</v>
      </c>
      <c r="H228" s="279" t="s">
        <v>94</v>
      </c>
      <c r="I228" s="279" t="s">
        <v>239</v>
      </c>
      <c r="J228" s="356" t="s">
        <v>96</v>
      </c>
      <c r="K228" s="282" t="s">
        <v>1314</v>
      </c>
      <c r="L228" s="279">
        <v>2010818</v>
      </c>
      <c r="M228" s="356" t="s">
        <v>1621</v>
      </c>
      <c r="N228" s="281" t="s">
        <v>379</v>
      </c>
      <c r="O228" s="279" t="s">
        <v>1633</v>
      </c>
      <c r="P228" s="482" t="s">
        <v>1623</v>
      </c>
      <c r="Q228" s="279">
        <v>774847246</v>
      </c>
      <c r="R228" s="279" t="s">
        <v>1624</v>
      </c>
      <c r="S228" s="305" t="s">
        <v>1194</v>
      </c>
      <c r="T228" s="248" t="s">
        <v>105</v>
      </c>
      <c r="U228" s="248" t="s">
        <v>379</v>
      </c>
      <c r="V228" s="367" t="s">
        <v>107</v>
      </c>
      <c r="W228" s="343">
        <v>46132</v>
      </c>
      <c r="X228" s="324">
        <v>0</v>
      </c>
      <c r="Y228" s="251" t="s">
        <v>1325</v>
      </c>
      <c r="Z228" s="248" t="s">
        <v>748</v>
      </c>
      <c r="AA228" s="249" t="s">
        <v>1634</v>
      </c>
      <c r="AB228" s="248" t="s">
        <v>1378</v>
      </c>
      <c r="AC228" s="249" t="s">
        <v>1635</v>
      </c>
      <c r="AD228" s="248" t="s">
        <v>247</v>
      </c>
      <c r="AE228" s="248" t="s">
        <v>866</v>
      </c>
      <c r="AF228" s="248" t="s">
        <v>639</v>
      </c>
      <c r="AG228" s="249" t="s">
        <v>1632</v>
      </c>
      <c r="AH228" s="334">
        <v>0.69</v>
      </c>
      <c r="AI228" s="332" t="s">
        <v>934</v>
      </c>
      <c r="AJ228" s="294" t="s">
        <v>334</v>
      </c>
      <c r="AK228" s="336" t="s">
        <v>1626</v>
      </c>
      <c r="AL228" s="348" t="s">
        <v>1627</v>
      </c>
      <c r="AM228" s="466" t="s">
        <v>85</v>
      </c>
      <c r="AN228" s="460"/>
      <c r="AO228" s="460">
        <f t="shared" si="42"/>
        <v>1</v>
      </c>
      <c r="AP228" s="460">
        <f t="shared" si="43"/>
        <v>0</v>
      </c>
      <c r="AQ228" s="471">
        <f t="shared" si="44"/>
        <v>0</v>
      </c>
      <c r="AR228" s="460" t="str">
        <f t="shared" si="45"/>
        <v>2010818Trái cây</v>
      </c>
    </row>
    <row r="229" spans="1:44" s="170" customFormat="1" ht="18.75" customHeight="1">
      <c r="A229" s="78">
        <v>226</v>
      </c>
      <c r="B229" s="279">
        <v>2026</v>
      </c>
      <c r="C229" s="279" t="s">
        <v>1297</v>
      </c>
      <c r="D229" s="280" t="s">
        <v>90</v>
      </c>
      <c r="E229" s="279" t="s">
        <v>115</v>
      </c>
      <c r="F229" s="281" t="s">
        <v>742</v>
      </c>
      <c r="G229" s="280" t="s">
        <v>117</v>
      </c>
      <c r="H229" s="279" t="s">
        <v>94</v>
      </c>
      <c r="I229" s="279" t="s">
        <v>239</v>
      </c>
      <c r="J229" s="356" t="s">
        <v>96</v>
      </c>
      <c r="K229" s="282" t="s">
        <v>1314</v>
      </c>
      <c r="L229" s="279">
        <v>2010818</v>
      </c>
      <c r="M229" s="356" t="s">
        <v>1621</v>
      </c>
      <c r="N229" s="281" t="s">
        <v>379</v>
      </c>
      <c r="O229" s="279" t="s">
        <v>1636</v>
      </c>
      <c r="P229" s="482" t="s">
        <v>1623</v>
      </c>
      <c r="Q229" s="279">
        <v>774847246</v>
      </c>
      <c r="R229" s="279" t="s">
        <v>1624</v>
      </c>
      <c r="S229" s="305" t="s">
        <v>1194</v>
      </c>
      <c r="T229" s="248" t="s">
        <v>105</v>
      </c>
      <c r="U229" s="248" t="s">
        <v>379</v>
      </c>
      <c r="V229" s="367" t="s">
        <v>107</v>
      </c>
      <c r="W229" s="343">
        <v>46132</v>
      </c>
      <c r="X229" s="324">
        <v>0.61</v>
      </c>
      <c r="Y229" s="251" t="s">
        <v>934</v>
      </c>
      <c r="Z229" s="248"/>
      <c r="AA229" s="248" t="s">
        <v>379</v>
      </c>
      <c r="AB229" s="248" t="s">
        <v>1378</v>
      </c>
      <c r="AC229" s="249" t="s">
        <v>1631</v>
      </c>
      <c r="AD229" s="248" t="s">
        <v>247</v>
      </c>
      <c r="AE229" s="248" t="s">
        <v>866</v>
      </c>
      <c r="AF229" s="248" t="s">
        <v>639</v>
      </c>
      <c r="AG229" s="249" t="s">
        <v>1632</v>
      </c>
      <c r="AH229" s="335">
        <v>0.64</v>
      </c>
      <c r="AI229" s="333" t="s">
        <v>934</v>
      </c>
      <c r="AJ229" s="302" t="s">
        <v>334</v>
      </c>
      <c r="AK229" s="279" t="s">
        <v>1626</v>
      </c>
      <c r="AL229" s="349" t="s">
        <v>1627</v>
      </c>
      <c r="AM229" s="467" t="s">
        <v>85</v>
      </c>
      <c r="AN229" s="460"/>
      <c r="AO229" s="460">
        <f t="shared" si="42"/>
        <v>1</v>
      </c>
      <c r="AP229" s="460">
        <f t="shared" si="43"/>
        <v>0</v>
      </c>
      <c r="AQ229" s="471">
        <f t="shared" si="44"/>
        <v>0</v>
      </c>
      <c r="AR229" s="460" t="str">
        <f t="shared" si="45"/>
        <v>2010818Trái cây</v>
      </c>
    </row>
    <row r="230" spans="1:44" s="170" customFormat="1" ht="18.75" customHeight="1">
      <c r="A230" s="78">
        <v>227</v>
      </c>
      <c r="B230" s="279">
        <v>2026</v>
      </c>
      <c r="C230" s="279" t="s">
        <v>1297</v>
      </c>
      <c r="D230" s="280" t="s">
        <v>90</v>
      </c>
      <c r="E230" s="279" t="s">
        <v>115</v>
      </c>
      <c r="F230" s="281" t="s">
        <v>742</v>
      </c>
      <c r="G230" s="280" t="s">
        <v>117</v>
      </c>
      <c r="H230" s="279" t="s">
        <v>94</v>
      </c>
      <c r="I230" s="248" t="s">
        <v>165</v>
      </c>
      <c r="J230" s="338" t="s">
        <v>132</v>
      </c>
      <c r="K230" s="282" t="s">
        <v>1314</v>
      </c>
      <c r="L230" s="279">
        <v>2010453</v>
      </c>
      <c r="M230" s="356" t="s">
        <v>1637</v>
      </c>
      <c r="N230" s="281" t="s">
        <v>1638</v>
      </c>
      <c r="O230" s="279" t="s">
        <v>379</v>
      </c>
      <c r="P230" s="475" t="s">
        <v>1639</v>
      </c>
      <c r="Q230" s="260">
        <v>916260911</v>
      </c>
      <c r="R230" s="260" t="s">
        <v>1640</v>
      </c>
      <c r="S230" s="305" t="s">
        <v>1641</v>
      </c>
      <c r="T230" s="248" t="s">
        <v>126</v>
      </c>
      <c r="U230" s="248" t="s">
        <v>379</v>
      </c>
      <c r="V230" s="367" t="s">
        <v>107</v>
      </c>
      <c r="W230" s="343">
        <v>46132</v>
      </c>
      <c r="X230" s="324">
        <v>0.8</v>
      </c>
      <c r="Y230" s="251" t="s">
        <v>1303</v>
      </c>
      <c r="Z230" s="248"/>
      <c r="AA230" s="248" t="s">
        <v>379</v>
      </c>
      <c r="AB230" s="248" t="s">
        <v>108</v>
      </c>
      <c r="AC230" s="248" t="s">
        <v>1642</v>
      </c>
      <c r="AD230" s="248" t="s">
        <v>1218</v>
      </c>
      <c r="AE230" s="248" t="s">
        <v>1643</v>
      </c>
      <c r="AF230" s="248" t="s">
        <v>639</v>
      </c>
      <c r="AG230" s="249" t="s">
        <v>1644</v>
      </c>
      <c r="AH230" s="252">
        <v>0.8</v>
      </c>
      <c r="AI230" s="251" t="s">
        <v>1303</v>
      </c>
      <c r="AJ230" s="248" t="s">
        <v>379</v>
      </c>
      <c r="AK230" s="248" t="s">
        <v>379</v>
      </c>
      <c r="AL230" s="346" t="s">
        <v>1645</v>
      </c>
      <c r="AM230" s="463" t="str">
        <f t="shared" ref="AM230:AM244" si="48">IF(AI230="","",IF(AH230&lt;60%,"Không đạt","Đạt"))</f>
        <v>Đạt</v>
      </c>
      <c r="AN230" s="460"/>
      <c r="AO230" s="460">
        <f t="shared" si="42"/>
        <v>1</v>
      </c>
      <c r="AP230" s="460">
        <f t="shared" si="43"/>
        <v>0</v>
      </c>
      <c r="AQ230" s="471">
        <f t="shared" si="44"/>
        <v>0</v>
      </c>
      <c r="AR230" s="460" t="str">
        <f t="shared" si="45"/>
        <v>2010453Trái cây</v>
      </c>
    </row>
    <row r="231" spans="1:44" s="170" customFormat="1" ht="18.75" customHeight="1">
      <c r="A231" s="78">
        <v>228</v>
      </c>
      <c r="B231" s="279">
        <v>2026</v>
      </c>
      <c r="C231" s="279" t="s">
        <v>1297</v>
      </c>
      <c r="D231" s="280" t="s">
        <v>90</v>
      </c>
      <c r="E231" s="279" t="s">
        <v>115</v>
      </c>
      <c r="F231" s="281" t="s">
        <v>742</v>
      </c>
      <c r="G231" s="280" t="s">
        <v>117</v>
      </c>
      <c r="H231" s="279" t="s">
        <v>94</v>
      </c>
      <c r="I231" s="248" t="s">
        <v>165</v>
      </c>
      <c r="J231" s="338" t="s">
        <v>96</v>
      </c>
      <c r="K231" s="282" t="s">
        <v>1314</v>
      </c>
      <c r="L231" s="279">
        <v>2010453</v>
      </c>
      <c r="M231" s="356" t="s">
        <v>1637</v>
      </c>
      <c r="N231" s="281" t="s">
        <v>379</v>
      </c>
      <c r="O231" s="279" t="s">
        <v>1646</v>
      </c>
      <c r="P231" s="475" t="s">
        <v>1639</v>
      </c>
      <c r="Q231" s="260">
        <v>916260911</v>
      </c>
      <c r="R231" s="260" t="s">
        <v>1640</v>
      </c>
      <c r="S231" s="305" t="s">
        <v>1647</v>
      </c>
      <c r="T231" s="248" t="s">
        <v>126</v>
      </c>
      <c r="U231" s="248" t="s">
        <v>379</v>
      </c>
      <c r="V231" s="367" t="s">
        <v>107</v>
      </c>
      <c r="W231" s="343">
        <v>46132</v>
      </c>
      <c r="X231" s="324">
        <v>0.83</v>
      </c>
      <c r="Y231" s="251" t="s">
        <v>1303</v>
      </c>
      <c r="Z231" s="248"/>
      <c r="AA231" s="248" t="s">
        <v>379</v>
      </c>
      <c r="AB231" s="248"/>
      <c r="AC231" s="248" t="s">
        <v>379</v>
      </c>
      <c r="AD231" s="248" t="s">
        <v>247</v>
      </c>
      <c r="AE231" s="248" t="s">
        <v>1648</v>
      </c>
      <c r="AF231" s="248"/>
      <c r="AG231" s="248" t="s">
        <v>379</v>
      </c>
      <c r="AH231" s="252">
        <v>0.83</v>
      </c>
      <c r="AI231" s="251" t="s">
        <v>1303</v>
      </c>
      <c r="AJ231" s="248" t="s">
        <v>379</v>
      </c>
      <c r="AK231" s="248" t="s">
        <v>379</v>
      </c>
      <c r="AL231" s="346" t="s">
        <v>1645</v>
      </c>
      <c r="AM231" s="463" t="str">
        <f t="shared" si="48"/>
        <v>Đạt</v>
      </c>
      <c r="AN231" s="460"/>
      <c r="AO231" s="460">
        <f t="shared" si="42"/>
        <v>1</v>
      </c>
      <c r="AP231" s="460">
        <f t="shared" si="43"/>
        <v>0</v>
      </c>
      <c r="AQ231" s="471">
        <f t="shared" si="44"/>
        <v>0</v>
      </c>
      <c r="AR231" s="460" t="str">
        <f t="shared" si="45"/>
        <v>2010453Trái cây</v>
      </c>
    </row>
    <row r="232" spans="1:44" s="170" customFormat="1" ht="18.75" customHeight="1">
      <c r="A232" s="78">
        <v>229</v>
      </c>
      <c r="B232" s="279">
        <v>2026</v>
      </c>
      <c r="C232" s="279" t="s">
        <v>1297</v>
      </c>
      <c r="D232" s="280" t="s">
        <v>90</v>
      </c>
      <c r="E232" s="279" t="s">
        <v>115</v>
      </c>
      <c r="F232" s="281" t="s">
        <v>742</v>
      </c>
      <c r="G232" s="280" t="s">
        <v>117</v>
      </c>
      <c r="H232" s="279" t="s">
        <v>94</v>
      </c>
      <c r="I232" s="248" t="s">
        <v>118</v>
      </c>
      <c r="J232" s="338" t="s">
        <v>96</v>
      </c>
      <c r="K232" s="282" t="s">
        <v>1314</v>
      </c>
      <c r="L232" s="279">
        <v>2010453</v>
      </c>
      <c r="M232" s="356" t="s">
        <v>1637</v>
      </c>
      <c r="N232" s="281" t="s">
        <v>379</v>
      </c>
      <c r="O232" s="279" t="s">
        <v>1649</v>
      </c>
      <c r="P232" s="475" t="s">
        <v>1639</v>
      </c>
      <c r="Q232" s="260">
        <v>916260911</v>
      </c>
      <c r="R232" s="260" t="s">
        <v>1640</v>
      </c>
      <c r="S232" s="305" t="s">
        <v>1650</v>
      </c>
      <c r="T232" s="248" t="s">
        <v>126</v>
      </c>
      <c r="U232" s="248" t="s">
        <v>379</v>
      </c>
      <c r="V232" s="367" t="s">
        <v>107</v>
      </c>
      <c r="W232" s="343">
        <v>46132</v>
      </c>
      <c r="X232" s="324">
        <v>0.74</v>
      </c>
      <c r="Y232" s="251" t="s">
        <v>934</v>
      </c>
      <c r="Z232" s="248"/>
      <c r="AA232" s="248" t="s">
        <v>379</v>
      </c>
      <c r="AB232" s="248"/>
      <c r="AC232" s="248" t="s">
        <v>379</v>
      </c>
      <c r="AD232" s="248" t="s">
        <v>247</v>
      </c>
      <c r="AE232" s="249" t="s">
        <v>1651</v>
      </c>
      <c r="AF232" s="248" t="s">
        <v>128</v>
      </c>
      <c r="AG232" s="248" t="s">
        <v>1652</v>
      </c>
      <c r="AH232" s="252">
        <v>0.74</v>
      </c>
      <c r="AI232" s="251" t="s">
        <v>934</v>
      </c>
      <c r="AJ232" s="248" t="s">
        <v>379</v>
      </c>
      <c r="AK232" s="248" t="s">
        <v>379</v>
      </c>
      <c r="AL232" s="346" t="s">
        <v>1627</v>
      </c>
      <c r="AM232" s="463" t="str">
        <f t="shared" si="48"/>
        <v>Đạt</v>
      </c>
      <c r="AN232" s="460"/>
      <c r="AO232" s="460">
        <f t="shared" si="42"/>
        <v>1</v>
      </c>
      <c r="AP232" s="460">
        <f t="shared" si="43"/>
        <v>0</v>
      </c>
      <c r="AQ232" s="471">
        <f t="shared" si="44"/>
        <v>0</v>
      </c>
      <c r="AR232" s="460" t="str">
        <f t="shared" si="45"/>
        <v>2010453Trái cây</v>
      </c>
    </row>
    <row r="233" spans="1:44" s="170" customFormat="1" ht="18.75" customHeight="1">
      <c r="A233" s="78">
        <v>230</v>
      </c>
      <c r="B233" s="279">
        <v>2026</v>
      </c>
      <c r="C233" s="279" t="s">
        <v>1297</v>
      </c>
      <c r="D233" s="280" t="s">
        <v>90</v>
      </c>
      <c r="E233" s="279" t="s">
        <v>91</v>
      </c>
      <c r="F233" s="281" t="s">
        <v>92</v>
      </c>
      <c r="G233" s="280" t="s">
        <v>93</v>
      </c>
      <c r="H233" s="279" t="s">
        <v>216</v>
      </c>
      <c r="I233" s="248" t="s">
        <v>419</v>
      </c>
      <c r="J233" s="338" t="s">
        <v>96</v>
      </c>
      <c r="K233" s="282" t="s">
        <v>1314</v>
      </c>
      <c r="L233" s="279">
        <v>2010727</v>
      </c>
      <c r="M233" s="356" t="s">
        <v>1653</v>
      </c>
      <c r="N233" s="281" t="s">
        <v>1654</v>
      </c>
      <c r="O233" s="279" t="s">
        <v>379</v>
      </c>
      <c r="P233" s="475" t="s">
        <v>379</v>
      </c>
      <c r="Q233" s="260" t="s">
        <v>379</v>
      </c>
      <c r="R233" s="260" t="s">
        <v>379</v>
      </c>
      <c r="S233" s="305" t="s">
        <v>1655</v>
      </c>
      <c r="T233" s="248" t="s">
        <v>474</v>
      </c>
      <c r="U233" s="248" t="s">
        <v>1656</v>
      </c>
      <c r="V233" s="367" t="s">
        <v>107</v>
      </c>
      <c r="W233" s="343">
        <v>46133</v>
      </c>
      <c r="X233" s="324">
        <v>0.622</v>
      </c>
      <c r="Y233" s="251" t="s">
        <v>934</v>
      </c>
      <c r="Z233" s="248"/>
      <c r="AA233" s="248" t="s">
        <v>379</v>
      </c>
      <c r="AB233" s="248" t="s">
        <v>554</v>
      </c>
      <c r="AC233" s="249" t="s">
        <v>1657</v>
      </c>
      <c r="AD233" s="248" t="s">
        <v>247</v>
      </c>
      <c r="AE233" s="292" t="s">
        <v>1658</v>
      </c>
      <c r="AF233" s="248" t="s">
        <v>128</v>
      </c>
      <c r="AG233" s="249" t="s">
        <v>1659</v>
      </c>
      <c r="AH233" s="252">
        <v>0.622</v>
      </c>
      <c r="AI233" s="251" t="s">
        <v>934</v>
      </c>
      <c r="AJ233" s="248" t="s">
        <v>379</v>
      </c>
      <c r="AK233" s="248" t="s">
        <v>379</v>
      </c>
      <c r="AL233" s="346" t="s">
        <v>1660</v>
      </c>
      <c r="AM233" s="463" t="str">
        <f t="shared" si="48"/>
        <v>Đạt</v>
      </c>
      <c r="AN233" s="460"/>
      <c r="AO233" s="460">
        <f t="shared" si="42"/>
        <v>1</v>
      </c>
      <c r="AP233" s="460">
        <f t="shared" si="43"/>
        <v>0</v>
      </c>
      <c r="AQ233" s="471">
        <f t="shared" si="44"/>
        <v>0</v>
      </c>
      <c r="AR233" s="460" t="str">
        <f t="shared" si="45"/>
        <v>2010727Thủy hải sản</v>
      </c>
    </row>
    <row r="234" spans="1:44" s="170" customFormat="1" ht="18.75" customHeight="1">
      <c r="A234" s="78">
        <v>231</v>
      </c>
      <c r="B234" s="279">
        <v>2026</v>
      </c>
      <c r="C234" s="279" t="s">
        <v>1297</v>
      </c>
      <c r="D234" s="280" t="s">
        <v>90</v>
      </c>
      <c r="E234" s="279" t="s">
        <v>115</v>
      </c>
      <c r="F234" s="281" t="s">
        <v>1207</v>
      </c>
      <c r="G234" s="280" t="s">
        <v>1661</v>
      </c>
      <c r="H234" s="279" t="s">
        <v>216</v>
      </c>
      <c r="I234" s="248" t="s">
        <v>419</v>
      </c>
      <c r="J234" s="338" t="s">
        <v>132</v>
      </c>
      <c r="K234" s="282" t="s">
        <v>507</v>
      </c>
      <c r="L234" s="279">
        <v>2004749</v>
      </c>
      <c r="M234" s="356" t="s">
        <v>570</v>
      </c>
      <c r="N234" s="291" t="s">
        <v>1662</v>
      </c>
      <c r="O234" s="286" t="s">
        <v>379</v>
      </c>
      <c r="P234" s="475" t="s">
        <v>588</v>
      </c>
      <c r="Q234" s="260" t="s">
        <v>379</v>
      </c>
      <c r="R234" s="260" t="s">
        <v>379</v>
      </c>
      <c r="S234" s="308" t="s">
        <v>1663</v>
      </c>
      <c r="T234" s="248" t="s">
        <v>227</v>
      </c>
      <c r="U234" s="248" t="s">
        <v>379</v>
      </c>
      <c r="V234" s="367" t="s">
        <v>107</v>
      </c>
      <c r="W234" s="343">
        <v>46133</v>
      </c>
      <c r="X234" s="324">
        <v>0.73199999999999998</v>
      </c>
      <c r="Y234" s="251" t="s">
        <v>934</v>
      </c>
      <c r="Z234" s="248"/>
      <c r="AA234" s="248" t="s">
        <v>379</v>
      </c>
      <c r="AB234" s="248" t="s">
        <v>140</v>
      </c>
      <c r="AC234" s="249" t="s">
        <v>1664</v>
      </c>
      <c r="AD234" s="248"/>
      <c r="AE234" s="249" t="s">
        <v>379</v>
      </c>
      <c r="AF234" s="248" t="s">
        <v>128</v>
      </c>
      <c r="AG234" s="249" t="s">
        <v>1665</v>
      </c>
      <c r="AH234" s="252">
        <v>0.73</v>
      </c>
      <c r="AI234" s="251" t="s">
        <v>934</v>
      </c>
      <c r="AJ234" s="248" t="s">
        <v>379</v>
      </c>
      <c r="AK234" s="248" t="s">
        <v>379</v>
      </c>
      <c r="AL234" s="346" t="s">
        <v>1660</v>
      </c>
      <c r="AM234" s="463" t="str">
        <f t="shared" si="48"/>
        <v>Đạt</v>
      </c>
      <c r="AN234" s="460"/>
      <c r="AO234" s="460">
        <f t="shared" si="42"/>
        <v>1</v>
      </c>
      <c r="AP234" s="460">
        <f t="shared" si="43"/>
        <v>0</v>
      </c>
      <c r="AQ234" s="471">
        <f t="shared" si="44"/>
        <v>0</v>
      </c>
      <c r="AR234" s="460" t="str">
        <f t="shared" si="45"/>
        <v>2004749Trái cây</v>
      </c>
    </row>
    <row r="235" spans="1:44" ht="24.75" customHeight="1">
      <c r="A235" s="78">
        <v>232</v>
      </c>
      <c r="B235" s="46">
        <v>2026</v>
      </c>
      <c r="C235" s="312" t="s">
        <v>1297</v>
      </c>
      <c r="D235" s="295" t="s">
        <v>90</v>
      </c>
      <c r="E235" s="294" t="s">
        <v>115</v>
      </c>
      <c r="F235" s="296" t="s">
        <v>1207</v>
      </c>
      <c r="G235" s="295" t="s">
        <v>1661</v>
      </c>
      <c r="H235" s="336" t="s">
        <v>94</v>
      </c>
      <c r="I235" s="297" t="s">
        <v>199</v>
      </c>
      <c r="J235" s="351" t="s">
        <v>132</v>
      </c>
      <c r="K235" s="298" t="s">
        <v>507</v>
      </c>
      <c r="L235" s="294">
        <v>2062520</v>
      </c>
      <c r="M235" s="358" t="s">
        <v>1666</v>
      </c>
      <c r="N235" s="294" t="s">
        <v>1667</v>
      </c>
      <c r="O235" s="294" t="s">
        <v>379</v>
      </c>
      <c r="P235" s="484" t="s">
        <v>1668</v>
      </c>
      <c r="Q235" s="299">
        <v>908818790</v>
      </c>
      <c r="R235" s="299" t="s">
        <v>1669</v>
      </c>
      <c r="S235" s="300" t="s">
        <v>1670</v>
      </c>
      <c r="T235" s="297" t="s">
        <v>105</v>
      </c>
      <c r="U235" s="297" t="s">
        <v>379</v>
      </c>
      <c r="V235" s="409" t="s">
        <v>107</v>
      </c>
      <c r="W235" s="342">
        <v>46134</v>
      </c>
      <c r="X235" s="327">
        <v>0.55000000000000004</v>
      </c>
      <c r="Y235" s="301" t="s">
        <v>1325</v>
      </c>
      <c r="Z235" s="297"/>
      <c r="AA235" s="297" t="s">
        <v>379</v>
      </c>
      <c r="AB235" s="297" t="s">
        <v>110</v>
      </c>
      <c r="AC235" s="300" t="s">
        <v>1671</v>
      </c>
      <c r="AD235" s="297"/>
      <c r="AE235" s="300" t="s">
        <v>379</v>
      </c>
      <c r="AF235" s="297" t="s">
        <v>128</v>
      </c>
      <c r="AG235" s="300" t="s">
        <v>1672</v>
      </c>
      <c r="AH235" s="247">
        <v>0.67</v>
      </c>
      <c r="AI235" s="251" t="s">
        <v>934</v>
      </c>
      <c r="AJ235" s="302" t="s">
        <v>334</v>
      </c>
      <c r="AK235" s="279" t="s">
        <v>1673</v>
      </c>
      <c r="AL235" s="345" t="s">
        <v>1674</v>
      </c>
      <c r="AM235" s="463" t="str">
        <f t="shared" si="48"/>
        <v>Đạt</v>
      </c>
      <c r="AN235" s="460"/>
      <c r="AO235" s="460">
        <f t="shared" si="42"/>
        <v>1</v>
      </c>
      <c r="AP235" s="460">
        <f t="shared" si="43"/>
        <v>0</v>
      </c>
      <c r="AQ235" s="471">
        <f t="shared" si="44"/>
        <v>0</v>
      </c>
      <c r="AR235" s="460" t="str">
        <f t="shared" si="45"/>
        <v>2062520Trái cây</v>
      </c>
    </row>
    <row r="236" spans="1:44" ht="24.75" customHeight="1">
      <c r="A236" s="78">
        <v>233</v>
      </c>
      <c r="B236" s="311">
        <v>2026</v>
      </c>
      <c r="C236" s="313" t="s">
        <v>1297</v>
      </c>
      <c r="D236" s="303" t="s">
        <v>90</v>
      </c>
      <c r="E236" s="302" t="s">
        <v>115</v>
      </c>
      <c r="F236" s="304" t="s">
        <v>1207</v>
      </c>
      <c r="G236" s="303" t="s">
        <v>1661</v>
      </c>
      <c r="H236" s="279" t="s">
        <v>94</v>
      </c>
      <c r="I236" s="305" t="s">
        <v>199</v>
      </c>
      <c r="J236" s="338" t="s">
        <v>96</v>
      </c>
      <c r="K236" s="306" t="s">
        <v>507</v>
      </c>
      <c r="L236" s="302">
        <v>2062520</v>
      </c>
      <c r="M236" s="356" t="s">
        <v>1666</v>
      </c>
      <c r="N236" s="302" t="s">
        <v>379</v>
      </c>
      <c r="O236" s="302" t="s">
        <v>1675</v>
      </c>
      <c r="P236" s="485" t="s">
        <v>1668</v>
      </c>
      <c r="Q236" s="307">
        <v>908818790</v>
      </c>
      <c r="R236" s="307" t="s">
        <v>1669</v>
      </c>
      <c r="S236" s="308" t="s">
        <v>1676</v>
      </c>
      <c r="T236" s="305" t="s">
        <v>105</v>
      </c>
      <c r="U236" s="305" t="s">
        <v>379</v>
      </c>
      <c r="V236" s="367" t="s">
        <v>107</v>
      </c>
      <c r="W236" s="343">
        <v>46134</v>
      </c>
      <c r="X236" s="324">
        <v>0.47</v>
      </c>
      <c r="Y236" s="309" t="s">
        <v>1325</v>
      </c>
      <c r="Z236" s="305"/>
      <c r="AA236" s="305" t="s">
        <v>379</v>
      </c>
      <c r="AB236" s="305" t="s">
        <v>1378</v>
      </c>
      <c r="AC236" s="308" t="s">
        <v>1677</v>
      </c>
      <c r="AD236" s="305" t="s">
        <v>247</v>
      </c>
      <c r="AE236" s="308" t="s">
        <v>866</v>
      </c>
      <c r="AF236" s="305" t="s">
        <v>110</v>
      </c>
      <c r="AG236" s="308" t="s">
        <v>1678</v>
      </c>
      <c r="AH236" s="252">
        <v>0.64</v>
      </c>
      <c r="AI236" s="251" t="s">
        <v>934</v>
      </c>
      <c r="AJ236" s="302" t="s">
        <v>334</v>
      </c>
      <c r="AK236" s="279" t="s">
        <v>1673</v>
      </c>
      <c r="AL236" s="345" t="s">
        <v>1674</v>
      </c>
      <c r="AM236" s="463" t="str">
        <f t="shared" si="48"/>
        <v>Đạt</v>
      </c>
      <c r="AN236" s="460"/>
      <c r="AO236" s="460">
        <f t="shared" si="42"/>
        <v>1</v>
      </c>
      <c r="AP236" s="460">
        <f t="shared" si="43"/>
        <v>0</v>
      </c>
      <c r="AQ236" s="471">
        <f t="shared" si="44"/>
        <v>0</v>
      </c>
      <c r="AR236" s="460" t="str">
        <f t="shared" si="45"/>
        <v>2062520Trái cây</v>
      </c>
    </row>
    <row r="237" spans="1:44" ht="24.75" customHeight="1">
      <c r="A237" s="78">
        <v>234</v>
      </c>
      <c r="B237" s="311">
        <v>2026</v>
      </c>
      <c r="C237" s="313" t="s">
        <v>1297</v>
      </c>
      <c r="D237" s="303" t="s">
        <v>90</v>
      </c>
      <c r="E237" s="302" t="s">
        <v>115</v>
      </c>
      <c r="F237" s="304" t="s">
        <v>1207</v>
      </c>
      <c r="G237" s="303" t="s">
        <v>1661</v>
      </c>
      <c r="H237" s="279" t="s">
        <v>94</v>
      </c>
      <c r="I237" s="305" t="s">
        <v>199</v>
      </c>
      <c r="J237" s="338" t="s">
        <v>96</v>
      </c>
      <c r="K237" s="306" t="s">
        <v>507</v>
      </c>
      <c r="L237" s="302">
        <v>2062520</v>
      </c>
      <c r="M237" s="356" t="s">
        <v>1666</v>
      </c>
      <c r="N237" s="302" t="s">
        <v>379</v>
      </c>
      <c r="O237" s="302" t="s">
        <v>1679</v>
      </c>
      <c r="P237" s="485" t="s">
        <v>1668</v>
      </c>
      <c r="Q237" s="307">
        <v>908818790</v>
      </c>
      <c r="R237" s="307" t="s">
        <v>1669</v>
      </c>
      <c r="S237" s="308" t="s">
        <v>1680</v>
      </c>
      <c r="T237" s="305" t="s">
        <v>105</v>
      </c>
      <c r="U237" s="305" t="s">
        <v>379</v>
      </c>
      <c r="V237" s="367" t="s">
        <v>107</v>
      </c>
      <c r="W237" s="343">
        <v>46134</v>
      </c>
      <c r="X237" s="324">
        <v>0.67</v>
      </c>
      <c r="Y237" s="309" t="s">
        <v>934</v>
      </c>
      <c r="Z237" s="305"/>
      <c r="AA237" s="305" t="s">
        <v>379</v>
      </c>
      <c r="AB237" s="305" t="s">
        <v>1378</v>
      </c>
      <c r="AC237" s="308" t="s">
        <v>1681</v>
      </c>
      <c r="AD237" s="305" t="s">
        <v>247</v>
      </c>
      <c r="AE237" s="308" t="s">
        <v>866</v>
      </c>
      <c r="AF237" s="305" t="s">
        <v>639</v>
      </c>
      <c r="AG237" s="308" t="s">
        <v>1682</v>
      </c>
      <c r="AH237" s="252">
        <v>0.67</v>
      </c>
      <c r="AI237" s="251" t="s">
        <v>934</v>
      </c>
      <c r="AJ237" s="305" t="s">
        <v>379</v>
      </c>
      <c r="AK237" s="305" t="s">
        <v>379</v>
      </c>
      <c r="AL237" s="345" t="s">
        <v>1674</v>
      </c>
      <c r="AM237" s="463" t="str">
        <f t="shared" si="48"/>
        <v>Đạt</v>
      </c>
      <c r="AN237" s="460"/>
      <c r="AO237" s="460">
        <f t="shared" si="42"/>
        <v>1</v>
      </c>
      <c r="AP237" s="460">
        <f t="shared" si="43"/>
        <v>0</v>
      </c>
      <c r="AQ237" s="471">
        <f t="shared" si="44"/>
        <v>0</v>
      </c>
      <c r="AR237" s="460" t="str">
        <f t="shared" si="45"/>
        <v>2062520Trái cây</v>
      </c>
    </row>
    <row r="238" spans="1:44" ht="26.25" customHeight="1">
      <c r="A238" s="78">
        <v>235</v>
      </c>
      <c r="B238" s="336">
        <v>2026</v>
      </c>
      <c r="C238" s="336" t="s">
        <v>1297</v>
      </c>
      <c r="D238" s="295" t="s">
        <v>90</v>
      </c>
      <c r="E238" s="294" t="s">
        <v>130</v>
      </c>
      <c r="F238" s="296" t="s">
        <v>1683</v>
      </c>
      <c r="G238" s="296" t="s">
        <v>1661</v>
      </c>
      <c r="H238" s="336" t="s">
        <v>216</v>
      </c>
      <c r="I238" s="294" t="s">
        <v>723</v>
      </c>
      <c r="J238" s="358" t="s">
        <v>132</v>
      </c>
      <c r="K238" s="297" t="s">
        <v>1314</v>
      </c>
      <c r="L238" s="297">
        <v>2008074</v>
      </c>
      <c r="M238" s="351" t="s">
        <v>1684</v>
      </c>
      <c r="N238" s="294" t="s">
        <v>1685</v>
      </c>
      <c r="O238" s="294" t="s">
        <v>379</v>
      </c>
      <c r="P238" s="366" t="s">
        <v>1686</v>
      </c>
      <c r="Q238" s="294">
        <v>973543434</v>
      </c>
      <c r="R238" s="294" t="s">
        <v>1687</v>
      </c>
      <c r="S238" s="4" t="s">
        <v>1688</v>
      </c>
      <c r="T238" s="4" t="s">
        <v>381</v>
      </c>
      <c r="U238" s="4"/>
      <c r="V238" s="30" t="s">
        <v>107</v>
      </c>
      <c r="W238" s="167">
        <v>46133</v>
      </c>
      <c r="X238" s="148">
        <v>0.6</v>
      </c>
      <c r="Y238" s="169" t="str">
        <f>IF(X238="","",IF(X238&lt;60%," Không đạt và ngừng mua hàng",(IF(AND(X238&gt;=60%,X238&lt;=75%),"Đạt mức cơ bản và tái đánh giá sau 6 tháng",(IF(AND(X238&gt;=75%,X238&lt;=90%),"Đạt mức trung bình và tái đánh giá sau 1 năm","Đạt mức cao và tái đánh giá sau 2 năm"))))))</f>
        <v>Đạt mức cơ bản và tái đánh giá sau 6 tháng</v>
      </c>
      <c r="Z238" s="4"/>
      <c r="AA238" s="4"/>
      <c r="AB238" s="82" t="s">
        <v>407</v>
      </c>
      <c r="AC238" s="4" t="s">
        <v>1689</v>
      </c>
      <c r="AD238" s="82" t="s">
        <v>247</v>
      </c>
      <c r="AE238" s="166" t="s">
        <v>1690</v>
      </c>
      <c r="AF238" s="82" t="s">
        <v>128</v>
      </c>
      <c r="AG238" s="4" t="s">
        <v>1691</v>
      </c>
      <c r="AH238" s="150">
        <f>X238</f>
        <v>0.6</v>
      </c>
      <c r="AI238" s="149" t="str">
        <f>IF(AH238="","",IF(AH238&lt;60%," Không đạt và ngừng mua hàng",(IF(AND(AH238&gt;=60%,AH238&lt;=75%),"Đạt mức cơ bản và tái đánh giá sau 6 tháng",(IF(AND(AH238&gt;=75%,AH238&lt;=90%),"Đạt mức trung bình và tái đánh giá sau 1 năm","Đạt mức cao và tái đánh giá sau 2 năm"))))))</f>
        <v>Đạt mức cơ bản và tái đánh giá sau 6 tháng</v>
      </c>
      <c r="AJ238" s="4"/>
      <c r="AK238" s="167"/>
      <c r="AL238" s="337">
        <f t="shared" ref="AL238:AL244" si="49">IF(AI238="","",IF(AI238="Không đạt và ngừng mua hàng",AI238,IF(AI238="Đạt mức cơ bản và tái đánh giá sau 6 tháng",DATE(YEAR(W238),MONTH(W238)+6,DAY(W238)),IF(AI238="Đạt mức trung bình và tái đánh giá sau 1 năm",DATE(YEAR(W238),MONTH(W238)+12,DAY(W238)),IF(AI238="Đạt mức cao và tái đánh giá sau 2 năm",DATE(YEAR(W238),MONTH(W238)+24,DAY(W238)))))))</f>
        <v>46316</v>
      </c>
      <c r="AM238" s="463" t="str">
        <f t="shared" si="48"/>
        <v>Đạt</v>
      </c>
      <c r="AN238" s="460"/>
      <c r="AO238" s="460">
        <f t="shared" si="42"/>
        <v>1</v>
      </c>
      <c r="AP238" s="460">
        <f t="shared" si="43"/>
        <v>0</v>
      </c>
      <c r="AQ238" s="471">
        <f t="shared" si="44"/>
        <v>0</v>
      </c>
      <c r="AR238" s="460" t="str">
        <f t="shared" si="45"/>
        <v>2008074Rau củ</v>
      </c>
    </row>
    <row r="239" spans="1:44" ht="25.5" customHeight="1">
      <c r="A239" s="78">
        <v>236</v>
      </c>
      <c r="B239" s="336">
        <v>2026</v>
      </c>
      <c r="C239" s="336" t="s">
        <v>1297</v>
      </c>
      <c r="D239" s="295" t="s">
        <v>90</v>
      </c>
      <c r="E239" s="294" t="s">
        <v>130</v>
      </c>
      <c r="F239" s="296" t="s">
        <v>1683</v>
      </c>
      <c r="G239" s="296" t="s">
        <v>1661</v>
      </c>
      <c r="H239" s="336" t="s">
        <v>216</v>
      </c>
      <c r="I239" s="294" t="s">
        <v>419</v>
      </c>
      <c r="J239" s="358" t="s">
        <v>132</v>
      </c>
      <c r="K239" s="298" t="s">
        <v>97</v>
      </c>
      <c r="L239" s="294">
        <v>2002599</v>
      </c>
      <c r="M239" s="358" t="s">
        <v>1692</v>
      </c>
      <c r="N239" s="296" t="s">
        <v>1693</v>
      </c>
      <c r="O239" s="294" t="s">
        <v>379</v>
      </c>
      <c r="P239" s="366" t="s">
        <v>1694</v>
      </c>
      <c r="Q239" s="294">
        <v>984920986</v>
      </c>
      <c r="R239" s="294" t="s">
        <v>1695</v>
      </c>
      <c r="S239" s="4" t="s">
        <v>1688</v>
      </c>
      <c r="T239" s="4" t="s">
        <v>227</v>
      </c>
      <c r="U239" s="4" t="s">
        <v>474</v>
      </c>
      <c r="V239" s="30" t="s">
        <v>107</v>
      </c>
      <c r="W239" s="167">
        <v>46136</v>
      </c>
      <c r="X239" s="168">
        <v>0.73570000000000002</v>
      </c>
      <c r="Y239" s="169" t="str">
        <f>IF(X239="","",IF(X239&lt;60%," Không đạt và ngừng mua hàng",(IF(AND(X239&gt;=60%,X239&lt;=75%),"Đạt mức cơ bản và tái đánh giá sau 6 tháng",(IF(AND(X239&gt;=75%,X239&lt;=90%),"Đạt mức trung bình và tái đánh giá sau 1 năm","Đạt mức cao và tái đánh giá sau 2 năm"))))))</f>
        <v>Đạt mức cơ bản và tái đánh giá sau 6 tháng</v>
      </c>
      <c r="Z239" s="4"/>
      <c r="AA239" s="4"/>
      <c r="AB239" s="82" t="s">
        <v>140</v>
      </c>
      <c r="AC239" s="4" t="s">
        <v>1696</v>
      </c>
      <c r="AD239" s="82" t="s">
        <v>247</v>
      </c>
      <c r="AE239" s="4" t="s">
        <v>1697</v>
      </c>
      <c r="AF239" s="82" t="s">
        <v>110</v>
      </c>
      <c r="AG239" s="4" t="s">
        <v>1698</v>
      </c>
      <c r="AH239" s="150">
        <f>X239</f>
        <v>0.73570000000000002</v>
      </c>
      <c r="AI239" s="149" t="str">
        <f>IF(AH239="","",IF(AH239&lt;60%," Không đạt và ngừng mua hàng",(IF(AND(AH239&gt;=60%,AH239&lt;=75%),"Đạt mức cơ bản và tái đánh giá sau 6 tháng",(IF(AND(AH239&gt;=75%,AH239&lt;=90%),"Đạt mức trung bình và tái đánh giá sau 1 năm","Đạt mức cao và tái đánh giá sau 2 năm"))))))</f>
        <v>Đạt mức cơ bản và tái đánh giá sau 6 tháng</v>
      </c>
      <c r="AJ239" s="4"/>
      <c r="AK239" s="167"/>
      <c r="AL239" s="186">
        <f t="shared" si="49"/>
        <v>46319</v>
      </c>
      <c r="AM239" s="463" t="str">
        <f t="shared" si="48"/>
        <v>Đạt</v>
      </c>
      <c r="AN239" s="460"/>
      <c r="AO239" s="460">
        <f t="shared" si="42"/>
        <v>1</v>
      </c>
      <c r="AP239" s="460">
        <f t="shared" si="43"/>
        <v>0</v>
      </c>
      <c r="AQ239" s="471">
        <f t="shared" si="44"/>
        <v>0</v>
      </c>
      <c r="AR239" s="460" t="str">
        <f t="shared" si="45"/>
        <v>2002599Rau củ</v>
      </c>
    </row>
    <row r="240" spans="1:44" s="48" customFormat="1" ht="25.5" customHeight="1">
      <c r="A240" s="78">
        <v>237</v>
      </c>
      <c r="B240" s="312">
        <v>2026</v>
      </c>
      <c r="C240" s="312" t="s">
        <v>1297</v>
      </c>
      <c r="D240" s="365" t="s">
        <v>90</v>
      </c>
      <c r="E240" s="366" t="s">
        <v>130</v>
      </c>
      <c r="F240" s="360" t="s">
        <v>1313</v>
      </c>
      <c r="G240" s="367" t="s">
        <v>351</v>
      </c>
      <c r="H240" s="367" t="s">
        <v>94</v>
      </c>
      <c r="I240" s="102" t="s">
        <v>250</v>
      </c>
      <c r="J240" s="102" t="s">
        <v>132</v>
      </c>
      <c r="K240" s="368" t="s">
        <v>97</v>
      </c>
      <c r="L240" s="44">
        <v>2010978</v>
      </c>
      <c r="M240" s="126" t="s">
        <v>1699</v>
      </c>
      <c r="N240" s="44" t="s">
        <v>1700</v>
      </c>
      <c r="O240" s="82"/>
      <c r="P240" s="44" t="s">
        <v>1701</v>
      </c>
      <c r="Q240" s="44">
        <v>917520243</v>
      </c>
      <c r="R240" s="44" t="s">
        <v>1702</v>
      </c>
      <c r="S240" s="82" t="s">
        <v>1703</v>
      </c>
      <c r="T240" s="82" t="s">
        <v>257</v>
      </c>
      <c r="U240" s="82"/>
      <c r="V240" s="30" t="s">
        <v>107</v>
      </c>
      <c r="W240" s="106">
        <v>46136</v>
      </c>
      <c r="X240" s="148">
        <v>0.81</v>
      </c>
      <c r="Y240" s="149" t="str">
        <f>IF(X240="","",IF(X240&lt;60%," Không đạt và ngừng mua hàng",(IF(AND(X240&gt;=60%,X240&lt;=75%),"Đạt mức cơ bản và tái đánh giá sau 6 tháng",(IF(AND(X240&gt;=75%,X240&lt;=90%),"Đạt mức trung bình và tái đánh giá sau 1 năm","Đạt mức cao và tái đánh giá sau 2 năm"))))))</f>
        <v>Đạt mức trung bình và tái đánh giá sau 1 năm</v>
      </c>
      <c r="Z240" s="82"/>
      <c r="AA240" s="82"/>
      <c r="AB240" s="82"/>
      <c r="AC240" s="82"/>
      <c r="AD240" s="82" t="s">
        <v>247</v>
      </c>
      <c r="AE240" s="82" t="s">
        <v>1704</v>
      </c>
      <c r="AF240" s="82" t="s">
        <v>128</v>
      </c>
      <c r="AG240" s="81" t="s">
        <v>1705</v>
      </c>
      <c r="AH240" s="150">
        <v>0.81</v>
      </c>
      <c r="AI240" s="149" t="str">
        <f>IF(AH240="","",IF(AH240&lt;60%," Không đạt và ngừng mua hàng",(IF(AND(AH240&gt;=60%,AH240&lt;=75%),"Đạt mức cơ bản và tái đánh giá sau 6 tháng",(IF(AND(AH240&gt;=75%,AH240&lt;=90%),"Đạt mức trung bình và tái đánh giá sau 1 năm","Đạt mức cao và tái đánh giá sau 2 năm"))))))</f>
        <v>Đạt mức trung bình và tái đánh giá sau 1 năm</v>
      </c>
      <c r="AJ240" s="82"/>
      <c r="AK240" s="106"/>
      <c r="AL240" s="186">
        <f t="shared" si="49"/>
        <v>46501</v>
      </c>
      <c r="AM240" s="463" t="str">
        <f t="shared" si="48"/>
        <v>Đạt</v>
      </c>
      <c r="AN240" s="460"/>
      <c r="AO240" s="460">
        <f t="shared" si="42"/>
        <v>1</v>
      </c>
      <c r="AP240" s="460">
        <f t="shared" si="43"/>
        <v>0</v>
      </c>
      <c r="AQ240" s="471">
        <f t="shared" si="44"/>
        <v>0</v>
      </c>
      <c r="AR240" s="460" t="str">
        <f t="shared" si="45"/>
        <v>2010978Rau củ</v>
      </c>
    </row>
    <row r="241" spans="1:44" s="48" customFormat="1" ht="25.5" customHeight="1">
      <c r="A241" s="78">
        <v>238</v>
      </c>
      <c r="B241" s="312">
        <v>2026</v>
      </c>
      <c r="C241" s="312" t="s">
        <v>1297</v>
      </c>
      <c r="D241" s="82" t="s">
        <v>630</v>
      </c>
      <c r="E241" s="102" t="s">
        <v>188</v>
      </c>
      <c r="F241" s="381" t="s">
        <v>673</v>
      </c>
      <c r="G241" s="381" t="s">
        <v>190</v>
      </c>
      <c r="H241" s="367" t="s">
        <v>94</v>
      </c>
      <c r="I241" s="102" t="s">
        <v>118</v>
      </c>
      <c r="J241" s="102" t="s">
        <v>132</v>
      </c>
      <c r="K241" s="368" t="s">
        <v>97</v>
      </c>
      <c r="L241" s="374">
        <v>2008325</v>
      </c>
      <c r="M241" s="375" t="s">
        <v>1706</v>
      </c>
      <c r="N241" s="376" t="s">
        <v>1707</v>
      </c>
      <c r="O241" s="82"/>
      <c r="P241" s="377" t="s">
        <v>1708</v>
      </c>
      <c r="Q241" s="378" t="s">
        <v>1709</v>
      </c>
      <c r="R241" s="379" t="s">
        <v>1710</v>
      </c>
      <c r="S241" s="82" t="s">
        <v>1711</v>
      </c>
      <c r="T241" s="380" t="s">
        <v>302</v>
      </c>
      <c r="U241" s="82"/>
      <c r="V241" s="30" t="s">
        <v>107</v>
      </c>
      <c r="W241" s="106">
        <v>46136</v>
      </c>
      <c r="X241" s="148">
        <v>0.82</v>
      </c>
      <c r="Y241" s="149" t="str">
        <f>IF(X241="","",IF(X241&lt;60%," Không đạt và ngừng mua hàng",(IF(AND(X241&gt;=60%,X241&lt;=75%),"Đạt mức cơ bản và tái đánh giá sau 6 tháng",(IF(AND(X241&gt;=75%,X241&lt;=90%),"Đạt mức trung bình và tái đánh giá sau 1 năm","Đạt mức cao và tái đánh giá sau 2 năm"))))))</f>
        <v>Đạt mức trung bình và tái đánh giá sau 1 năm</v>
      </c>
      <c r="Z241" s="82"/>
      <c r="AA241" s="82"/>
      <c r="AB241" s="82" t="s">
        <v>108</v>
      </c>
      <c r="AC241" s="81" t="s">
        <v>1712</v>
      </c>
      <c r="AD241" s="82" t="s">
        <v>247</v>
      </c>
      <c r="AE241" s="82" t="s">
        <v>1713</v>
      </c>
      <c r="AF241" s="82" t="s">
        <v>128</v>
      </c>
      <c r="AG241" s="81" t="s">
        <v>1714</v>
      </c>
      <c r="AH241" s="148">
        <v>0.82</v>
      </c>
      <c r="AI241" s="149" t="str">
        <f>IF(AH241="","",IF(AH241&lt;60%," Không đạt và ngừng mua hàng",(IF(AND(AH241&gt;=60%,AH241&lt;=75%),"Đạt mức cơ bản và tái đánh giá sau 6 tháng",(IF(AND(AH241&gt;=75%,AH241&lt;=90%),"Đạt mức trung bình và tái đánh giá sau 1 năm","Đạt mức cao và tái đánh giá sau 2 năm"))))))</f>
        <v>Đạt mức trung bình và tái đánh giá sau 1 năm</v>
      </c>
      <c r="AJ241" s="82"/>
      <c r="AK241" s="106"/>
      <c r="AL241" s="186">
        <f t="shared" si="49"/>
        <v>46501</v>
      </c>
      <c r="AM241" s="463" t="str">
        <f t="shared" si="48"/>
        <v>Đạt</v>
      </c>
      <c r="AN241" s="460"/>
      <c r="AO241" s="460">
        <f t="shared" si="42"/>
        <v>1</v>
      </c>
      <c r="AP241" s="460">
        <f t="shared" si="43"/>
        <v>0</v>
      </c>
      <c r="AQ241" s="471">
        <f t="shared" si="44"/>
        <v>0</v>
      </c>
      <c r="AR241" s="460" t="str">
        <f t="shared" si="45"/>
        <v>2008325Thức ăn nấu sẵn</v>
      </c>
    </row>
    <row r="242" spans="1:44" ht="25.5" customHeight="1">
      <c r="A242" s="78">
        <v>239</v>
      </c>
      <c r="B242" s="409">
        <v>2026</v>
      </c>
      <c r="C242" s="409" t="s">
        <v>1297</v>
      </c>
      <c r="D242" s="297" t="s">
        <v>90</v>
      </c>
      <c r="E242" s="299" t="s">
        <v>130</v>
      </c>
      <c r="F242" s="382" t="s">
        <v>1313</v>
      </c>
      <c r="G242" s="297" t="s">
        <v>351</v>
      </c>
      <c r="H242" s="244" t="s">
        <v>94</v>
      </c>
      <c r="I242" s="297" t="s">
        <v>118</v>
      </c>
      <c r="J242" s="297" t="s">
        <v>132</v>
      </c>
      <c r="K242" s="297" t="s">
        <v>97</v>
      </c>
      <c r="L242" s="297">
        <v>2003784</v>
      </c>
      <c r="M242" s="297" t="s">
        <v>1715</v>
      </c>
      <c r="N242" s="297" t="s">
        <v>1716</v>
      </c>
      <c r="O242" s="297" t="s">
        <v>379</v>
      </c>
      <c r="P242" s="379" t="s">
        <v>1717</v>
      </c>
      <c r="Q242" s="299">
        <v>902343143</v>
      </c>
      <c r="R242" s="383" t="s">
        <v>1718</v>
      </c>
      <c r="S242" s="297" t="s">
        <v>1719</v>
      </c>
      <c r="T242" s="297" t="s">
        <v>126</v>
      </c>
      <c r="U242" s="297" t="s">
        <v>379</v>
      </c>
      <c r="V242" s="409" t="s">
        <v>107</v>
      </c>
      <c r="W242" s="384">
        <v>46085</v>
      </c>
      <c r="X242" s="245" t="s">
        <v>1720</v>
      </c>
      <c r="Y242" s="301" t="s">
        <v>1303</v>
      </c>
      <c r="Z242" s="297"/>
      <c r="AA242" s="297" t="s">
        <v>379</v>
      </c>
      <c r="AB242" s="297"/>
      <c r="AC242" s="297" t="s">
        <v>379</v>
      </c>
      <c r="AD242" s="297" t="s">
        <v>247</v>
      </c>
      <c r="AE242" s="300" t="s">
        <v>1721</v>
      </c>
      <c r="AF242" s="297" t="s">
        <v>639</v>
      </c>
      <c r="AG242" s="300" t="s">
        <v>1722</v>
      </c>
      <c r="AH242" s="385">
        <v>0.77</v>
      </c>
      <c r="AI242" s="301" t="s">
        <v>1303</v>
      </c>
      <c r="AJ242" s="297" t="s">
        <v>379</v>
      </c>
      <c r="AK242" s="297" t="s">
        <v>379</v>
      </c>
      <c r="AL242" s="186">
        <f t="shared" si="49"/>
        <v>46450</v>
      </c>
      <c r="AM242" s="463" t="str">
        <f t="shared" si="48"/>
        <v>Đạt</v>
      </c>
      <c r="AN242" s="460"/>
      <c r="AO242" s="460">
        <f t="shared" si="42"/>
        <v>1</v>
      </c>
      <c r="AP242" s="460">
        <f t="shared" si="43"/>
        <v>0</v>
      </c>
      <c r="AQ242" s="471">
        <f t="shared" si="44"/>
        <v>0</v>
      </c>
      <c r="AR242" s="460" t="str">
        <f t="shared" si="45"/>
        <v>2003784Rau củ</v>
      </c>
    </row>
    <row r="243" spans="1:44" ht="25.5" customHeight="1">
      <c r="A243" s="78">
        <v>240</v>
      </c>
      <c r="B243" s="367">
        <v>2026</v>
      </c>
      <c r="C243" s="367" t="s">
        <v>1297</v>
      </c>
      <c r="D243" s="305" t="s">
        <v>90</v>
      </c>
      <c r="E243" s="307" t="s">
        <v>130</v>
      </c>
      <c r="F243" s="386" t="s">
        <v>1313</v>
      </c>
      <c r="G243" s="305" t="s">
        <v>351</v>
      </c>
      <c r="H243" s="248" t="s">
        <v>94</v>
      </c>
      <c r="I243" s="305" t="s">
        <v>165</v>
      </c>
      <c r="J243" s="305" t="s">
        <v>96</v>
      </c>
      <c r="K243" s="305" t="s">
        <v>97</v>
      </c>
      <c r="L243" s="305">
        <v>2003784</v>
      </c>
      <c r="M243" s="305" t="s">
        <v>1715</v>
      </c>
      <c r="N243" s="305" t="s">
        <v>379</v>
      </c>
      <c r="O243" s="305" t="s">
        <v>1723</v>
      </c>
      <c r="P243" s="475" t="s">
        <v>1717</v>
      </c>
      <c r="Q243" s="307">
        <v>902343143</v>
      </c>
      <c r="R243" s="387" t="s">
        <v>1718</v>
      </c>
      <c r="S243" s="297" t="s">
        <v>1719</v>
      </c>
      <c r="T243" s="305" t="s">
        <v>126</v>
      </c>
      <c r="U243" s="305" t="s">
        <v>379</v>
      </c>
      <c r="V243" s="367" t="s">
        <v>107</v>
      </c>
      <c r="W243" s="388">
        <v>46085</v>
      </c>
      <c r="X243" s="249" t="s">
        <v>1724</v>
      </c>
      <c r="Y243" s="309" t="s">
        <v>934</v>
      </c>
      <c r="Z243" s="305"/>
      <c r="AA243" s="305" t="s">
        <v>379</v>
      </c>
      <c r="AB243" s="305" t="s">
        <v>108</v>
      </c>
      <c r="AC243" s="308" t="s">
        <v>1725</v>
      </c>
      <c r="AD243" s="305" t="s">
        <v>247</v>
      </c>
      <c r="AE243" s="308" t="s">
        <v>1726</v>
      </c>
      <c r="AF243" s="305" t="s">
        <v>639</v>
      </c>
      <c r="AG243" s="308" t="s">
        <v>1727</v>
      </c>
      <c r="AH243" s="389">
        <v>0.64</v>
      </c>
      <c r="AI243" s="309" t="s">
        <v>934</v>
      </c>
      <c r="AJ243" s="305" t="s">
        <v>379</v>
      </c>
      <c r="AK243" s="305" t="s">
        <v>379</v>
      </c>
      <c r="AL243" s="186">
        <f t="shared" si="49"/>
        <v>46269</v>
      </c>
      <c r="AM243" s="463" t="str">
        <f t="shared" si="48"/>
        <v>Đạt</v>
      </c>
      <c r="AN243" s="460"/>
      <c r="AO243" s="460">
        <f t="shared" si="42"/>
        <v>1</v>
      </c>
      <c r="AP243" s="460">
        <f t="shared" si="43"/>
        <v>0</v>
      </c>
      <c r="AQ243" s="471">
        <f t="shared" si="44"/>
        <v>0</v>
      </c>
      <c r="AR243" s="460" t="str">
        <f t="shared" si="45"/>
        <v>2003784Rau củ</v>
      </c>
    </row>
    <row r="244" spans="1:44" ht="25.5" customHeight="1">
      <c r="A244" s="78">
        <v>241</v>
      </c>
      <c r="B244" s="472">
        <v>2026</v>
      </c>
      <c r="C244" s="390" t="s">
        <v>1297</v>
      </c>
      <c r="D244" s="372" t="s">
        <v>161</v>
      </c>
      <c r="E244" s="372" t="s">
        <v>162</v>
      </c>
      <c r="F244" s="372" t="s">
        <v>1728</v>
      </c>
      <c r="G244" s="371" t="s">
        <v>478</v>
      </c>
      <c r="H244" s="390" t="s">
        <v>94</v>
      </c>
      <c r="I244" s="372" t="s">
        <v>118</v>
      </c>
      <c r="J244" s="372" t="s">
        <v>132</v>
      </c>
      <c r="K244" s="372" t="s">
        <v>97</v>
      </c>
      <c r="L244" s="406">
        <v>2006872</v>
      </c>
      <c r="M244" s="372" t="s">
        <v>1729</v>
      </c>
      <c r="N244" s="372" t="s">
        <v>1730</v>
      </c>
      <c r="O244" s="372" t="s">
        <v>379</v>
      </c>
      <c r="P244" s="372" t="s">
        <v>379</v>
      </c>
      <c r="Q244" s="372">
        <v>969147140</v>
      </c>
      <c r="R244" s="373" t="s">
        <v>1731</v>
      </c>
      <c r="S244" s="371" t="s">
        <v>1732</v>
      </c>
      <c r="T244" s="371" t="s">
        <v>504</v>
      </c>
      <c r="U244" s="371" t="s">
        <v>379</v>
      </c>
      <c r="V244" s="477" t="s">
        <v>107</v>
      </c>
      <c r="W244" s="486">
        <v>46136</v>
      </c>
      <c r="X244" s="371" t="s">
        <v>1733</v>
      </c>
      <c r="Y244" s="251" t="s">
        <v>1325</v>
      </c>
      <c r="Z244" s="371"/>
      <c r="AA244" s="371" t="s">
        <v>379</v>
      </c>
      <c r="AB244" s="371" t="s">
        <v>140</v>
      </c>
      <c r="AC244" s="371" t="s">
        <v>1734</v>
      </c>
      <c r="AD244" s="371" t="s">
        <v>247</v>
      </c>
      <c r="AE244" s="371" t="s">
        <v>1735</v>
      </c>
      <c r="AF244" s="371" t="s">
        <v>128</v>
      </c>
      <c r="AG244" s="371" t="s">
        <v>1736</v>
      </c>
      <c r="AH244" s="389">
        <v>0.55900000000000005</v>
      </c>
      <c r="AI244" s="149" t="s">
        <v>1737</v>
      </c>
      <c r="AJ244" s="371" t="s">
        <v>379</v>
      </c>
      <c r="AK244" s="371" t="s">
        <v>379</v>
      </c>
      <c r="AL244" s="186" t="b">
        <f t="shared" si="49"/>
        <v>0</v>
      </c>
      <c r="AM244" s="463" t="str">
        <f t="shared" si="48"/>
        <v>Không đạt</v>
      </c>
      <c r="AN244" s="460"/>
      <c r="AO244" s="460">
        <f t="shared" si="42"/>
        <v>0</v>
      </c>
      <c r="AP244" s="460">
        <f t="shared" si="43"/>
        <v>1</v>
      </c>
      <c r="AQ244" s="471">
        <f t="shared" si="44"/>
        <v>0</v>
      </c>
      <c r="AR244" s="460" t="str">
        <f t="shared" si="45"/>
        <v>2006872Bánh kẹo</v>
      </c>
    </row>
    <row r="245" spans="1:44" ht="30.75">
      <c r="A245" s="78">
        <v>242</v>
      </c>
      <c r="B245" s="575">
        <v>2026</v>
      </c>
      <c r="C245" s="575" t="s">
        <v>1738</v>
      </c>
      <c r="D245" s="587" t="s">
        <v>90</v>
      </c>
      <c r="E245" s="575" t="s">
        <v>582</v>
      </c>
      <c r="F245" s="590" t="s">
        <v>177</v>
      </c>
      <c r="G245" s="592" t="s">
        <v>93</v>
      </c>
      <c r="H245" s="575" t="s">
        <v>94</v>
      </c>
      <c r="I245" s="575" t="s">
        <v>432</v>
      </c>
      <c r="J245" s="575" t="s">
        <v>178</v>
      </c>
      <c r="K245" s="587" t="s">
        <v>507</v>
      </c>
      <c r="L245" s="575">
        <v>2062698</v>
      </c>
      <c r="M245" s="575" t="s">
        <v>1739</v>
      </c>
      <c r="N245" s="590" t="s">
        <v>1740</v>
      </c>
      <c r="O245" s="590" t="s">
        <v>1741</v>
      </c>
      <c r="P245" s="606" t="s">
        <v>1742</v>
      </c>
      <c r="Q245" s="606" t="s">
        <v>1743</v>
      </c>
      <c r="R245" s="606" t="s">
        <v>1744</v>
      </c>
      <c r="S245" s="590" t="s">
        <v>1745</v>
      </c>
      <c r="T245" s="575" t="s">
        <v>439</v>
      </c>
      <c r="U245" s="575" t="s">
        <v>379</v>
      </c>
      <c r="V245" s="575" t="s">
        <v>107</v>
      </c>
      <c r="W245" s="615">
        <v>46141</v>
      </c>
      <c r="X245" s="623">
        <v>0.55900000000000005</v>
      </c>
      <c r="Y245" s="629" t="s">
        <v>1325</v>
      </c>
      <c r="Z245" s="575" t="s">
        <v>461</v>
      </c>
      <c r="AA245" s="575" t="s">
        <v>1746</v>
      </c>
      <c r="AB245" s="590" t="s">
        <v>108</v>
      </c>
      <c r="AC245" s="575" t="s">
        <v>1747</v>
      </c>
      <c r="AD245" s="590" t="s">
        <v>247</v>
      </c>
      <c r="AE245" s="575" t="s">
        <v>1748</v>
      </c>
      <c r="AF245" s="590" t="s">
        <v>128</v>
      </c>
      <c r="AG245" s="575" t="s">
        <v>1749</v>
      </c>
      <c r="AH245" s="623">
        <v>0.55900000000000005</v>
      </c>
      <c r="AI245" s="649" t="s">
        <v>1325</v>
      </c>
      <c r="AJ245" s="575" t="s">
        <v>379</v>
      </c>
      <c r="AK245" s="575" t="s">
        <v>379</v>
      </c>
      <c r="AL245" s="649" t="b">
        <v>0</v>
      </c>
      <c r="AM245" s="649" t="s">
        <v>86</v>
      </c>
      <c r="AN245" s="660"/>
      <c r="AO245" s="660"/>
      <c r="AP245" s="660"/>
      <c r="AQ245" s="660"/>
      <c r="AR245" s="660"/>
    </row>
    <row r="246" spans="1:44" ht="61.5">
      <c r="A246" s="78">
        <v>243</v>
      </c>
      <c r="B246" s="575">
        <v>2026</v>
      </c>
      <c r="C246" s="575" t="s">
        <v>1738</v>
      </c>
      <c r="D246" s="587" t="s">
        <v>90</v>
      </c>
      <c r="E246" s="575" t="s">
        <v>582</v>
      </c>
      <c r="F246" s="590" t="s">
        <v>177</v>
      </c>
      <c r="G246" s="592" t="s">
        <v>93</v>
      </c>
      <c r="H246" s="575" t="s">
        <v>94</v>
      </c>
      <c r="I246" s="575" t="s">
        <v>432</v>
      </c>
      <c r="J246" s="575" t="s">
        <v>178</v>
      </c>
      <c r="K246" s="587" t="s">
        <v>507</v>
      </c>
      <c r="L246" s="575">
        <v>2062698</v>
      </c>
      <c r="M246" s="575" t="s">
        <v>1739</v>
      </c>
      <c r="N246" s="590" t="s">
        <v>1740</v>
      </c>
      <c r="O246" s="590" t="s">
        <v>1750</v>
      </c>
      <c r="P246" s="606" t="s">
        <v>1742</v>
      </c>
      <c r="Q246" s="606" t="s">
        <v>1743</v>
      </c>
      <c r="R246" s="606" t="s">
        <v>1744</v>
      </c>
      <c r="S246" s="590" t="s">
        <v>1751</v>
      </c>
      <c r="T246" s="575" t="s">
        <v>439</v>
      </c>
      <c r="U246" s="575" t="s">
        <v>379</v>
      </c>
      <c r="V246" s="575" t="s">
        <v>107</v>
      </c>
      <c r="W246" s="615">
        <v>46141</v>
      </c>
      <c r="X246" s="623">
        <v>0.58499999999999996</v>
      </c>
      <c r="Y246" s="629" t="s">
        <v>1325</v>
      </c>
      <c r="Z246" s="575"/>
      <c r="AA246" s="575" t="s">
        <v>379</v>
      </c>
      <c r="AB246" s="590" t="s">
        <v>108</v>
      </c>
      <c r="AC246" s="575" t="s">
        <v>1747</v>
      </c>
      <c r="AD246" s="590" t="s">
        <v>247</v>
      </c>
      <c r="AE246" s="575" t="s">
        <v>1752</v>
      </c>
      <c r="AF246" s="590" t="s">
        <v>128</v>
      </c>
      <c r="AG246" s="575" t="s">
        <v>1753</v>
      </c>
      <c r="AH246" s="623">
        <v>0.58499999999999996</v>
      </c>
      <c r="AI246" s="649" t="s">
        <v>1325</v>
      </c>
      <c r="AJ246" s="575" t="s">
        <v>379</v>
      </c>
      <c r="AK246" s="575" t="s">
        <v>379</v>
      </c>
      <c r="AL246" s="649" t="b">
        <v>0</v>
      </c>
      <c r="AM246" s="649" t="s">
        <v>86</v>
      </c>
      <c r="AN246" s="660"/>
      <c r="AO246" s="660"/>
      <c r="AP246" s="660"/>
      <c r="AQ246" s="660"/>
      <c r="AR246" s="660"/>
    </row>
    <row r="247" spans="1:44" ht="123">
      <c r="A247" s="78">
        <v>244</v>
      </c>
      <c r="B247" s="575">
        <v>2026</v>
      </c>
      <c r="C247" s="575" t="s">
        <v>1738</v>
      </c>
      <c r="D247" s="587" t="s">
        <v>630</v>
      </c>
      <c r="E247" s="587" t="s">
        <v>115</v>
      </c>
      <c r="F247" s="592" t="s">
        <v>1683</v>
      </c>
      <c r="G247" s="590" t="s">
        <v>117</v>
      </c>
      <c r="H247" s="575" t="s">
        <v>94</v>
      </c>
      <c r="I247" s="575" t="s">
        <v>250</v>
      </c>
      <c r="J247" s="575" t="s">
        <v>132</v>
      </c>
      <c r="K247" s="587" t="s">
        <v>507</v>
      </c>
      <c r="L247" s="587">
        <v>2011489</v>
      </c>
      <c r="M247" s="587" t="s">
        <v>232</v>
      </c>
      <c r="N247" s="592" t="s">
        <v>1754</v>
      </c>
      <c r="O247" s="592" t="s">
        <v>379</v>
      </c>
      <c r="P247" s="587" t="s">
        <v>1755</v>
      </c>
      <c r="Q247" s="587">
        <v>966540968</v>
      </c>
      <c r="R247" s="610" t="s">
        <v>1756</v>
      </c>
      <c r="S247" s="590" t="s">
        <v>1757</v>
      </c>
      <c r="T247" s="575" t="s">
        <v>257</v>
      </c>
      <c r="U247" s="575" t="s">
        <v>379</v>
      </c>
      <c r="V247" s="575" t="s">
        <v>107</v>
      </c>
      <c r="W247" s="615">
        <v>46117</v>
      </c>
      <c r="X247" s="623">
        <v>0.76</v>
      </c>
      <c r="Y247" s="629" t="s">
        <v>1303</v>
      </c>
      <c r="Z247" s="575"/>
      <c r="AA247" s="575" t="s">
        <v>379</v>
      </c>
      <c r="AB247" s="590" t="s">
        <v>150</v>
      </c>
      <c r="AC247" s="575" t="s">
        <v>1758</v>
      </c>
      <c r="AD247" s="590" t="s">
        <v>247</v>
      </c>
      <c r="AE247" s="590" t="s">
        <v>1759</v>
      </c>
      <c r="AF247" s="590" t="s">
        <v>128</v>
      </c>
      <c r="AG247" s="590" t="s">
        <v>1760</v>
      </c>
      <c r="AH247" s="643">
        <v>0.76</v>
      </c>
      <c r="AI247" s="649" t="s">
        <v>1303</v>
      </c>
      <c r="AJ247" s="575" t="s">
        <v>379</v>
      </c>
      <c r="AK247" s="575" t="s">
        <v>379</v>
      </c>
      <c r="AL247" s="653">
        <v>46482</v>
      </c>
      <c r="AM247" s="658" t="s">
        <v>85</v>
      </c>
      <c r="AN247" s="660"/>
      <c r="AO247" s="660"/>
      <c r="AP247" s="660"/>
      <c r="AQ247" s="660"/>
      <c r="AR247" s="660"/>
    </row>
    <row r="248" spans="1:44" ht="123">
      <c r="A248" s="78">
        <v>245</v>
      </c>
      <c r="B248" s="575">
        <v>2026</v>
      </c>
      <c r="C248" s="575" t="s">
        <v>1738</v>
      </c>
      <c r="D248" s="587" t="s">
        <v>630</v>
      </c>
      <c r="E248" s="587" t="s">
        <v>115</v>
      </c>
      <c r="F248" s="592" t="s">
        <v>1683</v>
      </c>
      <c r="G248" s="590" t="s">
        <v>117</v>
      </c>
      <c r="H248" s="575" t="s">
        <v>94</v>
      </c>
      <c r="I248" s="575" t="s">
        <v>250</v>
      </c>
      <c r="J248" s="575" t="s">
        <v>96</v>
      </c>
      <c r="K248" s="587" t="s">
        <v>507</v>
      </c>
      <c r="L248" s="587">
        <v>2011489</v>
      </c>
      <c r="M248" s="587" t="s">
        <v>232</v>
      </c>
      <c r="N248" s="592" t="s">
        <v>379</v>
      </c>
      <c r="O248" s="592" t="s">
        <v>1761</v>
      </c>
      <c r="P248" s="587" t="s">
        <v>1755</v>
      </c>
      <c r="Q248" s="587">
        <v>966540968</v>
      </c>
      <c r="R248" s="610" t="s">
        <v>1756</v>
      </c>
      <c r="S248" s="590" t="s">
        <v>1757</v>
      </c>
      <c r="T248" s="575" t="s">
        <v>257</v>
      </c>
      <c r="U248" s="575" t="s">
        <v>379</v>
      </c>
      <c r="V248" s="575" t="s">
        <v>107</v>
      </c>
      <c r="W248" s="615">
        <v>46117</v>
      </c>
      <c r="X248" s="623">
        <v>0.61</v>
      </c>
      <c r="Y248" s="629" t="s">
        <v>934</v>
      </c>
      <c r="Z248" s="575"/>
      <c r="AA248" s="575" t="s">
        <v>379</v>
      </c>
      <c r="AB248" s="590"/>
      <c r="AC248" s="575" t="s">
        <v>379</v>
      </c>
      <c r="AD248" s="590" t="s">
        <v>247</v>
      </c>
      <c r="AE248" s="590" t="s">
        <v>1762</v>
      </c>
      <c r="AF248" s="590" t="s">
        <v>174</v>
      </c>
      <c r="AG248" s="575" t="s">
        <v>1763</v>
      </c>
      <c r="AH248" s="643">
        <v>0.61</v>
      </c>
      <c r="AI248" s="649" t="s">
        <v>934</v>
      </c>
      <c r="AJ248" s="575" t="s">
        <v>379</v>
      </c>
      <c r="AK248" s="575" t="s">
        <v>379</v>
      </c>
      <c r="AL248" s="653">
        <v>46300</v>
      </c>
      <c r="AM248" s="658" t="s">
        <v>85</v>
      </c>
      <c r="AN248" s="660"/>
      <c r="AO248" s="660"/>
      <c r="AP248" s="660"/>
      <c r="AQ248" s="660"/>
      <c r="AR248" s="660"/>
    </row>
    <row r="249" spans="1:44" ht="107.65">
      <c r="A249" s="78">
        <v>246</v>
      </c>
      <c r="B249" s="575">
        <v>2026</v>
      </c>
      <c r="C249" s="575" t="s">
        <v>1738</v>
      </c>
      <c r="D249" s="587" t="s">
        <v>630</v>
      </c>
      <c r="E249" s="587" t="s">
        <v>115</v>
      </c>
      <c r="F249" s="592" t="s">
        <v>1683</v>
      </c>
      <c r="G249" s="590" t="s">
        <v>117</v>
      </c>
      <c r="H249" s="575" t="s">
        <v>94</v>
      </c>
      <c r="I249" s="575" t="s">
        <v>311</v>
      </c>
      <c r="J249" s="575" t="s">
        <v>96</v>
      </c>
      <c r="K249" s="587" t="s">
        <v>507</v>
      </c>
      <c r="L249" s="575">
        <v>2003691</v>
      </c>
      <c r="M249" s="575" t="s">
        <v>1764</v>
      </c>
      <c r="N249" s="590" t="s">
        <v>379</v>
      </c>
      <c r="O249" s="590" t="s">
        <v>1765</v>
      </c>
      <c r="P249" s="575" t="s">
        <v>1766</v>
      </c>
      <c r="Q249" s="575">
        <v>938583682</v>
      </c>
      <c r="R249" s="575" t="s">
        <v>1767</v>
      </c>
      <c r="S249" s="590" t="s">
        <v>1768</v>
      </c>
      <c r="T249" s="575" t="s">
        <v>105</v>
      </c>
      <c r="U249" s="575" t="s">
        <v>379</v>
      </c>
      <c r="V249" s="575" t="s">
        <v>107</v>
      </c>
      <c r="W249" s="615">
        <v>46146</v>
      </c>
      <c r="X249" s="624">
        <v>0.69</v>
      </c>
      <c r="Y249" s="629" t="s">
        <v>934</v>
      </c>
      <c r="Z249" s="575"/>
      <c r="AA249" s="575" t="s">
        <v>379</v>
      </c>
      <c r="AB249" s="590" t="s">
        <v>1378</v>
      </c>
      <c r="AC249" s="575" t="s">
        <v>1769</v>
      </c>
      <c r="AD249" s="590" t="s">
        <v>247</v>
      </c>
      <c r="AE249" s="590" t="s">
        <v>1770</v>
      </c>
      <c r="AF249" s="590" t="s">
        <v>639</v>
      </c>
      <c r="AG249" s="590" t="s">
        <v>1771</v>
      </c>
      <c r="AH249" s="643">
        <v>0.69</v>
      </c>
      <c r="AI249" s="649" t="s">
        <v>934</v>
      </c>
      <c r="AJ249" s="575" t="s">
        <v>379</v>
      </c>
      <c r="AK249" s="575" t="s">
        <v>379</v>
      </c>
      <c r="AL249" s="653">
        <v>46330</v>
      </c>
      <c r="AM249" s="658" t="s">
        <v>85</v>
      </c>
      <c r="AN249" s="660"/>
      <c r="AO249" s="660"/>
      <c r="AP249" s="660"/>
      <c r="AQ249" s="660"/>
      <c r="AR249" s="660"/>
    </row>
    <row r="250" spans="1:44" ht="409.5">
      <c r="A250" s="78">
        <v>247</v>
      </c>
      <c r="B250" s="575">
        <v>2026</v>
      </c>
      <c r="C250" s="575" t="s">
        <v>1738</v>
      </c>
      <c r="D250" s="587" t="s">
        <v>630</v>
      </c>
      <c r="E250" s="587" t="s">
        <v>115</v>
      </c>
      <c r="F250" s="592" t="s">
        <v>1772</v>
      </c>
      <c r="G250" s="590" t="s">
        <v>117</v>
      </c>
      <c r="H250" s="575" t="s">
        <v>94</v>
      </c>
      <c r="I250" s="575" t="s">
        <v>311</v>
      </c>
      <c r="J250" s="575" t="s">
        <v>132</v>
      </c>
      <c r="K250" s="587" t="s">
        <v>507</v>
      </c>
      <c r="L250" s="575">
        <v>2062638</v>
      </c>
      <c r="M250" s="575" t="s">
        <v>1773</v>
      </c>
      <c r="N250" s="590" t="s">
        <v>1774</v>
      </c>
      <c r="O250" s="590" t="s">
        <v>379</v>
      </c>
      <c r="P250" s="575" t="s">
        <v>1775</v>
      </c>
      <c r="Q250" s="575">
        <v>913884294</v>
      </c>
      <c r="R250" s="611" t="s">
        <v>1776</v>
      </c>
      <c r="S250" s="590" t="s">
        <v>1777</v>
      </c>
      <c r="T250" s="575" t="s">
        <v>126</v>
      </c>
      <c r="U250" s="575" t="s">
        <v>379</v>
      </c>
      <c r="V250" s="575" t="s">
        <v>107</v>
      </c>
      <c r="W250" s="615">
        <v>46147</v>
      </c>
      <c r="X250" s="624">
        <v>0.75</v>
      </c>
      <c r="Y250" s="629" t="s">
        <v>934</v>
      </c>
      <c r="Z250" s="578"/>
      <c r="AA250" s="575" t="s">
        <v>379</v>
      </c>
      <c r="AB250" s="590"/>
      <c r="AC250" s="575" t="s">
        <v>379</v>
      </c>
      <c r="AD250" s="590" t="s">
        <v>247</v>
      </c>
      <c r="AE250" s="575" t="s">
        <v>1778</v>
      </c>
      <c r="AF250" s="590" t="s">
        <v>639</v>
      </c>
      <c r="AG250" s="590" t="s">
        <v>1779</v>
      </c>
      <c r="AH250" s="643">
        <v>0.76</v>
      </c>
      <c r="AI250" s="649" t="s">
        <v>1303</v>
      </c>
      <c r="AJ250" s="575" t="s">
        <v>1780</v>
      </c>
      <c r="AK250" s="615">
        <v>46162</v>
      </c>
      <c r="AL250" s="653">
        <v>46512</v>
      </c>
      <c r="AM250" s="658" t="s">
        <v>85</v>
      </c>
      <c r="AN250" s="660"/>
      <c r="AO250" s="660"/>
      <c r="AP250" s="660"/>
      <c r="AQ250" s="660"/>
      <c r="AR250" s="660"/>
    </row>
    <row r="251" spans="1:44" ht="199.9">
      <c r="A251" s="78">
        <v>248</v>
      </c>
      <c r="B251" s="575">
        <v>2026</v>
      </c>
      <c r="C251" s="575" t="s">
        <v>1738</v>
      </c>
      <c r="D251" s="587" t="s">
        <v>630</v>
      </c>
      <c r="E251" s="587" t="s">
        <v>115</v>
      </c>
      <c r="F251" s="592" t="s">
        <v>1772</v>
      </c>
      <c r="G251" s="590" t="s">
        <v>117</v>
      </c>
      <c r="H251" s="575" t="s">
        <v>94</v>
      </c>
      <c r="I251" s="575" t="s">
        <v>311</v>
      </c>
      <c r="J251" s="575" t="s">
        <v>96</v>
      </c>
      <c r="K251" s="587" t="s">
        <v>507</v>
      </c>
      <c r="L251" s="575">
        <v>2062638</v>
      </c>
      <c r="M251" s="575" t="s">
        <v>1773</v>
      </c>
      <c r="N251" s="590" t="s">
        <v>379</v>
      </c>
      <c r="O251" s="590" t="s">
        <v>1781</v>
      </c>
      <c r="P251" s="575" t="s">
        <v>1775</v>
      </c>
      <c r="Q251" s="575">
        <v>913884294</v>
      </c>
      <c r="R251" s="611" t="s">
        <v>1776</v>
      </c>
      <c r="S251" s="590" t="s">
        <v>1777</v>
      </c>
      <c r="T251" s="575" t="s">
        <v>126</v>
      </c>
      <c r="U251" s="575" t="s">
        <v>379</v>
      </c>
      <c r="V251" s="575" t="s">
        <v>107</v>
      </c>
      <c r="W251" s="615">
        <v>46147</v>
      </c>
      <c r="X251" s="624">
        <v>0.63</v>
      </c>
      <c r="Y251" s="629" t="s">
        <v>934</v>
      </c>
      <c r="Z251" s="578"/>
      <c r="AA251" s="575" t="s">
        <v>379</v>
      </c>
      <c r="AB251" s="590" t="s">
        <v>108</v>
      </c>
      <c r="AC251" s="590" t="s">
        <v>1782</v>
      </c>
      <c r="AD251" s="590" t="s">
        <v>247</v>
      </c>
      <c r="AE251" s="575" t="s">
        <v>1783</v>
      </c>
      <c r="AF251" s="590" t="s">
        <v>639</v>
      </c>
      <c r="AG251" s="590" t="s">
        <v>1784</v>
      </c>
      <c r="AH251" s="643">
        <v>0.67</v>
      </c>
      <c r="AI251" s="649" t="s">
        <v>934</v>
      </c>
      <c r="AJ251" s="575" t="s">
        <v>1780</v>
      </c>
      <c r="AK251" s="615">
        <v>46162</v>
      </c>
      <c r="AL251" s="653">
        <v>46331</v>
      </c>
      <c r="AM251" s="658" t="s">
        <v>85</v>
      </c>
      <c r="AN251" s="660"/>
      <c r="AO251" s="660"/>
      <c r="AP251" s="660"/>
      <c r="AQ251" s="660"/>
      <c r="AR251" s="660"/>
    </row>
    <row r="252" spans="1:44" ht="199.9">
      <c r="A252" s="78">
        <v>249</v>
      </c>
      <c r="B252" s="575">
        <v>2026</v>
      </c>
      <c r="C252" s="575" t="s">
        <v>1738</v>
      </c>
      <c r="D252" s="587" t="s">
        <v>630</v>
      </c>
      <c r="E252" s="587" t="s">
        <v>115</v>
      </c>
      <c r="F252" s="592" t="s">
        <v>1772</v>
      </c>
      <c r="G252" s="590" t="s">
        <v>117</v>
      </c>
      <c r="H252" s="575" t="s">
        <v>94</v>
      </c>
      <c r="I252" s="575" t="s">
        <v>311</v>
      </c>
      <c r="J252" s="575" t="s">
        <v>96</v>
      </c>
      <c r="K252" s="587" t="s">
        <v>507</v>
      </c>
      <c r="L252" s="575">
        <v>2062638</v>
      </c>
      <c r="M252" s="575" t="s">
        <v>1773</v>
      </c>
      <c r="N252" s="601" t="s">
        <v>379</v>
      </c>
      <c r="O252" s="590" t="s">
        <v>1785</v>
      </c>
      <c r="P252" s="575" t="s">
        <v>1775</v>
      </c>
      <c r="Q252" s="575">
        <v>913884294</v>
      </c>
      <c r="R252" s="611" t="s">
        <v>1776</v>
      </c>
      <c r="S252" s="590" t="s">
        <v>1777</v>
      </c>
      <c r="T252" s="575" t="s">
        <v>126</v>
      </c>
      <c r="U252" s="575" t="s">
        <v>379</v>
      </c>
      <c r="V252" s="575" t="s">
        <v>107</v>
      </c>
      <c r="W252" s="615">
        <v>46147</v>
      </c>
      <c r="X252" s="624">
        <v>0.66</v>
      </c>
      <c r="Y252" s="629" t="s">
        <v>934</v>
      </c>
      <c r="Z252" s="578"/>
      <c r="AA252" s="575" t="s">
        <v>379</v>
      </c>
      <c r="AB252" s="590" t="s">
        <v>108</v>
      </c>
      <c r="AC252" s="590" t="s">
        <v>1782</v>
      </c>
      <c r="AD252" s="590" t="s">
        <v>247</v>
      </c>
      <c r="AE252" s="575" t="s">
        <v>1783</v>
      </c>
      <c r="AF252" s="590" t="s">
        <v>639</v>
      </c>
      <c r="AG252" s="575" t="s">
        <v>1786</v>
      </c>
      <c r="AH252" s="643">
        <v>0.71</v>
      </c>
      <c r="AI252" s="649" t="s">
        <v>934</v>
      </c>
      <c r="AJ252" s="575" t="s">
        <v>1780</v>
      </c>
      <c r="AK252" s="615">
        <v>46162</v>
      </c>
      <c r="AL252" s="653">
        <v>46331</v>
      </c>
      <c r="AM252" s="658" t="s">
        <v>85</v>
      </c>
      <c r="AN252" s="660"/>
      <c r="AO252" s="660"/>
      <c r="AP252" s="660"/>
      <c r="AQ252" s="660"/>
      <c r="AR252" s="660"/>
    </row>
    <row r="253" spans="1:44" s="48" customFormat="1" ht="42.75" customHeight="1">
      <c r="A253" s="78">
        <v>250</v>
      </c>
      <c r="B253" s="575">
        <v>2026</v>
      </c>
      <c r="C253" s="575" t="s">
        <v>1738</v>
      </c>
      <c r="D253" s="587" t="s">
        <v>630</v>
      </c>
      <c r="E253" s="587" t="s">
        <v>115</v>
      </c>
      <c r="F253" s="592" t="s">
        <v>1772</v>
      </c>
      <c r="G253" s="590" t="s">
        <v>117</v>
      </c>
      <c r="H253" s="575" t="s">
        <v>94</v>
      </c>
      <c r="I253" s="575" t="s">
        <v>311</v>
      </c>
      <c r="J253" s="575" t="s">
        <v>96</v>
      </c>
      <c r="K253" s="587" t="s">
        <v>507</v>
      </c>
      <c r="L253" s="575">
        <v>2062638</v>
      </c>
      <c r="M253" s="599" t="s">
        <v>1773</v>
      </c>
      <c r="N253" s="590" t="s">
        <v>379</v>
      </c>
      <c r="O253" s="603" t="s">
        <v>1787</v>
      </c>
      <c r="P253" s="575" t="s">
        <v>1775</v>
      </c>
      <c r="Q253" s="575">
        <v>913884294</v>
      </c>
      <c r="R253" s="611" t="s">
        <v>1776</v>
      </c>
      <c r="S253" s="590" t="s">
        <v>1777</v>
      </c>
      <c r="T253" s="575" t="s">
        <v>126</v>
      </c>
      <c r="U253" s="575" t="s">
        <v>379</v>
      </c>
      <c r="V253" s="575" t="s">
        <v>107</v>
      </c>
      <c r="W253" s="615">
        <v>46147</v>
      </c>
      <c r="X253" s="624">
        <v>0.66</v>
      </c>
      <c r="Y253" s="629" t="s">
        <v>934</v>
      </c>
      <c r="Z253" s="578"/>
      <c r="AA253" s="575" t="s">
        <v>379</v>
      </c>
      <c r="AB253" s="590" t="s">
        <v>108</v>
      </c>
      <c r="AC253" s="601" t="s">
        <v>1782</v>
      </c>
      <c r="AD253" s="590" t="s">
        <v>247</v>
      </c>
      <c r="AE253" s="575" t="s">
        <v>1783</v>
      </c>
      <c r="AF253" s="590" t="s">
        <v>639</v>
      </c>
      <c r="AG253" s="642" t="s">
        <v>1786</v>
      </c>
      <c r="AH253" s="643">
        <v>0.71</v>
      </c>
      <c r="AI253" s="649" t="s">
        <v>934</v>
      </c>
      <c r="AJ253" s="575" t="s">
        <v>1780</v>
      </c>
      <c r="AK253" s="615">
        <v>46162</v>
      </c>
      <c r="AL253" s="653">
        <v>46331</v>
      </c>
      <c r="AM253" s="658" t="s">
        <v>85</v>
      </c>
      <c r="AN253" s="660"/>
      <c r="AO253" s="660"/>
      <c r="AP253" s="660"/>
      <c r="AQ253" s="660"/>
      <c r="AR253" s="660"/>
    </row>
    <row r="254" spans="1:44" s="48" customFormat="1" ht="42.75" customHeight="1">
      <c r="A254" s="78">
        <v>251</v>
      </c>
      <c r="B254" s="575">
        <v>2026</v>
      </c>
      <c r="C254" s="575" t="s">
        <v>1738</v>
      </c>
      <c r="D254" s="587" t="s">
        <v>630</v>
      </c>
      <c r="E254" s="575" t="s">
        <v>188</v>
      </c>
      <c r="F254" s="590" t="s">
        <v>1272</v>
      </c>
      <c r="G254" s="590" t="s">
        <v>190</v>
      </c>
      <c r="H254" s="575" t="s">
        <v>94</v>
      </c>
      <c r="I254" s="575" t="s">
        <v>165</v>
      </c>
      <c r="J254" s="575" t="s">
        <v>132</v>
      </c>
      <c r="K254" s="575" t="s">
        <v>97</v>
      </c>
      <c r="L254" s="575">
        <v>2010931</v>
      </c>
      <c r="M254" s="599" t="s">
        <v>1788</v>
      </c>
      <c r="N254" s="490" t="s">
        <v>1789</v>
      </c>
      <c r="O254" s="603" t="s">
        <v>379</v>
      </c>
      <c r="P254" s="575" t="s">
        <v>1790</v>
      </c>
      <c r="Q254" s="606">
        <v>964442123</v>
      </c>
      <c r="R254" s="606" t="s">
        <v>1791</v>
      </c>
      <c r="S254" s="590" t="s">
        <v>1792</v>
      </c>
      <c r="T254" s="575" t="s">
        <v>301</v>
      </c>
      <c r="U254" s="575" t="s">
        <v>379</v>
      </c>
      <c r="V254" s="575" t="s">
        <v>107</v>
      </c>
      <c r="W254" s="615">
        <v>46148</v>
      </c>
      <c r="X254" s="623">
        <v>0.88</v>
      </c>
      <c r="Y254" s="629" t="s">
        <v>1303</v>
      </c>
      <c r="Z254" s="575"/>
      <c r="AA254" s="575" t="s">
        <v>379</v>
      </c>
      <c r="AB254" s="590" t="s">
        <v>108</v>
      </c>
      <c r="AC254" s="635" t="s">
        <v>1793</v>
      </c>
      <c r="AD254" s="590"/>
      <c r="AE254" s="575" t="s">
        <v>379</v>
      </c>
      <c r="AF254" s="590" t="s">
        <v>128</v>
      </c>
      <c r="AG254" s="635" t="s">
        <v>1794</v>
      </c>
      <c r="AH254" s="643">
        <v>0.88</v>
      </c>
      <c r="AI254" s="649" t="s">
        <v>1303</v>
      </c>
      <c r="AJ254" s="575" t="s">
        <v>379</v>
      </c>
      <c r="AK254" s="575" t="s">
        <v>379</v>
      </c>
      <c r="AL254" s="653">
        <v>46513</v>
      </c>
      <c r="AM254" s="658" t="s">
        <v>85</v>
      </c>
      <c r="AN254" s="660"/>
      <c r="AO254" s="660"/>
      <c r="AP254" s="660"/>
      <c r="AQ254" s="660"/>
      <c r="AR254" s="660"/>
    </row>
    <row r="255" spans="1:44" s="48" customFormat="1" ht="42.75" customHeight="1">
      <c r="A255" s="78">
        <v>252</v>
      </c>
      <c r="B255" s="575">
        <v>2026</v>
      </c>
      <c r="C255" s="575" t="s">
        <v>1738</v>
      </c>
      <c r="D255" s="575" t="s">
        <v>90</v>
      </c>
      <c r="E255" s="575" t="s">
        <v>130</v>
      </c>
      <c r="F255" s="590" t="s">
        <v>1313</v>
      </c>
      <c r="G255" s="590" t="s">
        <v>351</v>
      </c>
      <c r="H255" s="575" t="s">
        <v>94</v>
      </c>
      <c r="I255" s="575" t="s">
        <v>250</v>
      </c>
      <c r="J255" s="575" t="s">
        <v>178</v>
      </c>
      <c r="K255" s="575" t="s">
        <v>97</v>
      </c>
      <c r="L255" s="575" t="s">
        <v>179</v>
      </c>
      <c r="M255" s="599" t="s">
        <v>1795</v>
      </c>
      <c r="N255" s="590" t="s">
        <v>1796</v>
      </c>
      <c r="O255" s="603" t="s">
        <v>379</v>
      </c>
      <c r="P255" s="575" t="s">
        <v>1797</v>
      </c>
      <c r="Q255" s="575" t="s">
        <v>1798</v>
      </c>
      <c r="R255" s="575" t="s">
        <v>1799</v>
      </c>
      <c r="S255" s="590" t="s">
        <v>1800</v>
      </c>
      <c r="T255" s="575" t="s">
        <v>257</v>
      </c>
      <c r="U255" s="575" t="s">
        <v>379</v>
      </c>
      <c r="V255" s="575" t="s">
        <v>107</v>
      </c>
      <c r="W255" s="615">
        <v>46150</v>
      </c>
      <c r="X255" s="623">
        <v>0.7</v>
      </c>
      <c r="Y255" s="629" t="s">
        <v>934</v>
      </c>
      <c r="Z255" s="575"/>
      <c r="AA255" s="575" t="s">
        <v>379</v>
      </c>
      <c r="AB255" s="590" t="s">
        <v>554</v>
      </c>
      <c r="AC255" s="636" t="s">
        <v>1801</v>
      </c>
      <c r="AD255" s="590" t="s">
        <v>247</v>
      </c>
      <c r="AE255" s="575" t="s">
        <v>1802</v>
      </c>
      <c r="AF255" s="590" t="s">
        <v>639</v>
      </c>
      <c r="AG255" s="635" t="s">
        <v>1803</v>
      </c>
      <c r="AH255" s="643">
        <v>0.7</v>
      </c>
      <c r="AI255" s="649" t="s">
        <v>934</v>
      </c>
      <c r="AJ255" s="575" t="s">
        <v>379</v>
      </c>
      <c r="AK255" s="575" t="s">
        <v>379</v>
      </c>
      <c r="AL255" s="653">
        <v>46334</v>
      </c>
      <c r="AM255" s="658" t="s">
        <v>85</v>
      </c>
      <c r="AN255" s="660"/>
      <c r="AO255" s="660"/>
      <c r="AP255" s="660"/>
      <c r="AQ255" s="660"/>
      <c r="AR255" s="660"/>
    </row>
    <row r="256" spans="1:44" s="48" customFormat="1" ht="42.75" customHeight="1">
      <c r="A256" s="78">
        <v>253</v>
      </c>
      <c r="B256" s="575">
        <v>2026</v>
      </c>
      <c r="C256" s="575" t="s">
        <v>1738</v>
      </c>
      <c r="D256" s="575" t="s">
        <v>90</v>
      </c>
      <c r="E256" s="575" t="s">
        <v>115</v>
      </c>
      <c r="F256" s="590" t="s">
        <v>1772</v>
      </c>
      <c r="G256" s="590" t="s">
        <v>117</v>
      </c>
      <c r="H256" s="575" t="s">
        <v>94</v>
      </c>
      <c r="I256" s="575" t="s">
        <v>239</v>
      </c>
      <c r="J256" s="575" t="s">
        <v>96</v>
      </c>
      <c r="K256" s="575" t="s">
        <v>507</v>
      </c>
      <c r="L256" s="575">
        <v>2011275</v>
      </c>
      <c r="M256" s="599" t="s">
        <v>1804</v>
      </c>
      <c r="N256" s="590" t="s">
        <v>379</v>
      </c>
      <c r="O256" s="603" t="s">
        <v>1805</v>
      </c>
      <c r="P256" s="575" t="s">
        <v>1806</v>
      </c>
      <c r="Q256" s="575">
        <v>975744320</v>
      </c>
      <c r="R256" s="575" t="s">
        <v>1807</v>
      </c>
      <c r="S256" s="590" t="s">
        <v>1194</v>
      </c>
      <c r="T256" s="575" t="s">
        <v>105</v>
      </c>
      <c r="U256" s="575" t="s">
        <v>379</v>
      </c>
      <c r="V256" s="575" t="s">
        <v>107</v>
      </c>
      <c r="W256" s="615">
        <v>46149</v>
      </c>
      <c r="X256" s="623">
        <v>0</v>
      </c>
      <c r="Y256" s="629" t="s">
        <v>1325</v>
      </c>
      <c r="Z256" s="575" t="s">
        <v>1629</v>
      </c>
      <c r="AA256" s="575" t="s">
        <v>1808</v>
      </c>
      <c r="AB256" s="590" t="s">
        <v>110</v>
      </c>
      <c r="AC256" s="635" t="s">
        <v>1809</v>
      </c>
      <c r="AD256" s="590" t="s">
        <v>247</v>
      </c>
      <c r="AE256" s="575" t="s">
        <v>1810</v>
      </c>
      <c r="AF256" s="590"/>
      <c r="AG256" s="635" t="s">
        <v>1811</v>
      </c>
      <c r="AH256" s="643">
        <v>0</v>
      </c>
      <c r="AI256" s="649" t="s">
        <v>1325</v>
      </c>
      <c r="AJ256" s="575" t="s">
        <v>379</v>
      </c>
      <c r="AK256" s="575" t="s">
        <v>379</v>
      </c>
      <c r="AL256" s="649" t="b">
        <v>0</v>
      </c>
      <c r="AM256" s="649" t="s">
        <v>86</v>
      </c>
      <c r="AN256" s="660"/>
      <c r="AO256" s="660"/>
      <c r="AP256" s="660"/>
      <c r="AQ256" s="660"/>
      <c r="AR256" s="660"/>
    </row>
    <row r="257" spans="1:44" s="48" customFormat="1" ht="42.75" customHeight="1">
      <c r="A257" s="78">
        <v>254</v>
      </c>
      <c r="B257" s="575">
        <v>2026</v>
      </c>
      <c r="C257" s="575" t="s">
        <v>1738</v>
      </c>
      <c r="D257" s="575" t="s">
        <v>90</v>
      </c>
      <c r="E257" s="575" t="s">
        <v>115</v>
      </c>
      <c r="F257" s="590" t="s">
        <v>1772</v>
      </c>
      <c r="G257" s="590" t="s">
        <v>117</v>
      </c>
      <c r="H257" s="575" t="s">
        <v>94</v>
      </c>
      <c r="I257" s="575" t="s">
        <v>239</v>
      </c>
      <c r="J257" s="575" t="s">
        <v>96</v>
      </c>
      <c r="K257" s="575" t="s">
        <v>507</v>
      </c>
      <c r="L257" s="575">
        <v>2011275</v>
      </c>
      <c r="M257" s="599" t="s">
        <v>1804</v>
      </c>
      <c r="N257" s="590" t="s">
        <v>379</v>
      </c>
      <c r="O257" s="603" t="s">
        <v>1812</v>
      </c>
      <c r="P257" s="575" t="s">
        <v>1806</v>
      </c>
      <c r="Q257" s="575">
        <v>975744320</v>
      </c>
      <c r="R257" s="575" t="s">
        <v>1807</v>
      </c>
      <c r="S257" s="590" t="s">
        <v>1194</v>
      </c>
      <c r="T257" s="575" t="s">
        <v>105</v>
      </c>
      <c r="U257" s="575" t="s">
        <v>379</v>
      </c>
      <c r="V257" s="575" t="s">
        <v>107</v>
      </c>
      <c r="W257" s="615">
        <v>46149</v>
      </c>
      <c r="X257" s="623">
        <v>0.51</v>
      </c>
      <c r="Y257" s="629" t="s">
        <v>1325</v>
      </c>
      <c r="Z257" s="575"/>
      <c r="AA257" s="575" t="s">
        <v>379</v>
      </c>
      <c r="AB257" s="590" t="s">
        <v>110</v>
      </c>
      <c r="AC257" s="635" t="s">
        <v>1813</v>
      </c>
      <c r="AD257" s="590" t="s">
        <v>247</v>
      </c>
      <c r="AE257" s="590" t="s">
        <v>1814</v>
      </c>
      <c r="AF257" s="590"/>
      <c r="AG257" s="635" t="s">
        <v>1815</v>
      </c>
      <c r="AH257" s="643">
        <v>0.51</v>
      </c>
      <c r="AI257" s="649" t="s">
        <v>1325</v>
      </c>
      <c r="AJ257" s="575" t="s">
        <v>379</v>
      </c>
      <c r="AK257" s="575" t="s">
        <v>379</v>
      </c>
      <c r="AL257" s="649" t="b">
        <v>0</v>
      </c>
      <c r="AM257" s="649" t="s">
        <v>86</v>
      </c>
      <c r="AN257" s="660"/>
      <c r="AO257" s="660"/>
      <c r="AP257" s="660"/>
      <c r="AQ257" s="660"/>
      <c r="AR257" s="660"/>
    </row>
    <row r="258" spans="1:44" s="48" customFormat="1" ht="42.75" customHeight="1">
      <c r="A258" s="78">
        <v>255</v>
      </c>
      <c r="B258" s="578">
        <v>2026</v>
      </c>
      <c r="C258" s="578" t="s">
        <v>1738</v>
      </c>
      <c r="D258" s="578" t="s">
        <v>90</v>
      </c>
      <c r="E258" s="578" t="s">
        <v>115</v>
      </c>
      <c r="F258" s="594" t="s">
        <v>1772</v>
      </c>
      <c r="G258" s="594" t="s">
        <v>117</v>
      </c>
      <c r="H258" s="578" t="s">
        <v>94</v>
      </c>
      <c r="I258" s="578" t="s">
        <v>153</v>
      </c>
      <c r="J258" s="578" t="s">
        <v>96</v>
      </c>
      <c r="K258" s="578" t="s">
        <v>507</v>
      </c>
      <c r="L258" s="578">
        <v>2011573</v>
      </c>
      <c r="M258" s="585" t="s">
        <v>353</v>
      </c>
      <c r="N258" s="594" t="s">
        <v>379</v>
      </c>
      <c r="O258" s="604" t="s">
        <v>1816</v>
      </c>
      <c r="P258" s="578" t="s">
        <v>1817</v>
      </c>
      <c r="Q258" s="578" t="s">
        <v>356</v>
      </c>
      <c r="R258" s="578" t="s">
        <v>1818</v>
      </c>
      <c r="S258" s="594" t="s">
        <v>1819</v>
      </c>
      <c r="T258" s="578" t="s">
        <v>105</v>
      </c>
      <c r="U258" s="578" t="s">
        <v>379</v>
      </c>
      <c r="V258" s="578" t="s">
        <v>107</v>
      </c>
      <c r="W258" s="620">
        <v>46150</v>
      </c>
      <c r="X258" s="623">
        <v>0.5</v>
      </c>
      <c r="Y258" s="629" t="s">
        <v>1325</v>
      </c>
      <c r="Z258" s="578"/>
      <c r="AA258" s="578" t="s">
        <v>379</v>
      </c>
      <c r="AB258" s="594" t="s">
        <v>108</v>
      </c>
      <c r="AC258" s="637" t="s">
        <v>1820</v>
      </c>
      <c r="AD258" s="594" t="s">
        <v>247</v>
      </c>
      <c r="AE258" s="578" t="s">
        <v>1821</v>
      </c>
      <c r="AF258" s="594"/>
      <c r="AG258" s="637" t="s">
        <v>1822</v>
      </c>
      <c r="AH258" s="643">
        <v>0.7</v>
      </c>
      <c r="AI258" s="649" t="s">
        <v>934</v>
      </c>
      <c r="AJ258" s="575" t="s">
        <v>1780</v>
      </c>
      <c r="AK258" s="620">
        <v>46154</v>
      </c>
      <c r="AL258" s="653">
        <v>46334</v>
      </c>
      <c r="AM258" s="649" t="s">
        <v>85</v>
      </c>
      <c r="AN258" s="660"/>
      <c r="AO258" s="660"/>
      <c r="AP258" s="660"/>
      <c r="AQ258" s="660"/>
      <c r="AR258" s="660"/>
    </row>
    <row r="259" spans="1:44" s="48" customFormat="1" ht="42.75" customHeight="1">
      <c r="A259" s="78">
        <v>256</v>
      </c>
      <c r="B259" s="578">
        <v>2026</v>
      </c>
      <c r="C259" s="578" t="s">
        <v>1738</v>
      </c>
      <c r="D259" s="578" t="s">
        <v>90</v>
      </c>
      <c r="E259" s="578" t="s">
        <v>115</v>
      </c>
      <c r="F259" s="594" t="s">
        <v>1772</v>
      </c>
      <c r="G259" s="594" t="s">
        <v>117</v>
      </c>
      <c r="H259" s="578" t="s">
        <v>94</v>
      </c>
      <c r="I259" s="578" t="s">
        <v>153</v>
      </c>
      <c r="J259" s="578" t="s">
        <v>96</v>
      </c>
      <c r="K259" s="578" t="s">
        <v>507</v>
      </c>
      <c r="L259" s="578">
        <v>2011573</v>
      </c>
      <c r="M259" s="585" t="s">
        <v>353</v>
      </c>
      <c r="N259" s="594" t="s">
        <v>379</v>
      </c>
      <c r="O259" s="604" t="s">
        <v>1823</v>
      </c>
      <c r="P259" s="578" t="s">
        <v>1817</v>
      </c>
      <c r="Q259" s="578" t="s">
        <v>356</v>
      </c>
      <c r="R259" s="578" t="s">
        <v>1818</v>
      </c>
      <c r="S259" s="594" t="s">
        <v>1819</v>
      </c>
      <c r="T259" s="578" t="s">
        <v>105</v>
      </c>
      <c r="U259" s="578" t="s">
        <v>379</v>
      </c>
      <c r="V259" s="578" t="s">
        <v>107</v>
      </c>
      <c r="W259" s="620">
        <v>46150</v>
      </c>
      <c r="X259" s="623">
        <v>0.47</v>
      </c>
      <c r="Y259" s="629" t="s">
        <v>1325</v>
      </c>
      <c r="Z259" s="578"/>
      <c r="AA259" s="578" t="s">
        <v>379</v>
      </c>
      <c r="AB259" s="594" t="s">
        <v>108</v>
      </c>
      <c r="AC259" s="637" t="s">
        <v>1824</v>
      </c>
      <c r="AD259" s="594" t="s">
        <v>247</v>
      </c>
      <c r="AE259" s="578" t="s">
        <v>1821</v>
      </c>
      <c r="AF259" s="594"/>
      <c r="AG259" s="637" t="s">
        <v>1825</v>
      </c>
      <c r="AH259" s="643">
        <v>0.72</v>
      </c>
      <c r="AI259" s="649" t="s">
        <v>934</v>
      </c>
      <c r="AJ259" s="575" t="s">
        <v>1780</v>
      </c>
      <c r="AK259" s="620">
        <v>46154</v>
      </c>
      <c r="AL259" s="653">
        <v>46334</v>
      </c>
      <c r="AM259" s="649" t="s">
        <v>85</v>
      </c>
      <c r="AN259" s="660"/>
      <c r="AO259" s="660"/>
      <c r="AP259" s="660"/>
      <c r="AQ259" s="660"/>
      <c r="AR259" s="660"/>
    </row>
    <row r="260" spans="1:44" s="48" customFormat="1" ht="42.75" customHeight="1">
      <c r="A260" s="78">
        <v>257</v>
      </c>
      <c r="B260" s="578">
        <v>2026</v>
      </c>
      <c r="C260" s="578" t="s">
        <v>1738</v>
      </c>
      <c r="D260" s="578" t="s">
        <v>90</v>
      </c>
      <c r="E260" s="578" t="s">
        <v>115</v>
      </c>
      <c r="F260" s="594" t="s">
        <v>1772</v>
      </c>
      <c r="G260" s="594" t="s">
        <v>117</v>
      </c>
      <c r="H260" s="578" t="s">
        <v>94</v>
      </c>
      <c r="I260" s="578" t="s">
        <v>311</v>
      </c>
      <c r="J260" s="578" t="s">
        <v>132</v>
      </c>
      <c r="K260" s="578" t="s">
        <v>97</v>
      </c>
      <c r="L260" s="578">
        <v>2010909</v>
      </c>
      <c r="M260" s="585" t="s">
        <v>1826</v>
      </c>
      <c r="N260" s="594" t="s">
        <v>1827</v>
      </c>
      <c r="O260" s="604" t="s">
        <v>379</v>
      </c>
      <c r="P260" s="594" t="s">
        <v>1828</v>
      </c>
      <c r="Q260" s="594" t="s">
        <v>1829</v>
      </c>
      <c r="R260" s="578" t="s">
        <v>1830</v>
      </c>
      <c r="S260" s="594" t="s">
        <v>1831</v>
      </c>
      <c r="T260" s="578" t="s">
        <v>105</v>
      </c>
      <c r="U260" s="578" t="s">
        <v>379</v>
      </c>
      <c r="V260" s="578" t="s">
        <v>107</v>
      </c>
      <c r="W260" s="620">
        <v>46153</v>
      </c>
      <c r="X260" s="623">
        <v>0.56999999999999995</v>
      </c>
      <c r="Y260" s="629" t="s">
        <v>1325</v>
      </c>
      <c r="Z260" s="578"/>
      <c r="AA260" s="578" t="s">
        <v>379</v>
      </c>
      <c r="AB260" s="595" t="s">
        <v>108</v>
      </c>
      <c r="AC260" s="637" t="s">
        <v>1832</v>
      </c>
      <c r="AD260" s="594" t="s">
        <v>247</v>
      </c>
      <c r="AE260" s="594" t="s">
        <v>1833</v>
      </c>
      <c r="AF260" s="594" t="s">
        <v>110</v>
      </c>
      <c r="AG260" s="637" t="s">
        <v>1834</v>
      </c>
      <c r="AH260" s="643">
        <v>0.64</v>
      </c>
      <c r="AI260" s="649" t="s">
        <v>934</v>
      </c>
      <c r="AJ260" s="575" t="s">
        <v>1780</v>
      </c>
      <c r="AK260" s="620">
        <v>46158</v>
      </c>
      <c r="AL260" s="653">
        <v>46337</v>
      </c>
      <c r="AM260" s="649" t="s">
        <v>85</v>
      </c>
      <c r="AN260" s="660"/>
      <c r="AO260" s="660"/>
      <c r="AP260" s="660"/>
      <c r="AQ260" s="660"/>
      <c r="AR260" s="660"/>
    </row>
    <row r="261" spans="1:44" s="48" customFormat="1" ht="42.75" customHeight="1">
      <c r="A261" s="78">
        <v>258</v>
      </c>
      <c r="B261" s="578">
        <v>2026</v>
      </c>
      <c r="C261" s="578" t="s">
        <v>1738</v>
      </c>
      <c r="D261" s="578" t="s">
        <v>90</v>
      </c>
      <c r="E261" s="578" t="s">
        <v>115</v>
      </c>
      <c r="F261" s="594" t="s">
        <v>1772</v>
      </c>
      <c r="G261" s="594" t="s">
        <v>117</v>
      </c>
      <c r="H261" s="578" t="s">
        <v>94</v>
      </c>
      <c r="I261" s="578" t="s">
        <v>199</v>
      </c>
      <c r="J261" s="578" t="s">
        <v>96</v>
      </c>
      <c r="K261" s="578" t="s">
        <v>97</v>
      </c>
      <c r="L261" s="578">
        <v>2010909</v>
      </c>
      <c r="M261" s="585" t="s">
        <v>1826</v>
      </c>
      <c r="N261" s="594" t="s">
        <v>379</v>
      </c>
      <c r="O261" s="604" t="s">
        <v>1835</v>
      </c>
      <c r="P261" s="594" t="s">
        <v>1828</v>
      </c>
      <c r="Q261" s="594" t="s">
        <v>1829</v>
      </c>
      <c r="R261" s="578" t="s">
        <v>1830</v>
      </c>
      <c r="S261" s="490" t="s">
        <v>1194</v>
      </c>
      <c r="T261" s="578" t="s">
        <v>105</v>
      </c>
      <c r="U261" s="578" t="s">
        <v>379</v>
      </c>
      <c r="V261" s="578" t="s">
        <v>107</v>
      </c>
      <c r="W261" s="620">
        <v>46153</v>
      </c>
      <c r="X261" s="625">
        <v>0.55000000000000004</v>
      </c>
      <c r="Y261" s="630" t="s">
        <v>1325</v>
      </c>
      <c r="Z261" s="578"/>
      <c r="AA261" s="585" t="s">
        <v>379</v>
      </c>
      <c r="AB261" s="594" t="s">
        <v>108</v>
      </c>
      <c r="AC261" s="594" t="s">
        <v>1836</v>
      </c>
      <c r="AD261" s="604" t="s">
        <v>247</v>
      </c>
      <c r="AE261" s="578" t="s">
        <v>1837</v>
      </c>
      <c r="AF261" s="594" t="s">
        <v>639</v>
      </c>
      <c r="AG261" s="637" t="s">
        <v>1838</v>
      </c>
      <c r="AH261" s="643">
        <v>0.55000000000000004</v>
      </c>
      <c r="AI261" s="649" t="s">
        <v>1325</v>
      </c>
      <c r="AJ261" s="578" t="s">
        <v>379</v>
      </c>
      <c r="AK261" s="578" t="s">
        <v>379</v>
      </c>
      <c r="AL261" s="649" t="b">
        <v>0</v>
      </c>
      <c r="AM261" s="649" t="s">
        <v>86</v>
      </c>
      <c r="AN261" s="660"/>
      <c r="AO261" s="660"/>
      <c r="AP261" s="660"/>
      <c r="AQ261" s="660"/>
      <c r="AR261" s="660"/>
    </row>
    <row r="262" spans="1:44" s="48" customFormat="1" ht="42.75" customHeight="1">
      <c r="A262" s="78">
        <v>259</v>
      </c>
      <c r="B262" s="578">
        <v>2026</v>
      </c>
      <c r="C262" s="583" t="s">
        <v>1738</v>
      </c>
      <c r="D262" s="583" t="s">
        <v>90</v>
      </c>
      <c r="E262" s="583" t="s">
        <v>115</v>
      </c>
      <c r="F262" s="595" t="s">
        <v>1772</v>
      </c>
      <c r="G262" s="595" t="s">
        <v>117</v>
      </c>
      <c r="H262" s="583" t="s">
        <v>94</v>
      </c>
      <c r="I262" s="583" t="s">
        <v>311</v>
      </c>
      <c r="J262" s="578" t="s">
        <v>96</v>
      </c>
      <c r="K262" s="583" t="s">
        <v>97</v>
      </c>
      <c r="L262" s="583">
        <v>2010909</v>
      </c>
      <c r="M262" s="600" t="s">
        <v>1826</v>
      </c>
      <c r="N262" s="595" t="s">
        <v>379</v>
      </c>
      <c r="O262" s="605" t="s">
        <v>1839</v>
      </c>
      <c r="P262" s="595" t="s">
        <v>1828</v>
      </c>
      <c r="Q262" s="595" t="s">
        <v>1829</v>
      </c>
      <c r="R262" s="583" t="s">
        <v>1830</v>
      </c>
      <c r="S262" s="614" t="s">
        <v>1194</v>
      </c>
      <c r="T262" s="583" t="s">
        <v>105</v>
      </c>
      <c r="U262" s="583" t="s">
        <v>379</v>
      </c>
      <c r="V262" s="583" t="s">
        <v>107</v>
      </c>
      <c r="W262" s="621">
        <v>46153</v>
      </c>
      <c r="X262" s="623">
        <v>0</v>
      </c>
      <c r="Y262" s="629" t="s">
        <v>1325</v>
      </c>
      <c r="Z262" s="633" t="s">
        <v>748</v>
      </c>
      <c r="AA262" s="634" t="s">
        <v>1840</v>
      </c>
      <c r="AB262" s="594" t="s">
        <v>108</v>
      </c>
      <c r="AC262" s="578" t="s">
        <v>1841</v>
      </c>
      <c r="AD262" s="605" t="s">
        <v>247</v>
      </c>
      <c r="AE262" s="583" t="s">
        <v>1842</v>
      </c>
      <c r="AF262" s="595" t="s">
        <v>639</v>
      </c>
      <c r="AG262" s="637" t="s">
        <v>1843</v>
      </c>
      <c r="AH262" s="646">
        <v>0</v>
      </c>
      <c r="AI262" s="650" t="s">
        <v>1325</v>
      </c>
      <c r="AJ262" s="583" t="s">
        <v>379</v>
      </c>
      <c r="AK262" s="583" t="s">
        <v>379</v>
      </c>
      <c r="AL262" s="650" t="b">
        <v>0</v>
      </c>
      <c r="AM262" s="650" t="s">
        <v>86</v>
      </c>
      <c r="AN262" s="660"/>
      <c r="AO262" s="660"/>
      <c r="AP262" s="660"/>
      <c r="AQ262" s="660"/>
      <c r="AR262" s="660"/>
    </row>
    <row r="263" spans="1:44" s="500" customFormat="1" ht="230.65">
      <c r="A263" s="78">
        <v>260</v>
      </c>
      <c r="B263" s="579">
        <v>2026</v>
      </c>
      <c r="C263" s="585" t="s">
        <v>1738</v>
      </c>
      <c r="D263" s="585" t="s">
        <v>90</v>
      </c>
      <c r="E263" s="578" t="s">
        <v>115</v>
      </c>
      <c r="F263" s="594" t="s">
        <v>1772</v>
      </c>
      <c r="G263" s="594" t="s">
        <v>117</v>
      </c>
      <c r="H263" s="578" t="s">
        <v>94</v>
      </c>
      <c r="I263" s="578" t="s">
        <v>311</v>
      </c>
      <c r="J263" s="579" t="s">
        <v>96</v>
      </c>
      <c r="K263" s="578" t="s">
        <v>97</v>
      </c>
      <c r="L263" s="578">
        <v>2010909</v>
      </c>
      <c r="M263" s="578" t="s">
        <v>1826</v>
      </c>
      <c r="N263" s="594" t="s">
        <v>379</v>
      </c>
      <c r="O263" s="594" t="s">
        <v>1844</v>
      </c>
      <c r="P263" s="607" t="s">
        <v>1828</v>
      </c>
      <c r="Q263" s="594" t="s">
        <v>1829</v>
      </c>
      <c r="R263" s="578" t="s">
        <v>1830</v>
      </c>
      <c r="S263" s="594" t="s">
        <v>1831</v>
      </c>
      <c r="T263" s="578" t="s">
        <v>105</v>
      </c>
      <c r="U263" s="578" t="s">
        <v>379</v>
      </c>
      <c r="V263" s="578" t="s">
        <v>107</v>
      </c>
      <c r="W263" s="620">
        <v>46153</v>
      </c>
      <c r="X263" s="626">
        <v>0.61</v>
      </c>
      <c r="Y263" s="632" t="s">
        <v>934</v>
      </c>
      <c r="Z263" s="578"/>
      <c r="AA263" s="585" t="s">
        <v>379</v>
      </c>
      <c r="AB263" s="594" t="s">
        <v>108</v>
      </c>
      <c r="AC263" s="607" t="s">
        <v>1845</v>
      </c>
      <c r="AD263" s="594" t="s">
        <v>247</v>
      </c>
      <c r="AE263" s="578" t="s">
        <v>1846</v>
      </c>
      <c r="AF263" s="594" t="s">
        <v>639</v>
      </c>
      <c r="AG263" s="594" t="s">
        <v>1847</v>
      </c>
      <c r="AH263" s="648">
        <v>0.74</v>
      </c>
      <c r="AI263" s="651" t="s">
        <v>934</v>
      </c>
      <c r="AJ263" s="575" t="s">
        <v>1780</v>
      </c>
      <c r="AK263" s="652">
        <v>46158</v>
      </c>
      <c r="AL263" s="656">
        <v>46337</v>
      </c>
      <c r="AM263" s="649" t="s">
        <v>85</v>
      </c>
      <c r="AN263" s="663"/>
      <c r="AO263" s="660"/>
      <c r="AP263" s="660"/>
      <c r="AQ263" s="660"/>
      <c r="AR263" s="660"/>
    </row>
    <row r="264" spans="1:44" ht="409.5">
      <c r="A264" s="78">
        <v>261</v>
      </c>
      <c r="B264" s="552">
        <v>2026</v>
      </c>
      <c r="C264" s="550" t="s">
        <v>1738</v>
      </c>
      <c r="D264" s="520" t="s">
        <v>630</v>
      </c>
      <c r="E264" s="552" t="s">
        <v>115</v>
      </c>
      <c r="F264" s="567" t="s">
        <v>1772</v>
      </c>
      <c r="G264" s="382" t="s">
        <v>117</v>
      </c>
      <c r="H264" s="552" t="s">
        <v>94</v>
      </c>
      <c r="I264" s="552" t="s">
        <v>280</v>
      </c>
      <c r="J264" s="552" t="s">
        <v>96</v>
      </c>
      <c r="K264" s="520" t="s">
        <v>97</v>
      </c>
      <c r="L264" s="552">
        <v>2011183</v>
      </c>
      <c r="M264" s="552" t="s">
        <v>1848</v>
      </c>
      <c r="N264" s="382" t="s">
        <v>379</v>
      </c>
      <c r="O264" s="382" t="s">
        <v>1849</v>
      </c>
      <c r="P264" s="520" t="s">
        <v>1850</v>
      </c>
      <c r="Q264" s="608" t="s">
        <v>1851</v>
      </c>
      <c r="R264" s="552" t="s">
        <v>1852</v>
      </c>
      <c r="S264" s="382" t="s">
        <v>1853</v>
      </c>
      <c r="T264" s="552" t="s">
        <v>126</v>
      </c>
      <c r="U264" s="552" t="s">
        <v>379</v>
      </c>
      <c r="V264" s="552" t="s">
        <v>107</v>
      </c>
      <c r="W264" s="616">
        <v>46150</v>
      </c>
      <c r="X264" s="523">
        <v>0.78</v>
      </c>
      <c r="Y264" s="524" t="s">
        <v>1303</v>
      </c>
      <c r="Z264" s="552"/>
      <c r="AA264" s="552" t="s">
        <v>379</v>
      </c>
      <c r="AB264" s="382" t="s">
        <v>108</v>
      </c>
      <c r="AC264" s="552" t="s">
        <v>1854</v>
      </c>
      <c r="AD264" s="382"/>
      <c r="AE264" s="552" t="s">
        <v>379</v>
      </c>
      <c r="AF264" s="382" t="s">
        <v>639</v>
      </c>
      <c r="AG264" s="382" t="s">
        <v>1855</v>
      </c>
      <c r="AH264" s="536">
        <v>0.8</v>
      </c>
      <c r="AI264" s="522" t="s">
        <v>1303</v>
      </c>
      <c r="AJ264" s="516" t="s">
        <v>1780</v>
      </c>
      <c r="AK264" s="616">
        <v>46155</v>
      </c>
      <c r="AL264" s="568">
        <v>46515</v>
      </c>
      <c r="AM264" s="522" t="s">
        <v>85</v>
      </c>
      <c r="AN264" s="566"/>
      <c r="AO264" s="566"/>
      <c r="AP264" s="566"/>
      <c r="AQ264" s="566"/>
      <c r="AR264" s="566"/>
    </row>
    <row r="265" spans="1:44" ht="409.5">
      <c r="A265" s="78">
        <v>262</v>
      </c>
      <c r="B265" s="547">
        <v>2026</v>
      </c>
      <c r="C265" s="550" t="s">
        <v>1738</v>
      </c>
      <c r="D265" s="529" t="s">
        <v>630</v>
      </c>
      <c r="E265" s="547" t="s">
        <v>130</v>
      </c>
      <c r="F265" s="591" t="s">
        <v>1313</v>
      </c>
      <c r="G265" s="591" t="s">
        <v>351</v>
      </c>
      <c r="H265" s="547" t="s">
        <v>94</v>
      </c>
      <c r="I265" s="547" t="s">
        <v>118</v>
      </c>
      <c r="J265" s="547" t="s">
        <v>132</v>
      </c>
      <c r="K265" s="529" t="s">
        <v>97</v>
      </c>
      <c r="L265" s="547">
        <v>2003576</v>
      </c>
      <c r="M265" s="597" t="s">
        <v>1856</v>
      </c>
      <c r="N265" s="591" t="s">
        <v>1857</v>
      </c>
      <c r="O265" s="591" t="s">
        <v>379</v>
      </c>
      <c r="P265" s="529" t="s">
        <v>1858</v>
      </c>
      <c r="Q265" s="529">
        <v>909392807</v>
      </c>
      <c r="R265" s="529" t="s">
        <v>1859</v>
      </c>
      <c r="S265" s="591" t="s">
        <v>1860</v>
      </c>
      <c r="T265" s="547" t="s">
        <v>126</v>
      </c>
      <c r="U265" s="547" t="s">
        <v>379</v>
      </c>
      <c r="V265" s="547" t="s">
        <v>107</v>
      </c>
      <c r="W265" s="618">
        <v>46153</v>
      </c>
      <c r="X265" s="532">
        <v>0.84</v>
      </c>
      <c r="Y265" s="533" t="s">
        <v>1303</v>
      </c>
      <c r="Z265" s="547"/>
      <c r="AA265" s="547" t="s">
        <v>379</v>
      </c>
      <c r="AB265" s="591" t="s">
        <v>108</v>
      </c>
      <c r="AC265" s="547" t="s">
        <v>1861</v>
      </c>
      <c r="AD265" s="591"/>
      <c r="AE265" s="547" t="s">
        <v>379</v>
      </c>
      <c r="AF265" s="591" t="s">
        <v>639</v>
      </c>
      <c r="AG265" s="591" t="s">
        <v>1862</v>
      </c>
      <c r="AH265" s="548">
        <v>0.84</v>
      </c>
      <c r="AI265" s="534" t="s">
        <v>1303</v>
      </c>
      <c r="AJ265" s="547" t="s">
        <v>379</v>
      </c>
      <c r="AK265" s="547" t="s">
        <v>379</v>
      </c>
      <c r="AL265" s="537">
        <v>46518</v>
      </c>
      <c r="AM265" s="534" t="s">
        <v>85</v>
      </c>
      <c r="AN265" s="566"/>
      <c r="AO265" s="566"/>
      <c r="AP265" s="566"/>
      <c r="AQ265" s="566"/>
      <c r="AR265" s="566"/>
    </row>
    <row r="266" spans="1:44" ht="292.14999999999998">
      <c r="A266" s="78">
        <v>263</v>
      </c>
      <c r="B266" s="552">
        <v>2026</v>
      </c>
      <c r="C266" s="552" t="s">
        <v>1738</v>
      </c>
      <c r="D266" s="520" t="s">
        <v>630</v>
      </c>
      <c r="E266" s="552" t="s">
        <v>130</v>
      </c>
      <c r="F266" s="382" t="s">
        <v>1313</v>
      </c>
      <c r="G266" s="382" t="s">
        <v>351</v>
      </c>
      <c r="H266" s="552" t="s">
        <v>94</v>
      </c>
      <c r="I266" s="552" t="s">
        <v>118</v>
      </c>
      <c r="J266" s="552" t="s">
        <v>96</v>
      </c>
      <c r="K266" s="554" t="s">
        <v>97</v>
      </c>
      <c r="L266" s="552">
        <v>2003576</v>
      </c>
      <c r="M266" s="598" t="s">
        <v>1856</v>
      </c>
      <c r="N266" s="382" t="s">
        <v>379</v>
      </c>
      <c r="O266" s="602" t="s">
        <v>1863</v>
      </c>
      <c r="P266" s="520" t="s">
        <v>1858</v>
      </c>
      <c r="Q266" s="520">
        <v>909392807</v>
      </c>
      <c r="R266" s="520" t="s">
        <v>1859</v>
      </c>
      <c r="S266" s="382" t="s">
        <v>1860</v>
      </c>
      <c r="T266" s="552" t="s">
        <v>126</v>
      </c>
      <c r="U266" s="552" t="s">
        <v>379</v>
      </c>
      <c r="V266" s="552" t="s">
        <v>107</v>
      </c>
      <c r="W266" s="616">
        <v>46153</v>
      </c>
      <c r="X266" s="523">
        <v>0.87</v>
      </c>
      <c r="Y266" s="524" t="s">
        <v>1303</v>
      </c>
      <c r="Z266" s="552"/>
      <c r="AA266" s="552" t="s">
        <v>379</v>
      </c>
      <c r="AB266" s="382"/>
      <c r="AC266" s="552" t="s">
        <v>379</v>
      </c>
      <c r="AD266" s="382"/>
      <c r="AE266" s="552" t="s">
        <v>379</v>
      </c>
      <c r="AF266" s="382" t="s">
        <v>639</v>
      </c>
      <c r="AG266" s="382" t="s">
        <v>1864</v>
      </c>
      <c r="AH266" s="536">
        <v>0.87</v>
      </c>
      <c r="AI266" s="534" t="s">
        <v>1303</v>
      </c>
      <c r="AJ266" s="552" t="s">
        <v>379</v>
      </c>
      <c r="AK266" s="552" t="s">
        <v>379</v>
      </c>
      <c r="AL266" s="537">
        <v>46518</v>
      </c>
      <c r="AM266" s="531" t="s">
        <v>85</v>
      </c>
      <c r="AN266" s="566"/>
      <c r="AO266" s="566"/>
      <c r="AP266" s="566"/>
      <c r="AQ266" s="566"/>
      <c r="AR266" s="566"/>
    </row>
    <row r="267" spans="1:44" ht="292.14999999999998">
      <c r="A267" s="78">
        <v>264</v>
      </c>
      <c r="B267" s="546">
        <v>2026</v>
      </c>
      <c r="C267" s="546" t="s">
        <v>1738</v>
      </c>
      <c r="D267" s="557" t="s">
        <v>630</v>
      </c>
      <c r="E267" s="546" t="s">
        <v>130</v>
      </c>
      <c r="F267" s="386" t="s">
        <v>1313</v>
      </c>
      <c r="G267" s="386" t="s">
        <v>351</v>
      </c>
      <c r="H267" s="546" t="s">
        <v>94</v>
      </c>
      <c r="I267" s="546" t="s">
        <v>118</v>
      </c>
      <c r="J267" s="546" t="s">
        <v>96</v>
      </c>
      <c r="K267" s="520" t="s">
        <v>97</v>
      </c>
      <c r="L267" s="546">
        <v>2003576</v>
      </c>
      <c r="M267" s="555" t="s">
        <v>1856</v>
      </c>
      <c r="N267" s="386" t="s">
        <v>379</v>
      </c>
      <c r="O267" s="556" t="s">
        <v>1865</v>
      </c>
      <c r="P267" s="557" t="s">
        <v>1858</v>
      </c>
      <c r="Q267" s="557">
        <v>909392807</v>
      </c>
      <c r="R267" s="557" t="s">
        <v>1859</v>
      </c>
      <c r="S267" s="386" t="s">
        <v>1860</v>
      </c>
      <c r="T267" s="546" t="s">
        <v>126</v>
      </c>
      <c r="U267" s="546" t="s">
        <v>379</v>
      </c>
      <c r="V267" s="546" t="s">
        <v>107</v>
      </c>
      <c r="W267" s="551">
        <v>46153</v>
      </c>
      <c r="X267" s="543">
        <v>0.78</v>
      </c>
      <c r="Y267" s="544" t="s">
        <v>1303</v>
      </c>
      <c r="Z267" s="546"/>
      <c r="AA267" s="546" t="s">
        <v>379</v>
      </c>
      <c r="AB267" s="386" t="s">
        <v>108</v>
      </c>
      <c r="AC267" s="546" t="s">
        <v>1866</v>
      </c>
      <c r="AD267" s="386" t="s">
        <v>247</v>
      </c>
      <c r="AE267" s="386" t="s">
        <v>1867</v>
      </c>
      <c r="AF267" s="386" t="s">
        <v>639</v>
      </c>
      <c r="AG267" s="386" t="s">
        <v>1864</v>
      </c>
      <c r="AH267" s="545">
        <v>0.78</v>
      </c>
      <c r="AI267" s="534" t="s">
        <v>1303</v>
      </c>
      <c r="AJ267" s="546" t="s">
        <v>379</v>
      </c>
      <c r="AK267" s="546" t="s">
        <v>379</v>
      </c>
      <c r="AL267" s="537">
        <v>46518</v>
      </c>
      <c r="AM267" s="659" t="s">
        <v>85</v>
      </c>
      <c r="AN267" s="566"/>
      <c r="AO267" s="566"/>
      <c r="AP267" s="566"/>
      <c r="AQ267" s="566"/>
      <c r="AR267" s="566"/>
    </row>
    <row r="268" spans="1:44" ht="322.89999999999998">
      <c r="A268" s="78">
        <v>265</v>
      </c>
      <c r="B268" s="546">
        <v>2026</v>
      </c>
      <c r="C268" s="546" t="s">
        <v>1738</v>
      </c>
      <c r="D268" s="557" t="s">
        <v>630</v>
      </c>
      <c r="E268" s="546" t="s">
        <v>130</v>
      </c>
      <c r="F268" s="386" t="s">
        <v>1313</v>
      </c>
      <c r="G268" s="386" t="s">
        <v>351</v>
      </c>
      <c r="H268" s="546" t="s">
        <v>94</v>
      </c>
      <c r="I268" s="546" t="s">
        <v>118</v>
      </c>
      <c r="J268" s="546" t="s">
        <v>96</v>
      </c>
      <c r="K268" s="557" t="s">
        <v>97</v>
      </c>
      <c r="L268" s="546">
        <v>2003576</v>
      </c>
      <c r="M268" s="555" t="s">
        <v>1856</v>
      </c>
      <c r="N268" s="386" t="s">
        <v>379</v>
      </c>
      <c r="O268" s="556" t="s">
        <v>1868</v>
      </c>
      <c r="P268" s="557" t="s">
        <v>1858</v>
      </c>
      <c r="Q268" s="557">
        <v>909392807</v>
      </c>
      <c r="R268" s="557" t="s">
        <v>1859</v>
      </c>
      <c r="S268" s="386" t="s">
        <v>1860</v>
      </c>
      <c r="T268" s="546" t="s">
        <v>126</v>
      </c>
      <c r="U268" s="546" t="s">
        <v>379</v>
      </c>
      <c r="V268" s="546" t="s">
        <v>107</v>
      </c>
      <c r="W268" s="551">
        <v>46153</v>
      </c>
      <c r="X268" s="543">
        <v>0.76</v>
      </c>
      <c r="Y268" s="544" t="s">
        <v>1303</v>
      </c>
      <c r="Z268" s="546"/>
      <c r="AA268" s="546" t="s">
        <v>379</v>
      </c>
      <c r="AB268" s="386" t="s">
        <v>108</v>
      </c>
      <c r="AC268" s="546" t="s">
        <v>1866</v>
      </c>
      <c r="AD268" s="386" t="s">
        <v>247</v>
      </c>
      <c r="AE268" s="386" t="s">
        <v>1867</v>
      </c>
      <c r="AF268" s="386" t="s">
        <v>639</v>
      </c>
      <c r="AG268" s="386" t="s">
        <v>1869</v>
      </c>
      <c r="AH268" s="545">
        <v>0.76</v>
      </c>
      <c r="AI268" s="534" t="s">
        <v>1303</v>
      </c>
      <c r="AJ268" s="546" t="s">
        <v>379</v>
      </c>
      <c r="AK268" s="546" t="s">
        <v>379</v>
      </c>
      <c r="AL268" s="537">
        <v>46518</v>
      </c>
      <c r="AM268" s="659" t="s">
        <v>85</v>
      </c>
      <c r="AN268" s="566"/>
      <c r="AO268" s="566"/>
      <c r="AP268" s="566"/>
      <c r="AQ268" s="566"/>
      <c r="AR268" s="566"/>
    </row>
    <row r="269" spans="1:44" ht="409.5">
      <c r="A269" s="78">
        <v>266</v>
      </c>
      <c r="B269" s="546">
        <v>2026</v>
      </c>
      <c r="C269" s="546" t="s">
        <v>1738</v>
      </c>
      <c r="D269" s="546" t="s">
        <v>1870</v>
      </c>
      <c r="E269" s="557" t="s">
        <v>130</v>
      </c>
      <c r="F269" s="386" t="s">
        <v>1871</v>
      </c>
      <c r="G269" s="386" t="s">
        <v>351</v>
      </c>
      <c r="H269" s="546" t="s">
        <v>94</v>
      </c>
      <c r="I269" s="546" t="s">
        <v>118</v>
      </c>
      <c r="J269" s="557" t="s">
        <v>132</v>
      </c>
      <c r="K269" s="557" t="s">
        <v>97</v>
      </c>
      <c r="L269" s="555">
        <v>2005856</v>
      </c>
      <c r="M269" s="560" t="s">
        <v>1872</v>
      </c>
      <c r="N269" s="553" t="s">
        <v>1873</v>
      </c>
      <c r="O269" s="553" t="s">
        <v>379</v>
      </c>
      <c r="P269" s="560" t="s">
        <v>1874</v>
      </c>
      <c r="Q269" s="560" t="s">
        <v>1875</v>
      </c>
      <c r="R269" s="560" t="s">
        <v>1876</v>
      </c>
      <c r="S269" s="386" t="s">
        <v>1877</v>
      </c>
      <c r="T269" s="546" t="s">
        <v>126</v>
      </c>
      <c r="U269" s="546" t="s">
        <v>379</v>
      </c>
      <c r="V269" s="546" t="s">
        <v>107</v>
      </c>
      <c r="W269" s="551">
        <v>46153</v>
      </c>
      <c r="X269" s="543">
        <v>0.7</v>
      </c>
      <c r="Y269" s="544" t="s">
        <v>934</v>
      </c>
      <c r="Z269" s="546"/>
      <c r="AA269" s="546" t="s">
        <v>379</v>
      </c>
      <c r="AB269" s="386" t="s">
        <v>108</v>
      </c>
      <c r="AC269" s="386" t="s">
        <v>1878</v>
      </c>
      <c r="AD269" s="386"/>
      <c r="AE269" s="546" t="s">
        <v>379</v>
      </c>
      <c r="AF269" s="386" t="s">
        <v>639</v>
      </c>
      <c r="AG269" s="386" t="s">
        <v>1879</v>
      </c>
      <c r="AH269" s="545">
        <v>0.7</v>
      </c>
      <c r="AI269" s="534" t="s">
        <v>934</v>
      </c>
      <c r="AJ269" s="546" t="s">
        <v>379</v>
      </c>
      <c r="AK269" s="546" t="s">
        <v>379</v>
      </c>
      <c r="AL269" s="537">
        <v>46337</v>
      </c>
      <c r="AM269" s="659" t="s">
        <v>85</v>
      </c>
      <c r="AN269" s="566"/>
      <c r="AO269" s="566"/>
      <c r="AP269" s="566"/>
      <c r="AQ269" s="566"/>
      <c r="AR269" s="566"/>
    </row>
    <row r="270" spans="1:44" ht="409.5">
      <c r="A270" s="78">
        <v>267</v>
      </c>
      <c r="B270" s="546">
        <v>2026</v>
      </c>
      <c r="C270" s="546" t="s">
        <v>1738</v>
      </c>
      <c r="D270" s="546" t="s">
        <v>1870</v>
      </c>
      <c r="E270" s="546" t="s">
        <v>176</v>
      </c>
      <c r="F270" s="386" t="s">
        <v>1880</v>
      </c>
      <c r="G270" s="553" t="s">
        <v>190</v>
      </c>
      <c r="H270" s="546" t="s">
        <v>94</v>
      </c>
      <c r="I270" s="546" t="s">
        <v>153</v>
      </c>
      <c r="J270" s="546" t="s">
        <v>178</v>
      </c>
      <c r="K270" s="557" t="s">
        <v>97</v>
      </c>
      <c r="L270" s="546" t="s">
        <v>179</v>
      </c>
      <c r="M270" s="546" t="s">
        <v>1881</v>
      </c>
      <c r="N270" s="386" t="s">
        <v>1882</v>
      </c>
      <c r="O270" s="386" t="s">
        <v>379</v>
      </c>
      <c r="P270" s="546" t="s">
        <v>1883</v>
      </c>
      <c r="Q270" s="546">
        <v>931203117</v>
      </c>
      <c r="R270" s="546" t="s">
        <v>1884</v>
      </c>
      <c r="S270" s="386" t="s">
        <v>1885</v>
      </c>
      <c r="T270" s="546" t="s">
        <v>301</v>
      </c>
      <c r="U270" s="546" t="s">
        <v>379</v>
      </c>
      <c r="V270" s="546" t="s">
        <v>107</v>
      </c>
      <c r="W270" s="551">
        <v>46154</v>
      </c>
      <c r="X270" s="543">
        <v>0.7</v>
      </c>
      <c r="Y270" s="544" t="s">
        <v>934</v>
      </c>
      <c r="Z270" s="546"/>
      <c r="AA270" s="546" t="s">
        <v>379</v>
      </c>
      <c r="AB270" s="386" t="s">
        <v>140</v>
      </c>
      <c r="AC270" s="546" t="s">
        <v>1886</v>
      </c>
      <c r="AD270" s="386" t="s">
        <v>1218</v>
      </c>
      <c r="AE270" s="546" t="s">
        <v>1887</v>
      </c>
      <c r="AF270" s="386" t="s">
        <v>639</v>
      </c>
      <c r="AG270" s="386" t="s">
        <v>1888</v>
      </c>
      <c r="AH270" s="545">
        <v>0.7</v>
      </c>
      <c r="AI270" s="534" t="s">
        <v>934</v>
      </c>
      <c r="AJ270" s="546" t="s">
        <v>379</v>
      </c>
      <c r="AK270" s="546" t="s">
        <v>379</v>
      </c>
      <c r="AL270" s="537">
        <v>46338</v>
      </c>
      <c r="AM270" s="659" t="s">
        <v>85</v>
      </c>
      <c r="AN270" s="566"/>
      <c r="AO270" s="566"/>
      <c r="AP270" s="566"/>
      <c r="AQ270" s="566"/>
      <c r="AR270" s="566"/>
    </row>
    <row r="271" spans="1:44" ht="61.5">
      <c r="A271" s="78">
        <v>268</v>
      </c>
      <c r="B271" s="538">
        <v>2026</v>
      </c>
      <c r="C271" s="538" t="s">
        <v>1738</v>
      </c>
      <c r="D271" s="539" t="s">
        <v>90</v>
      </c>
      <c r="E271" s="538" t="s">
        <v>130</v>
      </c>
      <c r="F271" s="541" t="s">
        <v>1889</v>
      </c>
      <c r="G271" s="541" t="s">
        <v>117</v>
      </c>
      <c r="H271" s="538" t="s">
        <v>216</v>
      </c>
      <c r="I271" s="538" t="s">
        <v>217</v>
      </c>
      <c r="J271" s="539" t="s">
        <v>132</v>
      </c>
      <c r="K271" s="538" t="s">
        <v>97</v>
      </c>
      <c r="L271" s="538">
        <v>2010962</v>
      </c>
      <c r="M271" s="538" t="s">
        <v>1890</v>
      </c>
      <c r="N271" s="540" t="s">
        <v>1891</v>
      </c>
      <c r="O271" s="540" t="s">
        <v>379</v>
      </c>
      <c r="P271" s="539" t="s">
        <v>1892</v>
      </c>
      <c r="Q271" s="539">
        <v>975917666</v>
      </c>
      <c r="R271" s="539" t="s">
        <v>1893</v>
      </c>
      <c r="S271" s="540" t="s">
        <v>1894</v>
      </c>
      <c r="T271" s="539" t="s">
        <v>381</v>
      </c>
      <c r="U271" s="539" t="s">
        <v>379</v>
      </c>
      <c r="V271" s="539" t="s">
        <v>107</v>
      </c>
      <c r="W271" s="542">
        <v>46155</v>
      </c>
      <c r="X271" s="543">
        <v>0.71699999999999997</v>
      </c>
      <c r="Y271" s="544" t="s">
        <v>934</v>
      </c>
      <c r="Z271" s="538"/>
      <c r="AA271" s="538" t="s">
        <v>379</v>
      </c>
      <c r="AB271" s="541"/>
      <c r="AC271" s="538" t="s">
        <v>379</v>
      </c>
      <c r="AD271" s="541" t="s">
        <v>247</v>
      </c>
      <c r="AE271" s="558" t="s">
        <v>1895</v>
      </c>
      <c r="AF271" s="541" t="s">
        <v>128</v>
      </c>
      <c r="AG271" s="538" t="s">
        <v>1896</v>
      </c>
      <c r="AH271" s="545">
        <v>0.72</v>
      </c>
      <c r="AI271" s="534" t="s">
        <v>934</v>
      </c>
      <c r="AJ271" s="538" t="s">
        <v>379</v>
      </c>
      <c r="AK271" s="538" t="s">
        <v>379</v>
      </c>
      <c r="AL271" s="537">
        <v>46339</v>
      </c>
      <c r="AM271" s="659" t="s">
        <v>85</v>
      </c>
      <c r="AN271" s="566"/>
      <c r="AO271" s="566"/>
      <c r="AP271" s="566"/>
      <c r="AQ271" s="566"/>
      <c r="AR271" s="566"/>
    </row>
    <row r="272" spans="1:44" ht="61.5">
      <c r="A272" s="78">
        <v>269</v>
      </c>
      <c r="B272" s="525">
        <v>2026</v>
      </c>
      <c r="C272" s="525" t="s">
        <v>1738</v>
      </c>
      <c r="D272" s="526" t="s">
        <v>90</v>
      </c>
      <c r="E272" s="525" t="s">
        <v>130</v>
      </c>
      <c r="F272" s="527" t="s">
        <v>742</v>
      </c>
      <c r="G272" s="541" t="s">
        <v>117</v>
      </c>
      <c r="H272" s="525" t="s">
        <v>216</v>
      </c>
      <c r="I272" s="525" t="s">
        <v>217</v>
      </c>
      <c r="J272" s="526" t="s">
        <v>96</v>
      </c>
      <c r="K272" s="525" t="s">
        <v>97</v>
      </c>
      <c r="L272" s="525">
        <v>2010962</v>
      </c>
      <c r="M272" s="525" t="s">
        <v>1890</v>
      </c>
      <c r="N272" s="528" t="s">
        <v>379</v>
      </c>
      <c r="O272" s="528" t="s">
        <v>1897</v>
      </c>
      <c r="P272" s="526" t="s">
        <v>1892</v>
      </c>
      <c r="Q272" s="526">
        <v>975917666</v>
      </c>
      <c r="R272" s="539" t="s">
        <v>1893</v>
      </c>
      <c r="S272" s="528" t="s">
        <v>1894</v>
      </c>
      <c r="T272" s="526" t="s">
        <v>381</v>
      </c>
      <c r="U272" s="526" t="s">
        <v>379</v>
      </c>
      <c r="V272" s="526" t="s">
        <v>107</v>
      </c>
      <c r="W272" s="530">
        <v>46155</v>
      </c>
      <c r="X272" s="532">
        <v>0.64800000000000002</v>
      </c>
      <c r="Y272" s="533" t="s">
        <v>934</v>
      </c>
      <c r="Z272" s="525"/>
      <c r="AA272" s="538" t="s">
        <v>379</v>
      </c>
      <c r="AB272" s="527"/>
      <c r="AC272" s="525" t="s">
        <v>379</v>
      </c>
      <c r="AD272" s="527" t="s">
        <v>247</v>
      </c>
      <c r="AE272" s="640" t="s">
        <v>1895</v>
      </c>
      <c r="AF272" s="527" t="s">
        <v>128</v>
      </c>
      <c r="AG272" s="525" t="s">
        <v>1896</v>
      </c>
      <c r="AH272" s="548">
        <v>0.65</v>
      </c>
      <c r="AI272" s="531" t="s">
        <v>934</v>
      </c>
      <c r="AJ272" s="538" t="s">
        <v>379</v>
      </c>
      <c r="AK272" s="538" t="s">
        <v>379</v>
      </c>
      <c r="AL272" s="549">
        <v>46339</v>
      </c>
      <c r="AM272" s="659" t="s">
        <v>85</v>
      </c>
      <c r="AN272" s="566"/>
      <c r="AO272" s="566"/>
      <c r="AP272" s="566"/>
      <c r="AQ272" s="566"/>
      <c r="AR272" s="566"/>
    </row>
    <row r="273" spans="1:44" ht="409.5">
      <c r="A273" s="78">
        <v>270</v>
      </c>
      <c r="B273" s="517">
        <v>2026</v>
      </c>
      <c r="C273" s="517" t="s">
        <v>1738</v>
      </c>
      <c r="D273" s="517" t="s">
        <v>161</v>
      </c>
      <c r="E273" s="516" t="s">
        <v>787</v>
      </c>
      <c r="F273" s="519" t="s">
        <v>1898</v>
      </c>
      <c r="G273" s="541" t="s">
        <v>1899</v>
      </c>
      <c r="H273" s="517" t="s">
        <v>216</v>
      </c>
      <c r="I273" s="516" t="s">
        <v>882</v>
      </c>
      <c r="J273" s="516" t="s">
        <v>178</v>
      </c>
      <c r="K273" s="516" t="s">
        <v>697</v>
      </c>
      <c r="L273" s="516">
        <v>2062640</v>
      </c>
      <c r="M273" s="516" t="s">
        <v>1900</v>
      </c>
      <c r="N273" s="519" t="s">
        <v>1901</v>
      </c>
      <c r="O273" s="519" t="s">
        <v>379</v>
      </c>
      <c r="P273" s="516" t="s">
        <v>379</v>
      </c>
      <c r="Q273" s="516" t="s">
        <v>379</v>
      </c>
      <c r="R273" s="538" t="s">
        <v>379</v>
      </c>
      <c r="S273" s="519" t="s">
        <v>1902</v>
      </c>
      <c r="T273" s="516" t="s">
        <v>1587</v>
      </c>
      <c r="U273" s="516" t="s">
        <v>514</v>
      </c>
      <c r="V273" s="518" t="s">
        <v>107</v>
      </c>
      <c r="W273" s="521">
        <v>46150</v>
      </c>
      <c r="X273" s="523">
        <v>0.439</v>
      </c>
      <c r="Y273" s="524" t="s">
        <v>1325</v>
      </c>
      <c r="Z273" s="516"/>
      <c r="AA273" s="538" t="s">
        <v>379</v>
      </c>
      <c r="AB273" s="519" t="s">
        <v>110</v>
      </c>
      <c r="AC273" s="519" t="s">
        <v>1903</v>
      </c>
      <c r="AD273" s="519" t="s">
        <v>247</v>
      </c>
      <c r="AE273" s="516" t="s">
        <v>1904</v>
      </c>
      <c r="AF273" s="519" t="s">
        <v>110</v>
      </c>
      <c r="AG273" s="519" t="s">
        <v>1905</v>
      </c>
      <c r="AH273" s="536">
        <v>0.44</v>
      </c>
      <c r="AI273" s="522" t="s">
        <v>1325</v>
      </c>
      <c r="AJ273" s="538" t="s">
        <v>379</v>
      </c>
      <c r="AK273" s="538" t="s">
        <v>379</v>
      </c>
      <c r="AL273" s="522" t="b">
        <v>0</v>
      </c>
      <c r="AM273" s="659" t="s">
        <v>86</v>
      </c>
      <c r="AN273" s="566"/>
      <c r="AO273" s="566"/>
      <c r="AP273" s="566"/>
      <c r="AQ273" s="566"/>
      <c r="AR273" s="566"/>
    </row>
    <row r="274" spans="1:44" ht="30.75">
      <c r="A274" s="78">
        <v>271</v>
      </c>
      <c r="B274" s="550">
        <v>2026</v>
      </c>
      <c r="C274" s="550" t="s">
        <v>1738</v>
      </c>
      <c r="D274" s="552" t="s">
        <v>90</v>
      </c>
      <c r="E274" s="546" t="s">
        <v>115</v>
      </c>
      <c r="F274" s="386" t="s">
        <v>1772</v>
      </c>
      <c r="G274" s="386" t="s">
        <v>117</v>
      </c>
      <c r="H274" s="552" t="s">
        <v>94</v>
      </c>
      <c r="I274" s="546" t="s">
        <v>239</v>
      </c>
      <c r="J274" s="546" t="s">
        <v>96</v>
      </c>
      <c r="K274" s="546" t="s">
        <v>97</v>
      </c>
      <c r="L274" s="546">
        <v>2002765</v>
      </c>
      <c r="M274" s="546" t="s">
        <v>1906</v>
      </c>
      <c r="N274" s="386" t="s">
        <v>379</v>
      </c>
      <c r="O274" s="386" t="s">
        <v>1907</v>
      </c>
      <c r="P274" s="546" t="s">
        <v>1908</v>
      </c>
      <c r="Q274" s="546" t="s">
        <v>1909</v>
      </c>
      <c r="R274" s="546" t="s">
        <v>1910</v>
      </c>
      <c r="S274" s="386" t="s">
        <v>1911</v>
      </c>
      <c r="T274" s="546" t="s">
        <v>105</v>
      </c>
      <c r="U274" s="386" t="s">
        <v>1912</v>
      </c>
      <c r="V274" s="546" t="s">
        <v>107</v>
      </c>
      <c r="W274" s="551">
        <v>46155</v>
      </c>
      <c r="X274" s="543">
        <v>0.89</v>
      </c>
      <c r="Y274" s="544" t="s">
        <v>1303</v>
      </c>
      <c r="Z274" s="546"/>
      <c r="AA274" s="546" t="s">
        <v>379</v>
      </c>
      <c r="AB274" s="386"/>
      <c r="AC274" s="546" t="s">
        <v>379</v>
      </c>
      <c r="AD274" s="386"/>
      <c r="AE274" s="546" t="s">
        <v>379</v>
      </c>
      <c r="AF274" s="386" t="s">
        <v>639</v>
      </c>
      <c r="AG274" s="546" t="s">
        <v>1913</v>
      </c>
      <c r="AH274" s="545">
        <v>0.89</v>
      </c>
      <c r="AI274" s="534" t="s">
        <v>1303</v>
      </c>
      <c r="AJ274" s="546" t="s">
        <v>379</v>
      </c>
      <c r="AK274" s="546" t="s">
        <v>379</v>
      </c>
      <c r="AL274" s="537">
        <v>46520</v>
      </c>
      <c r="AM274" s="659" t="s">
        <v>85</v>
      </c>
      <c r="AN274" s="566"/>
      <c r="AO274" s="566"/>
      <c r="AP274" s="566"/>
      <c r="AQ274" s="566"/>
      <c r="AR274" s="566"/>
    </row>
    <row r="275" spans="1:44" ht="46.15">
      <c r="A275" s="78">
        <v>272</v>
      </c>
      <c r="B275" s="550">
        <v>2026</v>
      </c>
      <c r="C275" s="550" t="s">
        <v>1738</v>
      </c>
      <c r="D275" s="546" t="s">
        <v>90</v>
      </c>
      <c r="E275" s="546" t="s">
        <v>115</v>
      </c>
      <c r="F275" s="386" t="s">
        <v>1772</v>
      </c>
      <c r="G275" s="386" t="s">
        <v>117</v>
      </c>
      <c r="H275" s="546" t="s">
        <v>94</v>
      </c>
      <c r="I275" s="546" t="s">
        <v>239</v>
      </c>
      <c r="J275" s="546" t="s">
        <v>96</v>
      </c>
      <c r="K275" s="546" t="s">
        <v>97</v>
      </c>
      <c r="L275" s="546">
        <v>2002765</v>
      </c>
      <c r="M275" s="546" t="s">
        <v>1906</v>
      </c>
      <c r="N275" s="386" t="s">
        <v>379</v>
      </c>
      <c r="O275" s="540" t="s">
        <v>1914</v>
      </c>
      <c r="P275" s="546" t="s">
        <v>1908</v>
      </c>
      <c r="Q275" s="546" t="s">
        <v>1909</v>
      </c>
      <c r="R275" s="546" t="s">
        <v>1910</v>
      </c>
      <c r="S275" s="386" t="s">
        <v>1915</v>
      </c>
      <c r="T275" s="546" t="s">
        <v>105</v>
      </c>
      <c r="U275" s="386" t="s">
        <v>1912</v>
      </c>
      <c r="V275" s="546" t="s">
        <v>107</v>
      </c>
      <c r="W275" s="551">
        <v>46155</v>
      </c>
      <c r="X275" s="543">
        <v>0.87</v>
      </c>
      <c r="Y275" s="544" t="s">
        <v>1303</v>
      </c>
      <c r="Z275" s="546"/>
      <c r="AA275" s="546" t="s">
        <v>379</v>
      </c>
      <c r="AB275" s="386" t="s">
        <v>108</v>
      </c>
      <c r="AC275" s="546" t="s">
        <v>1916</v>
      </c>
      <c r="AD275" s="386"/>
      <c r="AE275" s="546" t="s">
        <v>379</v>
      </c>
      <c r="AF275" s="386" t="s">
        <v>639</v>
      </c>
      <c r="AG275" s="546" t="s">
        <v>1913</v>
      </c>
      <c r="AH275" s="545">
        <v>0.87</v>
      </c>
      <c r="AI275" s="534" t="s">
        <v>1303</v>
      </c>
      <c r="AJ275" s="546" t="s">
        <v>379</v>
      </c>
      <c r="AK275" s="546" t="s">
        <v>379</v>
      </c>
      <c r="AL275" s="537">
        <v>46520</v>
      </c>
      <c r="AM275" s="522" t="s">
        <v>85</v>
      </c>
      <c r="AN275" s="566"/>
      <c r="AO275" s="566"/>
      <c r="AP275" s="566"/>
      <c r="AQ275" s="566"/>
      <c r="AR275" s="566"/>
    </row>
    <row r="276" spans="1:44" ht="246">
      <c r="A276" s="78">
        <v>273</v>
      </c>
      <c r="B276" s="550">
        <v>2026</v>
      </c>
      <c r="C276" s="550" t="s">
        <v>1738</v>
      </c>
      <c r="D276" s="546" t="s">
        <v>630</v>
      </c>
      <c r="E276" s="546" t="s">
        <v>115</v>
      </c>
      <c r="F276" s="386" t="s">
        <v>1135</v>
      </c>
      <c r="G276" s="386" t="s">
        <v>117</v>
      </c>
      <c r="H276" s="546" t="s">
        <v>94</v>
      </c>
      <c r="I276" s="546" t="s">
        <v>311</v>
      </c>
      <c r="J276" s="546" t="s">
        <v>96</v>
      </c>
      <c r="K276" s="546" t="s">
        <v>97</v>
      </c>
      <c r="L276" s="546">
        <v>2010395</v>
      </c>
      <c r="M276" s="546" t="s">
        <v>1917</v>
      </c>
      <c r="N276" s="386" t="s">
        <v>379</v>
      </c>
      <c r="O276" s="386" t="s">
        <v>1918</v>
      </c>
      <c r="P276" s="546" t="s">
        <v>1919</v>
      </c>
      <c r="Q276" s="546">
        <v>347427655</v>
      </c>
      <c r="R276" s="546" t="s">
        <v>1920</v>
      </c>
      <c r="S276" s="386" t="s">
        <v>1921</v>
      </c>
      <c r="T276" s="546" t="s">
        <v>105</v>
      </c>
      <c r="U276" s="386" t="s">
        <v>1922</v>
      </c>
      <c r="V276" s="546" t="s">
        <v>107</v>
      </c>
      <c r="W276" s="551">
        <v>46156</v>
      </c>
      <c r="X276" s="543">
        <v>0.73</v>
      </c>
      <c r="Y276" s="544" t="s">
        <v>934</v>
      </c>
      <c r="Z276" s="546"/>
      <c r="AA276" s="546" t="s">
        <v>379</v>
      </c>
      <c r="AB276" s="386"/>
      <c r="AC276" s="546" t="s">
        <v>379</v>
      </c>
      <c r="AD276" s="386" t="s">
        <v>247</v>
      </c>
      <c r="AE276" s="546" t="s">
        <v>1842</v>
      </c>
      <c r="AF276" s="386" t="s">
        <v>639</v>
      </c>
      <c r="AG276" s="386" t="s">
        <v>1923</v>
      </c>
      <c r="AH276" s="545">
        <v>0.73</v>
      </c>
      <c r="AI276" s="534" t="s">
        <v>934</v>
      </c>
      <c r="AJ276" s="546" t="s">
        <v>379</v>
      </c>
      <c r="AK276" s="546" t="s">
        <v>379</v>
      </c>
      <c r="AL276" s="537">
        <v>46521</v>
      </c>
      <c r="AM276" s="534" t="s">
        <v>85</v>
      </c>
      <c r="AN276" s="566"/>
      <c r="AO276" s="566"/>
      <c r="AP276" s="566"/>
      <c r="AQ276" s="566"/>
      <c r="AR276" s="566"/>
    </row>
    <row r="277" spans="1:44" ht="184.5">
      <c r="A277" s="78">
        <v>274</v>
      </c>
      <c r="B277" s="550">
        <v>2026</v>
      </c>
      <c r="C277" s="550" t="s">
        <v>1738</v>
      </c>
      <c r="D277" s="546" t="s">
        <v>630</v>
      </c>
      <c r="E277" s="546" t="s">
        <v>115</v>
      </c>
      <c r="F277" s="386" t="s">
        <v>1135</v>
      </c>
      <c r="G277" s="386" t="s">
        <v>117</v>
      </c>
      <c r="H277" s="546" t="s">
        <v>94</v>
      </c>
      <c r="I277" s="546" t="s">
        <v>199</v>
      </c>
      <c r="J277" s="546" t="s">
        <v>96</v>
      </c>
      <c r="K277" s="546" t="s">
        <v>97</v>
      </c>
      <c r="L277" s="546">
        <v>2010395</v>
      </c>
      <c r="M277" s="546" t="s">
        <v>1917</v>
      </c>
      <c r="N277" s="386" t="s">
        <v>379</v>
      </c>
      <c r="O277" s="386" t="s">
        <v>1924</v>
      </c>
      <c r="P277" s="546" t="s">
        <v>1919</v>
      </c>
      <c r="Q277" s="546">
        <v>347427655</v>
      </c>
      <c r="R277" s="546" t="s">
        <v>1920</v>
      </c>
      <c r="S277" s="386" t="s">
        <v>1925</v>
      </c>
      <c r="T277" s="546" t="s">
        <v>105</v>
      </c>
      <c r="U277" s="386" t="s">
        <v>1922</v>
      </c>
      <c r="V277" s="546" t="s">
        <v>107</v>
      </c>
      <c r="W277" s="551">
        <v>46156</v>
      </c>
      <c r="X277" s="543">
        <v>0.68</v>
      </c>
      <c r="Y277" s="544" t="s">
        <v>934</v>
      </c>
      <c r="Z277" s="546"/>
      <c r="AA277" s="546" t="s">
        <v>379</v>
      </c>
      <c r="AB277" s="386" t="s">
        <v>108</v>
      </c>
      <c r="AC277" s="546" t="s">
        <v>1926</v>
      </c>
      <c r="AD277" s="386" t="s">
        <v>247</v>
      </c>
      <c r="AE277" s="546" t="s">
        <v>1927</v>
      </c>
      <c r="AF277" s="386"/>
      <c r="AG277" s="386" t="s">
        <v>1928</v>
      </c>
      <c r="AH277" s="545">
        <v>0.68</v>
      </c>
      <c r="AI277" s="534" t="s">
        <v>934</v>
      </c>
      <c r="AJ277" s="546" t="s">
        <v>379</v>
      </c>
      <c r="AK277" s="546" t="s">
        <v>379</v>
      </c>
      <c r="AL277" s="537">
        <v>46521</v>
      </c>
      <c r="AM277" s="534" t="s">
        <v>85</v>
      </c>
      <c r="AN277" s="566"/>
      <c r="AO277" s="566"/>
      <c r="AP277" s="566"/>
      <c r="AQ277" s="566"/>
      <c r="AR277" s="566"/>
    </row>
    <row r="278" spans="1:44" ht="409.5">
      <c r="A278" s="78">
        <v>275</v>
      </c>
      <c r="B278" s="550">
        <v>2026</v>
      </c>
      <c r="C278" s="550" t="s">
        <v>1738</v>
      </c>
      <c r="D278" s="546" t="s">
        <v>630</v>
      </c>
      <c r="E278" s="546" t="s">
        <v>115</v>
      </c>
      <c r="F278" s="386" t="s">
        <v>1135</v>
      </c>
      <c r="G278" s="386" t="s">
        <v>117</v>
      </c>
      <c r="H278" s="546" t="s">
        <v>94</v>
      </c>
      <c r="I278" s="546" t="s">
        <v>199</v>
      </c>
      <c r="J278" s="546" t="s">
        <v>132</v>
      </c>
      <c r="K278" s="546" t="s">
        <v>97</v>
      </c>
      <c r="L278" s="546">
        <v>2010395</v>
      </c>
      <c r="M278" s="546" t="s">
        <v>1917</v>
      </c>
      <c r="N278" s="386" t="s">
        <v>1929</v>
      </c>
      <c r="O278" s="386" t="s">
        <v>379</v>
      </c>
      <c r="P278" s="546" t="s">
        <v>1919</v>
      </c>
      <c r="Q278" s="546">
        <v>347427655</v>
      </c>
      <c r="R278" s="546" t="s">
        <v>1920</v>
      </c>
      <c r="S278" s="386" t="s">
        <v>1930</v>
      </c>
      <c r="T278" s="546" t="s">
        <v>105</v>
      </c>
      <c r="U278" s="386" t="s">
        <v>1922</v>
      </c>
      <c r="V278" s="546" t="s">
        <v>107</v>
      </c>
      <c r="W278" s="551">
        <v>46156</v>
      </c>
      <c r="X278" s="543">
        <v>0.7</v>
      </c>
      <c r="Y278" s="544" t="s">
        <v>934</v>
      </c>
      <c r="Z278" s="546"/>
      <c r="AA278" s="546" t="s">
        <v>379</v>
      </c>
      <c r="AB278" s="386" t="s">
        <v>108</v>
      </c>
      <c r="AC278" s="546" t="s">
        <v>1931</v>
      </c>
      <c r="AD278" s="386" t="s">
        <v>247</v>
      </c>
      <c r="AE278" s="546" t="s">
        <v>1927</v>
      </c>
      <c r="AF278" s="386"/>
      <c r="AG278" s="386" t="s">
        <v>1932</v>
      </c>
      <c r="AH278" s="545">
        <v>0.7</v>
      </c>
      <c r="AI278" s="534" t="s">
        <v>934</v>
      </c>
      <c r="AJ278" s="546" t="s">
        <v>379</v>
      </c>
      <c r="AK278" s="546" t="s">
        <v>379</v>
      </c>
      <c r="AL278" s="537">
        <v>46521</v>
      </c>
      <c r="AM278" s="534" t="s">
        <v>85</v>
      </c>
      <c r="AN278" s="566"/>
      <c r="AO278" s="566"/>
      <c r="AP278" s="566"/>
      <c r="AQ278" s="566"/>
      <c r="AR278" s="566"/>
    </row>
    <row r="279" spans="1:44" ht="409.5">
      <c r="A279" s="78">
        <v>276</v>
      </c>
      <c r="B279" s="550">
        <v>2026</v>
      </c>
      <c r="C279" s="550" t="s">
        <v>1738</v>
      </c>
      <c r="D279" s="546" t="s">
        <v>630</v>
      </c>
      <c r="E279" s="538" t="s">
        <v>91</v>
      </c>
      <c r="F279" s="541" t="s">
        <v>631</v>
      </c>
      <c r="G279" s="541" t="s">
        <v>93</v>
      </c>
      <c r="H279" s="538" t="s">
        <v>94</v>
      </c>
      <c r="I279" s="538" t="s">
        <v>95</v>
      </c>
      <c r="J279" s="538" t="s">
        <v>132</v>
      </c>
      <c r="K279" s="546" t="s">
        <v>97</v>
      </c>
      <c r="L279" s="538">
        <v>2011609</v>
      </c>
      <c r="M279" s="538" t="s">
        <v>99</v>
      </c>
      <c r="N279" s="541" t="s">
        <v>1933</v>
      </c>
      <c r="O279" s="541" t="s">
        <v>379</v>
      </c>
      <c r="P279" s="538" t="s">
        <v>101</v>
      </c>
      <c r="Q279" s="541" t="s">
        <v>102</v>
      </c>
      <c r="R279" s="538" t="s">
        <v>1934</v>
      </c>
      <c r="S279" s="541" t="s">
        <v>1935</v>
      </c>
      <c r="T279" s="546" t="s">
        <v>105</v>
      </c>
      <c r="U279" s="386" t="s">
        <v>1922</v>
      </c>
      <c r="V279" s="546" t="s">
        <v>107</v>
      </c>
      <c r="W279" s="542">
        <v>46157</v>
      </c>
      <c r="X279" s="543">
        <v>0.8</v>
      </c>
      <c r="Y279" s="544" t="s">
        <v>1303</v>
      </c>
      <c r="Z279" s="538"/>
      <c r="AA279" s="538" t="s">
        <v>379</v>
      </c>
      <c r="AB279" s="541" t="s">
        <v>108</v>
      </c>
      <c r="AC279" s="541" t="s">
        <v>1936</v>
      </c>
      <c r="AD279" s="541" t="s">
        <v>247</v>
      </c>
      <c r="AE279" s="541" t="s">
        <v>1937</v>
      </c>
      <c r="AF279" s="541" t="s">
        <v>639</v>
      </c>
      <c r="AG279" s="541" t="s">
        <v>1938</v>
      </c>
      <c r="AH279" s="545">
        <v>0.8</v>
      </c>
      <c r="AI279" s="534" t="s">
        <v>1303</v>
      </c>
      <c r="AJ279" s="538" t="s">
        <v>379</v>
      </c>
      <c r="AK279" s="538" t="s">
        <v>379</v>
      </c>
      <c r="AL279" s="537">
        <v>46522</v>
      </c>
      <c r="AM279" s="534" t="s">
        <v>85</v>
      </c>
      <c r="AN279" s="566"/>
      <c r="AO279" s="566"/>
      <c r="AP279" s="566"/>
      <c r="AQ279" s="566"/>
      <c r="AR279" s="566"/>
    </row>
    <row r="280" spans="1:44" ht="61.5">
      <c r="A280" s="78">
        <v>277</v>
      </c>
      <c r="B280" s="552">
        <v>2026</v>
      </c>
      <c r="C280" s="552" t="s">
        <v>1738</v>
      </c>
      <c r="D280" s="546" t="s">
        <v>630</v>
      </c>
      <c r="E280" s="538" t="s">
        <v>91</v>
      </c>
      <c r="F280" s="541" t="s">
        <v>631</v>
      </c>
      <c r="G280" s="541" t="s">
        <v>93</v>
      </c>
      <c r="H280" s="538" t="s">
        <v>94</v>
      </c>
      <c r="I280" s="538" t="s">
        <v>95</v>
      </c>
      <c r="J280" s="538" t="s">
        <v>96</v>
      </c>
      <c r="K280" s="546" t="s">
        <v>97</v>
      </c>
      <c r="L280" s="538">
        <v>2011609</v>
      </c>
      <c r="M280" s="538" t="s">
        <v>99</v>
      </c>
      <c r="N280" s="541" t="s">
        <v>379</v>
      </c>
      <c r="O280" s="541" t="s">
        <v>1939</v>
      </c>
      <c r="P280" s="538" t="s">
        <v>101</v>
      </c>
      <c r="Q280" s="541" t="s">
        <v>102</v>
      </c>
      <c r="R280" s="538" t="s">
        <v>1934</v>
      </c>
      <c r="S280" s="541" t="s">
        <v>1935</v>
      </c>
      <c r="T280" s="546" t="s">
        <v>105</v>
      </c>
      <c r="U280" s="386" t="s">
        <v>1922</v>
      </c>
      <c r="V280" s="546" t="s">
        <v>107</v>
      </c>
      <c r="W280" s="542">
        <v>46157</v>
      </c>
      <c r="X280" s="543">
        <v>0.82</v>
      </c>
      <c r="Y280" s="544" t="s">
        <v>1303</v>
      </c>
      <c r="Z280" s="538"/>
      <c r="AA280" s="538" t="s">
        <v>379</v>
      </c>
      <c r="AB280" s="541"/>
      <c r="AC280" s="538" t="s">
        <v>379</v>
      </c>
      <c r="AD280" s="541"/>
      <c r="AE280" s="538" t="s">
        <v>247</v>
      </c>
      <c r="AF280" s="541" t="s">
        <v>1940</v>
      </c>
      <c r="AG280" s="538" t="s">
        <v>379</v>
      </c>
      <c r="AH280" s="545">
        <v>0.82</v>
      </c>
      <c r="AI280" s="534" t="s">
        <v>1303</v>
      </c>
      <c r="AJ280" s="538" t="s">
        <v>379</v>
      </c>
      <c r="AK280" s="538" t="s">
        <v>379</v>
      </c>
      <c r="AL280" s="537">
        <v>46522</v>
      </c>
      <c r="AM280" s="534" t="s">
        <v>85</v>
      </c>
      <c r="AN280" s="566"/>
      <c r="AO280" s="566"/>
      <c r="AP280" s="566"/>
      <c r="AQ280" s="566"/>
      <c r="AR280" s="566"/>
    </row>
    <row r="281" spans="1:44" ht="61.5">
      <c r="A281" s="78">
        <v>278</v>
      </c>
      <c r="B281" s="546">
        <v>2026</v>
      </c>
      <c r="C281" s="546" t="s">
        <v>1738</v>
      </c>
      <c r="D281" s="546" t="s">
        <v>630</v>
      </c>
      <c r="E281" s="538" t="s">
        <v>91</v>
      </c>
      <c r="F281" s="541" t="s">
        <v>631</v>
      </c>
      <c r="G281" s="541" t="s">
        <v>93</v>
      </c>
      <c r="H281" s="538" t="s">
        <v>94</v>
      </c>
      <c r="I281" s="538" t="s">
        <v>95</v>
      </c>
      <c r="J281" s="538" t="s">
        <v>96</v>
      </c>
      <c r="K281" s="546" t="s">
        <v>97</v>
      </c>
      <c r="L281" s="538">
        <v>2011609</v>
      </c>
      <c r="M281" s="538" t="s">
        <v>99</v>
      </c>
      <c r="N281" s="541" t="s">
        <v>379</v>
      </c>
      <c r="O281" s="541" t="s">
        <v>1941</v>
      </c>
      <c r="P281" s="538" t="s">
        <v>101</v>
      </c>
      <c r="Q281" s="541" t="s">
        <v>102</v>
      </c>
      <c r="R281" s="538" t="s">
        <v>1934</v>
      </c>
      <c r="S281" s="541" t="s">
        <v>1935</v>
      </c>
      <c r="T281" s="546" t="s">
        <v>105</v>
      </c>
      <c r="U281" s="386" t="s">
        <v>1922</v>
      </c>
      <c r="V281" s="546" t="s">
        <v>107</v>
      </c>
      <c r="W281" s="542">
        <v>46157</v>
      </c>
      <c r="X281" s="543">
        <v>0.81</v>
      </c>
      <c r="Y281" s="544" t="s">
        <v>1303</v>
      </c>
      <c r="Z281" s="538"/>
      <c r="AA281" s="538" t="s">
        <v>379</v>
      </c>
      <c r="AB281" s="541" t="s">
        <v>108</v>
      </c>
      <c r="AC281" s="538" t="s">
        <v>1942</v>
      </c>
      <c r="AD281" s="541" t="s">
        <v>247</v>
      </c>
      <c r="AE281" s="538" t="s">
        <v>1943</v>
      </c>
      <c r="AF281" s="541" t="s">
        <v>639</v>
      </c>
      <c r="AG281" s="538" t="s">
        <v>1942</v>
      </c>
      <c r="AH281" s="545">
        <v>0.81</v>
      </c>
      <c r="AI281" s="534" t="s">
        <v>1303</v>
      </c>
      <c r="AJ281" s="538" t="s">
        <v>379</v>
      </c>
      <c r="AK281" s="538" t="s">
        <v>379</v>
      </c>
      <c r="AL281" s="537">
        <v>46522</v>
      </c>
      <c r="AM281" s="534" t="s">
        <v>85</v>
      </c>
      <c r="AN281" s="566"/>
      <c r="AO281" s="566"/>
      <c r="AP281" s="566"/>
      <c r="AQ281" s="566"/>
      <c r="AR281" s="566"/>
    </row>
    <row r="282" spans="1:44" ht="46.15">
      <c r="A282" s="78">
        <v>279</v>
      </c>
      <c r="B282" s="525">
        <v>2026</v>
      </c>
      <c r="C282" s="525" t="s">
        <v>1738</v>
      </c>
      <c r="D282" s="538" t="s">
        <v>90</v>
      </c>
      <c r="E282" s="538" t="s">
        <v>91</v>
      </c>
      <c r="F282" s="541" t="s">
        <v>1944</v>
      </c>
      <c r="G282" s="541" t="s">
        <v>584</v>
      </c>
      <c r="H282" s="538" t="s">
        <v>216</v>
      </c>
      <c r="I282" s="538" t="s">
        <v>419</v>
      </c>
      <c r="J282" s="538" t="s">
        <v>178</v>
      </c>
      <c r="K282" s="538" t="s">
        <v>97</v>
      </c>
      <c r="L282" s="538" t="s">
        <v>179</v>
      </c>
      <c r="M282" s="538" t="s">
        <v>1945</v>
      </c>
      <c r="N282" s="541" t="s">
        <v>1946</v>
      </c>
      <c r="O282" s="541" t="s">
        <v>379</v>
      </c>
      <c r="P282" s="538" t="s">
        <v>1694</v>
      </c>
      <c r="Q282" s="538" t="s">
        <v>1947</v>
      </c>
      <c r="R282" s="538" t="s">
        <v>1948</v>
      </c>
      <c r="S282" s="541" t="s">
        <v>1949</v>
      </c>
      <c r="T282" s="538" t="s">
        <v>381</v>
      </c>
      <c r="U282" s="538" t="s">
        <v>379</v>
      </c>
      <c r="V282" s="538" t="s">
        <v>107</v>
      </c>
      <c r="W282" s="542">
        <v>46157</v>
      </c>
      <c r="X282" s="543">
        <v>0.46800000000000003</v>
      </c>
      <c r="Y282" s="544" t="s">
        <v>1325</v>
      </c>
      <c r="Z282" s="538"/>
      <c r="AA282" s="538" t="s">
        <v>379</v>
      </c>
      <c r="AB282" s="541" t="s">
        <v>108</v>
      </c>
      <c r="AC282" s="538" t="s">
        <v>1950</v>
      </c>
      <c r="AD282" s="541" t="s">
        <v>247</v>
      </c>
      <c r="AE282" s="538" t="s">
        <v>1951</v>
      </c>
      <c r="AF282" s="541" t="s">
        <v>128</v>
      </c>
      <c r="AG282" s="538" t="s">
        <v>1952</v>
      </c>
      <c r="AH282" s="545">
        <v>0.47</v>
      </c>
      <c r="AI282" s="534" t="s">
        <v>1325</v>
      </c>
      <c r="AJ282" s="538" t="s">
        <v>379</v>
      </c>
      <c r="AK282" s="538" t="s">
        <v>379</v>
      </c>
      <c r="AL282" s="534" t="b">
        <v>0</v>
      </c>
      <c r="AM282" s="534" t="s">
        <v>86</v>
      </c>
      <c r="AN282" s="566"/>
      <c r="AO282" s="566"/>
      <c r="AP282" s="566"/>
      <c r="AQ282" s="566"/>
      <c r="AR282" s="566"/>
    </row>
    <row r="283" spans="1:44" ht="276.75">
      <c r="A283" s="78">
        <v>280</v>
      </c>
      <c r="B283" s="517">
        <v>2026</v>
      </c>
      <c r="C283" s="517" t="s">
        <v>1738</v>
      </c>
      <c r="D283" s="525" t="s">
        <v>90</v>
      </c>
      <c r="E283" s="538" t="s">
        <v>188</v>
      </c>
      <c r="F283" s="527" t="s">
        <v>673</v>
      </c>
      <c r="G283" s="541" t="s">
        <v>190</v>
      </c>
      <c r="H283" s="525" t="s">
        <v>94</v>
      </c>
      <c r="I283" s="525" t="s">
        <v>1953</v>
      </c>
      <c r="J283" s="525" t="s">
        <v>648</v>
      </c>
      <c r="K283" s="525" t="s">
        <v>97</v>
      </c>
      <c r="L283" s="538">
        <v>2011796</v>
      </c>
      <c r="M283" s="538" t="s">
        <v>1954</v>
      </c>
      <c r="N283" s="541" t="s">
        <v>1955</v>
      </c>
      <c r="O283" s="541" t="s">
        <v>379</v>
      </c>
      <c r="P283" s="541" t="s">
        <v>1956</v>
      </c>
      <c r="Q283" s="538">
        <v>902532249</v>
      </c>
      <c r="R283" s="541" t="s">
        <v>1957</v>
      </c>
      <c r="S283" s="540" t="s">
        <v>1958</v>
      </c>
      <c r="T283" s="525" t="s">
        <v>105</v>
      </c>
      <c r="U283" s="538" t="s">
        <v>379</v>
      </c>
      <c r="V283" s="525" t="s">
        <v>107</v>
      </c>
      <c r="W283" s="542">
        <v>46161</v>
      </c>
      <c r="X283" s="543">
        <v>0.66</v>
      </c>
      <c r="Y283" s="544" t="s">
        <v>934</v>
      </c>
      <c r="Z283" s="538"/>
      <c r="AA283" s="538" t="s">
        <v>379</v>
      </c>
      <c r="AB283" s="541" t="s">
        <v>108</v>
      </c>
      <c r="AC283" s="541" t="s">
        <v>1959</v>
      </c>
      <c r="AD283" s="541" t="s">
        <v>247</v>
      </c>
      <c r="AE283" s="541" t="s">
        <v>1960</v>
      </c>
      <c r="AF283" s="541" t="s">
        <v>110</v>
      </c>
      <c r="AG283" s="538" t="s">
        <v>1961</v>
      </c>
      <c r="AH283" s="545">
        <v>0.79</v>
      </c>
      <c r="AI283" s="534" t="s">
        <v>1303</v>
      </c>
      <c r="AJ283" s="538" t="s">
        <v>1780</v>
      </c>
      <c r="AK283" s="542">
        <v>46167</v>
      </c>
      <c r="AL283" s="537">
        <v>46526</v>
      </c>
      <c r="AM283" s="534" t="s">
        <v>85</v>
      </c>
      <c r="AN283" s="566"/>
      <c r="AO283" s="566"/>
      <c r="AP283" s="566"/>
      <c r="AQ283" s="566"/>
      <c r="AR283" s="566"/>
    </row>
    <row r="284" spans="1:44" ht="184.5">
      <c r="A284" s="78">
        <v>281</v>
      </c>
      <c r="B284" s="517">
        <v>2026</v>
      </c>
      <c r="C284" s="517" t="s">
        <v>1738</v>
      </c>
      <c r="D284" s="517" t="s">
        <v>90</v>
      </c>
      <c r="E284" s="538" t="s">
        <v>130</v>
      </c>
      <c r="F284" s="519" t="s">
        <v>1313</v>
      </c>
      <c r="G284" s="541" t="s">
        <v>351</v>
      </c>
      <c r="H284" s="517" t="s">
        <v>94</v>
      </c>
      <c r="I284" s="517" t="s">
        <v>250</v>
      </c>
      <c r="J284" s="517" t="s">
        <v>648</v>
      </c>
      <c r="K284" s="517" t="s">
        <v>97</v>
      </c>
      <c r="L284" s="538">
        <v>2062533</v>
      </c>
      <c r="M284" s="538" t="s">
        <v>1090</v>
      </c>
      <c r="N284" s="541" t="s">
        <v>1091</v>
      </c>
      <c r="O284" s="541" t="s">
        <v>379</v>
      </c>
      <c r="P284" s="538" t="s">
        <v>970</v>
      </c>
      <c r="Q284" s="538">
        <v>813900616</v>
      </c>
      <c r="R284" s="538" t="s">
        <v>1962</v>
      </c>
      <c r="S284" s="540" t="s">
        <v>1963</v>
      </c>
      <c r="T284" s="517" t="s">
        <v>257</v>
      </c>
      <c r="U284" s="538" t="s">
        <v>379</v>
      </c>
      <c r="V284" s="517" t="s">
        <v>107</v>
      </c>
      <c r="W284" s="542">
        <v>46162</v>
      </c>
      <c r="X284" s="534" t="s">
        <v>1964</v>
      </c>
      <c r="Y284" s="544" t="s">
        <v>1372</v>
      </c>
      <c r="Z284" s="538"/>
      <c r="AA284" s="538" t="s">
        <v>379</v>
      </c>
      <c r="AB284" s="541" t="s">
        <v>554</v>
      </c>
      <c r="AC284" s="541" t="s">
        <v>1965</v>
      </c>
      <c r="AD284" s="541" t="s">
        <v>247</v>
      </c>
      <c r="AE284" s="541" t="s">
        <v>1966</v>
      </c>
      <c r="AF284" s="541" t="s">
        <v>128</v>
      </c>
      <c r="AG284" s="541" t="s">
        <v>1967</v>
      </c>
      <c r="AH284" s="545">
        <v>0.69</v>
      </c>
      <c r="AI284" s="534" t="s">
        <v>934</v>
      </c>
      <c r="AJ284" s="538" t="s">
        <v>379</v>
      </c>
      <c r="AK284" s="538" t="s">
        <v>379</v>
      </c>
      <c r="AL284" s="537">
        <v>46345</v>
      </c>
      <c r="AM284" s="534" t="s">
        <v>85</v>
      </c>
      <c r="AN284" s="566"/>
      <c r="AO284" s="566"/>
      <c r="AP284" s="566"/>
      <c r="AQ284" s="566"/>
      <c r="AR284" s="566"/>
    </row>
    <row r="285" spans="1:44" ht="107.65">
      <c r="A285" s="78">
        <v>282</v>
      </c>
      <c r="B285" s="517">
        <v>2026</v>
      </c>
      <c r="C285" s="517" t="s">
        <v>1738</v>
      </c>
      <c r="D285" s="517" t="s">
        <v>90</v>
      </c>
      <c r="E285" s="538" t="s">
        <v>130</v>
      </c>
      <c r="F285" s="541" t="s">
        <v>1313</v>
      </c>
      <c r="G285" s="541" t="s">
        <v>351</v>
      </c>
      <c r="H285" s="517" t="s">
        <v>94</v>
      </c>
      <c r="I285" s="517" t="s">
        <v>250</v>
      </c>
      <c r="J285" s="517" t="s">
        <v>648</v>
      </c>
      <c r="K285" s="517" t="s">
        <v>97</v>
      </c>
      <c r="L285" s="538">
        <v>2062533</v>
      </c>
      <c r="M285" s="538" t="s">
        <v>1090</v>
      </c>
      <c r="N285" s="541" t="s">
        <v>379</v>
      </c>
      <c r="O285" s="541" t="s">
        <v>1968</v>
      </c>
      <c r="P285" s="538" t="s">
        <v>970</v>
      </c>
      <c r="Q285" s="538">
        <v>813900616</v>
      </c>
      <c r="R285" s="538" t="s">
        <v>1962</v>
      </c>
      <c r="S285" s="540" t="s">
        <v>1969</v>
      </c>
      <c r="T285" s="517" t="s">
        <v>257</v>
      </c>
      <c r="U285" s="538" t="s">
        <v>379</v>
      </c>
      <c r="V285" s="517" t="s">
        <v>107</v>
      </c>
      <c r="W285" s="542">
        <v>46162</v>
      </c>
      <c r="X285" s="534" t="s">
        <v>1970</v>
      </c>
      <c r="Y285" s="544" t="s">
        <v>1372</v>
      </c>
      <c r="Z285" s="538"/>
      <c r="AA285" s="538" t="s">
        <v>379</v>
      </c>
      <c r="AB285" s="541" t="s">
        <v>554</v>
      </c>
      <c r="AC285" s="541" t="s">
        <v>1971</v>
      </c>
      <c r="AD285" s="541" t="s">
        <v>247</v>
      </c>
      <c r="AE285" s="541" t="s">
        <v>1966</v>
      </c>
      <c r="AF285" s="541" t="s">
        <v>976</v>
      </c>
      <c r="AG285" s="541" t="s">
        <v>1972</v>
      </c>
      <c r="AH285" s="545">
        <v>0.63</v>
      </c>
      <c r="AI285" s="534" t="s">
        <v>934</v>
      </c>
      <c r="AJ285" s="538" t="s">
        <v>379</v>
      </c>
      <c r="AK285" s="538" t="s">
        <v>379</v>
      </c>
      <c r="AL285" s="537">
        <v>46345</v>
      </c>
      <c r="AM285" s="534" t="s">
        <v>85</v>
      </c>
      <c r="AN285" s="566"/>
      <c r="AO285" s="566"/>
      <c r="AP285" s="566"/>
      <c r="AQ285" s="566"/>
      <c r="AR285" s="566"/>
    </row>
    <row r="286" spans="1:44" ht="409.5">
      <c r="A286" s="78">
        <v>283</v>
      </c>
      <c r="B286" s="550">
        <v>2026</v>
      </c>
      <c r="C286" s="550" t="s">
        <v>1738</v>
      </c>
      <c r="D286" s="550" t="s">
        <v>90</v>
      </c>
      <c r="E286" s="546" t="s">
        <v>115</v>
      </c>
      <c r="F286" s="386" t="s">
        <v>1313</v>
      </c>
      <c r="G286" s="386" t="s">
        <v>351</v>
      </c>
      <c r="H286" s="550" t="s">
        <v>94</v>
      </c>
      <c r="I286" s="517" t="s">
        <v>165</v>
      </c>
      <c r="J286" s="517" t="s">
        <v>96</v>
      </c>
      <c r="K286" s="517" t="s">
        <v>97</v>
      </c>
      <c r="L286" s="538">
        <v>2011428</v>
      </c>
      <c r="M286" s="538" t="s">
        <v>1973</v>
      </c>
      <c r="N286" s="541" t="s">
        <v>379</v>
      </c>
      <c r="O286" s="541" t="s">
        <v>1974</v>
      </c>
      <c r="P286" s="557" t="s">
        <v>1975</v>
      </c>
      <c r="Q286" s="557">
        <v>364906060</v>
      </c>
      <c r="R286" s="559" t="s">
        <v>1976</v>
      </c>
      <c r="S286" s="540" t="s">
        <v>1977</v>
      </c>
      <c r="T286" s="535" t="s">
        <v>126</v>
      </c>
      <c r="U286" s="539" t="s">
        <v>379</v>
      </c>
      <c r="V286" s="517" t="s">
        <v>107</v>
      </c>
      <c r="W286" s="542">
        <v>46160</v>
      </c>
      <c r="X286" s="543">
        <v>0</v>
      </c>
      <c r="Y286" s="544" t="s">
        <v>1325</v>
      </c>
      <c r="Z286" s="538" t="s">
        <v>461</v>
      </c>
      <c r="AA286" s="538" t="s">
        <v>1978</v>
      </c>
      <c r="AB286" s="541" t="s">
        <v>108</v>
      </c>
      <c r="AC286" s="541" t="s">
        <v>1979</v>
      </c>
      <c r="AD286" s="541" t="s">
        <v>247</v>
      </c>
      <c r="AE286" s="538" t="s">
        <v>1980</v>
      </c>
      <c r="AF286" s="541" t="s">
        <v>639</v>
      </c>
      <c r="AG286" s="541" t="s">
        <v>1981</v>
      </c>
      <c r="AH286" s="545">
        <v>0</v>
      </c>
      <c r="AI286" s="534" t="s">
        <v>1325</v>
      </c>
      <c r="AJ286" s="538" t="s">
        <v>379</v>
      </c>
      <c r="AK286" s="538" t="s">
        <v>379</v>
      </c>
      <c r="AL286" s="534" t="b">
        <v>0</v>
      </c>
      <c r="AM286" s="534" t="s">
        <v>86</v>
      </c>
      <c r="AN286" s="566"/>
      <c r="AO286" s="566"/>
      <c r="AP286" s="566"/>
      <c r="AQ286" s="566"/>
      <c r="AR286" s="566"/>
    </row>
    <row r="287" spans="1:44" ht="409.5">
      <c r="A287" s="78">
        <v>284</v>
      </c>
      <c r="B287" s="517">
        <v>2026</v>
      </c>
      <c r="C287" s="517" t="s">
        <v>1738</v>
      </c>
      <c r="D287" s="517" t="s">
        <v>90</v>
      </c>
      <c r="E287" s="538" t="s">
        <v>115</v>
      </c>
      <c r="F287" s="541" t="s">
        <v>1313</v>
      </c>
      <c r="G287" s="541" t="s">
        <v>351</v>
      </c>
      <c r="H287" s="517" t="s">
        <v>94</v>
      </c>
      <c r="I287" s="517" t="s">
        <v>311</v>
      </c>
      <c r="J287" s="517" t="s">
        <v>96</v>
      </c>
      <c r="K287" s="517" t="s">
        <v>97</v>
      </c>
      <c r="L287" s="538">
        <v>2010029</v>
      </c>
      <c r="M287" s="538" t="s">
        <v>1982</v>
      </c>
      <c r="N287" s="541" t="s">
        <v>379</v>
      </c>
      <c r="O287" s="541" t="s">
        <v>1983</v>
      </c>
      <c r="P287" s="560" t="s">
        <v>1984</v>
      </c>
      <c r="Q287" s="560">
        <v>979626261</v>
      </c>
      <c r="R287" s="559" t="s">
        <v>1985</v>
      </c>
      <c r="S287" s="540" t="s">
        <v>1986</v>
      </c>
      <c r="T287" s="535" t="s">
        <v>126</v>
      </c>
      <c r="U287" s="539" t="s">
        <v>379</v>
      </c>
      <c r="V287" s="517" t="s">
        <v>107</v>
      </c>
      <c r="W287" s="542">
        <v>46162</v>
      </c>
      <c r="X287" s="543">
        <v>0.6</v>
      </c>
      <c r="Y287" s="544" t="s">
        <v>934</v>
      </c>
      <c r="Z287" s="538"/>
      <c r="AA287" s="538" t="s">
        <v>379</v>
      </c>
      <c r="AB287" s="541" t="s">
        <v>108</v>
      </c>
      <c r="AC287" s="538" t="s">
        <v>1987</v>
      </c>
      <c r="AD287" s="541" t="s">
        <v>247</v>
      </c>
      <c r="AE287" s="538" t="s">
        <v>1988</v>
      </c>
      <c r="AF287" s="541" t="s">
        <v>639</v>
      </c>
      <c r="AG287" s="541" t="s">
        <v>1989</v>
      </c>
      <c r="AH287" s="545">
        <v>0.6</v>
      </c>
      <c r="AI287" s="534" t="s">
        <v>934</v>
      </c>
      <c r="AJ287" s="538" t="s">
        <v>379</v>
      </c>
      <c r="AK287" s="538" t="s">
        <v>379</v>
      </c>
      <c r="AL287" s="537">
        <v>46345</v>
      </c>
      <c r="AM287" s="534" t="s">
        <v>85</v>
      </c>
      <c r="AN287" s="566"/>
      <c r="AO287" s="566"/>
      <c r="AP287" s="566"/>
      <c r="AQ287" s="566"/>
      <c r="AR287" s="566"/>
    </row>
    <row r="288" spans="1:44" ht="409.5">
      <c r="A288" s="78">
        <v>285</v>
      </c>
      <c r="B288" s="516">
        <v>2026</v>
      </c>
      <c r="C288" s="517" t="s">
        <v>1738</v>
      </c>
      <c r="D288" s="516" t="s">
        <v>90</v>
      </c>
      <c r="E288" s="538" t="s">
        <v>115</v>
      </c>
      <c r="F288" s="541" t="s">
        <v>1313</v>
      </c>
      <c r="G288" s="541" t="s">
        <v>351</v>
      </c>
      <c r="H288" s="516" t="s">
        <v>94</v>
      </c>
      <c r="I288" s="517" t="s">
        <v>199</v>
      </c>
      <c r="J288" s="516" t="s">
        <v>96</v>
      </c>
      <c r="K288" s="517" t="s">
        <v>97</v>
      </c>
      <c r="L288" s="538">
        <v>2010029</v>
      </c>
      <c r="M288" s="538" t="s">
        <v>1982</v>
      </c>
      <c r="N288" s="541" t="s">
        <v>379</v>
      </c>
      <c r="O288" s="541" t="s">
        <v>1990</v>
      </c>
      <c r="P288" s="560" t="s">
        <v>1984</v>
      </c>
      <c r="Q288" s="560">
        <v>979626261</v>
      </c>
      <c r="R288" s="559" t="s">
        <v>1985</v>
      </c>
      <c r="S288" s="540" t="s">
        <v>1991</v>
      </c>
      <c r="T288" s="535" t="s">
        <v>126</v>
      </c>
      <c r="U288" s="539" t="s">
        <v>379</v>
      </c>
      <c r="V288" s="517" t="s">
        <v>107</v>
      </c>
      <c r="W288" s="542">
        <v>46162</v>
      </c>
      <c r="X288" s="543">
        <v>0.6</v>
      </c>
      <c r="Y288" s="544" t="s">
        <v>934</v>
      </c>
      <c r="Z288" s="538"/>
      <c r="AA288" s="538" t="s">
        <v>379</v>
      </c>
      <c r="AB288" s="541" t="s">
        <v>108</v>
      </c>
      <c r="AC288" s="538" t="s">
        <v>1987</v>
      </c>
      <c r="AD288" s="541" t="s">
        <v>247</v>
      </c>
      <c r="AE288" s="538" t="s">
        <v>1988</v>
      </c>
      <c r="AF288" s="541" t="s">
        <v>639</v>
      </c>
      <c r="AG288" s="541" t="s">
        <v>1989</v>
      </c>
      <c r="AH288" s="545">
        <v>0.6</v>
      </c>
      <c r="AI288" s="534" t="s">
        <v>934</v>
      </c>
      <c r="AJ288" s="538" t="s">
        <v>379</v>
      </c>
      <c r="AK288" s="538" t="s">
        <v>379</v>
      </c>
      <c r="AL288" s="537">
        <v>46345</v>
      </c>
      <c r="AM288" s="534" t="s">
        <v>85</v>
      </c>
      <c r="AN288" s="566"/>
      <c r="AO288" s="566"/>
      <c r="AP288" s="566"/>
      <c r="AQ288" s="566"/>
      <c r="AR288" s="566"/>
    </row>
    <row r="289" spans="1:44" ht="409.5">
      <c r="A289" s="78">
        <v>286</v>
      </c>
      <c r="B289" s="538">
        <v>2026</v>
      </c>
      <c r="C289" s="517" t="s">
        <v>1738</v>
      </c>
      <c r="D289" s="538" t="s">
        <v>90</v>
      </c>
      <c r="E289" s="538" t="s">
        <v>115</v>
      </c>
      <c r="F289" s="541" t="s">
        <v>1313</v>
      </c>
      <c r="G289" s="541" t="s">
        <v>351</v>
      </c>
      <c r="H289" s="538" t="s">
        <v>94</v>
      </c>
      <c r="I289" s="516" t="s">
        <v>199</v>
      </c>
      <c r="J289" s="538" t="s">
        <v>96</v>
      </c>
      <c r="K289" s="517" t="s">
        <v>97</v>
      </c>
      <c r="L289" s="538">
        <v>2010029</v>
      </c>
      <c r="M289" s="538" t="s">
        <v>1982</v>
      </c>
      <c r="N289" s="541" t="s">
        <v>379</v>
      </c>
      <c r="O289" s="541" t="s">
        <v>1992</v>
      </c>
      <c r="P289" s="560" t="s">
        <v>1984</v>
      </c>
      <c r="Q289" s="560">
        <v>979626261</v>
      </c>
      <c r="R289" s="559" t="s">
        <v>1985</v>
      </c>
      <c r="S289" s="540" t="s">
        <v>1993</v>
      </c>
      <c r="T289" s="518" t="s">
        <v>126</v>
      </c>
      <c r="U289" s="539" t="s">
        <v>379</v>
      </c>
      <c r="V289" s="517" t="s">
        <v>107</v>
      </c>
      <c r="W289" s="542">
        <v>46162</v>
      </c>
      <c r="X289" s="543">
        <v>0.6</v>
      </c>
      <c r="Y289" s="544" t="s">
        <v>934</v>
      </c>
      <c r="Z289" s="538"/>
      <c r="AA289" s="538" t="s">
        <v>379</v>
      </c>
      <c r="AB289" s="541" t="s">
        <v>108</v>
      </c>
      <c r="AC289" s="538" t="s">
        <v>1987</v>
      </c>
      <c r="AD289" s="541" t="s">
        <v>247</v>
      </c>
      <c r="AE289" s="538" t="s">
        <v>1988</v>
      </c>
      <c r="AF289" s="541" t="s">
        <v>639</v>
      </c>
      <c r="AG289" s="541" t="s">
        <v>1989</v>
      </c>
      <c r="AH289" s="545">
        <v>0.6</v>
      </c>
      <c r="AI289" s="534" t="s">
        <v>934</v>
      </c>
      <c r="AJ289" s="538" t="s">
        <v>379</v>
      </c>
      <c r="AK289" s="538" t="s">
        <v>379</v>
      </c>
      <c r="AL289" s="537">
        <v>46345</v>
      </c>
      <c r="AM289" s="534" t="s">
        <v>85</v>
      </c>
      <c r="AN289" s="566"/>
      <c r="AO289" s="566"/>
      <c r="AP289" s="566"/>
      <c r="AQ289" s="566"/>
      <c r="AR289" s="566"/>
    </row>
    <row r="290" spans="1:44" ht="92.25">
      <c r="A290" s="78">
        <v>287</v>
      </c>
      <c r="B290" s="546">
        <v>2026</v>
      </c>
      <c r="C290" s="517" t="s">
        <v>1738</v>
      </c>
      <c r="D290" s="539" t="s">
        <v>90</v>
      </c>
      <c r="E290" s="538" t="s">
        <v>130</v>
      </c>
      <c r="F290" s="541" t="s">
        <v>373</v>
      </c>
      <c r="G290" s="541" t="s">
        <v>1994</v>
      </c>
      <c r="H290" s="546" t="s">
        <v>216</v>
      </c>
      <c r="I290" s="546" t="s">
        <v>419</v>
      </c>
      <c r="J290" s="539" t="s">
        <v>648</v>
      </c>
      <c r="K290" s="516" t="s">
        <v>97</v>
      </c>
      <c r="L290" s="538">
        <v>2001154</v>
      </c>
      <c r="M290" s="538" t="s">
        <v>968</v>
      </c>
      <c r="N290" s="540" t="s">
        <v>1995</v>
      </c>
      <c r="O290" s="540" t="s">
        <v>379</v>
      </c>
      <c r="P290" s="539" t="s">
        <v>541</v>
      </c>
      <c r="Q290" s="539">
        <v>989577175</v>
      </c>
      <c r="R290" s="539" t="s">
        <v>1996</v>
      </c>
      <c r="S290" s="539" t="s">
        <v>1997</v>
      </c>
      <c r="T290" s="539" t="s">
        <v>381</v>
      </c>
      <c r="U290" s="539" t="s">
        <v>1596</v>
      </c>
      <c r="V290" s="518" t="s">
        <v>107</v>
      </c>
      <c r="W290" s="542">
        <v>46162</v>
      </c>
      <c r="X290" s="543">
        <v>0.497</v>
      </c>
      <c r="Y290" s="544" t="s">
        <v>1325</v>
      </c>
      <c r="Z290" s="538"/>
      <c r="AA290" s="538" t="s">
        <v>379</v>
      </c>
      <c r="AB290" s="541"/>
      <c r="AC290" s="538" t="s">
        <v>379</v>
      </c>
      <c r="AD290" s="541" t="s">
        <v>247</v>
      </c>
      <c r="AE290" s="538" t="s">
        <v>1998</v>
      </c>
      <c r="AF290" s="541" t="s">
        <v>128</v>
      </c>
      <c r="AG290" s="541" t="s">
        <v>1999</v>
      </c>
      <c r="AH290" s="545">
        <v>0.61</v>
      </c>
      <c r="AI290" s="534" t="s">
        <v>934</v>
      </c>
      <c r="AJ290" s="538" t="s">
        <v>1780</v>
      </c>
      <c r="AK290" s="542">
        <v>46169</v>
      </c>
      <c r="AL290" s="537">
        <v>46346</v>
      </c>
      <c r="AM290" s="534" t="s">
        <v>85</v>
      </c>
      <c r="AN290" s="566"/>
      <c r="AO290" s="566"/>
      <c r="AP290" s="566"/>
      <c r="AQ290" s="566"/>
      <c r="AR290" s="566"/>
    </row>
    <row r="291" spans="1:44" ht="169.15">
      <c r="A291" s="78">
        <v>288</v>
      </c>
      <c r="B291" s="546">
        <v>2026</v>
      </c>
      <c r="C291" s="517" t="s">
        <v>1738</v>
      </c>
      <c r="D291" s="538" t="s">
        <v>90</v>
      </c>
      <c r="E291" s="538" t="s">
        <v>91</v>
      </c>
      <c r="F291" s="541" t="s">
        <v>92</v>
      </c>
      <c r="G291" s="541" t="s">
        <v>93</v>
      </c>
      <c r="H291" s="538" t="s">
        <v>216</v>
      </c>
      <c r="I291" s="538" t="s">
        <v>419</v>
      </c>
      <c r="J291" s="539" t="s">
        <v>648</v>
      </c>
      <c r="K291" s="538" t="s">
        <v>507</v>
      </c>
      <c r="L291" s="538">
        <v>2010727</v>
      </c>
      <c r="M291" s="538" t="s">
        <v>1653</v>
      </c>
      <c r="N291" s="541" t="s">
        <v>1654</v>
      </c>
      <c r="O291" s="541" t="s">
        <v>379</v>
      </c>
      <c r="P291" s="541" t="s">
        <v>2000</v>
      </c>
      <c r="Q291" s="538" t="s">
        <v>2001</v>
      </c>
      <c r="R291" s="538" t="s">
        <v>2001</v>
      </c>
      <c r="S291" s="538" t="s">
        <v>2002</v>
      </c>
      <c r="T291" s="538" t="s">
        <v>381</v>
      </c>
      <c r="U291" s="538" t="s">
        <v>1596</v>
      </c>
      <c r="V291" s="538" t="s">
        <v>107</v>
      </c>
      <c r="W291" s="542">
        <v>46164</v>
      </c>
      <c r="X291" s="543">
        <v>0.47</v>
      </c>
      <c r="Y291" s="544" t="s">
        <v>1325</v>
      </c>
      <c r="Z291" s="538"/>
      <c r="AA291" s="538" t="s">
        <v>379</v>
      </c>
      <c r="AB291" s="541" t="s">
        <v>108</v>
      </c>
      <c r="AC291" s="541" t="s">
        <v>2003</v>
      </c>
      <c r="AD291" s="541" t="s">
        <v>247</v>
      </c>
      <c r="AE291" s="538" t="s">
        <v>2004</v>
      </c>
      <c r="AF291" s="541" t="s">
        <v>128</v>
      </c>
      <c r="AG291" s="538" t="s">
        <v>2005</v>
      </c>
      <c r="AH291" s="545">
        <v>0.47</v>
      </c>
      <c r="AI291" s="534" t="s">
        <v>1325</v>
      </c>
      <c r="AJ291" s="538" t="s">
        <v>379</v>
      </c>
      <c r="AK291" s="538" t="s">
        <v>379</v>
      </c>
      <c r="AL291" s="534" t="b">
        <v>0</v>
      </c>
      <c r="AM291" s="534" t="s">
        <v>86</v>
      </c>
      <c r="AN291" s="566"/>
      <c r="AO291" s="566"/>
      <c r="AP291" s="566"/>
      <c r="AQ291" s="566"/>
      <c r="AR291" s="566"/>
    </row>
    <row r="292" spans="1:44" ht="15.4">
      <c r="A292" s="78">
        <v>289</v>
      </c>
      <c r="B292" s="546">
        <v>2026</v>
      </c>
      <c r="C292" s="517" t="s">
        <v>1738</v>
      </c>
      <c r="D292" s="538" t="s">
        <v>630</v>
      </c>
      <c r="E292" s="538" t="s">
        <v>582</v>
      </c>
      <c r="F292" s="541" t="s">
        <v>92</v>
      </c>
      <c r="G292" s="541" t="s">
        <v>2006</v>
      </c>
      <c r="H292" s="538" t="s">
        <v>216</v>
      </c>
      <c r="I292" s="538" t="s">
        <v>419</v>
      </c>
      <c r="J292" s="538" t="s">
        <v>178</v>
      </c>
      <c r="K292" s="538" t="s">
        <v>97</v>
      </c>
      <c r="L292" s="538">
        <v>2007178</v>
      </c>
      <c r="M292" s="538" t="s">
        <v>2007</v>
      </c>
      <c r="N292" s="541" t="s">
        <v>2008</v>
      </c>
      <c r="O292" s="541" t="s">
        <v>379</v>
      </c>
      <c r="P292" s="538" t="s">
        <v>2009</v>
      </c>
      <c r="Q292" s="538">
        <v>944948868</v>
      </c>
      <c r="R292" s="538" t="s">
        <v>2010</v>
      </c>
      <c r="S292" s="538" t="s">
        <v>2011</v>
      </c>
      <c r="T292" s="538" t="s">
        <v>381</v>
      </c>
      <c r="U292" s="538" t="s">
        <v>379</v>
      </c>
      <c r="V292" s="538" t="s">
        <v>107</v>
      </c>
      <c r="W292" s="542">
        <v>46163</v>
      </c>
      <c r="X292" s="543">
        <v>0.626</v>
      </c>
      <c r="Y292" s="544" t="s">
        <v>934</v>
      </c>
      <c r="Z292" s="538"/>
      <c r="AA292" s="538" t="s">
        <v>379</v>
      </c>
      <c r="AB292" s="541" t="s">
        <v>2012</v>
      </c>
      <c r="AC292" s="538" t="s">
        <v>2013</v>
      </c>
      <c r="AD292" s="541" t="s">
        <v>865</v>
      </c>
      <c r="AE292" s="538" t="s">
        <v>2014</v>
      </c>
      <c r="AF292" s="541" t="s">
        <v>110</v>
      </c>
      <c r="AG292" s="538" t="s">
        <v>2015</v>
      </c>
      <c r="AH292" s="545">
        <v>0.63</v>
      </c>
      <c r="AI292" s="534" t="s">
        <v>934</v>
      </c>
      <c r="AJ292" s="538" t="s">
        <v>379</v>
      </c>
      <c r="AK292" s="538" t="s">
        <v>379</v>
      </c>
      <c r="AL292" s="537">
        <v>46347</v>
      </c>
      <c r="AM292" s="534" t="s">
        <v>85</v>
      </c>
      <c r="AN292" s="566"/>
      <c r="AO292" s="566"/>
      <c r="AP292" s="566"/>
      <c r="AQ292" s="566"/>
      <c r="AR292" s="566"/>
    </row>
    <row r="293" spans="1:44" ht="76.900000000000006">
      <c r="A293" s="78">
        <v>290</v>
      </c>
      <c r="B293" s="546">
        <v>2026</v>
      </c>
      <c r="C293" s="517" t="s">
        <v>1738</v>
      </c>
      <c r="D293" s="538" t="s">
        <v>90</v>
      </c>
      <c r="E293" s="538" t="s">
        <v>115</v>
      </c>
      <c r="F293" s="541" t="s">
        <v>1313</v>
      </c>
      <c r="G293" s="541" t="s">
        <v>351</v>
      </c>
      <c r="H293" s="538" t="s">
        <v>94</v>
      </c>
      <c r="I293" s="538" t="s">
        <v>250</v>
      </c>
      <c r="J293" s="538" t="s">
        <v>96</v>
      </c>
      <c r="K293" s="538" t="s">
        <v>97</v>
      </c>
      <c r="L293" s="538">
        <v>2005045</v>
      </c>
      <c r="M293" s="538" t="s">
        <v>2016</v>
      </c>
      <c r="N293" s="541" t="s">
        <v>379</v>
      </c>
      <c r="O293" s="541" t="s">
        <v>2017</v>
      </c>
      <c r="P293" s="538" t="s">
        <v>2018</v>
      </c>
      <c r="Q293" s="538">
        <v>981822977</v>
      </c>
      <c r="R293" s="538" t="s">
        <v>2019</v>
      </c>
      <c r="S293" s="538" t="s">
        <v>1213</v>
      </c>
      <c r="T293" s="538" t="s">
        <v>257</v>
      </c>
      <c r="U293" s="538" t="s">
        <v>379</v>
      </c>
      <c r="V293" s="538" t="s">
        <v>107</v>
      </c>
      <c r="W293" s="542">
        <v>46164</v>
      </c>
      <c r="X293" s="543">
        <v>0.74</v>
      </c>
      <c r="Y293" s="544" t="s">
        <v>934</v>
      </c>
      <c r="Z293" s="538"/>
      <c r="AA293" s="538" t="s">
        <v>379</v>
      </c>
      <c r="AB293" s="541" t="s">
        <v>108</v>
      </c>
      <c r="AC293" s="541" t="s">
        <v>2020</v>
      </c>
      <c r="AD293" s="541" t="s">
        <v>247</v>
      </c>
      <c r="AE293" s="541" t="s">
        <v>2021</v>
      </c>
      <c r="AF293" s="541"/>
      <c r="AG293" s="538" t="s">
        <v>379</v>
      </c>
      <c r="AH293" s="545">
        <v>0.74</v>
      </c>
      <c r="AI293" s="534" t="s">
        <v>934</v>
      </c>
      <c r="AJ293" s="538" t="s">
        <v>379</v>
      </c>
      <c r="AK293" s="538" t="s">
        <v>379</v>
      </c>
      <c r="AL293" s="537">
        <v>46348</v>
      </c>
      <c r="AM293" s="534" t="s">
        <v>85</v>
      </c>
      <c r="AN293" s="566"/>
      <c r="AO293" s="566"/>
      <c r="AP293" s="566"/>
      <c r="AQ293" s="566"/>
      <c r="AR293" s="566"/>
    </row>
    <row r="294" spans="1:44" ht="46.15">
      <c r="A294" s="78">
        <v>291</v>
      </c>
      <c r="B294" s="546">
        <v>2026</v>
      </c>
      <c r="C294" s="517" t="s">
        <v>1738</v>
      </c>
      <c r="D294" s="538" t="s">
        <v>90</v>
      </c>
      <c r="E294" s="538" t="s">
        <v>115</v>
      </c>
      <c r="F294" s="541" t="s">
        <v>1313</v>
      </c>
      <c r="G294" s="541" t="s">
        <v>351</v>
      </c>
      <c r="H294" s="538" t="s">
        <v>94</v>
      </c>
      <c r="I294" s="538" t="s">
        <v>250</v>
      </c>
      <c r="J294" s="538" t="s">
        <v>96</v>
      </c>
      <c r="K294" s="538" t="s">
        <v>97</v>
      </c>
      <c r="L294" s="538">
        <v>2005045</v>
      </c>
      <c r="M294" s="538" t="s">
        <v>2016</v>
      </c>
      <c r="N294" s="541" t="s">
        <v>379</v>
      </c>
      <c r="O294" s="541" t="s">
        <v>2022</v>
      </c>
      <c r="P294" s="538" t="s">
        <v>2018</v>
      </c>
      <c r="Q294" s="538">
        <v>981822977</v>
      </c>
      <c r="R294" s="538" t="s">
        <v>2019</v>
      </c>
      <c r="S294" s="538" t="s">
        <v>2023</v>
      </c>
      <c r="T294" s="538" t="s">
        <v>257</v>
      </c>
      <c r="U294" s="538" t="s">
        <v>379</v>
      </c>
      <c r="V294" s="538" t="s">
        <v>107</v>
      </c>
      <c r="W294" s="542">
        <v>46164</v>
      </c>
      <c r="X294" s="543">
        <v>0.75</v>
      </c>
      <c r="Y294" s="544" t="s">
        <v>934</v>
      </c>
      <c r="Z294" s="538"/>
      <c r="AA294" s="538" t="s">
        <v>379</v>
      </c>
      <c r="AB294" s="541" t="s">
        <v>108</v>
      </c>
      <c r="AC294" s="538" t="s">
        <v>2024</v>
      </c>
      <c r="AD294" s="541" t="s">
        <v>247</v>
      </c>
      <c r="AE294" s="541" t="s">
        <v>2025</v>
      </c>
      <c r="AF294" s="541"/>
      <c r="AG294" s="538" t="s">
        <v>379</v>
      </c>
      <c r="AH294" s="545">
        <v>0.75</v>
      </c>
      <c r="AI294" s="534" t="s">
        <v>934</v>
      </c>
      <c r="AJ294" s="538" t="s">
        <v>379</v>
      </c>
      <c r="AK294" s="538" t="s">
        <v>379</v>
      </c>
      <c r="AL294" s="537">
        <v>46349</v>
      </c>
      <c r="AM294" s="534" t="s">
        <v>85</v>
      </c>
      <c r="AN294" s="566"/>
      <c r="AO294" s="566"/>
      <c r="AP294" s="566"/>
      <c r="AQ294" s="566"/>
      <c r="AR294" s="566"/>
    </row>
    <row r="295" spans="1:44" ht="369">
      <c r="A295" s="78">
        <v>292</v>
      </c>
      <c r="B295" s="546">
        <v>2026</v>
      </c>
      <c r="C295" s="517" t="s">
        <v>1738</v>
      </c>
      <c r="D295" s="538" t="s">
        <v>1870</v>
      </c>
      <c r="E295" s="538" t="s">
        <v>176</v>
      </c>
      <c r="F295" s="541" t="s">
        <v>673</v>
      </c>
      <c r="G295" s="541" t="s">
        <v>190</v>
      </c>
      <c r="H295" s="538" t="s">
        <v>94</v>
      </c>
      <c r="I295" s="538" t="s">
        <v>118</v>
      </c>
      <c r="J295" s="538" t="s">
        <v>132</v>
      </c>
      <c r="K295" s="538" t="s">
        <v>97</v>
      </c>
      <c r="L295" s="538">
        <v>2011646</v>
      </c>
      <c r="M295" s="538" t="s">
        <v>2026</v>
      </c>
      <c r="N295" s="541" t="s">
        <v>2027</v>
      </c>
      <c r="O295" s="541" t="s">
        <v>379</v>
      </c>
      <c r="P295" s="538" t="s">
        <v>2028</v>
      </c>
      <c r="Q295" s="538">
        <v>977652575</v>
      </c>
      <c r="R295" s="538" t="s">
        <v>2029</v>
      </c>
      <c r="S295" s="538" t="s">
        <v>2030</v>
      </c>
      <c r="T295" s="538" t="s">
        <v>302</v>
      </c>
      <c r="U295" s="538" t="s">
        <v>379</v>
      </c>
      <c r="V295" s="538" t="s">
        <v>107</v>
      </c>
      <c r="W295" s="542">
        <v>46164</v>
      </c>
      <c r="X295" s="543">
        <v>0.67100000000000004</v>
      </c>
      <c r="Y295" s="544" t="s">
        <v>934</v>
      </c>
      <c r="Z295" s="538"/>
      <c r="AA295" s="538" t="s">
        <v>379</v>
      </c>
      <c r="AB295" s="541" t="s">
        <v>110</v>
      </c>
      <c r="AC295" s="558" t="s">
        <v>2031</v>
      </c>
      <c r="AD295" s="541"/>
      <c r="AE295" s="538" t="s">
        <v>379</v>
      </c>
      <c r="AF295" s="541" t="s">
        <v>128</v>
      </c>
      <c r="AG295" s="558" t="s">
        <v>2032</v>
      </c>
      <c r="AH295" s="545">
        <v>0.67</v>
      </c>
      <c r="AI295" s="534" t="s">
        <v>934</v>
      </c>
      <c r="AJ295" s="538" t="s">
        <v>379</v>
      </c>
      <c r="AK295" s="538" t="s">
        <v>379</v>
      </c>
      <c r="AL295" s="537">
        <v>46348</v>
      </c>
      <c r="AM295" s="534" t="s">
        <v>85</v>
      </c>
      <c r="AN295" s="566"/>
      <c r="AO295" s="566"/>
      <c r="AP295" s="566"/>
      <c r="AQ295" s="566"/>
      <c r="AR295" s="566"/>
    </row>
    <row r="296" spans="1:44" ht="276.75">
      <c r="A296" s="78">
        <v>293</v>
      </c>
      <c r="B296" s="546">
        <v>2026</v>
      </c>
      <c r="C296" s="516" t="s">
        <v>1738</v>
      </c>
      <c r="D296" s="539" t="s">
        <v>630</v>
      </c>
      <c r="E296" s="538" t="s">
        <v>130</v>
      </c>
      <c r="F296" s="541" t="s">
        <v>373</v>
      </c>
      <c r="G296" s="541" t="s">
        <v>1994</v>
      </c>
      <c r="H296" s="546" t="s">
        <v>216</v>
      </c>
      <c r="I296" s="546" t="s">
        <v>419</v>
      </c>
      <c r="J296" s="539" t="s">
        <v>132</v>
      </c>
      <c r="K296" s="538" t="s">
        <v>97</v>
      </c>
      <c r="L296" s="538">
        <v>2002570</v>
      </c>
      <c r="M296" s="561" t="s">
        <v>2033</v>
      </c>
      <c r="N296" s="562" t="s">
        <v>2034</v>
      </c>
      <c r="O296" s="540" t="s">
        <v>379</v>
      </c>
      <c r="P296" s="539" t="s">
        <v>379</v>
      </c>
      <c r="Q296" s="539" t="s">
        <v>379</v>
      </c>
      <c r="R296" s="539" t="s">
        <v>379</v>
      </c>
      <c r="S296" s="539" t="s">
        <v>2035</v>
      </c>
      <c r="T296" s="539" t="s">
        <v>1587</v>
      </c>
      <c r="U296" s="539" t="s">
        <v>1596</v>
      </c>
      <c r="V296" s="538" t="s">
        <v>107</v>
      </c>
      <c r="W296" s="542">
        <v>46163</v>
      </c>
      <c r="X296" s="543">
        <v>0.63100000000000001</v>
      </c>
      <c r="Y296" s="544" t="s">
        <v>934</v>
      </c>
      <c r="Z296" s="538"/>
      <c r="AA296" s="538" t="s">
        <v>379</v>
      </c>
      <c r="AB296" s="541" t="s">
        <v>407</v>
      </c>
      <c r="AC296" s="558" t="s">
        <v>2036</v>
      </c>
      <c r="AD296" s="541" t="s">
        <v>1218</v>
      </c>
      <c r="AE296" s="538" t="s">
        <v>2037</v>
      </c>
      <c r="AF296" s="541" t="s">
        <v>174</v>
      </c>
      <c r="AG296" s="541" t="s">
        <v>2038</v>
      </c>
      <c r="AH296" s="545">
        <v>0.63</v>
      </c>
      <c r="AI296" s="534" t="s">
        <v>934</v>
      </c>
      <c r="AJ296" s="538" t="s">
        <v>379</v>
      </c>
      <c r="AK296" s="538" t="s">
        <v>379</v>
      </c>
      <c r="AL296" s="537">
        <v>46347</v>
      </c>
      <c r="AM296" s="534" t="s">
        <v>85</v>
      </c>
      <c r="AN296" s="566"/>
      <c r="AO296" s="566"/>
      <c r="AP296" s="566"/>
      <c r="AQ296" s="566"/>
      <c r="AR296" s="566"/>
    </row>
    <row r="297" spans="1:44" ht="46.15">
      <c r="A297" s="78">
        <v>294</v>
      </c>
      <c r="B297" s="538">
        <v>2026</v>
      </c>
      <c r="C297" s="538" t="s">
        <v>1738</v>
      </c>
      <c r="D297" s="563" t="s">
        <v>90</v>
      </c>
      <c r="E297" s="561" t="s">
        <v>130</v>
      </c>
      <c r="F297" s="562" t="s">
        <v>1871</v>
      </c>
      <c r="G297" s="562" t="s">
        <v>351</v>
      </c>
      <c r="H297" s="555" t="s">
        <v>94</v>
      </c>
      <c r="I297" s="561" t="s">
        <v>432</v>
      </c>
      <c r="J297" s="561" t="s">
        <v>132</v>
      </c>
      <c r="K297" s="561" t="s">
        <v>97</v>
      </c>
      <c r="L297" s="557">
        <v>2011581</v>
      </c>
      <c r="M297" s="546" t="s">
        <v>2039</v>
      </c>
      <c r="N297" s="553" t="s">
        <v>2040</v>
      </c>
      <c r="O297" s="562" t="s">
        <v>379</v>
      </c>
      <c r="P297" s="557" t="s">
        <v>2041</v>
      </c>
      <c r="Q297" s="557">
        <v>987668221</v>
      </c>
      <c r="R297" s="557" t="s">
        <v>2042</v>
      </c>
      <c r="S297" s="561" t="s">
        <v>2043</v>
      </c>
      <c r="T297" s="561" t="s">
        <v>439</v>
      </c>
      <c r="U297" s="561" t="s">
        <v>379</v>
      </c>
      <c r="V297" s="546" t="s">
        <v>107</v>
      </c>
      <c r="W297" s="564">
        <v>46160</v>
      </c>
      <c r="X297" s="543">
        <v>0.72</v>
      </c>
      <c r="Y297" s="565" t="s">
        <v>934</v>
      </c>
      <c r="Z297" s="561"/>
      <c r="AA297" s="561" t="s">
        <v>379</v>
      </c>
      <c r="AB297" s="562" t="s">
        <v>150</v>
      </c>
      <c r="AC297" s="561" t="s">
        <v>2044</v>
      </c>
      <c r="AD297" s="562" t="s">
        <v>247</v>
      </c>
      <c r="AE297" s="561" t="s">
        <v>2045</v>
      </c>
      <c r="AF297" s="562" t="s">
        <v>128</v>
      </c>
      <c r="AG297" s="561" t="s">
        <v>2046</v>
      </c>
      <c r="AH297" s="545">
        <v>0.72</v>
      </c>
      <c r="AI297" s="534" t="s">
        <v>934</v>
      </c>
      <c r="AJ297" s="561" t="s">
        <v>379</v>
      </c>
      <c r="AK297" s="561" t="s">
        <v>379</v>
      </c>
      <c r="AL297" s="537">
        <v>46344</v>
      </c>
      <c r="AM297" s="534" t="s">
        <v>85</v>
      </c>
      <c r="AN297" s="569"/>
      <c r="AO297" s="566"/>
      <c r="AP297" s="566"/>
      <c r="AQ297" s="566"/>
      <c r="AR297" s="566"/>
    </row>
    <row r="298" spans="1:44" ht="46.15">
      <c r="A298" s="78">
        <v>295</v>
      </c>
      <c r="B298" s="538">
        <v>2026</v>
      </c>
      <c r="C298" s="538" t="s">
        <v>1738</v>
      </c>
      <c r="D298" s="563" t="s">
        <v>90</v>
      </c>
      <c r="E298" s="561" t="s">
        <v>130</v>
      </c>
      <c r="F298" s="562" t="s">
        <v>1871</v>
      </c>
      <c r="G298" s="562" t="s">
        <v>351</v>
      </c>
      <c r="H298" s="555" t="s">
        <v>94</v>
      </c>
      <c r="I298" s="561" t="s">
        <v>2047</v>
      </c>
      <c r="J298" s="561" t="s">
        <v>132</v>
      </c>
      <c r="K298" s="561" t="s">
        <v>97</v>
      </c>
      <c r="L298" s="557">
        <v>2010828</v>
      </c>
      <c r="M298" s="546" t="s">
        <v>2048</v>
      </c>
      <c r="N298" s="553" t="s">
        <v>2049</v>
      </c>
      <c r="O298" s="562" t="s">
        <v>379</v>
      </c>
      <c r="P298" s="557" t="s">
        <v>2050</v>
      </c>
      <c r="Q298" s="557" t="s">
        <v>2051</v>
      </c>
      <c r="R298" s="557" t="s">
        <v>2052</v>
      </c>
      <c r="S298" s="561" t="s">
        <v>2053</v>
      </c>
      <c r="T298" s="561" t="s">
        <v>439</v>
      </c>
      <c r="U298" s="561" t="s">
        <v>379</v>
      </c>
      <c r="V298" s="546" t="s">
        <v>107</v>
      </c>
      <c r="W298" s="564">
        <v>46161</v>
      </c>
      <c r="X298" s="543">
        <v>0.68</v>
      </c>
      <c r="Y298" s="565" t="s">
        <v>934</v>
      </c>
      <c r="Z298" s="561"/>
      <c r="AA298" s="561" t="s">
        <v>379</v>
      </c>
      <c r="AB298" s="562" t="s">
        <v>140</v>
      </c>
      <c r="AC298" s="561" t="s">
        <v>2054</v>
      </c>
      <c r="AD298" s="562"/>
      <c r="AE298" s="561" t="s">
        <v>379</v>
      </c>
      <c r="AF298" s="562" t="s">
        <v>976</v>
      </c>
      <c r="AG298" s="561" t="s">
        <v>2055</v>
      </c>
      <c r="AH298" s="545">
        <v>0.68</v>
      </c>
      <c r="AI298" s="534" t="s">
        <v>934</v>
      </c>
      <c r="AJ298" s="561" t="s">
        <v>379</v>
      </c>
      <c r="AK298" s="561" t="s">
        <v>379</v>
      </c>
      <c r="AL298" s="537">
        <v>46345</v>
      </c>
      <c r="AM298" s="534" t="s">
        <v>85</v>
      </c>
      <c r="AN298" s="569"/>
      <c r="AO298" s="566"/>
      <c r="AP298" s="566"/>
      <c r="AQ298" s="566"/>
      <c r="AR298" s="566"/>
    </row>
    <row r="299" spans="1:44" ht="222.4">
      <c r="A299" s="78">
        <v>296</v>
      </c>
      <c r="B299" s="538">
        <v>2026</v>
      </c>
      <c r="C299" s="538" t="s">
        <v>1738</v>
      </c>
      <c r="D299" s="538" t="s">
        <v>1870</v>
      </c>
      <c r="E299" s="538" t="s">
        <v>582</v>
      </c>
      <c r="F299" s="541" t="s">
        <v>2056</v>
      </c>
      <c r="G299" s="538" t="s">
        <v>93</v>
      </c>
      <c r="H299" s="538" t="s">
        <v>94</v>
      </c>
      <c r="I299" s="538" t="s">
        <v>153</v>
      </c>
      <c r="J299" s="538" t="s">
        <v>132</v>
      </c>
      <c r="K299" s="538" t="s">
        <v>97</v>
      </c>
      <c r="L299" s="538">
        <v>20007322</v>
      </c>
      <c r="M299" s="538" t="s">
        <v>2057</v>
      </c>
      <c r="N299" s="386" t="s">
        <v>2058</v>
      </c>
      <c r="O299" s="538" t="s">
        <v>379</v>
      </c>
      <c r="P299" s="386" t="s">
        <v>2059</v>
      </c>
      <c r="Q299" s="546" t="s">
        <v>2060</v>
      </c>
      <c r="R299" s="546" t="s">
        <v>2061</v>
      </c>
      <c r="S299" s="538" t="s">
        <v>2062</v>
      </c>
      <c r="T299" s="538" t="s">
        <v>301</v>
      </c>
      <c r="U299" s="538" t="s">
        <v>379</v>
      </c>
      <c r="V299" s="538" t="s">
        <v>107</v>
      </c>
      <c r="W299" s="542">
        <v>46164</v>
      </c>
      <c r="X299" s="543">
        <v>0.81599999999999995</v>
      </c>
      <c r="Y299" s="534" t="s">
        <v>1303</v>
      </c>
      <c r="Z299" s="538"/>
      <c r="AA299" s="538" t="s">
        <v>379</v>
      </c>
      <c r="AB299" s="538" t="s">
        <v>108</v>
      </c>
      <c r="AC299" s="488" t="s">
        <v>2063</v>
      </c>
      <c r="AD299" s="538"/>
      <c r="AE299" s="538" t="s">
        <v>379</v>
      </c>
      <c r="AF299" s="538" t="s">
        <v>128</v>
      </c>
      <c r="AG299" s="538" t="s">
        <v>2064</v>
      </c>
      <c r="AH299" s="545">
        <v>0.82</v>
      </c>
      <c r="AI299" s="534" t="s">
        <v>1303</v>
      </c>
      <c r="AJ299" s="538" t="s">
        <v>379</v>
      </c>
      <c r="AK299" s="538" t="s">
        <v>379</v>
      </c>
      <c r="AL299" s="537">
        <v>46529</v>
      </c>
      <c r="AM299" s="534" t="s">
        <v>85</v>
      </c>
      <c r="AN299" s="570"/>
      <c r="AO299" s="570"/>
      <c r="AP299" s="570"/>
      <c r="AQ299" s="570"/>
      <c r="AR299" s="570"/>
    </row>
    <row r="300" spans="1:44" ht="409.5">
      <c r="A300" s="78">
        <v>297</v>
      </c>
      <c r="B300" s="546">
        <v>2026</v>
      </c>
      <c r="C300" s="538" t="s">
        <v>1738</v>
      </c>
      <c r="D300" s="546" t="s">
        <v>90</v>
      </c>
      <c r="E300" s="538" t="s">
        <v>176</v>
      </c>
      <c r="F300" s="541" t="s">
        <v>673</v>
      </c>
      <c r="G300" s="538" t="s">
        <v>190</v>
      </c>
      <c r="H300" s="538" t="s">
        <v>94</v>
      </c>
      <c r="I300" s="538" t="s">
        <v>118</v>
      </c>
      <c r="J300" s="538" t="s">
        <v>132</v>
      </c>
      <c r="K300" s="538" t="s">
        <v>1314</v>
      </c>
      <c r="L300" s="546">
        <v>2006320</v>
      </c>
      <c r="M300" s="557" t="s">
        <v>2065</v>
      </c>
      <c r="N300" s="557" t="s">
        <v>2066</v>
      </c>
      <c r="O300" s="557" t="s">
        <v>379</v>
      </c>
      <c r="P300" s="546" t="s">
        <v>379</v>
      </c>
      <c r="Q300" s="553" t="s">
        <v>2067</v>
      </c>
      <c r="R300" s="559" t="s">
        <v>2068</v>
      </c>
      <c r="S300" s="546" t="s">
        <v>2069</v>
      </c>
      <c r="T300" s="539" t="s">
        <v>504</v>
      </c>
      <c r="U300" s="538" t="s">
        <v>379</v>
      </c>
      <c r="V300" s="539" t="s">
        <v>107</v>
      </c>
      <c r="W300" s="542">
        <v>46239</v>
      </c>
      <c r="X300" s="543">
        <v>0.55200000000000005</v>
      </c>
      <c r="Y300" s="534" t="s">
        <v>1325</v>
      </c>
      <c r="Z300" s="538"/>
      <c r="AA300" s="538" t="s">
        <v>379</v>
      </c>
      <c r="AB300" s="538" t="s">
        <v>110</v>
      </c>
      <c r="AC300" s="541" t="s">
        <v>2070</v>
      </c>
      <c r="AD300" s="538" t="s">
        <v>247</v>
      </c>
      <c r="AE300" s="541" t="s">
        <v>2071</v>
      </c>
      <c r="AF300" s="538" t="s">
        <v>110</v>
      </c>
      <c r="AG300" s="538" t="s">
        <v>2072</v>
      </c>
      <c r="AH300" s="545">
        <v>0.55000000000000004</v>
      </c>
      <c r="AI300" s="534" t="s">
        <v>1325</v>
      </c>
      <c r="AJ300" s="538" t="s">
        <v>379</v>
      </c>
      <c r="AK300" s="538" t="s">
        <v>379</v>
      </c>
      <c r="AL300" s="534" t="b">
        <v>0</v>
      </c>
      <c r="AM300" s="534" t="s">
        <v>86</v>
      </c>
      <c r="AN300" s="570" t="s">
        <v>379</v>
      </c>
      <c r="AO300" s="570"/>
      <c r="AP300" s="570"/>
      <c r="AQ300" s="570"/>
      <c r="AR300" s="570"/>
    </row>
    <row r="301" spans="1:44" ht="15.4">
      <c r="A301" s="78">
        <v>298</v>
      </c>
      <c r="B301" s="546">
        <v>2026</v>
      </c>
      <c r="C301" s="538" t="s">
        <v>1738</v>
      </c>
      <c r="D301" s="538" t="s">
        <v>161</v>
      </c>
      <c r="E301" s="538" t="s">
        <v>162</v>
      </c>
      <c r="F301" s="538" t="s">
        <v>1728</v>
      </c>
      <c r="G301" s="538" t="s">
        <v>2073</v>
      </c>
      <c r="H301" s="538" t="s">
        <v>94</v>
      </c>
      <c r="I301" s="538" t="s">
        <v>118</v>
      </c>
      <c r="J301" s="538" t="s">
        <v>648</v>
      </c>
      <c r="K301" s="538" t="s">
        <v>97</v>
      </c>
      <c r="L301" s="538">
        <v>2062683</v>
      </c>
      <c r="M301" s="538" t="s">
        <v>2074</v>
      </c>
      <c r="N301" s="538" t="s">
        <v>2075</v>
      </c>
      <c r="O301" s="538" t="s">
        <v>2076</v>
      </c>
      <c r="P301" s="560" t="s">
        <v>2077</v>
      </c>
      <c r="Q301" s="560">
        <v>901816368</v>
      </c>
      <c r="R301" s="613" t="s">
        <v>2078</v>
      </c>
      <c r="S301" s="539" t="s">
        <v>2079</v>
      </c>
      <c r="T301" s="539" t="s">
        <v>126</v>
      </c>
      <c r="U301" s="539" t="s">
        <v>379</v>
      </c>
      <c r="V301" s="538" t="s">
        <v>107</v>
      </c>
      <c r="W301" s="542">
        <v>46167</v>
      </c>
      <c r="X301" s="627">
        <v>0.42299999999999999</v>
      </c>
      <c r="Y301" s="534" t="s">
        <v>1434</v>
      </c>
      <c r="Z301" s="538"/>
      <c r="AA301" s="538" t="s">
        <v>379</v>
      </c>
      <c r="AB301" s="538" t="s">
        <v>108</v>
      </c>
      <c r="AC301" s="538" t="s">
        <v>2080</v>
      </c>
      <c r="AD301" s="538" t="s">
        <v>247</v>
      </c>
      <c r="AE301" s="538" t="s">
        <v>2081</v>
      </c>
      <c r="AF301" s="538" t="s">
        <v>128</v>
      </c>
      <c r="AG301" s="538" t="s">
        <v>2082</v>
      </c>
      <c r="AH301" s="545">
        <v>0.42</v>
      </c>
      <c r="AI301" s="534" t="s">
        <v>1434</v>
      </c>
      <c r="AJ301" s="538" t="s">
        <v>379</v>
      </c>
      <c r="AK301" s="538" t="s">
        <v>379</v>
      </c>
      <c r="AL301" s="657" t="b">
        <v>0</v>
      </c>
      <c r="AM301" s="534" t="s">
        <v>86</v>
      </c>
      <c r="AN301" s="570" t="s">
        <v>379</v>
      </c>
      <c r="AO301" s="569" t="s">
        <v>379</v>
      </c>
      <c r="AP301" s="569"/>
      <c r="AQ301" s="569"/>
      <c r="AR301" s="569"/>
    </row>
    <row r="302" spans="1:44">
      <c r="A302" s="78">
        <v>299</v>
      </c>
      <c r="B302" s="576">
        <v>2026</v>
      </c>
      <c r="C302" s="576" t="s">
        <v>2083</v>
      </c>
      <c r="D302" s="588" t="s">
        <v>630</v>
      </c>
      <c r="E302" s="588" t="s">
        <v>130</v>
      </c>
      <c r="F302" s="588" t="s">
        <v>2084</v>
      </c>
      <c r="G302" s="588"/>
      <c r="H302" s="588" t="s">
        <v>94</v>
      </c>
      <c r="I302" s="588" t="s">
        <v>432</v>
      </c>
      <c r="J302" s="588" t="s">
        <v>178</v>
      </c>
      <c r="K302" s="588"/>
      <c r="L302" s="588" t="s">
        <v>179</v>
      </c>
      <c r="M302" s="588" t="s">
        <v>2085</v>
      </c>
      <c r="N302" s="588" t="s">
        <v>2086</v>
      </c>
      <c r="O302" s="588" t="s">
        <v>2087</v>
      </c>
      <c r="P302" s="588"/>
      <c r="Q302" s="588"/>
      <c r="R302" s="588" t="s">
        <v>2088</v>
      </c>
      <c r="S302" s="588" t="s">
        <v>2089</v>
      </c>
      <c r="T302" s="588" t="s">
        <v>439</v>
      </c>
      <c r="U302" s="588" t="s">
        <v>2090</v>
      </c>
      <c r="V302" s="588" t="s">
        <v>107</v>
      </c>
      <c r="W302" s="617">
        <v>46087</v>
      </c>
      <c r="X302" s="588" t="s">
        <v>2091</v>
      </c>
      <c r="Y302" s="588" t="s">
        <v>934</v>
      </c>
      <c r="Z302" s="588"/>
      <c r="AA302" s="588"/>
      <c r="AB302" s="588"/>
      <c r="AC302" s="588"/>
      <c r="AD302" s="588"/>
      <c r="AE302" s="588"/>
      <c r="AF302" s="588"/>
      <c r="AG302" s="588"/>
      <c r="AH302" s="588" t="s">
        <v>2091</v>
      </c>
      <c r="AI302" s="588" t="s">
        <v>934</v>
      </c>
      <c r="AJ302" s="588"/>
      <c r="AK302" s="588"/>
      <c r="AL302" s="617">
        <v>46093</v>
      </c>
      <c r="AM302" s="588" t="s">
        <v>85</v>
      </c>
      <c r="AN302" s="661"/>
      <c r="AO302" s="661"/>
      <c r="AP302" s="661"/>
      <c r="AQ302" s="661"/>
      <c r="AR302" s="661"/>
    </row>
    <row r="303" spans="1:44">
      <c r="A303" s="78">
        <v>300</v>
      </c>
      <c r="B303" s="576">
        <v>2026</v>
      </c>
      <c r="C303" s="576" t="s">
        <v>2083</v>
      </c>
      <c r="D303" s="588" t="s">
        <v>630</v>
      </c>
      <c r="E303" s="588" t="s">
        <v>130</v>
      </c>
      <c r="F303" s="588" t="s">
        <v>2084</v>
      </c>
      <c r="G303" s="588"/>
      <c r="H303" s="588" t="s">
        <v>94</v>
      </c>
      <c r="I303" s="588" t="s">
        <v>432</v>
      </c>
      <c r="J303" s="588" t="s">
        <v>178</v>
      </c>
      <c r="K303" s="588"/>
      <c r="L303" s="588" t="s">
        <v>179</v>
      </c>
      <c r="M303" s="588" t="s">
        <v>2092</v>
      </c>
      <c r="N303" s="588" t="s">
        <v>2093</v>
      </c>
      <c r="O303" s="588" t="s">
        <v>2087</v>
      </c>
      <c r="P303" s="588"/>
      <c r="Q303" s="588"/>
      <c r="R303" s="588" t="s">
        <v>2088</v>
      </c>
      <c r="S303" s="588" t="s">
        <v>2089</v>
      </c>
      <c r="T303" s="588" t="s">
        <v>439</v>
      </c>
      <c r="U303" s="588" t="s">
        <v>2090</v>
      </c>
      <c r="V303" s="588" t="s">
        <v>107</v>
      </c>
      <c r="W303" s="617">
        <v>46087</v>
      </c>
      <c r="X303" s="588" t="s">
        <v>2091</v>
      </c>
      <c r="Y303" s="588" t="s">
        <v>934</v>
      </c>
      <c r="Z303" s="588"/>
      <c r="AA303" s="588"/>
      <c r="AB303" s="588"/>
      <c r="AC303" s="588"/>
      <c r="AD303" s="588"/>
      <c r="AE303" s="588"/>
      <c r="AF303" s="588"/>
      <c r="AG303" s="588"/>
      <c r="AH303" s="588" t="s">
        <v>2091</v>
      </c>
      <c r="AI303" s="588" t="s">
        <v>934</v>
      </c>
      <c r="AJ303" s="588"/>
      <c r="AK303" s="588"/>
      <c r="AL303" s="617">
        <v>46093</v>
      </c>
      <c r="AM303" s="588" t="s">
        <v>85</v>
      </c>
      <c r="AN303" s="661"/>
      <c r="AO303" s="661"/>
      <c r="AP303" s="661"/>
      <c r="AQ303" s="661"/>
      <c r="AR303" s="661"/>
    </row>
    <row r="304" spans="1:44">
      <c r="A304" s="78">
        <v>301</v>
      </c>
      <c r="B304" s="576">
        <v>2026</v>
      </c>
      <c r="C304" s="576" t="s">
        <v>2083</v>
      </c>
      <c r="D304" s="588" t="s">
        <v>630</v>
      </c>
      <c r="E304" s="588" t="s">
        <v>130</v>
      </c>
      <c r="F304" s="588" t="s">
        <v>2084</v>
      </c>
      <c r="G304" s="588"/>
      <c r="H304" s="588" t="s">
        <v>94</v>
      </c>
      <c r="I304" s="588" t="s">
        <v>432</v>
      </c>
      <c r="J304" s="588" t="s">
        <v>178</v>
      </c>
      <c r="K304" s="588"/>
      <c r="L304" s="588" t="s">
        <v>179</v>
      </c>
      <c r="M304" s="588" t="s">
        <v>2094</v>
      </c>
      <c r="N304" s="588" t="s">
        <v>2095</v>
      </c>
      <c r="O304" s="588" t="s">
        <v>2087</v>
      </c>
      <c r="P304" s="588"/>
      <c r="Q304" s="588"/>
      <c r="R304" s="588" t="s">
        <v>2088</v>
      </c>
      <c r="S304" s="588" t="s">
        <v>2089</v>
      </c>
      <c r="T304" s="588" t="s">
        <v>439</v>
      </c>
      <c r="U304" s="588" t="s">
        <v>2090</v>
      </c>
      <c r="V304" s="588" t="s">
        <v>107</v>
      </c>
      <c r="W304" s="617">
        <v>46087</v>
      </c>
      <c r="X304" s="588" t="s">
        <v>2091</v>
      </c>
      <c r="Y304" s="588" t="s">
        <v>934</v>
      </c>
      <c r="Z304" s="588"/>
      <c r="AA304" s="588"/>
      <c r="AB304" s="588"/>
      <c r="AC304" s="588"/>
      <c r="AD304" s="588"/>
      <c r="AE304" s="588"/>
      <c r="AF304" s="588"/>
      <c r="AG304" s="588"/>
      <c r="AH304" s="588" t="s">
        <v>2091</v>
      </c>
      <c r="AI304" s="588" t="s">
        <v>934</v>
      </c>
      <c r="AJ304" s="588"/>
      <c r="AK304" s="588"/>
      <c r="AL304" s="617">
        <v>46093</v>
      </c>
      <c r="AM304" s="588" t="s">
        <v>85</v>
      </c>
      <c r="AN304" s="661"/>
      <c r="AO304" s="661"/>
      <c r="AP304" s="661"/>
      <c r="AQ304" s="661"/>
      <c r="AR304" s="661"/>
    </row>
    <row r="305" spans="1:44">
      <c r="A305" s="78">
        <v>302</v>
      </c>
      <c r="B305" s="576">
        <v>2026</v>
      </c>
      <c r="C305" s="576" t="s">
        <v>2083</v>
      </c>
      <c r="D305" s="588" t="s">
        <v>630</v>
      </c>
      <c r="E305" s="588" t="s">
        <v>130</v>
      </c>
      <c r="F305" s="588" t="s">
        <v>2084</v>
      </c>
      <c r="G305" s="588"/>
      <c r="H305" s="588" t="s">
        <v>94</v>
      </c>
      <c r="I305" s="588" t="s">
        <v>432</v>
      </c>
      <c r="J305" s="588" t="s">
        <v>178</v>
      </c>
      <c r="K305" s="588"/>
      <c r="L305" s="588" t="s">
        <v>179</v>
      </c>
      <c r="M305" s="588" t="s">
        <v>2096</v>
      </c>
      <c r="N305" s="588" t="s">
        <v>2097</v>
      </c>
      <c r="O305" s="588" t="s">
        <v>2087</v>
      </c>
      <c r="P305" s="588"/>
      <c r="Q305" s="588"/>
      <c r="R305" s="588" t="s">
        <v>2088</v>
      </c>
      <c r="S305" s="588" t="s">
        <v>2089</v>
      </c>
      <c r="T305" s="588" t="s">
        <v>439</v>
      </c>
      <c r="U305" s="588" t="s">
        <v>2090</v>
      </c>
      <c r="V305" s="588" t="s">
        <v>107</v>
      </c>
      <c r="W305" s="617">
        <v>46087</v>
      </c>
      <c r="X305" s="588" t="s">
        <v>2091</v>
      </c>
      <c r="Y305" s="588" t="s">
        <v>934</v>
      </c>
      <c r="Z305" s="588"/>
      <c r="AA305" s="588"/>
      <c r="AB305" s="588"/>
      <c r="AC305" s="588"/>
      <c r="AD305" s="588"/>
      <c r="AE305" s="588"/>
      <c r="AF305" s="588"/>
      <c r="AG305" s="588"/>
      <c r="AH305" s="588" t="s">
        <v>2091</v>
      </c>
      <c r="AI305" s="588" t="s">
        <v>934</v>
      </c>
      <c r="AJ305" s="588"/>
      <c r="AK305" s="588"/>
      <c r="AL305" s="617">
        <v>46093</v>
      </c>
      <c r="AM305" s="588" t="s">
        <v>85</v>
      </c>
      <c r="AN305" s="661"/>
      <c r="AO305" s="661"/>
      <c r="AP305" s="661"/>
      <c r="AQ305" s="661"/>
      <c r="AR305" s="661"/>
    </row>
    <row r="306" spans="1:44">
      <c r="A306" s="78">
        <v>303</v>
      </c>
      <c r="B306" s="576">
        <v>2026</v>
      </c>
      <c r="C306" s="576" t="s">
        <v>2083</v>
      </c>
      <c r="D306" s="588" t="s">
        <v>630</v>
      </c>
      <c r="E306" s="588" t="s">
        <v>130</v>
      </c>
      <c r="F306" s="588" t="s">
        <v>2084</v>
      </c>
      <c r="G306" s="588"/>
      <c r="H306" s="588" t="s">
        <v>94</v>
      </c>
      <c r="I306" s="588" t="s">
        <v>432</v>
      </c>
      <c r="J306" s="588" t="s">
        <v>178</v>
      </c>
      <c r="K306" s="588"/>
      <c r="L306" s="588" t="s">
        <v>179</v>
      </c>
      <c r="M306" s="588" t="s">
        <v>2098</v>
      </c>
      <c r="N306" s="588" t="s">
        <v>2099</v>
      </c>
      <c r="O306" s="588" t="s">
        <v>2087</v>
      </c>
      <c r="P306" s="588"/>
      <c r="Q306" s="588"/>
      <c r="R306" s="588" t="s">
        <v>2088</v>
      </c>
      <c r="S306" s="588" t="s">
        <v>2089</v>
      </c>
      <c r="T306" s="588" t="s">
        <v>439</v>
      </c>
      <c r="U306" s="588" t="s">
        <v>2090</v>
      </c>
      <c r="V306" s="588" t="s">
        <v>107</v>
      </c>
      <c r="W306" s="617">
        <v>46087</v>
      </c>
      <c r="X306" s="588" t="s">
        <v>2091</v>
      </c>
      <c r="Y306" s="588" t="s">
        <v>934</v>
      </c>
      <c r="Z306" s="588"/>
      <c r="AA306" s="588"/>
      <c r="AB306" s="588"/>
      <c r="AC306" s="588"/>
      <c r="AD306" s="588"/>
      <c r="AE306" s="588"/>
      <c r="AF306" s="588"/>
      <c r="AG306" s="588"/>
      <c r="AH306" s="588" t="s">
        <v>2091</v>
      </c>
      <c r="AI306" s="588" t="s">
        <v>934</v>
      </c>
      <c r="AJ306" s="588"/>
      <c r="AK306" s="588"/>
      <c r="AL306" s="617">
        <v>46093</v>
      </c>
      <c r="AM306" s="588" t="s">
        <v>85</v>
      </c>
      <c r="AN306" s="661"/>
      <c r="AO306" s="661"/>
      <c r="AP306" s="661"/>
      <c r="AQ306" s="661"/>
      <c r="AR306" s="661"/>
    </row>
    <row r="307" spans="1:44">
      <c r="A307" s="78">
        <v>304</v>
      </c>
      <c r="B307" s="576">
        <v>2026</v>
      </c>
      <c r="C307" s="576" t="s">
        <v>2083</v>
      </c>
      <c r="D307" s="588" t="s">
        <v>630</v>
      </c>
      <c r="E307" s="588" t="s">
        <v>130</v>
      </c>
      <c r="F307" s="588" t="s">
        <v>2084</v>
      </c>
      <c r="G307" s="588"/>
      <c r="H307" s="588" t="s">
        <v>94</v>
      </c>
      <c r="I307" s="588" t="s">
        <v>432</v>
      </c>
      <c r="J307" s="588" t="s">
        <v>178</v>
      </c>
      <c r="K307" s="588"/>
      <c r="L307" s="588" t="s">
        <v>179</v>
      </c>
      <c r="M307" s="588" t="s">
        <v>2100</v>
      </c>
      <c r="N307" s="588" t="s">
        <v>2101</v>
      </c>
      <c r="O307" s="588" t="s">
        <v>2087</v>
      </c>
      <c r="P307" s="588"/>
      <c r="Q307" s="588"/>
      <c r="R307" s="588" t="s">
        <v>2088</v>
      </c>
      <c r="S307" s="588" t="s">
        <v>2089</v>
      </c>
      <c r="T307" s="588" t="s">
        <v>439</v>
      </c>
      <c r="U307" s="588" t="s">
        <v>2090</v>
      </c>
      <c r="V307" s="588" t="s">
        <v>107</v>
      </c>
      <c r="W307" s="617">
        <v>46087</v>
      </c>
      <c r="X307" s="588" t="s">
        <v>2091</v>
      </c>
      <c r="Y307" s="588" t="s">
        <v>934</v>
      </c>
      <c r="Z307" s="588"/>
      <c r="AA307" s="588"/>
      <c r="AB307" s="588"/>
      <c r="AC307" s="588"/>
      <c r="AD307" s="588"/>
      <c r="AE307" s="588"/>
      <c r="AF307" s="588"/>
      <c r="AG307" s="588"/>
      <c r="AH307" s="588" t="s">
        <v>2091</v>
      </c>
      <c r="AI307" s="588" t="s">
        <v>934</v>
      </c>
      <c r="AJ307" s="588"/>
      <c r="AK307" s="588"/>
      <c r="AL307" s="617">
        <v>46093</v>
      </c>
      <c r="AM307" s="588" t="s">
        <v>85</v>
      </c>
      <c r="AN307" s="661"/>
      <c r="AO307" s="661"/>
      <c r="AP307" s="661"/>
      <c r="AQ307" s="661"/>
      <c r="AR307" s="661"/>
    </row>
    <row r="308" spans="1:44">
      <c r="A308" s="78">
        <v>305</v>
      </c>
      <c r="B308" s="576">
        <v>2026</v>
      </c>
      <c r="C308" s="576" t="s">
        <v>2083</v>
      </c>
      <c r="D308" s="588" t="s">
        <v>630</v>
      </c>
      <c r="E308" s="588" t="s">
        <v>130</v>
      </c>
      <c r="F308" s="588" t="s">
        <v>2084</v>
      </c>
      <c r="G308" s="588"/>
      <c r="H308" s="588" t="s">
        <v>94</v>
      </c>
      <c r="I308" s="588" t="s">
        <v>432</v>
      </c>
      <c r="J308" s="588" t="s">
        <v>178</v>
      </c>
      <c r="K308" s="588"/>
      <c r="L308" s="588" t="s">
        <v>179</v>
      </c>
      <c r="M308" s="588" t="s">
        <v>2102</v>
      </c>
      <c r="N308" s="588" t="s">
        <v>2103</v>
      </c>
      <c r="O308" s="588" t="s">
        <v>2087</v>
      </c>
      <c r="P308" s="588"/>
      <c r="Q308" s="588"/>
      <c r="R308" s="588" t="s">
        <v>2088</v>
      </c>
      <c r="S308" s="588" t="s">
        <v>2089</v>
      </c>
      <c r="T308" s="588" t="s">
        <v>439</v>
      </c>
      <c r="U308" s="588" t="s">
        <v>2090</v>
      </c>
      <c r="V308" s="588" t="s">
        <v>107</v>
      </c>
      <c r="W308" s="617">
        <v>46087</v>
      </c>
      <c r="X308" s="588" t="s">
        <v>2091</v>
      </c>
      <c r="Y308" s="588" t="s">
        <v>934</v>
      </c>
      <c r="Z308" s="588"/>
      <c r="AA308" s="588"/>
      <c r="AB308" s="588"/>
      <c r="AC308" s="588"/>
      <c r="AD308" s="588"/>
      <c r="AE308" s="588"/>
      <c r="AF308" s="588"/>
      <c r="AG308" s="588"/>
      <c r="AH308" s="588" t="s">
        <v>2091</v>
      </c>
      <c r="AI308" s="588" t="s">
        <v>934</v>
      </c>
      <c r="AJ308" s="588"/>
      <c r="AK308" s="588"/>
      <c r="AL308" s="617">
        <v>46093</v>
      </c>
      <c r="AM308" s="588" t="s">
        <v>85</v>
      </c>
      <c r="AN308" s="661"/>
      <c r="AO308" s="661"/>
      <c r="AP308" s="661"/>
      <c r="AQ308" s="661"/>
      <c r="AR308" s="661"/>
    </row>
    <row r="309" spans="1:44">
      <c r="A309" s="78">
        <v>306</v>
      </c>
      <c r="B309" s="576">
        <v>2026</v>
      </c>
      <c r="C309" s="576" t="s">
        <v>2083</v>
      </c>
      <c r="D309" s="588" t="s">
        <v>630</v>
      </c>
      <c r="E309" s="588" t="s">
        <v>130</v>
      </c>
      <c r="F309" s="588" t="s">
        <v>2084</v>
      </c>
      <c r="G309" s="588"/>
      <c r="H309" s="588" t="s">
        <v>94</v>
      </c>
      <c r="I309" s="588" t="s">
        <v>432</v>
      </c>
      <c r="J309" s="588" t="s">
        <v>178</v>
      </c>
      <c r="K309" s="588"/>
      <c r="L309" s="588" t="s">
        <v>179</v>
      </c>
      <c r="M309" s="588" t="s">
        <v>2104</v>
      </c>
      <c r="N309" s="588" t="s">
        <v>2105</v>
      </c>
      <c r="O309" s="588" t="s">
        <v>2087</v>
      </c>
      <c r="P309" s="588"/>
      <c r="Q309" s="588"/>
      <c r="R309" s="588" t="s">
        <v>2088</v>
      </c>
      <c r="S309" s="588" t="s">
        <v>2089</v>
      </c>
      <c r="T309" s="588" t="s">
        <v>439</v>
      </c>
      <c r="U309" s="588" t="s">
        <v>2090</v>
      </c>
      <c r="V309" s="588" t="s">
        <v>107</v>
      </c>
      <c r="W309" s="617">
        <v>46087</v>
      </c>
      <c r="X309" s="588" t="s">
        <v>2091</v>
      </c>
      <c r="Y309" s="588" t="s">
        <v>934</v>
      </c>
      <c r="Z309" s="588"/>
      <c r="AA309" s="588"/>
      <c r="AB309" s="588"/>
      <c r="AC309" s="588"/>
      <c r="AD309" s="588"/>
      <c r="AE309" s="588"/>
      <c r="AF309" s="588"/>
      <c r="AG309" s="588"/>
      <c r="AH309" s="588" t="s">
        <v>2091</v>
      </c>
      <c r="AI309" s="588" t="s">
        <v>934</v>
      </c>
      <c r="AJ309" s="588"/>
      <c r="AK309" s="588"/>
      <c r="AL309" s="617">
        <v>46093</v>
      </c>
      <c r="AM309" s="588" t="s">
        <v>85</v>
      </c>
      <c r="AN309" s="661"/>
      <c r="AO309" s="661"/>
      <c r="AP309" s="661"/>
      <c r="AQ309" s="661"/>
      <c r="AR309" s="661"/>
    </row>
    <row r="310" spans="1:44" ht="378">
      <c r="A310" s="78">
        <v>307</v>
      </c>
      <c r="B310" s="577">
        <v>2026</v>
      </c>
      <c r="C310" s="581" t="s">
        <v>2083</v>
      </c>
      <c r="D310" s="581" t="s">
        <v>90</v>
      </c>
      <c r="E310" s="581" t="s">
        <v>188</v>
      </c>
      <c r="F310" s="593" t="s">
        <v>673</v>
      </c>
      <c r="G310" s="581" t="s">
        <v>190</v>
      </c>
      <c r="H310" s="581" t="s">
        <v>94</v>
      </c>
      <c r="I310" s="581" t="s">
        <v>118</v>
      </c>
      <c r="J310" s="581" t="s">
        <v>132</v>
      </c>
      <c r="K310" s="581" t="s">
        <v>97</v>
      </c>
      <c r="L310" s="581">
        <v>2008302</v>
      </c>
      <c r="M310" s="581" t="s">
        <v>2106</v>
      </c>
      <c r="N310" s="581" t="s">
        <v>2107</v>
      </c>
      <c r="O310" s="581"/>
      <c r="P310" s="581" t="s">
        <v>2108</v>
      </c>
      <c r="Q310" s="581">
        <v>903754390</v>
      </c>
      <c r="R310" s="612" t="s">
        <v>2109</v>
      </c>
      <c r="S310" s="581" t="s">
        <v>2110</v>
      </c>
      <c r="T310" s="581" t="s">
        <v>126</v>
      </c>
      <c r="U310" s="581"/>
      <c r="V310" s="581" t="s">
        <v>107</v>
      </c>
      <c r="W310" s="619">
        <v>46059</v>
      </c>
      <c r="X310" s="581" t="s">
        <v>2111</v>
      </c>
      <c r="Y310" s="581" t="s">
        <v>934</v>
      </c>
      <c r="Z310" s="581"/>
      <c r="AA310" s="581"/>
      <c r="AB310" s="581" t="s">
        <v>108</v>
      </c>
      <c r="AC310" s="593" t="s">
        <v>2112</v>
      </c>
      <c r="AD310" s="581" t="s">
        <v>247</v>
      </c>
      <c r="AE310" s="581" t="s">
        <v>2113</v>
      </c>
      <c r="AF310" s="581" t="s">
        <v>128</v>
      </c>
      <c r="AG310" s="593" t="s">
        <v>2114</v>
      </c>
      <c r="AH310" s="644">
        <v>0.74</v>
      </c>
      <c r="AI310" s="581" t="s">
        <v>934</v>
      </c>
      <c r="AJ310" s="581"/>
      <c r="AK310" s="581"/>
      <c r="AL310" s="581" t="s">
        <v>2115</v>
      </c>
      <c r="AM310" s="581" t="s">
        <v>85</v>
      </c>
      <c r="AN310" s="662"/>
      <c r="AO310" s="662"/>
      <c r="AP310" s="662"/>
      <c r="AQ310" s="662"/>
      <c r="AR310" s="662"/>
    </row>
    <row r="311" spans="1:44" ht="54">
      <c r="A311" s="78">
        <v>308</v>
      </c>
      <c r="B311" s="577">
        <v>2026</v>
      </c>
      <c r="C311" s="581" t="s">
        <v>2083</v>
      </c>
      <c r="D311" s="581" t="s">
        <v>90</v>
      </c>
      <c r="E311" s="581" t="s">
        <v>115</v>
      </c>
      <c r="F311" s="593" t="s">
        <v>2116</v>
      </c>
      <c r="G311" s="581" t="s">
        <v>117</v>
      </c>
      <c r="H311" s="581" t="s">
        <v>94</v>
      </c>
      <c r="I311" s="581" t="s">
        <v>239</v>
      </c>
      <c r="J311" s="581" t="s">
        <v>96</v>
      </c>
      <c r="K311" s="581" t="s">
        <v>1314</v>
      </c>
      <c r="L311" s="581">
        <v>2060481</v>
      </c>
      <c r="M311" s="581" t="s">
        <v>2117</v>
      </c>
      <c r="N311" s="581"/>
      <c r="O311" s="581" t="s">
        <v>2118</v>
      </c>
      <c r="P311" s="581" t="s">
        <v>1083</v>
      </c>
      <c r="Q311" s="581" t="s">
        <v>1084</v>
      </c>
      <c r="R311" s="612" t="s">
        <v>2119</v>
      </c>
      <c r="S311" s="581" t="s">
        <v>105</v>
      </c>
      <c r="T311" s="581" t="s">
        <v>105</v>
      </c>
      <c r="U311" s="581" t="s">
        <v>107</v>
      </c>
      <c r="V311" s="581" t="s">
        <v>107</v>
      </c>
      <c r="W311" s="619">
        <v>46148</v>
      </c>
      <c r="X311" s="581" t="s">
        <v>2120</v>
      </c>
      <c r="Y311" s="581" t="s">
        <v>1434</v>
      </c>
      <c r="Z311" s="581"/>
      <c r="AA311" s="581"/>
      <c r="AB311" s="581" t="s">
        <v>108</v>
      </c>
      <c r="AC311" s="593"/>
      <c r="AD311" s="581" t="s">
        <v>247</v>
      </c>
      <c r="AE311" s="593" t="s">
        <v>2121</v>
      </c>
      <c r="AF311" s="581" t="s">
        <v>639</v>
      </c>
      <c r="AG311" s="593"/>
      <c r="AH311" s="644">
        <v>0.4</v>
      </c>
      <c r="AI311" s="581" t="s">
        <v>1434</v>
      </c>
      <c r="AJ311" s="581"/>
      <c r="AK311" s="581"/>
      <c r="AL311" s="581" t="b">
        <v>0</v>
      </c>
      <c r="AM311" s="581" t="s">
        <v>86</v>
      </c>
      <c r="AN311" s="662"/>
      <c r="AO311" s="662"/>
      <c r="AP311" s="662"/>
      <c r="AQ311" s="662"/>
      <c r="AR311" s="662"/>
    </row>
    <row r="312" spans="1:44" ht="54">
      <c r="A312" s="78">
        <v>309</v>
      </c>
      <c r="B312" s="577">
        <v>2026</v>
      </c>
      <c r="C312" s="581" t="s">
        <v>2083</v>
      </c>
      <c r="D312" s="581" t="s">
        <v>90</v>
      </c>
      <c r="E312" s="581" t="s">
        <v>115</v>
      </c>
      <c r="F312" s="593" t="s">
        <v>2116</v>
      </c>
      <c r="G312" s="581" t="s">
        <v>117</v>
      </c>
      <c r="H312" s="581" t="s">
        <v>94</v>
      </c>
      <c r="I312" s="581" t="s">
        <v>239</v>
      </c>
      <c r="J312" s="581" t="s">
        <v>96</v>
      </c>
      <c r="K312" s="581" t="s">
        <v>1314</v>
      </c>
      <c r="L312" s="581">
        <v>2060481</v>
      </c>
      <c r="M312" s="581" t="s">
        <v>2117</v>
      </c>
      <c r="N312" s="581"/>
      <c r="O312" s="581" t="s">
        <v>2122</v>
      </c>
      <c r="P312" s="581" t="s">
        <v>1083</v>
      </c>
      <c r="Q312" s="581" t="s">
        <v>1084</v>
      </c>
      <c r="R312" s="612" t="s">
        <v>2119</v>
      </c>
      <c r="S312" s="581" t="s">
        <v>105</v>
      </c>
      <c r="T312" s="581" t="s">
        <v>105</v>
      </c>
      <c r="U312" s="581" t="s">
        <v>107</v>
      </c>
      <c r="V312" s="581" t="s">
        <v>107</v>
      </c>
      <c r="W312" s="619">
        <v>46148</v>
      </c>
      <c r="X312" s="581" t="s">
        <v>2123</v>
      </c>
      <c r="Y312" s="581" t="s">
        <v>1434</v>
      </c>
      <c r="Z312" s="581"/>
      <c r="AA312" s="581"/>
      <c r="AB312" s="581" t="s">
        <v>108</v>
      </c>
      <c r="AC312" s="593"/>
      <c r="AD312" s="581" t="s">
        <v>247</v>
      </c>
      <c r="AE312" s="593" t="s">
        <v>2124</v>
      </c>
      <c r="AF312" s="581" t="s">
        <v>639</v>
      </c>
      <c r="AG312" s="593"/>
      <c r="AH312" s="644">
        <v>0.36</v>
      </c>
      <c r="AI312" s="581" t="s">
        <v>1434</v>
      </c>
      <c r="AJ312" s="581"/>
      <c r="AK312" s="581"/>
      <c r="AL312" s="581" t="b">
        <v>0</v>
      </c>
      <c r="AM312" s="581" t="s">
        <v>86</v>
      </c>
      <c r="AN312" s="662"/>
      <c r="AO312" s="662"/>
      <c r="AP312" s="662"/>
      <c r="AQ312" s="662"/>
      <c r="AR312" s="662"/>
    </row>
    <row r="313" spans="1:44" ht="40.5">
      <c r="A313" s="78">
        <v>310</v>
      </c>
      <c r="B313" s="577">
        <v>2026</v>
      </c>
      <c r="C313" s="581" t="s">
        <v>2083</v>
      </c>
      <c r="D313" s="581" t="s">
        <v>90</v>
      </c>
      <c r="E313" s="581" t="s">
        <v>130</v>
      </c>
      <c r="F313" s="593" t="s">
        <v>1871</v>
      </c>
      <c r="G313" s="581" t="s">
        <v>351</v>
      </c>
      <c r="H313" s="581" t="s">
        <v>94</v>
      </c>
      <c r="I313" s="581" t="s">
        <v>250</v>
      </c>
      <c r="J313" s="581" t="s">
        <v>132</v>
      </c>
      <c r="K313" s="581" t="s">
        <v>507</v>
      </c>
      <c r="L313" s="581">
        <v>2010976</v>
      </c>
      <c r="M313" s="581" t="s">
        <v>282</v>
      </c>
      <c r="N313" s="581"/>
      <c r="O313" s="581"/>
      <c r="P313" s="581" t="s">
        <v>284</v>
      </c>
      <c r="Q313" s="609">
        <v>981016666</v>
      </c>
      <c r="R313" s="581" t="s">
        <v>2125</v>
      </c>
      <c r="S313" s="581" t="s">
        <v>2126</v>
      </c>
      <c r="T313" s="581" t="s">
        <v>257</v>
      </c>
      <c r="U313" s="593" t="s">
        <v>2127</v>
      </c>
      <c r="V313" s="581" t="s">
        <v>107</v>
      </c>
      <c r="W313" s="619">
        <v>46118</v>
      </c>
      <c r="X313" s="581" t="s">
        <v>2128</v>
      </c>
      <c r="Y313" s="581" t="s">
        <v>934</v>
      </c>
      <c r="Z313" s="581"/>
      <c r="AA313" s="581"/>
      <c r="AB313" s="581" t="s">
        <v>150</v>
      </c>
      <c r="AC313" s="593"/>
      <c r="AD313" s="581" t="s">
        <v>247</v>
      </c>
      <c r="AE313" s="641" t="s">
        <v>2129</v>
      </c>
      <c r="AF313" s="581" t="s">
        <v>128</v>
      </c>
      <c r="AG313" s="593"/>
      <c r="AH313" s="644">
        <v>0.68</v>
      </c>
      <c r="AI313" s="581" t="s">
        <v>934</v>
      </c>
      <c r="AJ313" s="581"/>
      <c r="AK313" s="581"/>
      <c r="AL313" s="619">
        <v>46360</v>
      </c>
      <c r="AM313" s="581" t="s">
        <v>85</v>
      </c>
      <c r="AN313" s="662"/>
      <c r="AO313" s="662"/>
      <c r="AP313" s="662"/>
      <c r="AQ313" s="662"/>
      <c r="AR313" s="662"/>
    </row>
    <row r="314" spans="1:44" ht="40.5">
      <c r="A314" s="78">
        <v>311</v>
      </c>
      <c r="B314" s="577">
        <v>2026</v>
      </c>
      <c r="C314" s="581" t="s">
        <v>2083</v>
      </c>
      <c r="D314" s="581" t="s">
        <v>90</v>
      </c>
      <c r="E314" s="581" t="s">
        <v>130</v>
      </c>
      <c r="F314" s="593" t="s">
        <v>1871</v>
      </c>
      <c r="G314" s="581" t="s">
        <v>351</v>
      </c>
      <c r="H314" s="581" t="s">
        <v>94</v>
      </c>
      <c r="I314" s="581" t="s">
        <v>250</v>
      </c>
      <c r="J314" s="581" t="s">
        <v>96</v>
      </c>
      <c r="K314" s="581" t="s">
        <v>507</v>
      </c>
      <c r="L314" s="581">
        <v>2010976</v>
      </c>
      <c r="M314" s="581" t="s">
        <v>282</v>
      </c>
      <c r="N314" s="581"/>
      <c r="O314" s="581" t="s">
        <v>2130</v>
      </c>
      <c r="P314" s="581" t="s">
        <v>284</v>
      </c>
      <c r="Q314" s="609">
        <v>981016666</v>
      </c>
      <c r="R314" s="581" t="s">
        <v>2125</v>
      </c>
      <c r="S314" s="581" t="s">
        <v>2131</v>
      </c>
      <c r="T314" s="581" t="s">
        <v>257</v>
      </c>
      <c r="U314" s="593" t="s">
        <v>2127</v>
      </c>
      <c r="V314" s="581" t="s">
        <v>107</v>
      </c>
      <c r="W314" s="619">
        <v>46118</v>
      </c>
      <c r="X314" s="581" t="s">
        <v>1724</v>
      </c>
      <c r="Y314" s="581" t="s">
        <v>934</v>
      </c>
      <c r="Z314" s="581"/>
      <c r="AA314" s="581"/>
      <c r="AB314" s="581" t="s">
        <v>108</v>
      </c>
      <c r="AC314" s="593"/>
      <c r="AD314" s="581" t="s">
        <v>247</v>
      </c>
      <c r="AE314" s="581" t="s">
        <v>2132</v>
      </c>
      <c r="AF314" s="581" t="s">
        <v>639</v>
      </c>
      <c r="AG314" s="593"/>
      <c r="AH314" s="644">
        <v>0.64</v>
      </c>
      <c r="AI314" s="581" t="s">
        <v>934</v>
      </c>
      <c r="AJ314" s="582"/>
      <c r="AK314" s="582"/>
      <c r="AL314" s="619">
        <v>46360</v>
      </c>
      <c r="AM314" s="581" t="s">
        <v>85</v>
      </c>
      <c r="AN314" s="662"/>
      <c r="AO314" s="662"/>
      <c r="AP314" s="662"/>
      <c r="AQ314" s="662"/>
      <c r="AR314" s="662"/>
    </row>
    <row r="315" spans="1:44" ht="54">
      <c r="A315" s="78">
        <v>312</v>
      </c>
      <c r="B315" s="577">
        <v>2026</v>
      </c>
      <c r="C315" s="581" t="s">
        <v>2083</v>
      </c>
      <c r="D315" s="581" t="s">
        <v>90</v>
      </c>
      <c r="E315" s="581" t="s">
        <v>130</v>
      </c>
      <c r="F315" s="593" t="s">
        <v>1871</v>
      </c>
      <c r="G315" s="581" t="s">
        <v>351</v>
      </c>
      <c r="H315" s="581" t="s">
        <v>94</v>
      </c>
      <c r="I315" s="581" t="s">
        <v>250</v>
      </c>
      <c r="J315" s="581" t="s">
        <v>96</v>
      </c>
      <c r="K315" s="581" t="s">
        <v>507</v>
      </c>
      <c r="L315" s="581">
        <v>2010976</v>
      </c>
      <c r="M315" s="581" t="s">
        <v>282</v>
      </c>
      <c r="N315" s="581"/>
      <c r="O315" s="581" t="s">
        <v>2133</v>
      </c>
      <c r="P315" s="581" t="s">
        <v>284</v>
      </c>
      <c r="Q315" s="609">
        <v>981016666</v>
      </c>
      <c r="R315" s="581" t="s">
        <v>2125</v>
      </c>
      <c r="S315" s="581" t="s">
        <v>2134</v>
      </c>
      <c r="T315" s="581" t="s">
        <v>257</v>
      </c>
      <c r="U315" s="593" t="s">
        <v>2127</v>
      </c>
      <c r="V315" s="581" t="s">
        <v>107</v>
      </c>
      <c r="W315" s="619">
        <v>46118</v>
      </c>
      <c r="X315" s="581" t="s">
        <v>2128</v>
      </c>
      <c r="Y315" s="581" t="s">
        <v>934</v>
      </c>
      <c r="Z315" s="581"/>
      <c r="AA315" s="581"/>
      <c r="AB315" s="581" t="s">
        <v>108</v>
      </c>
      <c r="AC315" s="593"/>
      <c r="AD315" s="581" t="s">
        <v>247</v>
      </c>
      <c r="AE315" s="593" t="s">
        <v>2135</v>
      </c>
      <c r="AF315" s="581" t="s">
        <v>639</v>
      </c>
      <c r="AG315" s="593"/>
      <c r="AH315" s="644">
        <v>0.68</v>
      </c>
      <c r="AI315" s="581" t="s">
        <v>934</v>
      </c>
      <c r="AJ315" s="584"/>
      <c r="AK315" s="584"/>
      <c r="AL315" s="619">
        <v>46360</v>
      </c>
      <c r="AM315" s="581" t="s">
        <v>85</v>
      </c>
      <c r="AN315" s="662"/>
      <c r="AO315" s="662"/>
      <c r="AP315" s="662"/>
      <c r="AQ315" s="662"/>
      <c r="AR315" s="662"/>
    </row>
    <row r="316" spans="1:44" ht="81">
      <c r="A316" s="78">
        <v>313</v>
      </c>
      <c r="B316" s="577">
        <v>2026</v>
      </c>
      <c r="C316" s="581" t="s">
        <v>2083</v>
      </c>
      <c r="D316" s="581" t="s">
        <v>90</v>
      </c>
      <c r="E316" s="581" t="s">
        <v>130</v>
      </c>
      <c r="F316" s="593" t="s">
        <v>1871</v>
      </c>
      <c r="G316" s="581" t="s">
        <v>351</v>
      </c>
      <c r="H316" s="581" t="s">
        <v>94</v>
      </c>
      <c r="I316" s="581" t="s">
        <v>250</v>
      </c>
      <c r="J316" s="581" t="s">
        <v>96</v>
      </c>
      <c r="K316" s="581" t="s">
        <v>507</v>
      </c>
      <c r="L316" s="581">
        <v>2010976</v>
      </c>
      <c r="M316" s="581" t="s">
        <v>282</v>
      </c>
      <c r="N316" s="581"/>
      <c r="O316" s="581" t="s">
        <v>2136</v>
      </c>
      <c r="P316" s="581" t="s">
        <v>284</v>
      </c>
      <c r="Q316" s="609">
        <v>981016666</v>
      </c>
      <c r="R316" s="581" t="s">
        <v>2125</v>
      </c>
      <c r="S316" s="581" t="s">
        <v>2137</v>
      </c>
      <c r="T316" s="581" t="s">
        <v>257</v>
      </c>
      <c r="U316" s="593" t="s">
        <v>2127</v>
      </c>
      <c r="V316" s="581" t="s">
        <v>107</v>
      </c>
      <c r="W316" s="619">
        <v>46118</v>
      </c>
      <c r="X316" s="581" t="s">
        <v>2128</v>
      </c>
      <c r="Y316" s="581" t="s">
        <v>934</v>
      </c>
      <c r="Z316" s="581"/>
      <c r="AA316" s="581"/>
      <c r="AB316" s="581" t="s">
        <v>108</v>
      </c>
      <c r="AC316" s="593"/>
      <c r="AD316" s="581" t="s">
        <v>247</v>
      </c>
      <c r="AE316" s="593" t="s">
        <v>2138</v>
      </c>
      <c r="AF316" s="581" t="s">
        <v>639</v>
      </c>
      <c r="AG316" s="593"/>
      <c r="AH316" s="644">
        <v>0.68</v>
      </c>
      <c r="AI316" s="581" t="s">
        <v>934</v>
      </c>
      <c r="AJ316" s="631"/>
      <c r="AK316" s="631"/>
      <c r="AL316" s="619">
        <v>46360</v>
      </c>
      <c r="AM316" s="581" t="s">
        <v>85</v>
      </c>
      <c r="AN316" s="662"/>
      <c r="AO316" s="662"/>
      <c r="AP316" s="662"/>
      <c r="AQ316" s="662"/>
      <c r="AR316" s="662"/>
    </row>
    <row r="317" spans="1:44" ht="40.5">
      <c r="A317" s="78">
        <v>314</v>
      </c>
      <c r="B317" s="577">
        <v>2026</v>
      </c>
      <c r="C317" s="581" t="s">
        <v>2083</v>
      </c>
      <c r="D317" s="581" t="s">
        <v>90</v>
      </c>
      <c r="E317" s="581" t="s">
        <v>130</v>
      </c>
      <c r="F317" s="593" t="s">
        <v>1871</v>
      </c>
      <c r="G317" s="581" t="s">
        <v>351</v>
      </c>
      <c r="H317" s="581" t="s">
        <v>94</v>
      </c>
      <c r="I317" s="581" t="s">
        <v>250</v>
      </c>
      <c r="J317" s="581" t="s">
        <v>178</v>
      </c>
      <c r="K317" s="581" t="s">
        <v>507</v>
      </c>
      <c r="L317" s="581">
        <v>2011169</v>
      </c>
      <c r="M317" s="581" t="s">
        <v>2139</v>
      </c>
      <c r="N317" s="581"/>
      <c r="O317" s="581" t="s">
        <v>2140</v>
      </c>
      <c r="P317" s="581" t="s">
        <v>2141</v>
      </c>
      <c r="Q317" s="581" t="s">
        <v>2142</v>
      </c>
      <c r="R317" s="581" t="s">
        <v>2143</v>
      </c>
      <c r="S317" s="581" t="s">
        <v>2144</v>
      </c>
      <c r="T317" s="581" t="s">
        <v>257</v>
      </c>
      <c r="U317" s="593" t="s">
        <v>2127</v>
      </c>
      <c r="V317" s="581" t="s">
        <v>107</v>
      </c>
      <c r="W317" s="619">
        <v>46148</v>
      </c>
      <c r="X317" s="581" t="s">
        <v>2145</v>
      </c>
      <c r="Y317" s="581" t="s">
        <v>934</v>
      </c>
      <c r="Z317" s="581"/>
      <c r="AA317" s="581"/>
      <c r="AB317" s="581" t="s">
        <v>554</v>
      </c>
      <c r="AC317" s="593"/>
      <c r="AD317" s="581" t="s">
        <v>247</v>
      </c>
      <c r="AE317" s="581" t="s">
        <v>2146</v>
      </c>
      <c r="AF317" s="581"/>
      <c r="AG317" s="593"/>
      <c r="AH317" s="644">
        <v>0.74</v>
      </c>
      <c r="AI317" s="581" t="s">
        <v>934</v>
      </c>
      <c r="AJ317" s="581"/>
      <c r="AK317" s="581"/>
      <c r="AL317" s="619">
        <v>46361</v>
      </c>
      <c r="AM317" s="581" t="s">
        <v>85</v>
      </c>
      <c r="AN317" s="662"/>
      <c r="AO317" s="662"/>
      <c r="AP317" s="662"/>
      <c r="AQ317" s="662"/>
      <c r="AR317" s="662"/>
    </row>
    <row r="318" spans="1:44" ht="40.5">
      <c r="A318" s="78">
        <v>315</v>
      </c>
      <c r="B318" s="577">
        <v>2026</v>
      </c>
      <c r="C318" s="582" t="s">
        <v>2083</v>
      </c>
      <c r="D318" s="581" t="s">
        <v>90</v>
      </c>
      <c r="E318" s="581" t="s">
        <v>130</v>
      </c>
      <c r="F318" s="593" t="s">
        <v>1871</v>
      </c>
      <c r="G318" s="581" t="s">
        <v>351</v>
      </c>
      <c r="H318" s="581" t="s">
        <v>94</v>
      </c>
      <c r="I318" s="581" t="s">
        <v>250</v>
      </c>
      <c r="J318" s="581" t="s">
        <v>96</v>
      </c>
      <c r="K318" s="581" t="s">
        <v>507</v>
      </c>
      <c r="L318" s="581">
        <v>2011169</v>
      </c>
      <c r="M318" s="581" t="s">
        <v>2139</v>
      </c>
      <c r="N318" s="581"/>
      <c r="O318" s="581" t="s">
        <v>2147</v>
      </c>
      <c r="P318" s="581" t="s">
        <v>2141</v>
      </c>
      <c r="Q318" s="581" t="s">
        <v>2142</v>
      </c>
      <c r="R318" s="581" t="s">
        <v>2143</v>
      </c>
      <c r="S318" s="581" t="s">
        <v>265</v>
      </c>
      <c r="T318" s="581" t="s">
        <v>257</v>
      </c>
      <c r="U318" s="593" t="s">
        <v>2127</v>
      </c>
      <c r="V318" s="581" t="s">
        <v>107</v>
      </c>
      <c r="W318" s="619">
        <v>46148</v>
      </c>
      <c r="X318" s="581" t="s">
        <v>2148</v>
      </c>
      <c r="Y318" s="582" t="s">
        <v>934</v>
      </c>
      <c r="Z318" s="582"/>
      <c r="AA318" s="582"/>
      <c r="AB318" s="582" t="s">
        <v>554</v>
      </c>
      <c r="AC318" s="638"/>
      <c r="AD318" s="582" t="s">
        <v>247</v>
      </c>
      <c r="AE318" s="582" t="s">
        <v>2149</v>
      </c>
      <c r="AF318" s="582"/>
      <c r="AG318" s="638"/>
      <c r="AH318" s="645">
        <v>0.65</v>
      </c>
      <c r="AI318" s="582" t="s">
        <v>934</v>
      </c>
      <c r="AJ318" s="582"/>
      <c r="AK318" s="582"/>
      <c r="AL318" s="654">
        <v>46361</v>
      </c>
      <c r="AM318" s="582" t="s">
        <v>85</v>
      </c>
      <c r="AN318" s="662"/>
      <c r="AO318" s="662"/>
      <c r="AP318" s="662"/>
      <c r="AQ318" s="662"/>
      <c r="AR318" s="662"/>
    </row>
    <row r="319" spans="1:44" ht="40.5">
      <c r="A319" s="78">
        <v>316</v>
      </c>
      <c r="B319" s="577">
        <v>2026</v>
      </c>
      <c r="C319" s="584" t="s">
        <v>2083</v>
      </c>
      <c r="D319" s="581" t="s">
        <v>90</v>
      </c>
      <c r="E319" s="581" t="s">
        <v>130</v>
      </c>
      <c r="F319" s="593" t="s">
        <v>1871</v>
      </c>
      <c r="G319" s="581" t="s">
        <v>351</v>
      </c>
      <c r="H319" s="581" t="s">
        <v>94</v>
      </c>
      <c r="I319" s="581" t="s">
        <v>250</v>
      </c>
      <c r="J319" s="581" t="s">
        <v>96</v>
      </c>
      <c r="K319" s="581" t="s">
        <v>507</v>
      </c>
      <c r="L319" s="581">
        <v>2011169</v>
      </c>
      <c r="M319" s="581" t="s">
        <v>2139</v>
      </c>
      <c r="N319" s="581"/>
      <c r="O319" s="581" t="s">
        <v>2150</v>
      </c>
      <c r="P319" s="581" t="s">
        <v>2141</v>
      </c>
      <c r="Q319" s="581" t="s">
        <v>2142</v>
      </c>
      <c r="R319" s="581" t="s">
        <v>2143</v>
      </c>
      <c r="S319" s="581" t="s">
        <v>2151</v>
      </c>
      <c r="T319" s="581" t="s">
        <v>257</v>
      </c>
      <c r="U319" s="593" t="s">
        <v>2127</v>
      </c>
      <c r="V319" s="581" t="s">
        <v>107</v>
      </c>
      <c r="W319" s="619">
        <v>46148</v>
      </c>
      <c r="X319" s="581" t="s">
        <v>2152</v>
      </c>
      <c r="Y319" s="631" t="s">
        <v>934</v>
      </c>
      <c r="Z319" s="631"/>
      <c r="AA319" s="631"/>
      <c r="AB319" s="631" t="s">
        <v>108</v>
      </c>
      <c r="AC319" s="639"/>
      <c r="AD319" s="631" t="s">
        <v>247</v>
      </c>
      <c r="AE319" s="631" t="s">
        <v>2153</v>
      </c>
      <c r="AF319" s="631" t="s">
        <v>174</v>
      </c>
      <c r="AG319" s="639"/>
      <c r="AH319" s="647">
        <v>0.73</v>
      </c>
      <c r="AI319" s="631" t="s">
        <v>934</v>
      </c>
      <c r="AJ319" s="631"/>
      <c r="AK319" s="631"/>
      <c r="AL319" s="655">
        <v>46361</v>
      </c>
      <c r="AM319" s="631" t="s">
        <v>85</v>
      </c>
      <c r="AN319" s="414"/>
      <c r="AO319" s="662"/>
      <c r="AP319" s="662"/>
      <c r="AQ319" s="662"/>
      <c r="AR319" s="662"/>
    </row>
    <row r="320" spans="1:44" ht="40.5">
      <c r="A320" s="78">
        <v>317</v>
      </c>
      <c r="B320" s="580">
        <v>2026</v>
      </c>
      <c r="C320" s="586" t="s">
        <v>2083</v>
      </c>
      <c r="D320" s="589" t="s">
        <v>90</v>
      </c>
      <c r="E320" s="589" t="s">
        <v>130</v>
      </c>
      <c r="F320" s="596" t="s">
        <v>1871</v>
      </c>
      <c r="G320" s="589" t="s">
        <v>351</v>
      </c>
      <c r="H320" s="589" t="s">
        <v>94</v>
      </c>
      <c r="I320" s="589" t="s">
        <v>165</v>
      </c>
      <c r="J320" s="589" t="s">
        <v>96</v>
      </c>
      <c r="K320" s="589" t="s">
        <v>97</v>
      </c>
      <c r="L320" s="589">
        <v>2011742</v>
      </c>
      <c r="M320" s="589" t="s">
        <v>1455</v>
      </c>
      <c r="N320" s="589" t="s">
        <v>2154</v>
      </c>
      <c r="O320" s="589" t="s">
        <v>2155</v>
      </c>
      <c r="P320" s="589" t="s">
        <v>2156</v>
      </c>
      <c r="Q320" s="589" t="s">
        <v>1458</v>
      </c>
      <c r="R320" s="589" t="s">
        <v>2157</v>
      </c>
      <c r="S320" s="589" t="s">
        <v>2158</v>
      </c>
      <c r="T320" s="589" t="s">
        <v>301</v>
      </c>
      <c r="U320" s="589"/>
      <c r="V320" s="589" t="s">
        <v>107</v>
      </c>
      <c r="W320" s="622">
        <v>46301</v>
      </c>
      <c r="X320" s="628">
        <v>0.64</v>
      </c>
      <c r="Y320" s="589" t="s">
        <v>934</v>
      </c>
      <c r="Z320" s="589"/>
      <c r="AA320" s="589"/>
      <c r="AB320" s="589"/>
      <c r="AC320" s="589"/>
      <c r="AD320" s="589"/>
      <c r="AE320" s="589"/>
      <c r="AF320" s="589" t="s">
        <v>128</v>
      </c>
      <c r="AG320" s="589" t="s">
        <v>2159</v>
      </c>
      <c r="AH320" s="628">
        <v>0.64</v>
      </c>
      <c r="AI320" s="589" t="s">
        <v>934</v>
      </c>
      <c r="AJ320" s="589"/>
      <c r="AK320" s="589"/>
      <c r="AL320" s="622">
        <v>46307</v>
      </c>
      <c r="AM320" s="589" t="s">
        <v>85</v>
      </c>
      <c r="AN320" s="664"/>
      <c r="AO320" s="665"/>
      <c r="AP320" s="665"/>
      <c r="AQ320" s="665"/>
      <c r="AR320" s="665"/>
    </row>
  </sheetData>
  <autoFilter ref="A3:AR3" xr:uid="{00000000-0001-0000-0100-000000000000}">
    <sortState xmlns:xlrd2="http://schemas.microsoft.com/office/spreadsheetml/2017/richdata2" ref="A4:AR320">
      <sortCondition ref="C3"/>
    </sortState>
  </autoFilter>
  <mergeCells count="4">
    <mergeCell ref="A1:C1"/>
    <mergeCell ref="D1:G1"/>
    <mergeCell ref="H1:N1"/>
    <mergeCell ref="P1:R1"/>
  </mergeCells>
  <phoneticPr fontId="9" type="noConversion"/>
  <conditionalFormatting sqref="L53">
    <cfRule type="duplicateValues" dxfId="246" priority="15"/>
  </conditionalFormatting>
  <conditionalFormatting sqref="L77">
    <cfRule type="duplicateValues" dxfId="245" priority="14"/>
  </conditionalFormatting>
  <conditionalFormatting sqref="L110">
    <cfRule type="duplicateValues" dxfId="244" priority="13"/>
  </conditionalFormatting>
  <conditionalFormatting sqref="L139">
    <cfRule type="duplicateValues" dxfId="243" priority="10"/>
    <cfRule type="duplicateValues" dxfId="242" priority="11"/>
  </conditionalFormatting>
  <conditionalFormatting sqref="L140">
    <cfRule type="duplicateValues" dxfId="241" priority="9"/>
  </conditionalFormatting>
  <conditionalFormatting sqref="L170">
    <cfRule type="duplicateValues" dxfId="240" priority="3"/>
    <cfRule type="duplicateValues" dxfId="239" priority="4"/>
    <cfRule type="duplicateValues" dxfId="238" priority="5"/>
    <cfRule type="duplicateValues" dxfId="237" priority="6"/>
  </conditionalFormatting>
  <conditionalFormatting sqref="L172">
    <cfRule type="duplicateValues" dxfId="236" priority="1"/>
    <cfRule type="duplicateValues" dxfId="235" priority="2"/>
  </conditionalFormatting>
  <conditionalFormatting sqref="M139">
    <cfRule type="duplicateValues" dxfId="234" priority="12"/>
  </conditionalFormatting>
  <conditionalFormatting sqref="AL158:AM160">
    <cfRule type="timePeriod" dxfId="233" priority="8" timePeriod="lastMonth">
      <formula>AND(MONTH(AL158)=MONTH(EDATE(TODAY(),0-1)),YEAR(AL158)=YEAR(EDATE(TODAY(),0-1)))</formula>
    </cfRule>
  </conditionalFormatting>
  <conditionalFormatting sqref="AM3">
    <cfRule type="containsText" dxfId="232" priority="16" operator="containsText" text="Khôn">
      <formula>NOT(ISERROR(SEARCH("Khôn",AM3)))</formula>
    </cfRule>
  </conditionalFormatting>
  <hyperlinks>
    <hyperlink ref="N30" r:id="rId1" display="https://www.google.com/maps/search/05+%C4%90%C3%A0o+S%C6%B0+T%C3%ADch?entry=gmail&amp;source=g" xr:uid="{00000000-0004-0000-0100-000000000000}"/>
    <hyperlink ref="R10" r:id="rId2" xr:uid="{00000000-0004-0000-0100-000001000000}"/>
    <hyperlink ref="R12" r:id="rId3" xr:uid="{00000000-0004-0000-0100-000002000000}"/>
    <hyperlink ref="R60" r:id="rId4" xr:uid="{00000000-0004-0000-0100-000003000000}"/>
    <hyperlink ref="R77" r:id="rId5" xr:uid="{00000000-0004-0000-0100-000004000000}"/>
    <hyperlink ref="R83" r:id="rId6" xr:uid="{00000000-0004-0000-0100-000005000000}"/>
    <hyperlink ref="R87" r:id="rId7" xr:uid="{00000000-0004-0000-0100-000006000000}"/>
    <hyperlink ref="R88" r:id="rId8" xr:uid="{00000000-0004-0000-0100-000007000000}"/>
    <hyperlink ref="R89" r:id="rId9" xr:uid="{00000000-0004-0000-0100-000008000000}"/>
    <hyperlink ref="R90" r:id="rId10" xr:uid="{00000000-0004-0000-0100-000009000000}"/>
    <hyperlink ref="R91" r:id="rId11" xr:uid="{00000000-0004-0000-0100-00000A000000}"/>
    <hyperlink ref="R92" r:id="rId12" xr:uid="{00000000-0004-0000-0100-00000B000000}"/>
    <hyperlink ref="R93" r:id="rId13" xr:uid="{00000000-0004-0000-0100-00000C000000}"/>
    <hyperlink ref="R94" r:id="rId14" xr:uid="{00000000-0004-0000-0100-00000D000000}"/>
    <hyperlink ref="R120" r:id="rId15" display="khoa.nguyen@vela-foods.com, " xr:uid="{00000000-0004-0000-0100-00000E000000}"/>
    <hyperlink ref="R137" r:id="rId16" xr:uid="{00000000-0004-0000-0100-00000F000000}"/>
    <hyperlink ref="R147" r:id="rId17" xr:uid="{00000000-0004-0000-0100-000010000000}"/>
    <hyperlink ref="R148" r:id="rId18" display="mailto:phongchatluong@nhatminhfoods.com" xr:uid="{00000000-0004-0000-0100-000011000000}"/>
    <hyperlink ref="R168" r:id="rId19" xr:uid="{00000000-0004-0000-0100-000012000000}"/>
    <hyperlink ref="R169" r:id="rId20" xr:uid="{00000000-0004-0000-0100-000013000000}"/>
    <hyperlink ref="R182" r:id="rId21" xr:uid="{D8C28B1F-932A-4438-BE9A-F51884321229}"/>
    <hyperlink ref="R197" r:id="rId22" xr:uid="{E19BAA15-428A-4B53-82CE-E54538A65F3C}"/>
    <hyperlink ref="R220" r:id="rId23" xr:uid="{AC2F998A-8C64-4A42-B0F4-823FD3C46A9F}"/>
    <hyperlink ref="R221" r:id="rId24" xr:uid="{903AD16C-D4DA-41A1-BA82-1F26CCFFE277}"/>
    <hyperlink ref="R244" r:id="rId25" xr:uid="{62F495F6-F1CC-4EF3-9E4F-509FAD5EDD54}"/>
    <hyperlink ref="R312" r:id="rId26" xr:uid="{2F161E80-F1A5-460D-B493-C54DE8F08F97}"/>
    <hyperlink ref="R311" r:id="rId27" xr:uid="{F63CEB61-64D1-4E62-AB58-B50BBB82E8C5}"/>
    <hyperlink ref="R310" r:id="rId28" xr:uid="{C5A45218-7D07-469F-9969-ACAA8B594052}"/>
    <hyperlink ref="R250" r:id="rId29" xr:uid="{C6A6EC32-C3CB-44A7-A1FF-FB0373BA63C9}"/>
    <hyperlink ref="R251" r:id="rId30" xr:uid="{CC7C0414-AA78-43B2-A2B3-54AD4B382EB8}"/>
    <hyperlink ref="R252" r:id="rId31" xr:uid="{FB357817-E8CD-4995-89E1-BBAD231CE8DF}"/>
    <hyperlink ref="R253" r:id="rId32" xr:uid="{170EB571-238E-4993-90D8-81EF21E511B5}"/>
    <hyperlink ref="Q264" r:id="rId33" xr:uid="{D2231BE1-5C23-481D-BF3A-20239EEAAE45}"/>
    <hyperlink ref="R286" r:id="rId34" xr:uid="{19336A30-5F64-4A16-B394-9B27AFAE253E}"/>
    <hyperlink ref="R287" r:id="rId35" xr:uid="{0D6D0345-B1CA-4FDC-9B9C-B2D703F5065E}"/>
    <hyperlink ref="R288" r:id="rId36" xr:uid="{72EFDADF-9C23-4ECC-84E8-864BDE159B8D}"/>
    <hyperlink ref="R289" r:id="rId37" xr:uid="{72F9D18C-64B6-4446-BCD6-2BD5DE7311C1}"/>
    <hyperlink ref="R300" r:id="rId38" xr:uid="{0150599A-FABC-4515-A934-A28C70A9BCD9}"/>
  </hyperlinks>
  <pageMargins left="0.7" right="0.7" top="0.75" bottom="0.75" header="0.3" footer="0.3"/>
  <pageSetup paperSize="9" orientation="portrait" horizontalDpi="300" verticalDpi="300" r:id="rId39"/>
  <headerFooter>
    <oddHeader>&amp;R&amp;"Aptos"&amp;11&amp;KFF0000 Nội bộ WCM&amp;1#_x000D_</oddHeader>
  </headerFooter>
  <customProperties>
    <customPr name="_pios_id" r:id="rId40"/>
  </customProperties>
  <extLst>
    <ext xmlns:x14="http://schemas.microsoft.com/office/spreadsheetml/2009/9/main" uri="{CCE6A557-97BC-4b89-ADB6-D9C93CAAB3DF}">
      <x14:dataValidations xmlns:xm="http://schemas.microsoft.com/office/excel/2006/main" count="11">
        <x14:dataValidation type="list" allowBlank="1" showInputMessage="1" showErrorMessage="1" xr:uid="{00000000-0002-0000-0100-000000000000}">
          <x14:formula1>
            <xm:f>data!$G$3:$G$6</xm:f>
          </x14:formula1>
          <xm:sqref>Z123:Z132 Z135:Z172 Z238:Z241 Z244 Z4:Z120 Y321:Y1048576</xm:sqref>
        </x14:dataValidation>
        <x14:dataValidation type="list" allowBlank="1" showInputMessage="1" showErrorMessage="1" xr:uid="{00000000-0002-0000-0100-000001000000}">
          <x14:formula1>
            <xm:f>data!$H$3:$H$9</xm:f>
          </x14:formula1>
          <xm:sqref>AA87 AB88:AB120 AB123:AB132 AB135 AB137:AB172 AB238:AB241 AB244 AB4:AB86 AA321:AA1048576</xm:sqref>
        </x14:dataValidation>
        <x14:dataValidation type="list" allowBlank="1" showInputMessage="1" showErrorMessage="1" xr:uid="{00000000-0002-0000-0100-000002000000}">
          <x14:formula1>
            <xm:f>data!$K$3:$K$7</xm:f>
          </x14:formula1>
          <xm:sqref>AD87 AF81:AF120 AF123:AF132 AF137:AF172 AF238:AF241 AF244 AF4:AF79 AE321:AE1048576</xm:sqref>
        </x14:dataValidation>
        <x14:dataValidation type="list" allowBlank="1" showInputMessage="1" showErrorMessage="1" xr:uid="{00000000-0002-0000-0100-000003000000}">
          <x14:formula1>
            <xm:f>data!$B$3:$B$7</xm:f>
          </x14:formula1>
          <xm:sqref>D82:D120 D130:D132 D136:D146 D149:D150 D152:D171 D244 D241 D4:D79 D321:D1048576</xm:sqref>
        </x14:dataValidation>
        <x14:dataValidation type="list" allowBlank="1" showInputMessage="1" showErrorMessage="1" xr:uid="{00000000-0002-0000-0100-000004000000}">
          <x14:formula1>
            <xm:f>data!$C$3:$C$22</xm:f>
          </x14:formula1>
          <xm:sqref>E81:E120 E123 E125:E132 E136:E144 E148:E171 E241 E244 E4:E79 E321:E1048576</xm:sqref>
        </x14:dataValidation>
        <x14:dataValidation type="list" allowBlank="1" showInputMessage="1" showErrorMessage="1" xr:uid="{00000000-0002-0000-0100-000005000000}">
          <x14:formula1>
            <xm:f>data!$A$3:$A$6</xm:f>
          </x14:formula1>
          <xm:sqref>J82 J84:J120 J123 J125:J132 J136:J146 J148:J171 J240:J241 J244 J4:J79 J321:J1048576</xm:sqref>
        </x14:dataValidation>
        <x14:dataValidation type="list" allowBlank="1" showInputMessage="1" showErrorMessage="1" xr:uid="{00000000-0002-0000-0100-000006000000}">
          <x14:formula1>
            <xm:f>data!$D$3:$D$5</xm:f>
          </x14:formula1>
          <xm:sqref>K81:K120 K123:K132 K137:K146 K148:K171 K244 K4:K79 K321:K1048576</xm:sqref>
        </x14:dataValidation>
        <x14:dataValidation type="list" allowBlank="1" showInputMessage="1" showErrorMessage="1" xr:uid="{00000000-0002-0000-0100-000007000000}">
          <x14:formula1>
            <xm:f>data!$F$3:$F$5</xm:f>
          </x14:formula1>
          <xm:sqref>V81:V120 V125:V132 V135:V172 V238:V241 V244 V4:V79 U321:U1048576</xm:sqref>
        </x14:dataValidation>
        <x14:dataValidation type="list" allowBlank="1" showInputMessage="1" showErrorMessage="1" xr:uid="{00000000-0002-0000-0100-000008000000}">
          <x14:formula1>
            <xm:f>data!$I$3:$I$5</xm:f>
          </x14:formula1>
          <xm:sqref>AC87 AD88:AD120 AD123:AD132 AD137:AD172 AD238:AD241 AD244 AD4:AD86 AC321:AC1048576</xm:sqref>
        </x14:dataValidation>
        <x14:dataValidation type="list" allowBlank="1" showInputMessage="1" showErrorMessage="1" xr:uid="{00000000-0002-0000-0100-000009000000}">
          <x14:formula1>
            <xm:f>data!$E$3:$E$36</xm:f>
          </x14:formula1>
          <xm:sqref>I123:I132 I136:I146 I148:I171 I240:I241 I244 I4:I120 I321:I1048576</xm:sqref>
        </x14:dataValidation>
        <x14:dataValidation type="list" allowBlank="1" showInputMessage="1" showErrorMessage="1" xr:uid="{00000000-0002-0000-0100-00000A000000}">
          <x14:formula1>
            <xm:f>'https://masangroupcorp.sharepoint.com/sites/DR3-VCM/Shared Documents/12. An Ninh Thanh Tra/12.3 Quan ly Chat luong/12.3.8.QLCL_new/02. TỔNG HỢP DỮ LIỆU/03. Báo cáo NCC/02. Báo cáo đánh giá NCC/2. Kết quả thực hiện/[04.06_Báo cáo kết quả đánh giá thực địa nhà cung cấp_02_Hiển.xlsx]data'!#REF!</xm:f>
          </x14:formula1>
          <xm:sqref>Z133:Z134 AB133:AB134 AF133:AF136 D133:E134 I133:K134 V133:V134 AD133:AD136 AB136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W70"/>
  <sheetViews>
    <sheetView zoomScale="68" zoomScaleNormal="85" workbookViewId="0">
      <selection activeCell="E6" sqref="E6"/>
    </sheetView>
  </sheetViews>
  <sheetFormatPr defaultColWidth="8.4375" defaultRowHeight="13.9"/>
  <cols>
    <col min="1" max="1" width="6" style="3" customWidth="1"/>
    <col min="2" max="2" width="17.6875" style="3" bestFit="1" customWidth="1"/>
    <col min="3" max="3" width="18.3125" style="3" bestFit="1" customWidth="1"/>
    <col min="4" max="7" width="9.6875" style="3" bestFit="1" customWidth="1"/>
    <col min="8" max="8" width="9.6875" style="3" customWidth="1"/>
    <col min="9" max="9" width="12.5625" style="3" customWidth="1"/>
    <col min="10" max="10" width="11.6875" style="3" customWidth="1"/>
    <col min="11" max="11" width="13.6875" style="33" customWidth="1"/>
    <col min="12" max="12" width="11.6875" style="33" customWidth="1"/>
    <col min="13" max="13" width="13.6875" style="33" customWidth="1"/>
    <col min="14" max="14" width="14.6875" style="33" customWidth="1"/>
    <col min="15" max="15" width="14.125" style="3" customWidth="1"/>
    <col min="16" max="16" width="16.5625" style="3" customWidth="1"/>
    <col min="17" max="17" width="19.125" style="3" customWidth="1"/>
    <col min="18" max="18" width="16.5625" style="3" customWidth="1"/>
    <col min="19" max="19" width="14.4375" style="3" customWidth="1"/>
    <col min="20" max="20" width="17.3125" style="3" customWidth="1"/>
    <col min="21" max="21" width="18" style="3" customWidth="1"/>
    <col min="22" max="22" width="18.6875" style="3" customWidth="1"/>
    <col min="23" max="23" width="17.3125" style="3" customWidth="1"/>
    <col min="24" max="24" width="21.4375" style="3" customWidth="1"/>
    <col min="25" max="25" width="19.4375" style="3" customWidth="1"/>
    <col min="26" max="26" width="16.5625" style="3" customWidth="1"/>
    <col min="27" max="27" width="21.5625" style="3" customWidth="1"/>
    <col min="28" max="28" width="40.875" style="3" bestFit="1" customWidth="1"/>
    <col min="29" max="29" width="43.6875" style="3" bestFit="1" customWidth="1"/>
    <col min="30" max="30" width="18.3125" style="3" bestFit="1" customWidth="1"/>
    <col min="31" max="31" width="10.875" style="3" bestFit="1" customWidth="1"/>
    <col min="32" max="32" width="15.125" style="3" bestFit="1" customWidth="1"/>
    <col min="33" max="33" width="11.5625" style="3" customWidth="1"/>
    <col min="34" max="34" width="10.875" style="3" bestFit="1" customWidth="1"/>
    <col min="35" max="35" width="15.125" style="3" bestFit="1" customWidth="1"/>
    <col min="36" max="36" width="11.5625" style="3" customWidth="1"/>
    <col min="37" max="37" width="10.875" style="3" bestFit="1" customWidth="1"/>
    <col min="38" max="38" width="15.125" style="3" bestFit="1" customWidth="1"/>
    <col min="39" max="39" width="11.5625" style="3" bestFit="1" customWidth="1"/>
    <col min="40" max="40" width="10.875" style="3" bestFit="1" customWidth="1"/>
    <col min="41" max="41" width="15.125" style="3" bestFit="1" customWidth="1"/>
    <col min="42" max="42" width="11.5625" style="3" bestFit="1" customWidth="1"/>
    <col min="43" max="43" width="10.875" style="3" bestFit="1" customWidth="1"/>
    <col min="44" max="44" width="15.125" style="3" bestFit="1" customWidth="1"/>
    <col min="45" max="45" width="11.5625" style="3" bestFit="1" customWidth="1"/>
    <col min="46" max="46" width="10.875" style="3" bestFit="1" customWidth="1"/>
    <col min="47" max="47" width="15.125" style="3" bestFit="1" customWidth="1"/>
    <col min="48" max="49" width="12.5625" style="3" bestFit="1" customWidth="1"/>
    <col min="50" max="16384" width="8.4375" style="3"/>
  </cols>
  <sheetData>
    <row r="1" spans="1:49">
      <c r="A1" s="32" t="s">
        <v>2160</v>
      </c>
    </row>
    <row r="2" spans="1:49" s="34" customFormat="1">
      <c r="A2" s="680" t="s">
        <v>46</v>
      </c>
      <c r="B2" s="680" t="s">
        <v>2161</v>
      </c>
      <c r="C2" s="678" t="s">
        <v>89</v>
      </c>
      <c r="D2" s="678"/>
      <c r="E2" s="678"/>
      <c r="F2" s="678"/>
      <c r="G2" s="678"/>
      <c r="H2" s="678" t="s">
        <v>581</v>
      </c>
      <c r="I2" s="678"/>
      <c r="J2" s="678"/>
      <c r="K2" s="678"/>
      <c r="L2" s="678"/>
      <c r="M2" s="678" t="s">
        <v>741</v>
      </c>
      <c r="N2" s="678"/>
      <c r="O2" s="678"/>
      <c r="P2" s="678"/>
      <c r="Q2" s="678"/>
      <c r="R2" s="678" t="s">
        <v>1297</v>
      </c>
      <c r="S2" s="678"/>
      <c r="T2" s="678"/>
      <c r="U2" s="678"/>
      <c r="V2" s="678"/>
      <c r="W2" s="678" t="s">
        <v>1738</v>
      </c>
      <c r="X2" s="678"/>
      <c r="Y2" s="678"/>
      <c r="Z2" s="678"/>
      <c r="AA2" s="678"/>
      <c r="AC2" s="35" t="s">
        <v>2161</v>
      </c>
      <c r="AD2" s="35"/>
      <c r="AE2" s="35"/>
      <c r="AF2" s="35"/>
    </row>
    <row r="3" spans="1:49">
      <c r="A3" s="680"/>
      <c r="B3" s="680"/>
      <c r="C3" s="369" t="s">
        <v>85</v>
      </c>
      <c r="D3" s="369" t="s">
        <v>86</v>
      </c>
      <c r="E3" s="369" t="s">
        <v>2162</v>
      </c>
      <c r="F3" s="369" t="s">
        <v>2163</v>
      </c>
      <c r="G3" s="369" t="s">
        <v>2164</v>
      </c>
      <c r="H3" s="369" t="s">
        <v>85</v>
      </c>
      <c r="I3" s="369" t="s">
        <v>86</v>
      </c>
      <c r="J3" s="369" t="s">
        <v>2162</v>
      </c>
      <c r="K3" s="370" t="s">
        <v>2163</v>
      </c>
      <c r="L3" s="370" t="s">
        <v>2164</v>
      </c>
      <c r="M3" s="369" t="s">
        <v>85</v>
      </c>
      <c r="N3" s="369" t="s">
        <v>86</v>
      </c>
      <c r="O3" s="369" t="s">
        <v>2162</v>
      </c>
      <c r="P3" s="370" t="s">
        <v>2163</v>
      </c>
      <c r="Q3" s="370" t="s">
        <v>2164</v>
      </c>
      <c r="R3" s="369" t="s">
        <v>85</v>
      </c>
      <c r="S3" s="369" t="s">
        <v>86</v>
      </c>
      <c r="T3" s="369" t="s">
        <v>2162</v>
      </c>
      <c r="U3" s="370" t="s">
        <v>2163</v>
      </c>
      <c r="V3" s="370" t="s">
        <v>2164</v>
      </c>
      <c r="W3" s="369" t="s">
        <v>85</v>
      </c>
      <c r="X3" s="369" t="s">
        <v>86</v>
      </c>
      <c r="Y3" s="369" t="s">
        <v>2162</v>
      </c>
      <c r="Z3" s="573" t="s">
        <v>2163</v>
      </c>
      <c r="AA3" s="573" t="s">
        <v>2164</v>
      </c>
      <c r="AC3" s="501" t="s">
        <v>2165</v>
      </c>
      <c r="AD3" s="502" t="s">
        <v>2166</v>
      </c>
      <c r="AE3" s="503"/>
      <c r="AF3" s="503"/>
      <c r="AG3" s="503"/>
      <c r="AH3" s="503"/>
      <c r="AI3" s="504"/>
      <c r="AJ3" s="504"/>
      <c r="AK3" s="504"/>
      <c r="AL3" s="504"/>
      <c r="AM3" s="504"/>
      <c r="AN3" s="504"/>
      <c r="AO3" s="504"/>
      <c r="AP3" s="504"/>
      <c r="AQ3" s="504"/>
      <c r="AR3" s="504"/>
      <c r="AS3" s="504"/>
      <c r="AT3" s="504"/>
      <c r="AU3" s="504"/>
      <c r="AV3" s="504"/>
      <c r="AW3"/>
    </row>
    <row r="4" spans="1:49">
      <c r="A4" s="30">
        <v>1</v>
      </c>
      <c r="B4" s="28" t="s">
        <v>162</v>
      </c>
      <c r="C4" s="27">
        <f>VLOOKUP(B4,$AC$6:$AJ$16,2,0)</f>
        <v>2</v>
      </c>
      <c r="D4" s="27">
        <f>VLOOKUP(B4,$AC$6:$AJ$16,3,0)</f>
        <v>0</v>
      </c>
      <c r="E4" s="27">
        <f>VLOOKUP(B4,$AC$6:$AJ$16,4,0)</f>
        <v>2</v>
      </c>
      <c r="F4" s="31">
        <f>IFERROR(C4/E4,0)</f>
        <v>1</v>
      </c>
      <c r="G4" s="41">
        <f>IFERROR(100%-F4,0)</f>
        <v>0</v>
      </c>
      <c r="H4" s="27">
        <f>VLOOKUP(B4,AC:AI,5,0)</f>
        <v>1</v>
      </c>
      <c r="I4" s="27">
        <f>VLOOKUP(B4,$AC$6:$AJ$16,6,0)</f>
        <v>0</v>
      </c>
      <c r="J4" s="27">
        <f>VLOOKUP(B4,$AC$6:$AJ$16,7,0)</f>
        <v>1</v>
      </c>
      <c r="K4" s="31">
        <f>IFERROR(H4/J4,0)</f>
        <v>1</v>
      </c>
      <c r="L4" s="31">
        <f>IFERROR(100%-K4,0)</f>
        <v>0</v>
      </c>
      <c r="M4" s="27">
        <f>VLOOKUP(B4,$AC$5:$AV$20,8,0)</f>
        <v>1</v>
      </c>
      <c r="N4" s="27">
        <f>VLOOKUP(B4,$AC$5:$AV$18,9,0)</f>
        <v>0</v>
      </c>
      <c r="O4" s="27">
        <f>VLOOKUP(B4,$AC$5:$AV$18,11,0)</f>
        <v>0</v>
      </c>
      <c r="P4" s="31">
        <f>IFERROR(M4/O4,0)</f>
        <v>0</v>
      </c>
      <c r="Q4" s="31">
        <f>IFERROR(100%-P4,0)</f>
        <v>1</v>
      </c>
      <c r="R4" s="27">
        <f>VLOOKUP(B4,$AC$5:$BA$20,11,0)</f>
        <v>0</v>
      </c>
      <c r="S4" s="27">
        <f>VLOOKUP(B4,$AC$5:$BA$20,12,0)</f>
        <v>1</v>
      </c>
      <c r="T4" s="27">
        <f>VLOOKUP(B4,$AC$5:$BA$20,13,0)</f>
        <v>1</v>
      </c>
      <c r="U4" s="31">
        <f>IFERROR(R4/T4,0)</f>
        <v>0</v>
      </c>
      <c r="V4" s="31">
        <f>IFERROR(S4/T4,0)</f>
        <v>1</v>
      </c>
      <c r="W4" s="27">
        <f>VLOOKUP(B4,$AC$5:$AW$18,14,0)</f>
        <v>0</v>
      </c>
      <c r="X4" s="27">
        <f>VLOOKUP(B4,$AC$5:$AW$18,15,0)</f>
        <v>1</v>
      </c>
      <c r="Y4" s="572">
        <f>VLOOKUP(B4,$AC$5:$AW$18,16,0)</f>
        <v>1</v>
      </c>
      <c r="Z4" s="571">
        <f>IF(Y4=0,"0%",W4/Y4)</f>
        <v>0</v>
      </c>
      <c r="AA4" s="571">
        <f>IF(Y4=0,"0%",X4/Y4)</f>
        <v>1</v>
      </c>
      <c r="AC4" s="503"/>
      <c r="AD4" s="512" t="s">
        <v>89</v>
      </c>
      <c r="AE4" s="513"/>
      <c r="AF4" s="514" t="s">
        <v>2167</v>
      </c>
      <c r="AG4" s="512" t="s">
        <v>581</v>
      </c>
      <c r="AH4" s="513"/>
      <c r="AI4" s="514" t="s">
        <v>2168</v>
      </c>
      <c r="AJ4" s="512" t="s">
        <v>741</v>
      </c>
      <c r="AK4" s="513"/>
      <c r="AL4" s="514" t="s">
        <v>2169</v>
      </c>
      <c r="AM4" s="512" t="s">
        <v>1297</v>
      </c>
      <c r="AN4" s="513"/>
      <c r="AO4" s="514" t="s">
        <v>2170</v>
      </c>
      <c r="AP4" s="512" t="s">
        <v>1738</v>
      </c>
      <c r="AQ4" s="513"/>
      <c r="AR4" s="514" t="s">
        <v>2171</v>
      </c>
      <c r="AS4" s="512" t="s">
        <v>2083</v>
      </c>
      <c r="AT4" s="513"/>
      <c r="AU4" s="514" t="s">
        <v>2172</v>
      </c>
      <c r="AV4" s="514" t="s">
        <v>2173</v>
      </c>
      <c r="AW4"/>
    </row>
    <row r="5" spans="1:49">
      <c r="A5" s="30">
        <v>2</v>
      </c>
      <c r="B5" s="28" t="s">
        <v>176</v>
      </c>
      <c r="C5" s="27">
        <f t="shared" ref="C5:C13" si="0">VLOOKUP(B5,$AC$6:$AJ$16,2,0)</f>
        <v>1</v>
      </c>
      <c r="D5" s="27">
        <f t="shared" ref="D5:D13" si="1">VLOOKUP(B5,$AC$6:$AJ$16,3,0)</f>
        <v>0</v>
      </c>
      <c r="E5" s="27">
        <f t="shared" ref="E5:E13" si="2">VLOOKUP(B5,$AC$6:$AJ$16,4,0)</f>
        <v>1</v>
      </c>
      <c r="F5" s="31">
        <f t="shared" ref="F5:F14" si="3">IFERROR(C5/E5,0)</f>
        <v>1</v>
      </c>
      <c r="G5" s="41">
        <f t="shared" ref="G5:G14" si="4">IFERROR(100%-F5,0)</f>
        <v>0</v>
      </c>
      <c r="H5" s="27">
        <f t="shared" ref="H5:H14" si="5">VLOOKUP(B5,$AC$6:$AJ$16,5,0)</f>
        <v>0</v>
      </c>
      <c r="I5" s="27">
        <f t="shared" ref="I5:I14" si="6">VLOOKUP(B5,$AC$6:$AJ$16,6,0)</f>
        <v>0</v>
      </c>
      <c r="J5" s="27">
        <f t="shared" ref="J5:J14" si="7">VLOOKUP(B5,$AC$6:$AJ$16,7,0)</f>
        <v>0</v>
      </c>
      <c r="K5" s="31">
        <f t="shared" ref="K5:K14" si="8">IFERROR(H5/J5,0)</f>
        <v>0</v>
      </c>
      <c r="L5" s="31">
        <f t="shared" ref="L5:L14" si="9">IFERROR(100%-K5,0)</f>
        <v>1</v>
      </c>
      <c r="M5" s="27">
        <f t="shared" ref="M5:M15" si="10">VLOOKUP(B5,$AC$5:$AV$20,8,0)</f>
        <v>1</v>
      </c>
      <c r="N5" s="27">
        <f t="shared" ref="N5:N14" si="11">VLOOKUP(B5,$AC$5:$AV$18,9,0)</f>
        <v>0</v>
      </c>
      <c r="O5" s="27">
        <f t="shared" ref="O5:O15" si="12">VLOOKUP(B5,$AC$5:$AV$18,10,0)</f>
        <v>1</v>
      </c>
      <c r="P5" s="31">
        <f t="shared" ref="P5:P14" si="13">IFERROR(M5/O5,0)</f>
        <v>1</v>
      </c>
      <c r="Q5" s="31">
        <f t="shared" ref="Q5:Q14" si="14">IFERROR(100%-P5,0)</f>
        <v>0</v>
      </c>
      <c r="R5" s="27">
        <f t="shared" ref="R5:R15" si="15">VLOOKUP(B5,$AC$5:$BA$20,11,0)</f>
        <v>4</v>
      </c>
      <c r="S5" s="27">
        <f t="shared" ref="S5:S15" si="16">VLOOKUP(B5,$AC$5:$BA$20,12,0)</f>
        <v>1</v>
      </c>
      <c r="T5" s="27">
        <f t="shared" ref="T5:T14" si="17">VLOOKUP(B5,$AC$5:$BA$20,13,0)</f>
        <v>5</v>
      </c>
      <c r="U5" s="31">
        <f t="shared" ref="U5:U14" si="18">IFERROR(R5/T5,0)</f>
        <v>0.8</v>
      </c>
      <c r="V5" s="31">
        <f t="shared" ref="V5:V14" si="19">IFERROR(S5/T5,0)</f>
        <v>0.2</v>
      </c>
      <c r="W5" s="27">
        <f t="shared" ref="W5:W15" si="20">VLOOKUP(B5,$AC$5:$AW$18,14,0)</f>
        <v>2</v>
      </c>
      <c r="X5" s="27">
        <f t="shared" ref="X5:X15" si="21">VLOOKUP(B5,$AC$5:$AW$18,15,0)</f>
        <v>1</v>
      </c>
      <c r="Y5" s="572">
        <f t="shared" ref="Y5:Y15" si="22">VLOOKUP(B5,$AC$5:$AW$18,16,0)</f>
        <v>3</v>
      </c>
      <c r="Z5" s="571">
        <f t="shared" ref="Z5:Z15" si="23">IF(Y5=0,"0%",W5/Y5)</f>
        <v>0.66666666666666663</v>
      </c>
      <c r="AA5" s="571">
        <f t="shared" ref="AA5:AA15" si="24">IF(Y5=0,"0%",X5/Y5)</f>
        <v>0.33333333333333331</v>
      </c>
      <c r="AC5" s="501" t="s">
        <v>2174</v>
      </c>
      <c r="AD5" s="512" t="s">
        <v>85</v>
      </c>
      <c r="AE5" s="513" t="s">
        <v>86</v>
      </c>
      <c r="AF5" s="515"/>
      <c r="AG5" s="512" t="s">
        <v>85</v>
      </c>
      <c r="AH5" s="513" t="s">
        <v>86</v>
      </c>
      <c r="AI5" s="515"/>
      <c r="AJ5" s="504" t="s">
        <v>85</v>
      </c>
      <c r="AK5" s="504" t="s">
        <v>86</v>
      </c>
      <c r="AL5" s="515"/>
      <c r="AM5" s="504" t="s">
        <v>85</v>
      </c>
      <c r="AN5" s="504" t="s">
        <v>86</v>
      </c>
      <c r="AO5" s="515"/>
      <c r="AP5" s="504" t="s">
        <v>85</v>
      </c>
      <c r="AQ5" s="504" t="s">
        <v>86</v>
      </c>
      <c r="AR5" s="515"/>
      <c r="AS5" s="504" t="s">
        <v>85</v>
      </c>
      <c r="AT5" s="504" t="s">
        <v>86</v>
      </c>
      <c r="AU5" s="515"/>
      <c r="AV5" s="515"/>
      <c r="AW5"/>
    </row>
    <row r="6" spans="1:49">
      <c r="A6" s="30">
        <v>3</v>
      </c>
      <c r="B6" s="28" t="s">
        <v>130</v>
      </c>
      <c r="C6" s="27">
        <f t="shared" si="0"/>
        <v>20</v>
      </c>
      <c r="D6" s="27">
        <f t="shared" si="1"/>
        <v>2</v>
      </c>
      <c r="E6" s="27">
        <f t="shared" si="2"/>
        <v>22</v>
      </c>
      <c r="F6" s="31">
        <f t="shared" si="3"/>
        <v>0.90909090909090906</v>
      </c>
      <c r="G6" s="41">
        <f t="shared" si="4"/>
        <v>9.0909090909090939E-2</v>
      </c>
      <c r="H6" s="27">
        <f t="shared" si="5"/>
        <v>4</v>
      </c>
      <c r="I6" s="27">
        <f t="shared" si="6"/>
        <v>0</v>
      </c>
      <c r="J6" s="27">
        <f t="shared" si="7"/>
        <v>4</v>
      </c>
      <c r="K6" s="31">
        <f t="shared" si="8"/>
        <v>1</v>
      </c>
      <c r="L6" s="31">
        <f t="shared" si="9"/>
        <v>0</v>
      </c>
      <c r="M6" s="27">
        <f t="shared" si="10"/>
        <v>31</v>
      </c>
      <c r="N6" s="27">
        <f t="shared" si="11"/>
        <v>2</v>
      </c>
      <c r="O6" s="27">
        <f t="shared" si="12"/>
        <v>33</v>
      </c>
      <c r="P6" s="31">
        <f t="shared" si="13"/>
        <v>0.93939393939393945</v>
      </c>
      <c r="Q6" s="31">
        <f t="shared" si="14"/>
        <v>6.0606060606060552E-2</v>
      </c>
      <c r="R6" s="27">
        <f t="shared" si="15"/>
        <v>30</v>
      </c>
      <c r="S6" s="27">
        <f t="shared" si="16"/>
        <v>0</v>
      </c>
      <c r="T6" s="27">
        <f t="shared" si="17"/>
        <v>30</v>
      </c>
      <c r="U6" s="31">
        <f t="shared" si="18"/>
        <v>1</v>
      </c>
      <c r="V6" s="31">
        <f t="shared" si="19"/>
        <v>0</v>
      </c>
      <c r="W6" s="27">
        <f t="shared" si="20"/>
        <v>14</v>
      </c>
      <c r="X6" s="27">
        <f t="shared" si="21"/>
        <v>0</v>
      </c>
      <c r="Y6" s="572">
        <f t="shared" si="22"/>
        <v>14</v>
      </c>
      <c r="Z6" s="571">
        <f t="shared" si="23"/>
        <v>1</v>
      </c>
      <c r="AA6" s="571">
        <f t="shared" si="24"/>
        <v>0</v>
      </c>
      <c r="AC6" s="505" t="s">
        <v>162</v>
      </c>
      <c r="AD6" s="506">
        <v>2</v>
      </c>
      <c r="AE6" s="506"/>
      <c r="AF6" s="506">
        <v>2</v>
      </c>
      <c r="AG6" s="506">
        <v>1</v>
      </c>
      <c r="AH6" s="506"/>
      <c r="AI6" s="506">
        <v>1</v>
      </c>
      <c r="AJ6" s="506">
        <v>1</v>
      </c>
      <c r="AK6" s="506"/>
      <c r="AL6" s="506">
        <v>1</v>
      </c>
      <c r="AM6" s="506"/>
      <c r="AN6" s="506">
        <v>1</v>
      </c>
      <c r="AO6" s="506">
        <v>1</v>
      </c>
      <c r="AP6" s="506"/>
      <c r="AQ6" s="506">
        <v>1</v>
      </c>
      <c r="AR6" s="506">
        <v>1</v>
      </c>
      <c r="AS6" s="506"/>
      <c r="AT6" s="506"/>
      <c r="AU6" s="506"/>
      <c r="AV6" s="507">
        <v>6</v>
      </c>
      <c r="AW6"/>
    </row>
    <row r="7" spans="1:49">
      <c r="A7" s="30">
        <v>4</v>
      </c>
      <c r="B7" s="28" t="s">
        <v>386</v>
      </c>
      <c r="C7" s="27">
        <f t="shared" si="0"/>
        <v>2</v>
      </c>
      <c r="D7" s="27">
        <f t="shared" si="1"/>
        <v>0</v>
      </c>
      <c r="E7" s="27">
        <f t="shared" si="2"/>
        <v>2</v>
      </c>
      <c r="F7" s="31">
        <f t="shared" si="3"/>
        <v>1</v>
      </c>
      <c r="G7" s="41">
        <f t="shared" si="4"/>
        <v>0</v>
      </c>
      <c r="H7" s="27">
        <f t="shared" si="5"/>
        <v>0</v>
      </c>
      <c r="I7" s="27">
        <f t="shared" si="6"/>
        <v>0</v>
      </c>
      <c r="J7" s="27">
        <f t="shared" si="7"/>
        <v>0</v>
      </c>
      <c r="K7" s="31">
        <f t="shared" si="8"/>
        <v>0</v>
      </c>
      <c r="L7" s="31">
        <f t="shared" si="9"/>
        <v>1</v>
      </c>
      <c r="M7" s="27">
        <f t="shared" si="10"/>
        <v>0</v>
      </c>
      <c r="N7" s="27">
        <f t="shared" si="11"/>
        <v>0</v>
      </c>
      <c r="O7" s="27">
        <f t="shared" si="12"/>
        <v>0</v>
      </c>
      <c r="P7" s="31">
        <f t="shared" si="13"/>
        <v>0</v>
      </c>
      <c r="Q7" s="31">
        <f t="shared" si="14"/>
        <v>1</v>
      </c>
      <c r="R7" s="27">
        <f t="shared" si="15"/>
        <v>0</v>
      </c>
      <c r="S7" s="27">
        <f t="shared" si="16"/>
        <v>0</v>
      </c>
      <c r="T7" s="27">
        <f t="shared" si="17"/>
        <v>0</v>
      </c>
      <c r="U7" s="31">
        <f t="shared" si="18"/>
        <v>0</v>
      </c>
      <c r="V7" s="31">
        <f t="shared" si="19"/>
        <v>0</v>
      </c>
      <c r="W7" s="27">
        <f t="shared" si="20"/>
        <v>0</v>
      </c>
      <c r="X7" s="27">
        <f t="shared" si="21"/>
        <v>0</v>
      </c>
      <c r="Y7" s="572">
        <f t="shared" si="22"/>
        <v>0</v>
      </c>
      <c r="Z7" s="571" t="str">
        <f t="shared" si="23"/>
        <v>0%</v>
      </c>
      <c r="AA7" s="571" t="str">
        <f t="shared" si="24"/>
        <v>0%</v>
      </c>
      <c r="AC7" s="505" t="s">
        <v>176</v>
      </c>
      <c r="AD7" s="508">
        <v>1</v>
      </c>
      <c r="AE7" s="508"/>
      <c r="AF7" s="508">
        <v>1</v>
      </c>
      <c r="AG7" s="508"/>
      <c r="AH7" s="508"/>
      <c r="AI7" s="508"/>
      <c r="AJ7" s="508">
        <v>1</v>
      </c>
      <c r="AK7" s="508"/>
      <c r="AL7" s="508">
        <v>1</v>
      </c>
      <c r="AM7" s="508">
        <v>4</v>
      </c>
      <c r="AN7" s="508">
        <v>1</v>
      </c>
      <c r="AO7" s="508">
        <v>5</v>
      </c>
      <c r="AP7" s="508">
        <v>2</v>
      </c>
      <c r="AQ7" s="508">
        <v>1</v>
      </c>
      <c r="AR7" s="508">
        <v>3</v>
      </c>
      <c r="AS7" s="508"/>
      <c r="AT7" s="508"/>
      <c r="AU7" s="508"/>
      <c r="AV7" s="509">
        <v>10</v>
      </c>
      <c r="AW7"/>
    </row>
    <row r="8" spans="1:49">
      <c r="A8" s="30">
        <v>5</v>
      </c>
      <c r="B8" s="28" t="s">
        <v>188</v>
      </c>
      <c r="C8" s="27">
        <f t="shared" si="0"/>
        <v>11</v>
      </c>
      <c r="D8" s="27">
        <f t="shared" si="1"/>
        <v>1</v>
      </c>
      <c r="E8" s="27">
        <f t="shared" si="2"/>
        <v>12</v>
      </c>
      <c r="F8" s="31">
        <f t="shared" si="3"/>
        <v>0.91666666666666663</v>
      </c>
      <c r="G8" s="41">
        <f t="shared" si="4"/>
        <v>8.333333333333337E-2</v>
      </c>
      <c r="H8" s="27">
        <f t="shared" si="5"/>
        <v>1</v>
      </c>
      <c r="I8" s="27">
        <f t="shared" si="6"/>
        <v>0</v>
      </c>
      <c r="J8" s="27">
        <f t="shared" si="7"/>
        <v>1</v>
      </c>
      <c r="K8" s="31">
        <f t="shared" si="8"/>
        <v>1</v>
      </c>
      <c r="L8" s="31">
        <f t="shared" si="9"/>
        <v>0</v>
      </c>
      <c r="M8" s="27">
        <f t="shared" si="10"/>
        <v>11</v>
      </c>
      <c r="N8" s="27">
        <f t="shared" si="11"/>
        <v>0</v>
      </c>
      <c r="O8" s="27">
        <f t="shared" si="12"/>
        <v>11</v>
      </c>
      <c r="P8" s="31">
        <f t="shared" si="13"/>
        <v>1</v>
      </c>
      <c r="Q8" s="31">
        <f t="shared" si="14"/>
        <v>0</v>
      </c>
      <c r="R8" s="27">
        <f t="shared" si="15"/>
        <v>8</v>
      </c>
      <c r="S8" s="27">
        <f t="shared" si="16"/>
        <v>0</v>
      </c>
      <c r="T8" s="27">
        <f t="shared" si="17"/>
        <v>8</v>
      </c>
      <c r="U8" s="31">
        <f t="shared" si="18"/>
        <v>1</v>
      </c>
      <c r="V8" s="31">
        <f t="shared" si="19"/>
        <v>0</v>
      </c>
      <c r="W8" s="27">
        <f t="shared" si="20"/>
        <v>2</v>
      </c>
      <c r="X8" s="27">
        <f t="shared" si="21"/>
        <v>0</v>
      </c>
      <c r="Y8" s="572">
        <f t="shared" si="22"/>
        <v>2</v>
      </c>
      <c r="Z8" s="571">
        <f t="shared" si="23"/>
        <v>1</v>
      </c>
      <c r="AA8" s="571">
        <f t="shared" si="24"/>
        <v>0</v>
      </c>
      <c r="AC8" s="505" t="s">
        <v>130</v>
      </c>
      <c r="AD8" s="508">
        <v>20</v>
      </c>
      <c r="AE8" s="508">
        <v>2</v>
      </c>
      <c r="AF8" s="508">
        <v>22</v>
      </c>
      <c r="AG8" s="508">
        <v>4</v>
      </c>
      <c r="AH8" s="508"/>
      <c r="AI8" s="508">
        <v>4</v>
      </c>
      <c r="AJ8" s="508">
        <v>31</v>
      </c>
      <c r="AK8" s="508">
        <v>2</v>
      </c>
      <c r="AL8" s="508">
        <v>33</v>
      </c>
      <c r="AM8" s="508">
        <v>30</v>
      </c>
      <c r="AN8" s="508"/>
      <c r="AO8" s="508">
        <v>30</v>
      </c>
      <c r="AP8" s="508">
        <v>14</v>
      </c>
      <c r="AQ8" s="508"/>
      <c r="AR8" s="508">
        <v>14</v>
      </c>
      <c r="AS8" s="508">
        <v>16</v>
      </c>
      <c r="AT8" s="508"/>
      <c r="AU8" s="508">
        <v>16</v>
      </c>
      <c r="AV8" s="509">
        <v>119</v>
      </c>
      <c r="AW8"/>
    </row>
    <row r="9" spans="1:49">
      <c r="A9" s="30">
        <v>6</v>
      </c>
      <c r="B9" s="28" t="s">
        <v>291</v>
      </c>
      <c r="C9" s="27">
        <f t="shared" si="0"/>
        <v>1</v>
      </c>
      <c r="D9" s="27">
        <f t="shared" si="1"/>
        <v>1</v>
      </c>
      <c r="E9" s="27">
        <f t="shared" si="2"/>
        <v>2</v>
      </c>
      <c r="F9" s="31">
        <f t="shared" si="3"/>
        <v>0.5</v>
      </c>
      <c r="G9" s="41">
        <f t="shared" si="4"/>
        <v>0.5</v>
      </c>
      <c r="H9" s="27">
        <f t="shared" si="5"/>
        <v>1</v>
      </c>
      <c r="I9" s="27">
        <f t="shared" si="6"/>
        <v>0</v>
      </c>
      <c r="J9" s="27">
        <f t="shared" si="7"/>
        <v>1</v>
      </c>
      <c r="K9" s="31">
        <f t="shared" si="8"/>
        <v>1</v>
      </c>
      <c r="L9" s="31">
        <f t="shared" si="9"/>
        <v>0</v>
      </c>
      <c r="M9" s="27">
        <f t="shared" si="10"/>
        <v>0</v>
      </c>
      <c r="N9" s="27">
        <f t="shared" si="11"/>
        <v>0</v>
      </c>
      <c r="O9" s="27">
        <f t="shared" si="12"/>
        <v>0</v>
      </c>
      <c r="P9" s="31">
        <f t="shared" si="13"/>
        <v>0</v>
      </c>
      <c r="Q9" s="31">
        <f t="shared" si="14"/>
        <v>1</v>
      </c>
      <c r="R9" s="27">
        <f t="shared" si="15"/>
        <v>0</v>
      </c>
      <c r="S9" s="27">
        <f t="shared" si="16"/>
        <v>0</v>
      </c>
      <c r="T9" s="27">
        <f t="shared" si="17"/>
        <v>0</v>
      </c>
      <c r="U9" s="31">
        <f t="shared" si="18"/>
        <v>0</v>
      </c>
      <c r="V9" s="31">
        <f t="shared" si="19"/>
        <v>0</v>
      </c>
      <c r="W9" s="27">
        <f t="shared" si="20"/>
        <v>0</v>
      </c>
      <c r="X9" s="27">
        <f t="shared" si="21"/>
        <v>0</v>
      </c>
      <c r="Y9" s="572">
        <f t="shared" si="22"/>
        <v>0</v>
      </c>
      <c r="Z9" s="571" t="str">
        <f t="shared" si="23"/>
        <v>0%</v>
      </c>
      <c r="AA9" s="571" t="str">
        <f t="shared" si="24"/>
        <v>0%</v>
      </c>
      <c r="AC9" s="505" t="s">
        <v>386</v>
      </c>
      <c r="AD9" s="508">
        <v>2</v>
      </c>
      <c r="AE9" s="508"/>
      <c r="AF9" s="508">
        <v>2</v>
      </c>
      <c r="AG9" s="508"/>
      <c r="AH9" s="508"/>
      <c r="AI9" s="508"/>
      <c r="AJ9" s="508"/>
      <c r="AK9" s="508"/>
      <c r="AL9" s="508"/>
      <c r="AM9" s="508"/>
      <c r="AN9" s="508"/>
      <c r="AO9" s="508"/>
      <c r="AP9" s="508"/>
      <c r="AQ9" s="508"/>
      <c r="AR9" s="508"/>
      <c r="AS9" s="508"/>
      <c r="AT9" s="508"/>
      <c r="AU9" s="508"/>
      <c r="AV9" s="509">
        <v>2</v>
      </c>
      <c r="AW9"/>
    </row>
    <row r="10" spans="1:49">
      <c r="A10" s="30">
        <v>7</v>
      </c>
      <c r="B10" s="28" t="s">
        <v>91</v>
      </c>
      <c r="C10" s="27">
        <f t="shared" si="0"/>
        <v>5</v>
      </c>
      <c r="D10" s="27">
        <f t="shared" si="1"/>
        <v>0</v>
      </c>
      <c r="E10" s="27">
        <f t="shared" si="2"/>
        <v>5</v>
      </c>
      <c r="F10" s="31">
        <f t="shared" si="3"/>
        <v>1</v>
      </c>
      <c r="G10" s="41">
        <f t="shared" si="4"/>
        <v>0</v>
      </c>
      <c r="H10" s="27">
        <f t="shared" si="5"/>
        <v>6</v>
      </c>
      <c r="I10" s="27">
        <f t="shared" si="6"/>
        <v>1</v>
      </c>
      <c r="J10" s="27">
        <f t="shared" si="7"/>
        <v>7</v>
      </c>
      <c r="K10" s="31">
        <f t="shared" si="8"/>
        <v>0.8571428571428571</v>
      </c>
      <c r="L10" s="31">
        <f t="shared" si="9"/>
        <v>0.1428571428571429</v>
      </c>
      <c r="M10" s="27">
        <f t="shared" si="10"/>
        <v>6</v>
      </c>
      <c r="N10" s="27">
        <f t="shared" si="11"/>
        <v>0</v>
      </c>
      <c r="O10" s="27">
        <f t="shared" si="12"/>
        <v>6</v>
      </c>
      <c r="P10" s="31">
        <f t="shared" si="13"/>
        <v>1</v>
      </c>
      <c r="Q10" s="31">
        <f t="shared" si="14"/>
        <v>0</v>
      </c>
      <c r="R10" s="27">
        <f t="shared" si="15"/>
        <v>5</v>
      </c>
      <c r="S10" s="27">
        <f t="shared" si="16"/>
        <v>0</v>
      </c>
      <c r="T10" s="27">
        <f t="shared" si="17"/>
        <v>5</v>
      </c>
      <c r="U10" s="31">
        <f t="shared" si="18"/>
        <v>1</v>
      </c>
      <c r="V10" s="31">
        <f t="shared" si="19"/>
        <v>0</v>
      </c>
      <c r="W10" s="27">
        <f t="shared" si="20"/>
        <v>3</v>
      </c>
      <c r="X10" s="27">
        <f t="shared" si="21"/>
        <v>2</v>
      </c>
      <c r="Y10" s="572">
        <f t="shared" si="22"/>
        <v>5</v>
      </c>
      <c r="Z10" s="571">
        <f t="shared" si="23"/>
        <v>0.6</v>
      </c>
      <c r="AA10" s="571">
        <f t="shared" si="24"/>
        <v>0.4</v>
      </c>
      <c r="AC10" s="505" t="s">
        <v>188</v>
      </c>
      <c r="AD10" s="508">
        <v>11</v>
      </c>
      <c r="AE10" s="508">
        <v>1</v>
      </c>
      <c r="AF10" s="508">
        <v>12</v>
      </c>
      <c r="AG10" s="508">
        <v>1</v>
      </c>
      <c r="AH10" s="508"/>
      <c r="AI10" s="508">
        <v>1</v>
      </c>
      <c r="AJ10" s="508">
        <v>11</v>
      </c>
      <c r="AK10" s="508"/>
      <c r="AL10" s="508">
        <v>11</v>
      </c>
      <c r="AM10" s="508">
        <v>8</v>
      </c>
      <c r="AN10" s="508"/>
      <c r="AO10" s="508">
        <v>8</v>
      </c>
      <c r="AP10" s="508">
        <v>2</v>
      </c>
      <c r="AQ10" s="508"/>
      <c r="AR10" s="508">
        <v>2</v>
      </c>
      <c r="AS10" s="508">
        <v>1</v>
      </c>
      <c r="AT10" s="508"/>
      <c r="AU10" s="508">
        <v>1</v>
      </c>
      <c r="AV10" s="509">
        <v>35</v>
      </c>
      <c r="AW10"/>
    </row>
    <row r="11" spans="1:49">
      <c r="A11" s="30">
        <v>8</v>
      </c>
      <c r="B11" s="28" t="s">
        <v>115</v>
      </c>
      <c r="C11" s="27">
        <f t="shared" si="0"/>
        <v>14</v>
      </c>
      <c r="D11" s="27">
        <f t="shared" si="1"/>
        <v>0</v>
      </c>
      <c r="E11" s="27">
        <f t="shared" si="2"/>
        <v>14</v>
      </c>
      <c r="F11" s="31">
        <f t="shared" si="3"/>
        <v>1</v>
      </c>
      <c r="G11" s="41">
        <f t="shared" si="4"/>
        <v>0</v>
      </c>
      <c r="H11" s="27">
        <f t="shared" si="5"/>
        <v>0</v>
      </c>
      <c r="I11" s="27">
        <f t="shared" si="6"/>
        <v>0</v>
      </c>
      <c r="J11" s="27">
        <f t="shared" si="7"/>
        <v>0</v>
      </c>
      <c r="K11" s="31">
        <f t="shared" si="8"/>
        <v>0</v>
      </c>
      <c r="L11" s="31">
        <f t="shared" si="9"/>
        <v>1</v>
      </c>
      <c r="M11" s="27">
        <f t="shared" si="10"/>
        <v>28</v>
      </c>
      <c r="N11" s="27">
        <f t="shared" si="11"/>
        <v>1</v>
      </c>
      <c r="O11" s="27">
        <f t="shared" si="12"/>
        <v>29</v>
      </c>
      <c r="P11" s="31">
        <f t="shared" si="13"/>
        <v>0.96551724137931039</v>
      </c>
      <c r="Q11" s="31">
        <f t="shared" si="14"/>
        <v>3.4482758620689613E-2</v>
      </c>
      <c r="R11" s="27">
        <f t="shared" si="15"/>
        <v>20</v>
      </c>
      <c r="S11" s="27">
        <f t="shared" si="16"/>
        <v>0</v>
      </c>
      <c r="T11" s="27">
        <f t="shared" si="17"/>
        <v>20</v>
      </c>
      <c r="U11" s="31">
        <f t="shared" si="18"/>
        <v>1</v>
      </c>
      <c r="V11" s="31">
        <f t="shared" si="19"/>
        <v>0</v>
      </c>
      <c r="W11" s="27">
        <f t="shared" si="20"/>
        <v>22</v>
      </c>
      <c r="X11" s="27">
        <f t="shared" si="21"/>
        <v>5</v>
      </c>
      <c r="Y11" s="572">
        <f t="shared" si="22"/>
        <v>27</v>
      </c>
      <c r="Z11" s="571">
        <f t="shared" si="23"/>
        <v>0.81481481481481477</v>
      </c>
      <c r="AA11" s="571">
        <f t="shared" si="24"/>
        <v>0.18518518518518517</v>
      </c>
      <c r="AC11" s="505" t="s">
        <v>291</v>
      </c>
      <c r="AD11" s="508">
        <v>1</v>
      </c>
      <c r="AE11" s="508">
        <v>1</v>
      </c>
      <c r="AF11" s="508">
        <v>2</v>
      </c>
      <c r="AG11" s="508">
        <v>1</v>
      </c>
      <c r="AH11" s="508"/>
      <c r="AI11" s="508">
        <v>1</v>
      </c>
      <c r="AJ11" s="508"/>
      <c r="AK11" s="508"/>
      <c r="AL11" s="508"/>
      <c r="AM11" s="508"/>
      <c r="AN11" s="508"/>
      <c r="AO11" s="508"/>
      <c r="AP11" s="508"/>
      <c r="AQ11" s="508"/>
      <c r="AR11" s="508"/>
      <c r="AS11" s="508"/>
      <c r="AT11" s="508"/>
      <c r="AU11" s="508"/>
      <c r="AV11" s="509">
        <v>3</v>
      </c>
      <c r="AW11"/>
    </row>
    <row r="12" spans="1:49">
      <c r="A12" s="30">
        <v>9</v>
      </c>
      <c r="B12" s="28" t="s">
        <v>582</v>
      </c>
      <c r="C12" s="27">
        <f t="shared" si="0"/>
        <v>0</v>
      </c>
      <c r="D12" s="27">
        <f t="shared" si="1"/>
        <v>0</v>
      </c>
      <c r="E12" s="27">
        <f t="shared" si="2"/>
        <v>0</v>
      </c>
      <c r="F12" s="31">
        <f t="shared" si="3"/>
        <v>0</v>
      </c>
      <c r="G12" s="41">
        <f t="shared" si="4"/>
        <v>1</v>
      </c>
      <c r="H12" s="27">
        <f t="shared" si="5"/>
        <v>5</v>
      </c>
      <c r="I12" s="27">
        <f t="shared" si="6"/>
        <v>1</v>
      </c>
      <c r="J12" s="27">
        <f t="shared" si="7"/>
        <v>6</v>
      </c>
      <c r="K12" s="31">
        <f t="shared" si="8"/>
        <v>0.83333333333333337</v>
      </c>
      <c r="L12" s="31">
        <f t="shared" si="9"/>
        <v>0.16666666666666663</v>
      </c>
      <c r="M12" s="27">
        <f t="shared" si="10"/>
        <v>3</v>
      </c>
      <c r="N12" s="27">
        <f t="shared" si="11"/>
        <v>1</v>
      </c>
      <c r="O12" s="27">
        <f t="shared" si="12"/>
        <v>4</v>
      </c>
      <c r="P12" s="31">
        <f t="shared" si="13"/>
        <v>0.75</v>
      </c>
      <c r="Q12" s="31">
        <f t="shared" si="14"/>
        <v>0.25</v>
      </c>
      <c r="R12" s="27">
        <f t="shared" si="15"/>
        <v>3</v>
      </c>
      <c r="S12" s="27">
        <f t="shared" si="16"/>
        <v>0</v>
      </c>
      <c r="T12" s="27">
        <f t="shared" si="17"/>
        <v>3</v>
      </c>
      <c r="U12" s="31">
        <f t="shared" si="18"/>
        <v>1</v>
      </c>
      <c r="V12" s="31">
        <f t="shared" si="19"/>
        <v>0</v>
      </c>
      <c r="W12" s="27">
        <f t="shared" si="20"/>
        <v>2</v>
      </c>
      <c r="X12" s="27">
        <f t="shared" si="21"/>
        <v>2</v>
      </c>
      <c r="Y12" s="572">
        <f t="shared" si="22"/>
        <v>4</v>
      </c>
      <c r="Z12" s="571">
        <f t="shared" si="23"/>
        <v>0.5</v>
      </c>
      <c r="AA12" s="571">
        <f t="shared" si="24"/>
        <v>0.5</v>
      </c>
      <c r="AC12" s="505" t="s">
        <v>91</v>
      </c>
      <c r="AD12" s="508">
        <v>5</v>
      </c>
      <c r="AE12" s="508"/>
      <c r="AF12" s="508">
        <v>5</v>
      </c>
      <c r="AG12" s="508">
        <v>6</v>
      </c>
      <c r="AH12" s="508">
        <v>1</v>
      </c>
      <c r="AI12" s="508">
        <v>7</v>
      </c>
      <c r="AJ12" s="508">
        <v>6</v>
      </c>
      <c r="AK12" s="508"/>
      <c r="AL12" s="508">
        <v>6</v>
      </c>
      <c r="AM12" s="508">
        <v>5</v>
      </c>
      <c r="AN12" s="508"/>
      <c r="AO12" s="508">
        <v>5</v>
      </c>
      <c r="AP12" s="508">
        <v>3</v>
      </c>
      <c r="AQ12" s="508">
        <v>2</v>
      </c>
      <c r="AR12" s="508">
        <v>5</v>
      </c>
      <c r="AS12" s="508"/>
      <c r="AT12" s="508"/>
      <c r="AU12" s="508"/>
      <c r="AV12" s="509">
        <v>28</v>
      </c>
      <c r="AW12"/>
    </row>
    <row r="13" spans="1:49">
      <c r="A13" s="30">
        <v>10</v>
      </c>
      <c r="B13" s="28" t="s">
        <v>594</v>
      </c>
      <c r="C13" s="27">
        <f t="shared" si="0"/>
        <v>0</v>
      </c>
      <c r="D13" s="27">
        <f t="shared" si="1"/>
        <v>0</v>
      </c>
      <c r="E13" s="27">
        <f t="shared" si="2"/>
        <v>0</v>
      </c>
      <c r="F13" s="31">
        <f t="shared" si="3"/>
        <v>0</v>
      </c>
      <c r="G13" s="41">
        <f t="shared" si="4"/>
        <v>1</v>
      </c>
      <c r="H13" s="27">
        <f t="shared" si="5"/>
        <v>1</v>
      </c>
      <c r="I13" s="27">
        <f t="shared" si="6"/>
        <v>0</v>
      </c>
      <c r="J13" s="27">
        <f t="shared" si="7"/>
        <v>1</v>
      </c>
      <c r="K13" s="31">
        <f t="shared" si="8"/>
        <v>1</v>
      </c>
      <c r="L13" s="31">
        <f t="shared" si="9"/>
        <v>0</v>
      </c>
      <c r="M13" s="27">
        <f t="shared" si="10"/>
        <v>1</v>
      </c>
      <c r="N13" s="27">
        <f t="shared" si="11"/>
        <v>0</v>
      </c>
      <c r="O13" s="27">
        <f t="shared" si="12"/>
        <v>1</v>
      </c>
      <c r="P13" s="31">
        <f t="shared" si="13"/>
        <v>1</v>
      </c>
      <c r="Q13" s="31">
        <f t="shared" si="14"/>
        <v>0</v>
      </c>
      <c r="R13" s="27">
        <f t="shared" si="15"/>
        <v>0</v>
      </c>
      <c r="S13" s="27">
        <f t="shared" si="16"/>
        <v>0</v>
      </c>
      <c r="T13" s="27">
        <f t="shared" si="17"/>
        <v>0</v>
      </c>
      <c r="U13" s="31">
        <f t="shared" si="18"/>
        <v>0</v>
      </c>
      <c r="V13" s="31">
        <f t="shared" si="19"/>
        <v>0</v>
      </c>
      <c r="W13" s="27">
        <f t="shared" si="20"/>
        <v>0</v>
      </c>
      <c r="X13" s="27">
        <f t="shared" si="21"/>
        <v>0</v>
      </c>
      <c r="Y13" s="572">
        <f t="shared" si="22"/>
        <v>0</v>
      </c>
      <c r="Z13" s="571" t="str">
        <f t="shared" si="23"/>
        <v>0%</v>
      </c>
      <c r="AA13" s="571" t="str">
        <f t="shared" si="24"/>
        <v>0%</v>
      </c>
      <c r="AC13" s="505" t="s">
        <v>115</v>
      </c>
      <c r="AD13" s="508">
        <v>14</v>
      </c>
      <c r="AE13" s="508"/>
      <c r="AF13" s="508">
        <v>14</v>
      </c>
      <c r="AG13" s="508"/>
      <c r="AH13" s="508"/>
      <c r="AI13" s="508"/>
      <c r="AJ13" s="508">
        <v>28</v>
      </c>
      <c r="AK13" s="508">
        <v>1</v>
      </c>
      <c r="AL13" s="508">
        <v>29</v>
      </c>
      <c r="AM13" s="508">
        <v>20</v>
      </c>
      <c r="AN13" s="508"/>
      <c r="AO13" s="508">
        <v>20</v>
      </c>
      <c r="AP13" s="508">
        <v>22</v>
      </c>
      <c r="AQ13" s="508">
        <v>5</v>
      </c>
      <c r="AR13" s="508">
        <v>27</v>
      </c>
      <c r="AS13" s="508"/>
      <c r="AT13" s="508">
        <v>2</v>
      </c>
      <c r="AU13" s="508">
        <v>2</v>
      </c>
      <c r="AV13" s="509">
        <v>92</v>
      </c>
      <c r="AW13"/>
    </row>
    <row r="14" spans="1:49">
      <c r="A14" s="30">
        <v>11</v>
      </c>
      <c r="B14" s="28" t="s">
        <v>787</v>
      </c>
      <c r="C14" s="27">
        <f t="shared" ref="C14" si="25">VLOOKUP(B14,$AC$6:$AJ$16,2,0)</f>
        <v>0</v>
      </c>
      <c r="D14" s="27">
        <f t="shared" ref="D14" si="26">VLOOKUP(B14,$AC$6:$AJ$16,3,0)</f>
        <v>0</v>
      </c>
      <c r="E14" s="27">
        <f t="shared" ref="E14" si="27">VLOOKUP(B14,$AC$6:$AJ$16,4,0)</f>
        <v>0</v>
      </c>
      <c r="F14" s="31">
        <f t="shared" si="3"/>
        <v>0</v>
      </c>
      <c r="G14" s="41">
        <f t="shared" si="4"/>
        <v>1</v>
      </c>
      <c r="H14" s="27">
        <f t="shared" si="5"/>
        <v>0</v>
      </c>
      <c r="I14" s="27">
        <f t="shared" si="6"/>
        <v>0</v>
      </c>
      <c r="J14" s="27">
        <f t="shared" si="7"/>
        <v>0</v>
      </c>
      <c r="K14" s="31">
        <f t="shared" si="8"/>
        <v>0</v>
      </c>
      <c r="L14" s="31">
        <f t="shared" si="9"/>
        <v>1</v>
      </c>
      <c r="M14" s="27">
        <f t="shared" si="10"/>
        <v>2</v>
      </c>
      <c r="N14" s="27">
        <f t="shared" si="11"/>
        <v>0</v>
      </c>
      <c r="O14" s="27">
        <f t="shared" si="12"/>
        <v>2</v>
      </c>
      <c r="P14" s="31">
        <f t="shared" si="13"/>
        <v>1</v>
      </c>
      <c r="Q14" s="31">
        <f t="shared" si="14"/>
        <v>0</v>
      </c>
      <c r="R14" s="27">
        <f t="shared" si="15"/>
        <v>0</v>
      </c>
      <c r="S14" s="27">
        <f t="shared" si="16"/>
        <v>0</v>
      </c>
      <c r="T14" s="27">
        <f t="shared" si="17"/>
        <v>0</v>
      </c>
      <c r="U14" s="31">
        <f t="shared" si="18"/>
        <v>0</v>
      </c>
      <c r="V14" s="31">
        <f t="shared" si="19"/>
        <v>0</v>
      </c>
      <c r="W14" s="27">
        <f t="shared" si="20"/>
        <v>0</v>
      </c>
      <c r="X14" s="27">
        <f t="shared" si="21"/>
        <v>1</v>
      </c>
      <c r="Y14" s="572">
        <f t="shared" si="22"/>
        <v>1</v>
      </c>
      <c r="Z14" s="571">
        <f t="shared" si="23"/>
        <v>0</v>
      </c>
      <c r="AA14" s="571">
        <f t="shared" si="24"/>
        <v>1</v>
      </c>
      <c r="AC14" s="505" t="s">
        <v>582</v>
      </c>
      <c r="AD14" s="508"/>
      <c r="AE14" s="508"/>
      <c r="AF14" s="508"/>
      <c r="AG14" s="508">
        <v>5</v>
      </c>
      <c r="AH14" s="508">
        <v>1</v>
      </c>
      <c r="AI14" s="508">
        <v>6</v>
      </c>
      <c r="AJ14" s="508">
        <v>3</v>
      </c>
      <c r="AK14" s="508">
        <v>1</v>
      </c>
      <c r="AL14" s="508">
        <v>4</v>
      </c>
      <c r="AM14" s="508">
        <v>3</v>
      </c>
      <c r="AN14" s="508"/>
      <c r="AO14" s="508">
        <v>3</v>
      </c>
      <c r="AP14" s="508">
        <v>2</v>
      </c>
      <c r="AQ14" s="508">
        <v>2</v>
      </c>
      <c r="AR14" s="508">
        <v>4</v>
      </c>
      <c r="AS14" s="508"/>
      <c r="AT14" s="508"/>
      <c r="AU14" s="508"/>
      <c r="AV14" s="509">
        <v>17</v>
      </c>
      <c r="AW14"/>
    </row>
    <row r="15" spans="1:49">
      <c r="A15" s="36">
        <v>12</v>
      </c>
      <c r="B15" s="37" t="s">
        <v>2173</v>
      </c>
      <c r="C15" s="39">
        <f>VLOOKUP(B15,$AC$6:$AJ$20,2,0)</f>
        <v>56</v>
      </c>
      <c r="D15" s="39">
        <f>VLOOKUP(B15,$AC$6:$AJ$26,3,0)</f>
        <v>4</v>
      </c>
      <c r="E15" s="39">
        <f>VLOOKUP(B15,$AC$6:$AJ$26,4,0)</f>
        <v>60</v>
      </c>
      <c r="F15" s="42">
        <f>C15/E15</f>
        <v>0.93333333333333335</v>
      </c>
      <c r="G15" s="43">
        <f>100%-F15</f>
        <v>6.6666666666666652E-2</v>
      </c>
      <c r="H15" s="39">
        <f>VLOOKUP(B15,$AC$6:$AJ$26,5,0)</f>
        <v>19</v>
      </c>
      <c r="I15" s="39">
        <f>VLOOKUP(B15,$AC$6:$AJ$26,6,0)</f>
        <v>2</v>
      </c>
      <c r="J15" s="39">
        <f>VLOOKUP(B15,$AC$6:$AJ$26,7,0)</f>
        <v>21</v>
      </c>
      <c r="K15" s="42">
        <f>H15/J15</f>
        <v>0.90476190476190477</v>
      </c>
      <c r="L15" s="42">
        <f>100%-K15</f>
        <v>9.5238095238095233E-2</v>
      </c>
      <c r="M15" s="39">
        <f t="shared" si="10"/>
        <v>84</v>
      </c>
      <c r="N15" s="39">
        <f>VLOOKUP(B15,$AC$5:$AV$147,9,0)</f>
        <v>4</v>
      </c>
      <c r="O15" s="39">
        <f t="shared" si="12"/>
        <v>88</v>
      </c>
      <c r="P15" s="42">
        <f>M15/O15</f>
        <v>0.95454545454545459</v>
      </c>
      <c r="Q15" s="42">
        <f>100%-P15</f>
        <v>4.5454545454545414E-2</v>
      </c>
      <c r="R15" s="27">
        <f t="shared" si="15"/>
        <v>70</v>
      </c>
      <c r="S15" s="27">
        <f t="shared" si="16"/>
        <v>2</v>
      </c>
      <c r="T15" s="27">
        <f t="shared" ref="T15" si="28">VLOOKUP(B15,$AC$5:$BA$20,13,0)</f>
        <v>72</v>
      </c>
      <c r="U15" s="42">
        <f>R15/T15</f>
        <v>0.97222222222222221</v>
      </c>
      <c r="V15" s="42">
        <f>100%-U15</f>
        <v>2.777777777777779E-2</v>
      </c>
      <c r="W15" s="27">
        <f t="shared" si="20"/>
        <v>45</v>
      </c>
      <c r="X15" s="27">
        <f t="shared" si="21"/>
        <v>12</v>
      </c>
      <c r="Y15" s="572">
        <f t="shared" si="22"/>
        <v>57</v>
      </c>
      <c r="Z15" s="571">
        <f t="shared" si="23"/>
        <v>0.78947368421052633</v>
      </c>
      <c r="AA15" s="571">
        <f t="shared" si="24"/>
        <v>0.21052631578947367</v>
      </c>
      <c r="AC15" s="505" t="s">
        <v>594</v>
      </c>
      <c r="AD15" s="508"/>
      <c r="AE15" s="508"/>
      <c r="AF15" s="508"/>
      <c r="AG15" s="508">
        <v>1</v>
      </c>
      <c r="AH15" s="508"/>
      <c r="AI15" s="508">
        <v>1</v>
      </c>
      <c r="AJ15" s="508">
        <v>1</v>
      </c>
      <c r="AK15" s="508"/>
      <c r="AL15" s="508">
        <v>1</v>
      </c>
      <c r="AM15" s="508"/>
      <c r="AN15" s="508"/>
      <c r="AO15" s="508"/>
      <c r="AP15" s="508"/>
      <c r="AQ15" s="508"/>
      <c r="AR15" s="508"/>
      <c r="AS15" s="508"/>
      <c r="AT15" s="508"/>
      <c r="AU15" s="508"/>
      <c r="AV15" s="509">
        <v>2</v>
      </c>
      <c r="AW15"/>
    </row>
    <row r="16" spans="1:49">
      <c r="A16" s="32" t="s">
        <v>2175</v>
      </c>
      <c r="AC16" s="505" t="s">
        <v>787</v>
      </c>
      <c r="AD16" s="508"/>
      <c r="AE16" s="508"/>
      <c r="AF16" s="508"/>
      <c r="AG16" s="508"/>
      <c r="AH16" s="508"/>
      <c r="AI16" s="508"/>
      <c r="AJ16" s="508">
        <v>2</v>
      </c>
      <c r="AK16" s="508"/>
      <c r="AL16" s="508">
        <v>2</v>
      </c>
      <c r="AM16" s="508"/>
      <c r="AN16" s="508"/>
      <c r="AO16" s="508"/>
      <c r="AP16" s="508"/>
      <c r="AQ16" s="508">
        <v>1</v>
      </c>
      <c r="AR16" s="508">
        <v>1</v>
      </c>
      <c r="AS16" s="508"/>
      <c r="AT16" s="508"/>
      <c r="AU16" s="508"/>
      <c r="AV16" s="509">
        <v>3</v>
      </c>
      <c r="AW16"/>
    </row>
    <row r="17" spans="1:49">
      <c r="AC17" s="505" t="s">
        <v>2173</v>
      </c>
      <c r="AD17" s="510">
        <v>56</v>
      </c>
      <c r="AE17" s="510">
        <v>4</v>
      </c>
      <c r="AF17" s="510">
        <v>60</v>
      </c>
      <c r="AG17" s="510">
        <v>19</v>
      </c>
      <c r="AH17" s="510">
        <v>2</v>
      </c>
      <c r="AI17" s="510">
        <v>21</v>
      </c>
      <c r="AJ17" s="510">
        <v>84</v>
      </c>
      <c r="AK17" s="510">
        <v>4</v>
      </c>
      <c r="AL17" s="510">
        <v>88</v>
      </c>
      <c r="AM17" s="510">
        <v>70</v>
      </c>
      <c r="AN17" s="510">
        <v>2</v>
      </c>
      <c r="AO17" s="510">
        <v>72</v>
      </c>
      <c r="AP17" s="510">
        <v>45</v>
      </c>
      <c r="AQ17" s="510">
        <v>12</v>
      </c>
      <c r="AR17" s="510">
        <v>57</v>
      </c>
      <c r="AS17" s="510">
        <v>17</v>
      </c>
      <c r="AT17" s="510">
        <v>2</v>
      </c>
      <c r="AU17" s="510">
        <v>19</v>
      </c>
      <c r="AV17" s="511">
        <v>317</v>
      </c>
      <c r="AW17"/>
    </row>
    <row r="18" spans="1:49">
      <c r="B18" s="502" t="s">
        <v>2176</v>
      </c>
      <c r="C18" s="502" t="s">
        <v>2166</v>
      </c>
      <c r="D18" s="504"/>
      <c r="E18" s="504"/>
      <c r="F18" s="504"/>
      <c r="G18" s="504"/>
      <c r="H18" s="504"/>
      <c r="I18" s="504"/>
      <c r="AC18"/>
      <c r="AD18"/>
      <c r="AE18"/>
      <c r="AF18"/>
      <c r="AG18"/>
      <c r="AH18"/>
      <c r="AI18"/>
      <c r="AJ18"/>
      <c r="AK18"/>
      <c r="AL18"/>
      <c r="AM18"/>
      <c r="AN18"/>
      <c r="AO18"/>
      <c r="AP18"/>
      <c r="AQ18"/>
      <c r="AR18"/>
      <c r="AS18"/>
      <c r="AT18"/>
      <c r="AU18"/>
      <c r="AV18"/>
      <c r="AW18"/>
    </row>
    <row r="19" spans="1:49">
      <c r="B19" s="501" t="s">
        <v>2174</v>
      </c>
      <c r="C19" s="503" t="s">
        <v>89</v>
      </c>
      <c r="D19" s="503" t="s">
        <v>581</v>
      </c>
      <c r="E19" s="503" t="s">
        <v>741</v>
      </c>
      <c r="F19" s="503" t="s">
        <v>1297</v>
      </c>
      <c r="G19" s="503" t="s">
        <v>2083</v>
      </c>
      <c r="H19" s="503" t="s">
        <v>1738</v>
      </c>
      <c r="I19" s="503" t="s">
        <v>2173</v>
      </c>
      <c r="AC19" s="38"/>
      <c r="AD19" s="38"/>
      <c r="AE19" s="38"/>
      <c r="AF19" s="38"/>
    </row>
    <row r="20" spans="1:49">
      <c r="B20" s="505" t="s">
        <v>85</v>
      </c>
      <c r="C20" s="574">
        <v>56</v>
      </c>
      <c r="D20" s="574">
        <v>19</v>
      </c>
      <c r="E20" s="574">
        <v>84</v>
      </c>
      <c r="F20" s="574">
        <v>70</v>
      </c>
      <c r="G20" s="574">
        <v>17</v>
      </c>
      <c r="H20" s="574">
        <v>45</v>
      </c>
      <c r="I20" s="574">
        <v>291</v>
      </c>
      <c r="AC20" s="38"/>
      <c r="AD20" s="38"/>
      <c r="AE20" s="38"/>
      <c r="AF20" s="38"/>
    </row>
    <row r="21" spans="1:49">
      <c r="B21" s="505" t="s">
        <v>86</v>
      </c>
      <c r="C21" s="574">
        <v>4</v>
      </c>
      <c r="D21" s="574">
        <v>2</v>
      </c>
      <c r="E21" s="574">
        <v>4</v>
      </c>
      <c r="F21" s="574">
        <v>2</v>
      </c>
      <c r="G21" s="574">
        <v>2</v>
      </c>
      <c r="H21" s="574">
        <v>12</v>
      </c>
      <c r="I21" s="574">
        <v>26</v>
      </c>
      <c r="AC21" s="38"/>
      <c r="AD21" s="38"/>
      <c r="AE21" s="38"/>
      <c r="AF21" s="38"/>
    </row>
    <row r="22" spans="1:49">
      <c r="B22" s="505" t="s">
        <v>2173</v>
      </c>
      <c r="C22" s="574">
        <v>60</v>
      </c>
      <c r="D22" s="574">
        <v>21</v>
      </c>
      <c r="E22" s="574">
        <v>88</v>
      </c>
      <c r="F22" s="574">
        <v>72</v>
      </c>
      <c r="G22" s="574">
        <v>19</v>
      </c>
      <c r="H22" s="574">
        <v>57</v>
      </c>
      <c r="I22" s="574">
        <v>317</v>
      </c>
      <c r="AC22" s="38"/>
      <c r="AD22" s="38"/>
      <c r="AE22" s="38"/>
      <c r="AF22" s="38"/>
    </row>
    <row r="23" spans="1:49">
      <c r="B23" s="28" t="s">
        <v>2163</v>
      </c>
      <c r="C23" s="31">
        <f>GETPIVOTDATA("Kết luận",$B$18,"Tháng đánh giá ","Tháng 01","Kết luận","Đạt")/GETPIVOTDATA("Kết luận",$B$18,"Tháng đánh giá ","Tháng 01")</f>
        <v>0.93333333333333335</v>
      </c>
      <c r="D23" s="31">
        <f>GETPIVOTDATA("Kết luận",$B$18,"Tháng đánh giá ","Tháng 02","Kết luận","Đạt")/GETPIVOTDATA("Kết luận",$B$18,"Tháng đánh giá ","Tháng 02")</f>
        <v>0.90476190476190477</v>
      </c>
      <c r="E23" s="31">
        <f>E20/E22</f>
        <v>0.95454545454545459</v>
      </c>
      <c r="F23" s="31">
        <f>F20/F22</f>
        <v>0.97222222222222221</v>
      </c>
      <c r="G23" s="31">
        <f>G20/G22</f>
        <v>0.89473684210526316</v>
      </c>
      <c r="H23" s="31">
        <f t="shared" ref="H23:I23" si="29">H20/H22</f>
        <v>0.78947368421052633</v>
      </c>
      <c r="I23" s="31">
        <f t="shared" si="29"/>
        <v>0.917981072555205</v>
      </c>
    </row>
    <row r="24" spans="1:49">
      <c r="B24" s="28" t="s">
        <v>2177</v>
      </c>
      <c r="C24" s="31">
        <f>GETPIVOTDATA("Kết luận",$B$18,"Tháng đánh giá ","Tháng 01","Kết luận","Không đạt")/GETPIVOTDATA("Kết luận",$B$18,"Tháng đánh giá ","Tháng 01")</f>
        <v>6.6666666666666666E-2</v>
      </c>
      <c r="D24" s="31">
        <f>GETPIVOTDATA("Kết luận",$B$18,"Tháng đánh giá ","Tháng 02","Kết luận","Không đạt")/GETPIVOTDATA("Kết luận",$B$18,"Tháng đánh giá ","Tháng 02")</f>
        <v>9.5238095238095233E-2</v>
      </c>
      <c r="E24" s="31">
        <f>GETPIVOTDATA("Kết luận",$B$18,"Tháng đánh giá ","Tháng 03","Kết luận","Không đạt")/GETPIVOTDATA("Kết luận",$B$18,"Tháng đánh giá ","Tháng 03")</f>
        <v>4.5454545454545456E-2</v>
      </c>
      <c r="F24" s="31">
        <f>F21/F22</f>
        <v>2.7777777777777776E-2</v>
      </c>
      <c r="G24" s="31">
        <f>G21/G22</f>
        <v>0.10526315789473684</v>
      </c>
      <c r="H24" s="31">
        <f t="shared" ref="H24:I24" si="30">H21/H22</f>
        <v>0.21052631578947367</v>
      </c>
      <c r="I24" s="31">
        <f t="shared" si="30"/>
        <v>8.2018927444794956E-2</v>
      </c>
    </row>
    <row r="26" spans="1:49">
      <c r="A26" s="32" t="s">
        <v>2178</v>
      </c>
    </row>
    <row r="27" spans="1:49">
      <c r="B27" s="670"/>
      <c r="C27" s="670"/>
      <c r="D27" s="670"/>
    </row>
    <row r="28" spans="1:49">
      <c r="B28" s="666"/>
      <c r="C28" s="667" t="s">
        <v>2166</v>
      </c>
      <c r="D28" s="666"/>
      <c r="E28" s="666"/>
      <c r="F28" s="666"/>
      <c r="G28" s="666"/>
      <c r="H28" s="666"/>
      <c r="I28" s="666"/>
      <c r="J28"/>
      <c r="K28"/>
      <c r="L28"/>
      <c r="M28"/>
      <c r="N28"/>
      <c r="O28"/>
      <c r="P28"/>
      <c r="Q28"/>
      <c r="R28"/>
      <c r="S28"/>
      <c r="T28"/>
      <c r="U28"/>
      <c r="V28"/>
      <c r="W28"/>
      <c r="X28"/>
      <c r="Y28"/>
      <c r="Z28"/>
      <c r="AA28"/>
      <c r="AB28"/>
      <c r="AC28"/>
    </row>
    <row r="29" spans="1:49">
      <c r="B29" s="667" t="s">
        <v>2179</v>
      </c>
      <c r="C29" s="666" t="s">
        <v>89</v>
      </c>
      <c r="D29" s="666" t="s">
        <v>581</v>
      </c>
      <c r="E29" s="666" t="s">
        <v>741</v>
      </c>
      <c r="F29" s="666" t="s">
        <v>1297</v>
      </c>
      <c r="G29" s="666" t="s">
        <v>2083</v>
      </c>
      <c r="H29" s="666" t="s">
        <v>1738</v>
      </c>
      <c r="I29" s="666" t="s">
        <v>2173</v>
      </c>
      <c r="J29"/>
      <c r="K29"/>
      <c r="L29"/>
      <c r="M29"/>
      <c r="N29"/>
      <c r="O29"/>
      <c r="P29"/>
      <c r="Q29"/>
      <c r="R29"/>
      <c r="S29"/>
      <c r="T29"/>
      <c r="U29"/>
      <c r="V29"/>
      <c r="W29"/>
      <c r="X29"/>
      <c r="Y29"/>
      <c r="Z29"/>
      <c r="AA29"/>
      <c r="AB29"/>
      <c r="AC29"/>
    </row>
    <row r="30" spans="1:49">
      <c r="B30" s="668" t="s">
        <v>2180</v>
      </c>
      <c r="C30" s="669">
        <v>2</v>
      </c>
      <c r="D30" s="669">
        <v>1</v>
      </c>
      <c r="E30" s="669">
        <v>4</v>
      </c>
      <c r="F30" s="669">
        <v>5</v>
      </c>
      <c r="G30" s="669"/>
      <c r="H30" s="669">
        <v>4</v>
      </c>
      <c r="I30" s="669">
        <v>16</v>
      </c>
      <c r="J30"/>
      <c r="K30"/>
      <c r="L30"/>
      <c r="M30"/>
      <c r="N30"/>
      <c r="O30"/>
      <c r="P30"/>
      <c r="Q30"/>
      <c r="R30"/>
      <c r="S30"/>
      <c r="T30"/>
      <c r="U30"/>
      <c r="V30"/>
      <c r="W30"/>
      <c r="X30"/>
      <c r="Y30"/>
      <c r="Z30"/>
      <c r="AA30"/>
      <c r="AB30"/>
      <c r="AC30"/>
    </row>
    <row r="31" spans="1:49">
      <c r="B31" s="668" t="s">
        <v>2181</v>
      </c>
      <c r="C31" s="669">
        <v>21</v>
      </c>
      <c r="D31" s="669">
        <v>4</v>
      </c>
      <c r="E31" s="669">
        <v>58</v>
      </c>
      <c r="F31" s="669">
        <v>59</v>
      </c>
      <c r="G31" s="669">
        <v>10</v>
      </c>
      <c r="H31" s="669">
        <v>48</v>
      </c>
      <c r="I31" s="669">
        <v>200</v>
      </c>
      <c r="J31"/>
      <c r="K31"/>
      <c r="L31"/>
      <c r="M31"/>
      <c r="N31"/>
      <c r="O31"/>
      <c r="P31"/>
      <c r="Q31"/>
      <c r="R31"/>
      <c r="S31"/>
      <c r="T31"/>
      <c r="U31"/>
      <c r="V31"/>
      <c r="W31"/>
      <c r="X31"/>
      <c r="Y31"/>
      <c r="Z31"/>
      <c r="AA31"/>
      <c r="AB31"/>
      <c r="AC31"/>
    </row>
    <row r="32" spans="1:49">
      <c r="B32" s="668" t="s">
        <v>2182</v>
      </c>
      <c r="C32" s="669">
        <v>21</v>
      </c>
      <c r="D32" s="669">
        <v>16</v>
      </c>
      <c r="E32" s="669">
        <v>70</v>
      </c>
      <c r="F32" s="669">
        <v>55</v>
      </c>
      <c r="G32" s="669">
        <v>10</v>
      </c>
      <c r="H32" s="669">
        <v>46</v>
      </c>
      <c r="I32" s="669">
        <v>218</v>
      </c>
      <c r="J32"/>
      <c r="K32"/>
      <c r="L32"/>
      <c r="M32"/>
      <c r="N32"/>
      <c r="O32"/>
      <c r="P32"/>
      <c r="Q32"/>
      <c r="R32"/>
      <c r="S32"/>
      <c r="T32"/>
      <c r="U32"/>
      <c r="V32"/>
      <c r="W32"/>
      <c r="X32"/>
      <c r="Y32"/>
      <c r="Z32"/>
      <c r="AA32"/>
      <c r="AB32"/>
      <c r="AC32"/>
    </row>
    <row r="33" spans="1:29">
      <c r="B33" s="668" t="s">
        <v>2183</v>
      </c>
      <c r="C33" s="669">
        <v>52</v>
      </c>
      <c r="D33" s="669">
        <v>20</v>
      </c>
      <c r="E33" s="669">
        <v>75</v>
      </c>
      <c r="F33" s="669">
        <v>61</v>
      </c>
      <c r="G33" s="669">
        <v>9</v>
      </c>
      <c r="H33" s="669">
        <v>49</v>
      </c>
      <c r="I33" s="669">
        <v>266</v>
      </c>
      <c r="J33"/>
      <c r="K33"/>
      <c r="L33"/>
      <c r="M33"/>
      <c r="N33"/>
      <c r="O33"/>
      <c r="P33"/>
      <c r="Q33"/>
      <c r="R33"/>
      <c r="S33"/>
      <c r="T33"/>
      <c r="U33"/>
      <c r="V33"/>
      <c r="W33"/>
      <c r="X33"/>
      <c r="Y33"/>
      <c r="Z33"/>
      <c r="AA33"/>
      <c r="AB33"/>
      <c r="AC33"/>
    </row>
    <row r="34" spans="1:29">
      <c r="B34"/>
      <c r="C34"/>
      <c r="D34"/>
      <c r="E34"/>
      <c r="F34"/>
      <c r="G34"/>
      <c r="H34"/>
      <c r="I34"/>
      <c r="J34"/>
      <c r="K34"/>
      <c r="L34"/>
      <c r="M34"/>
      <c r="N34"/>
      <c r="O34"/>
      <c r="P34"/>
      <c r="Q34"/>
      <c r="R34"/>
      <c r="S34"/>
      <c r="T34"/>
      <c r="U34"/>
      <c r="V34"/>
      <c r="W34"/>
      <c r="X34"/>
      <c r="Y34"/>
      <c r="Z34"/>
      <c r="AA34"/>
      <c r="AB34"/>
      <c r="AC34"/>
    </row>
    <row r="35" spans="1:29">
      <c r="B35"/>
      <c r="C35"/>
      <c r="D35"/>
      <c r="E35"/>
      <c r="F35"/>
      <c r="G35"/>
      <c r="H35"/>
      <c r="I35"/>
      <c r="J35"/>
      <c r="K35"/>
      <c r="L35"/>
      <c r="M35"/>
      <c r="N35"/>
      <c r="O35"/>
      <c r="P35"/>
      <c r="Q35"/>
      <c r="R35"/>
      <c r="S35"/>
      <c r="T35"/>
      <c r="U35"/>
      <c r="V35"/>
      <c r="W35"/>
      <c r="X35"/>
      <c r="Y35"/>
      <c r="Z35"/>
      <c r="AA35"/>
      <c r="AB35"/>
      <c r="AC35"/>
    </row>
    <row r="36" spans="1:29">
      <c r="B36"/>
      <c r="C36"/>
      <c r="D36"/>
      <c r="E36"/>
      <c r="F36"/>
      <c r="G36"/>
      <c r="H36"/>
      <c r="I36"/>
    </row>
    <row r="40" spans="1:29">
      <c r="A40"/>
      <c r="B40"/>
      <c r="C40"/>
    </row>
    <row r="41" spans="1:29" hidden="1">
      <c r="A41" s="32" t="s">
        <v>2184</v>
      </c>
    </row>
    <row r="42" spans="1:29" hidden="1">
      <c r="A42" s="680" t="s">
        <v>46</v>
      </c>
      <c r="B42" s="680" t="s">
        <v>2161</v>
      </c>
      <c r="C42" s="681" t="s">
        <v>2163</v>
      </c>
      <c r="D42" s="681" t="s">
        <v>2164</v>
      </c>
    </row>
    <row r="43" spans="1:29" hidden="1">
      <c r="A43" s="680"/>
      <c r="B43" s="680"/>
      <c r="C43" s="682"/>
      <c r="D43" s="682"/>
    </row>
    <row r="44" spans="1:29" hidden="1">
      <c r="A44" s="30">
        <v>1</v>
      </c>
      <c r="B44" s="28" t="s">
        <v>162</v>
      </c>
      <c r="C44" s="31">
        <v>0</v>
      </c>
      <c r="D44" s="31">
        <v>1</v>
      </c>
    </row>
    <row r="45" spans="1:29" hidden="1">
      <c r="A45" s="30">
        <v>2</v>
      </c>
      <c r="B45" s="28" t="s">
        <v>176</v>
      </c>
      <c r="C45" s="31">
        <v>0.8</v>
      </c>
      <c r="D45" s="31">
        <v>0.2</v>
      </c>
    </row>
    <row r="46" spans="1:29" customFormat="1" hidden="1">
      <c r="A46" s="30">
        <v>3</v>
      </c>
      <c r="B46" s="28" t="s">
        <v>130</v>
      </c>
      <c r="C46" s="31">
        <v>1</v>
      </c>
      <c r="D46" s="31">
        <v>0</v>
      </c>
    </row>
    <row r="47" spans="1:29" hidden="1">
      <c r="A47" s="30">
        <v>5</v>
      </c>
      <c r="B47" s="28" t="s">
        <v>188</v>
      </c>
      <c r="C47" s="31">
        <v>1</v>
      </c>
      <c r="D47" s="31">
        <v>0</v>
      </c>
    </row>
    <row r="48" spans="1:29" hidden="1">
      <c r="A48" s="30">
        <v>7</v>
      </c>
      <c r="B48" s="28" t="s">
        <v>91</v>
      </c>
      <c r="C48" s="31">
        <v>1</v>
      </c>
      <c r="D48" s="31">
        <v>0</v>
      </c>
    </row>
    <row r="49" spans="1:14" hidden="1">
      <c r="A49" s="30">
        <v>8</v>
      </c>
      <c r="B49" s="28" t="s">
        <v>115</v>
      </c>
      <c r="C49" s="31">
        <v>1</v>
      </c>
      <c r="D49" s="31">
        <v>0</v>
      </c>
    </row>
    <row r="50" spans="1:14" hidden="1">
      <c r="A50" s="30">
        <v>9</v>
      </c>
      <c r="B50" s="28" t="s">
        <v>582</v>
      </c>
      <c r="C50" s="31">
        <v>1</v>
      </c>
      <c r="D50" s="31">
        <v>0</v>
      </c>
    </row>
    <row r="51" spans="1:14" hidden="1">
      <c r="A51" s="36">
        <v>12</v>
      </c>
      <c r="B51" s="37" t="s">
        <v>2173</v>
      </c>
      <c r="C51" s="42">
        <v>0.97222222222222221</v>
      </c>
      <c r="D51" s="42">
        <v>2.777777777777779E-2</v>
      </c>
    </row>
    <row r="52" spans="1:14" hidden="1">
      <c r="A52" s="400"/>
      <c r="B52" s="32"/>
      <c r="C52" s="401"/>
      <c r="D52" s="401"/>
    </row>
    <row r="53" spans="1:14" hidden="1">
      <c r="A53" s="400"/>
      <c r="B53" s="32"/>
      <c r="C53" s="401"/>
      <c r="D53" s="401"/>
    </row>
    <row r="54" spans="1:14" hidden="1">
      <c r="A54" s="32" t="s">
        <v>2185</v>
      </c>
    </row>
    <row r="55" spans="1:14" ht="15.4" hidden="1">
      <c r="A55" s="225" t="s">
        <v>2186</v>
      </c>
      <c r="B55" s="225"/>
      <c r="C55" s="226"/>
      <c r="D55" s="226"/>
      <c r="E55" s="227"/>
      <c r="F55" s="227"/>
      <c r="G55" s="226"/>
      <c r="H55" s="226"/>
      <c r="I55" s="224"/>
      <c r="J55" s="224"/>
      <c r="K55" s="224"/>
    </row>
    <row r="56" spans="1:14" ht="15.4" hidden="1">
      <c r="A56" s="225"/>
      <c r="B56" s="225"/>
      <c r="C56" s="226"/>
      <c r="D56" s="226"/>
      <c r="E56" s="227"/>
      <c r="F56" s="227"/>
      <c r="G56" s="226"/>
      <c r="H56" s="226"/>
      <c r="I56" s="224"/>
      <c r="J56" s="224"/>
      <c r="K56" s="224"/>
    </row>
    <row r="57" spans="1:14" ht="30" hidden="1">
      <c r="A57" s="226"/>
      <c r="B57" s="228" t="s">
        <v>2187</v>
      </c>
      <c r="C57" s="229" t="s">
        <v>2188</v>
      </c>
      <c r="D57" s="229" t="s">
        <v>2189</v>
      </c>
      <c r="E57" s="229" t="s">
        <v>2190</v>
      </c>
      <c r="F57" s="230" t="s">
        <v>84</v>
      </c>
      <c r="G57" s="231"/>
      <c r="H57" s="232"/>
      <c r="I57" s="224"/>
      <c r="J57" s="224"/>
      <c r="K57" s="224"/>
    </row>
    <row r="58" spans="1:14" s="171" customFormat="1" ht="61.5" hidden="1">
      <c r="A58" s="355"/>
      <c r="B58" s="233">
        <v>1</v>
      </c>
      <c r="C58" s="392" t="s">
        <v>70</v>
      </c>
      <c r="D58" s="391">
        <v>7</v>
      </c>
      <c r="E58" s="234">
        <f>D58/$D$62</f>
        <v>9.7222222222222224E-2</v>
      </c>
      <c r="F58" s="393" t="s">
        <v>2191</v>
      </c>
      <c r="G58" s="394"/>
      <c r="H58" s="395"/>
      <c r="I58" s="396"/>
      <c r="J58" s="396"/>
      <c r="K58" s="396"/>
      <c r="L58" s="397"/>
      <c r="M58" s="397"/>
      <c r="N58" s="397"/>
    </row>
    <row r="59" spans="1:14" s="171" customFormat="1" ht="61.5" hidden="1">
      <c r="A59" s="355"/>
      <c r="B59" s="233">
        <v>2</v>
      </c>
      <c r="C59" s="392" t="s">
        <v>72</v>
      </c>
      <c r="D59" s="391">
        <v>59</v>
      </c>
      <c r="E59" s="234">
        <f t="shared" ref="E59:E61" si="31">D59/$D$62</f>
        <v>0.81944444444444442</v>
      </c>
      <c r="F59" s="398" t="s">
        <v>2192</v>
      </c>
      <c r="G59" s="399"/>
      <c r="H59" s="395"/>
      <c r="I59" s="396"/>
      <c r="J59" s="396"/>
      <c r="K59" s="396"/>
      <c r="L59" s="397"/>
      <c r="M59" s="397"/>
      <c r="N59" s="397"/>
    </row>
    <row r="60" spans="1:14" s="171" customFormat="1" ht="61.5" hidden="1">
      <c r="A60" s="355"/>
      <c r="B60" s="233">
        <v>3</v>
      </c>
      <c r="C60" s="392" t="s">
        <v>74</v>
      </c>
      <c r="D60" s="391">
        <v>54</v>
      </c>
      <c r="E60" s="234">
        <f t="shared" si="31"/>
        <v>0.75</v>
      </c>
      <c r="F60" s="398" t="s">
        <v>2192</v>
      </c>
      <c r="G60" s="399"/>
      <c r="H60" s="395"/>
      <c r="I60" s="396"/>
      <c r="J60" s="396"/>
      <c r="K60" s="396"/>
      <c r="L60" s="397"/>
      <c r="M60" s="397"/>
      <c r="N60" s="397"/>
    </row>
    <row r="61" spans="1:14" s="171" customFormat="1" ht="61.5" hidden="1">
      <c r="A61" s="355"/>
      <c r="B61" s="233">
        <v>4</v>
      </c>
      <c r="C61" s="392" t="s">
        <v>76</v>
      </c>
      <c r="D61" s="391">
        <v>60</v>
      </c>
      <c r="E61" s="234">
        <f t="shared" si="31"/>
        <v>0.83333333333333337</v>
      </c>
      <c r="F61" s="398" t="s">
        <v>2192</v>
      </c>
      <c r="G61" s="399"/>
      <c r="H61" s="395"/>
      <c r="I61" s="396"/>
      <c r="J61" s="396"/>
      <c r="K61" s="396"/>
      <c r="L61" s="397"/>
      <c r="M61" s="397"/>
      <c r="N61" s="397"/>
    </row>
    <row r="62" spans="1:14" ht="15.4" hidden="1">
      <c r="A62" s="226"/>
      <c r="B62" s="679" t="s">
        <v>2193</v>
      </c>
      <c r="C62" s="679"/>
      <c r="D62" s="236">
        <v>72</v>
      </c>
      <c r="E62" s="236"/>
      <c r="F62" s="236"/>
      <c r="G62" s="236"/>
      <c r="H62" s="236"/>
      <c r="I62" s="224"/>
      <c r="J62" s="224"/>
      <c r="K62" s="224"/>
    </row>
    <row r="63" spans="1:14" ht="15.4" hidden="1">
      <c r="A63" s="237" t="s">
        <v>2194</v>
      </c>
      <c r="B63" s="237"/>
      <c r="C63" s="237"/>
      <c r="D63" s="237"/>
      <c r="E63" s="232"/>
      <c r="F63" s="232"/>
      <c r="G63" s="232"/>
      <c r="H63" s="232"/>
      <c r="I63" s="224"/>
      <c r="J63" s="224"/>
      <c r="K63" s="224"/>
    </row>
    <row r="64" spans="1:14" ht="15.4" hidden="1">
      <c r="A64" s="232"/>
      <c r="B64" s="238" t="s">
        <v>2187</v>
      </c>
      <c r="C64" s="230" t="s">
        <v>2195</v>
      </c>
      <c r="D64" s="239" t="s">
        <v>2196</v>
      </c>
      <c r="E64" s="684" t="s">
        <v>2197</v>
      </c>
      <c r="F64" s="684"/>
      <c r="G64" s="684" t="s">
        <v>2198</v>
      </c>
      <c r="H64" s="684"/>
      <c r="I64" s="224"/>
      <c r="J64" s="224"/>
      <c r="K64" s="224"/>
    </row>
    <row r="65" spans="1:14" s="38" customFormat="1" ht="67.5" hidden="1" customHeight="1">
      <c r="A65" s="403"/>
      <c r="B65" s="233">
        <v>1</v>
      </c>
      <c r="C65" s="398" t="s">
        <v>176</v>
      </c>
      <c r="D65" s="367" t="s">
        <v>2199</v>
      </c>
      <c r="E65" s="685" t="s">
        <v>2200</v>
      </c>
      <c r="F65" s="685"/>
      <c r="G65" s="686" t="s">
        <v>2201</v>
      </c>
      <c r="H65" s="686"/>
      <c r="I65" s="404"/>
      <c r="J65" s="404"/>
      <c r="K65" s="404"/>
      <c r="L65" s="405"/>
      <c r="M65" s="405"/>
      <c r="N65" s="405"/>
    </row>
    <row r="66" spans="1:14" ht="15.4" hidden="1">
      <c r="A66" s="232"/>
      <c r="B66" s="233">
        <v>2</v>
      </c>
      <c r="C66" s="235" t="s">
        <v>162</v>
      </c>
      <c r="D66" s="372" t="s">
        <v>2202</v>
      </c>
      <c r="E66" s="687" t="s">
        <v>2203</v>
      </c>
      <c r="F66" s="687"/>
      <c r="G66" s="687" t="s">
        <v>2204</v>
      </c>
      <c r="H66" s="687"/>
      <c r="I66" s="224"/>
      <c r="J66" s="224"/>
      <c r="K66" s="224"/>
    </row>
    <row r="67" spans="1:14" ht="15.4" hidden="1">
      <c r="A67" s="240" t="s">
        <v>2205</v>
      </c>
      <c r="B67" s="241"/>
      <c r="C67" s="241"/>
      <c r="D67" s="242"/>
      <c r="E67" s="242"/>
      <c r="F67" s="232"/>
      <c r="G67" s="232"/>
      <c r="H67" s="232"/>
    </row>
    <row r="68" spans="1:14" ht="119.45" hidden="1" customHeight="1">
      <c r="A68" s="243"/>
      <c r="B68" s="683" t="s">
        <v>2206</v>
      </c>
      <c r="C68" s="683"/>
      <c r="D68" s="683"/>
      <c r="E68" s="683"/>
      <c r="F68" s="683"/>
      <c r="G68" s="683"/>
      <c r="H68" s="683"/>
    </row>
    <row r="69" spans="1:14" hidden="1"/>
    <row r="70" spans="1:14" hidden="1"/>
  </sheetData>
  <autoFilter ref="A2:AS2" xr:uid="{00000000-0001-0000-0200-000000000000}">
    <filterColumn colId="2" showButton="0"/>
    <filterColumn colId="3" showButton="0"/>
    <filterColumn colId="4" showButton="0"/>
    <filterColumn colId="5" showButton="0"/>
    <filterColumn colId="7" showButton="0"/>
    <filterColumn colId="8" showButton="0"/>
    <filterColumn colId="9" showButton="0"/>
    <filterColumn colId="10" showButton="0"/>
    <filterColumn colId="12" showButton="0"/>
    <filterColumn colId="13" showButton="0"/>
    <filterColumn colId="14" showButton="0"/>
    <filterColumn colId="15" showButton="0"/>
    <filterColumn colId="17" showButton="0"/>
    <filterColumn colId="18" showButton="0"/>
    <filterColumn colId="19" showButton="0"/>
    <filterColumn colId="20" showButton="0"/>
  </autoFilter>
  <mergeCells count="19">
    <mergeCell ref="B68:H68"/>
    <mergeCell ref="E64:F64"/>
    <mergeCell ref="G64:H64"/>
    <mergeCell ref="E65:F65"/>
    <mergeCell ref="G65:H65"/>
    <mergeCell ref="E66:F66"/>
    <mergeCell ref="G66:H66"/>
    <mergeCell ref="W2:AA2"/>
    <mergeCell ref="B62:C62"/>
    <mergeCell ref="R2:V2"/>
    <mergeCell ref="A42:A43"/>
    <mergeCell ref="B42:B43"/>
    <mergeCell ref="C42:C43"/>
    <mergeCell ref="D42:D43"/>
    <mergeCell ref="M2:Q2"/>
    <mergeCell ref="H2:L2"/>
    <mergeCell ref="C2:G2"/>
    <mergeCell ref="B2:B3"/>
    <mergeCell ref="A2:A3"/>
  </mergeCells>
  <pageMargins left="0.7" right="0.7" top="0.75" bottom="0.75" header="0.3" footer="0.3"/>
  <headerFooter>
    <oddHeader>&amp;R&amp;"Aptos"&amp;11&amp;KFF0000 Nội bộ WCM&amp;1#_x000D_</oddHeader>
  </headerFooter>
  <customProperties>
    <customPr name="_pios_id" r:id="rId4"/>
  </customProperties>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6"/>
  <sheetViews>
    <sheetView topLeftCell="A3" workbookViewId="0">
      <selection activeCell="K4" sqref="K4"/>
    </sheetView>
  </sheetViews>
  <sheetFormatPr defaultRowHeight="13.5"/>
  <cols>
    <col min="1" max="1" width="19" customWidth="1"/>
    <col min="2" max="2" width="18.875" customWidth="1"/>
    <col min="3" max="3" width="22.4375" customWidth="1"/>
    <col min="4" max="4" width="25.4375" customWidth="1"/>
    <col min="5" max="5" width="22.875" style="1" customWidth="1"/>
    <col min="6" max="6" width="19.4375" customWidth="1"/>
    <col min="7" max="7" width="25.875" customWidth="1"/>
    <col min="8" max="9" width="29.4375" customWidth="1"/>
    <col min="10" max="10" width="40.875" customWidth="1"/>
    <col min="11" max="11" width="37.4375" customWidth="1"/>
    <col min="12" max="12" width="36.4375" customWidth="1"/>
  </cols>
  <sheetData>
    <row r="1" spans="1:12" ht="48.95" customHeight="1">
      <c r="G1" s="688" t="s">
        <v>2207</v>
      </c>
      <c r="H1" s="689"/>
      <c r="I1" s="689"/>
      <c r="J1" s="689"/>
      <c r="K1" s="689"/>
      <c r="L1" s="689"/>
    </row>
    <row r="2" spans="1:12" ht="31.5" customHeight="1">
      <c r="A2" s="10" t="s">
        <v>55</v>
      </c>
      <c r="B2" s="10" t="s">
        <v>49</v>
      </c>
      <c r="C2" s="10" t="s">
        <v>50</v>
      </c>
      <c r="D2" s="11" t="s">
        <v>56</v>
      </c>
      <c r="E2" s="23" t="s">
        <v>2208</v>
      </c>
      <c r="F2" s="12" t="s">
        <v>2209</v>
      </c>
      <c r="G2" s="15" t="s">
        <v>2210</v>
      </c>
      <c r="H2" s="16" t="s">
        <v>72</v>
      </c>
      <c r="I2" s="20" t="s">
        <v>74</v>
      </c>
      <c r="J2" s="20" t="s">
        <v>74</v>
      </c>
      <c r="K2" s="13" t="s">
        <v>76</v>
      </c>
      <c r="L2" s="13" t="s">
        <v>76</v>
      </c>
    </row>
    <row r="3" spans="1:12" s="5" customFormat="1" ht="81.95" customHeight="1">
      <c r="A3" s="9" t="s">
        <v>132</v>
      </c>
      <c r="B3" s="9" t="s">
        <v>2211</v>
      </c>
      <c r="C3" s="8" t="s">
        <v>188</v>
      </c>
      <c r="D3" s="8" t="s">
        <v>697</v>
      </c>
      <c r="E3" s="24" t="s">
        <v>2212</v>
      </c>
      <c r="F3" s="9" t="s">
        <v>107</v>
      </c>
      <c r="G3" s="9" t="s">
        <v>1629</v>
      </c>
      <c r="H3" s="17" t="s">
        <v>2213</v>
      </c>
      <c r="I3" s="22" t="s">
        <v>865</v>
      </c>
      <c r="J3" s="21" t="s">
        <v>2214</v>
      </c>
      <c r="K3" s="19" t="s">
        <v>639</v>
      </c>
      <c r="L3" s="19" t="s">
        <v>2215</v>
      </c>
    </row>
    <row r="4" spans="1:12" s="5" customFormat="1" ht="120.6" customHeight="1">
      <c r="A4" s="9" t="s">
        <v>178</v>
      </c>
      <c r="B4" s="9" t="s">
        <v>630</v>
      </c>
      <c r="C4" s="8" t="s">
        <v>787</v>
      </c>
      <c r="D4" s="8" t="s">
        <v>507</v>
      </c>
      <c r="E4" s="24" t="s">
        <v>2216</v>
      </c>
      <c r="F4" s="9" t="s">
        <v>428</v>
      </c>
      <c r="G4" s="9" t="s">
        <v>461</v>
      </c>
      <c r="H4" s="17" t="s">
        <v>2217</v>
      </c>
      <c r="I4" s="22" t="s">
        <v>247</v>
      </c>
      <c r="J4" s="22" t="s">
        <v>2218</v>
      </c>
      <c r="K4" s="17" t="s">
        <v>128</v>
      </c>
      <c r="L4" s="19" t="s">
        <v>2219</v>
      </c>
    </row>
    <row r="5" spans="1:12" s="5" customFormat="1" ht="95.1" customHeight="1">
      <c r="A5" s="9" t="s">
        <v>648</v>
      </c>
      <c r="B5" s="9" t="s">
        <v>161</v>
      </c>
      <c r="C5" s="8" t="s">
        <v>162</v>
      </c>
      <c r="D5" s="8" t="s">
        <v>97</v>
      </c>
      <c r="E5" s="24" t="s">
        <v>1070</v>
      </c>
      <c r="F5" s="9" t="s">
        <v>2220</v>
      </c>
      <c r="G5" s="9" t="s">
        <v>382</v>
      </c>
      <c r="H5" s="17" t="s">
        <v>1378</v>
      </c>
      <c r="I5" s="22" t="s">
        <v>1218</v>
      </c>
      <c r="J5" s="22" t="s">
        <v>2221</v>
      </c>
      <c r="K5" s="17" t="s">
        <v>174</v>
      </c>
      <c r="L5" s="19" t="s">
        <v>2222</v>
      </c>
    </row>
    <row r="6" spans="1:12" s="5" customFormat="1" ht="81.75">
      <c r="A6" s="9" t="s">
        <v>96</v>
      </c>
      <c r="B6" s="9" t="s">
        <v>2223</v>
      </c>
      <c r="C6" s="8" t="s">
        <v>2224</v>
      </c>
      <c r="E6" s="24" t="s">
        <v>2225</v>
      </c>
      <c r="G6" s="9" t="s">
        <v>748</v>
      </c>
      <c r="H6" s="17" t="s">
        <v>140</v>
      </c>
      <c r="I6" s="25"/>
      <c r="K6" s="8" t="s">
        <v>976</v>
      </c>
      <c r="L6" s="19" t="s">
        <v>2226</v>
      </c>
    </row>
    <row r="7" spans="1:12">
      <c r="B7" s="14" t="s">
        <v>2227</v>
      </c>
      <c r="C7" s="2" t="s">
        <v>291</v>
      </c>
      <c r="E7" s="24" t="s">
        <v>2228</v>
      </c>
      <c r="H7" s="18" t="s">
        <v>150</v>
      </c>
      <c r="I7" s="26"/>
      <c r="K7" s="2" t="s">
        <v>110</v>
      </c>
      <c r="L7" s="29" t="s">
        <v>2229</v>
      </c>
    </row>
    <row r="8" spans="1:12">
      <c r="C8" s="2" t="s">
        <v>2230</v>
      </c>
      <c r="E8" s="24" t="s">
        <v>723</v>
      </c>
      <c r="H8" s="18" t="s">
        <v>108</v>
      </c>
      <c r="I8" s="26"/>
    </row>
    <row r="9" spans="1:12">
      <c r="C9" s="2" t="s">
        <v>2231</v>
      </c>
      <c r="E9" s="24" t="s">
        <v>217</v>
      </c>
      <c r="H9" s="18" t="s">
        <v>110</v>
      </c>
      <c r="I9" s="26"/>
    </row>
    <row r="10" spans="1:12">
      <c r="C10" s="2" t="s">
        <v>2232</v>
      </c>
      <c r="E10" s="24" t="s">
        <v>882</v>
      </c>
    </row>
    <row r="11" spans="1:12">
      <c r="C11" s="2" t="s">
        <v>2233</v>
      </c>
      <c r="E11" s="24" t="s">
        <v>2234</v>
      </c>
    </row>
    <row r="12" spans="1:12">
      <c r="C12" s="2" t="s">
        <v>91</v>
      </c>
      <c r="E12" s="24" t="s">
        <v>432</v>
      </c>
    </row>
    <row r="13" spans="1:12">
      <c r="C13" s="2" t="s">
        <v>2235</v>
      </c>
      <c r="E13" s="24" t="s">
        <v>966</v>
      </c>
    </row>
    <row r="14" spans="1:12">
      <c r="C14" s="2" t="s">
        <v>594</v>
      </c>
      <c r="E14" s="24" t="s">
        <v>615</v>
      </c>
    </row>
    <row r="15" spans="1:12">
      <c r="C15" s="2" t="s">
        <v>2236</v>
      </c>
      <c r="E15" s="24" t="s">
        <v>280</v>
      </c>
    </row>
    <row r="16" spans="1:12">
      <c r="C16" s="2" t="s">
        <v>386</v>
      </c>
      <c r="E16" s="24" t="s">
        <v>250</v>
      </c>
    </row>
    <row r="17" spans="3:5">
      <c r="C17" s="2" t="s">
        <v>2237</v>
      </c>
      <c r="E17" s="24" t="s">
        <v>2047</v>
      </c>
    </row>
    <row r="18" spans="3:5">
      <c r="C18" s="2" t="s">
        <v>130</v>
      </c>
      <c r="E18" s="24" t="s">
        <v>118</v>
      </c>
    </row>
    <row r="19" spans="3:5">
      <c r="C19" s="2" t="s">
        <v>582</v>
      </c>
      <c r="E19" s="24" t="s">
        <v>165</v>
      </c>
    </row>
    <row r="20" spans="3:5">
      <c r="C20" s="2" t="s">
        <v>2238</v>
      </c>
      <c r="E20" s="24" t="s">
        <v>153</v>
      </c>
    </row>
    <row r="21" spans="3:5">
      <c r="C21" s="2" t="s">
        <v>115</v>
      </c>
      <c r="E21" s="24" t="s">
        <v>239</v>
      </c>
    </row>
    <row r="22" spans="3:5">
      <c r="C22" s="2" t="s">
        <v>176</v>
      </c>
      <c r="E22" s="24" t="s">
        <v>199</v>
      </c>
    </row>
    <row r="23" spans="3:5">
      <c r="E23" s="24" t="s">
        <v>311</v>
      </c>
    </row>
    <row r="24" spans="3:5">
      <c r="E24" s="24" t="s">
        <v>95</v>
      </c>
    </row>
    <row r="25" spans="3:5">
      <c r="E25" s="24" t="s">
        <v>320</v>
      </c>
    </row>
    <row r="26" spans="3:5">
      <c r="E26" s="24" t="s">
        <v>419</v>
      </c>
    </row>
    <row r="27" spans="3:5">
      <c r="E27" s="24" t="s">
        <v>2239</v>
      </c>
    </row>
    <row r="28" spans="3:5">
      <c r="E28" s="24" t="s">
        <v>2240</v>
      </c>
    </row>
    <row r="29" spans="3:5">
      <c r="E29" s="24" t="s">
        <v>2241</v>
      </c>
    </row>
    <row r="30" spans="3:5">
      <c r="E30" s="24" t="s">
        <v>1197</v>
      </c>
    </row>
    <row r="31" spans="3:5">
      <c r="E31" s="24" t="s">
        <v>2242</v>
      </c>
    </row>
    <row r="32" spans="3:5">
      <c r="E32" s="24" t="s">
        <v>1600</v>
      </c>
    </row>
    <row r="33" spans="5:5">
      <c r="E33" s="24" t="s">
        <v>568</v>
      </c>
    </row>
    <row r="34" spans="5:5">
      <c r="E34" s="24" t="s">
        <v>389</v>
      </c>
    </row>
    <row r="35" spans="5:5">
      <c r="E35" s="24" t="s">
        <v>2243</v>
      </c>
    </row>
    <row r="36" spans="5:5">
      <c r="E36" s="24" t="s">
        <v>2244</v>
      </c>
    </row>
  </sheetData>
  <autoFilter ref="A2:L2" xr:uid="{00000000-0009-0000-0000-000004000000}"/>
  <mergeCells count="1">
    <mergeCell ref="G1:L1"/>
  </mergeCells>
  <pageMargins left="0.7" right="0.7" top="0.75" bottom="0.75" header="0.3" footer="0.3"/>
  <headerFooter>
    <oddHeader>&amp;R&amp;"Aptos"&amp;11&amp;KFF0000 Nội bộ WCM&amp;1#_x000D_</oddHeader>
  </headerFooter>
  <customProperties>
    <customPr name="_pios_id" r:id="rId1"/>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BF546-CAED-465C-AB6C-A1A5E074E239}">
  <dimension ref="A1:AF73"/>
  <sheetViews>
    <sheetView workbookViewId="0">
      <selection activeCell="B1" sqref="B1"/>
    </sheetView>
  </sheetViews>
  <sheetFormatPr defaultRowHeight="13.5"/>
  <cols>
    <col min="1" max="1" width="19.125" customWidth="1"/>
    <col min="2" max="2" width="7.4375" bestFit="1" customWidth="1"/>
    <col min="3" max="3" width="17" bestFit="1" customWidth="1"/>
    <col min="4" max="4" width="15.6875" bestFit="1" customWidth="1"/>
    <col min="5" max="5" width="29" bestFit="1" customWidth="1"/>
    <col min="6" max="6" width="19.875" bestFit="1" customWidth="1"/>
    <col min="7" max="7" width="58.875" bestFit="1" customWidth="1"/>
    <col min="8" max="8" width="31.5625" bestFit="1" customWidth="1"/>
    <col min="9" max="9" width="10" bestFit="1" customWidth="1"/>
    <col min="10" max="10" width="21.875" bestFit="1" customWidth="1"/>
    <col min="11" max="11" width="19.5625" bestFit="1" customWidth="1"/>
    <col min="12" max="12" width="22" bestFit="1" customWidth="1"/>
    <col min="13" max="13" width="10.5625" bestFit="1" customWidth="1"/>
    <col min="14" max="14" width="40" customWidth="1"/>
    <col min="15" max="17" width="81.125" bestFit="1" customWidth="1"/>
    <col min="18" max="18" width="34.875" bestFit="1" customWidth="1"/>
    <col min="19" max="19" width="76.875" bestFit="1" customWidth="1"/>
    <col min="20" max="20" width="20.875" style="407" bestFit="1" customWidth="1"/>
    <col min="21" max="21" width="27.875" style="407" bestFit="1" customWidth="1"/>
    <col min="22" max="22" width="26.6875" style="407" bestFit="1" customWidth="1"/>
    <col min="23" max="23" width="29.5625" style="407" bestFit="1" customWidth="1"/>
    <col min="24" max="24" width="25.4375" bestFit="1" customWidth="1"/>
    <col min="25" max="25" width="12.6875" style="407" bestFit="1" customWidth="1"/>
    <col min="26" max="26" width="34.4375" bestFit="1" customWidth="1"/>
    <col min="27" max="27" width="77.6875" bestFit="1" customWidth="1"/>
    <col min="28" max="28" width="81.125" bestFit="1" customWidth="1"/>
    <col min="29" max="29" width="32" bestFit="1" customWidth="1"/>
    <col min="30" max="30" width="6.4375" bestFit="1" customWidth="1"/>
    <col min="31" max="31" width="12.125" bestFit="1" customWidth="1"/>
    <col min="32" max="32" width="24.875" bestFit="1" customWidth="1"/>
  </cols>
  <sheetData>
    <row r="1" spans="1:32">
      <c r="A1" t="s">
        <v>2245</v>
      </c>
      <c r="B1" t="s">
        <v>47</v>
      </c>
      <c r="C1" t="s">
        <v>48</v>
      </c>
      <c r="D1" t="s">
        <v>2246</v>
      </c>
      <c r="E1" t="s">
        <v>49</v>
      </c>
      <c r="F1" t="s">
        <v>50</v>
      </c>
      <c r="G1" t="s">
        <v>51</v>
      </c>
      <c r="H1" t="s">
        <v>52</v>
      </c>
      <c r="I1" t="s">
        <v>2247</v>
      </c>
      <c r="J1" t="s">
        <v>54</v>
      </c>
      <c r="K1" t="s">
        <v>55</v>
      </c>
      <c r="L1" t="s">
        <v>56</v>
      </c>
      <c r="M1" t="s">
        <v>57</v>
      </c>
      <c r="N1" t="s">
        <v>58</v>
      </c>
      <c r="O1" t="s">
        <v>2248</v>
      </c>
      <c r="P1" t="s">
        <v>2249</v>
      </c>
      <c r="Q1" t="s">
        <v>34</v>
      </c>
      <c r="R1" t="s">
        <v>62</v>
      </c>
      <c r="S1" t="s">
        <v>63</v>
      </c>
      <c r="T1" s="407" t="s">
        <v>2250</v>
      </c>
      <c r="U1" s="407" t="s">
        <v>2251</v>
      </c>
      <c r="V1" s="407" t="s">
        <v>2252</v>
      </c>
      <c r="W1" s="407" t="s">
        <v>2253</v>
      </c>
      <c r="X1" t="s">
        <v>2254</v>
      </c>
      <c r="Y1" s="407" t="s">
        <v>2255</v>
      </c>
      <c r="Z1" t="s">
        <v>2256</v>
      </c>
      <c r="AA1" t="s">
        <v>83</v>
      </c>
      <c r="AB1" t="s">
        <v>2257</v>
      </c>
      <c r="AC1" t="s">
        <v>2258</v>
      </c>
      <c r="AD1" t="s">
        <v>85</v>
      </c>
      <c r="AE1" t="s">
        <v>86</v>
      </c>
      <c r="AF1" t="s">
        <v>2259</v>
      </c>
    </row>
    <row r="2" spans="1:32">
      <c r="A2" t="s">
        <v>2245</v>
      </c>
      <c r="B2">
        <v>2026</v>
      </c>
      <c r="C2">
        <v>3</v>
      </c>
      <c r="D2">
        <v>11</v>
      </c>
      <c r="E2" t="s">
        <v>630</v>
      </c>
      <c r="F2" t="s">
        <v>582</v>
      </c>
      <c r="G2" t="s">
        <v>2260</v>
      </c>
      <c r="H2" t="s">
        <v>2261</v>
      </c>
      <c r="I2" t="s">
        <v>2262</v>
      </c>
      <c r="J2" t="s">
        <v>419</v>
      </c>
      <c r="K2" t="s">
        <v>178</v>
      </c>
      <c r="L2" t="s">
        <v>507</v>
      </c>
      <c r="M2">
        <v>123</v>
      </c>
      <c r="N2" t="s">
        <v>2263</v>
      </c>
      <c r="O2" t="s">
        <v>2264</v>
      </c>
      <c r="P2" t="s">
        <v>2265</v>
      </c>
      <c r="Q2" t="s">
        <v>2266</v>
      </c>
      <c r="R2">
        <v>123456789</v>
      </c>
      <c r="S2" t="s">
        <v>2267</v>
      </c>
      <c r="T2" s="407">
        <v>0</v>
      </c>
      <c r="U2" s="407">
        <v>0</v>
      </c>
      <c r="V2" s="407">
        <v>0</v>
      </c>
      <c r="W2" s="407">
        <v>0</v>
      </c>
      <c r="X2" t="s">
        <v>2268</v>
      </c>
      <c r="Y2" s="407" t="s">
        <v>2269</v>
      </c>
      <c r="Z2" t="s">
        <v>2270</v>
      </c>
      <c r="AA2" t="s">
        <v>2269</v>
      </c>
      <c r="AB2" t="s">
        <v>2271</v>
      </c>
      <c r="AC2" t="s">
        <v>2272</v>
      </c>
      <c r="AD2">
        <v>0</v>
      </c>
      <c r="AE2">
        <v>0</v>
      </c>
      <c r="AF2">
        <v>0</v>
      </c>
    </row>
    <row r="3" spans="1:32">
      <c r="A3" t="s">
        <v>2273</v>
      </c>
      <c r="B3">
        <v>2026</v>
      </c>
      <c r="C3">
        <v>3</v>
      </c>
      <c r="D3">
        <v>26</v>
      </c>
      <c r="E3" t="s">
        <v>630</v>
      </c>
      <c r="F3" t="s">
        <v>188</v>
      </c>
      <c r="G3" t="s">
        <v>398</v>
      </c>
      <c r="H3" t="s">
        <v>2274</v>
      </c>
      <c r="I3" t="s">
        <v>2262</v>
      </c>
      <c r="J3" t="s">
        <v>217</v>
      </c>
      <c r="K3" t="s">
        <v>132</v>
      </c>
      <c r="L3" t="s">
        <v>697</v>
      </c>
      <c r="M3">
        <v>123</v>
      </c>
      <c r="N3" t="s">
        <v>2275</v>
      </c>
      <c r="O3" t="s">
        <v>2276</v>
      </c>
      <c r="P3" t="s">
        <v>2276</v>
      </c>
      <c r="Q3" t="s">
        <v>2277</v>
      </c>
      <c r="R3">
        <v>79586986</v>
      </c>
      <c r="S3" t="s">
        <v>2278</v>
      </c>
      <c r="T3" s="407">
        <v>0.75</v>
      </c>
      <c r="U3" s="407">
        <v>0.94444444444444453</v>
      </c>
      <c r="V3" s="407">
        <v>0.80833333333333324</v>
      </c>
      <c r="W3" s="407">
        <v>0.75</v>
      </c>
      <c r="X3" t="s">
        <v>2268</v>
      </c>
      <c r="Y3" s="407">
        <v>0.74745762711864405</v>
      </c>
      <c r="Z3" t="s">
        <v>2270</v>
      </c>
      <c r="AA3" t="s">
        <v>2279</v>
      </c>
      <c r="AB3" t="s">
        <v>2280</v>
      </c>
      <c r="AC3" t="s">
        <v>533</v>
      </c>
      <c r="AD3">
        <v>0</v>
      </c>
      <c r="AE3">
        <v>0</v>
      </c>
      <c r="AF3">
        <v>0</v>
      </c>
    </row>
    <row r="4" spans="1:32">
      <c r="A4" t="s">
        <v>2281</v>
      </c>
      <c r="B4">
        <v>2026</v>
      </c>
      <c r="C4">
        <v>4</v>
      </c>
      <c r="D4">
        <v>13</v>
      </c>
      <c r="E4" t="s">
        <v>161</v>
      </c>
      <c r="F4" t="s">
        <v>176</v>
      </c>
      <c r="G4" t="s">
        <v>189</v>
      </c>
      <c r="H4" t="s">
        <v>190</v>
      </c>
      <c r="I4" t="s">
        <v>2262</v>
      </c>
      <c r="J4" t="s">
        <v>118</v>
      </c>
      <c r="K4" t="s">
        <v>132</v>
      </c>
      <c r="L4" t="s">
        <v>97</v>
      </c>
      <c r="M4" t="s">
        <v>2282</v>
      </c>
      <c r="N4" t="s">
        <v>1565</v>
      </c>
      <c r="O4" t="s">
        <v>2283</v>
      </c>
      <c r="P4" t="s">
        <v>2283</v>
      </c>
      <c r="Q4" t="s">
        <v>2284</v>
      </c>
      <c r="R4" t="s">
        <v>2285</v>
      </c>
      <c r="S4" t="s">
        <v>2286</v>
      </c>
      <c r="T4" s="407">
        <v>0.8</v>
      </c>
      <c r="U4" s="407">
        <v>1</v>
      </c>
      <c r="V4" s="407">
        <v>0.9</v>
      </c>
      <c r="W4" s="407">
        <v>1</v>
      </c>
      <c r="X4" t="s">
        <v>2268</v>
      </c>
      <c r="Y4" s="407">
        <v>0.9</v>
      </c>
      <c r="Z4" t="s">
        <v>2270</v>
      </c>
      <c r="AA4" t="s">
        <v>2287</v>
      </c>
      <c r="AC4" t="s">
        <v>553</v>
      </c>
      <c r="AD4">
        <v>1</v>
      </c>
      <c r="AE4">
        <v>0</v>
      </c>
      <c r="AF4">
        <v>0</v>
      </c>
    </row>
    <row r="5" spans="1:32">
      <c r="A5" t="s">
        <v>2288</v>
      </c>
      <c r="B5">
        <v>2026</v>
      </c>
      <c r="C5">
        <v>4</v>
      </c>
      <c r="D5">
        <v>10</v>
      </c>
      <c r="E5" t="s">
        <v>630</v>
      </c>
      <c r="F5" t="s">
        <v>176</v>
      </c>
      <c r="G5" t="s">
        <v>189</v>
      </c>
      <c r="H5" t="s">
        <v>2274</v>
      </c>
      <c r="I5" t="s">
        <v>2262</v>
      </c>
      <c r="J5" t="s">
        <v>419</v>
      </c>
      <c r="K5" t="s">
        <v>132</v>
      </c>
      <c r="L5" t="s">
        <v>697</v>
      </c>
      <c r="M5" t="s">
        <v>2289</v>
      </c>
      <c r="N5" t="s">
        <v>1582</v>
      </c>
      <c r="O5" t="s">
        <v>2290</v>
      </c>
      <c r="P5" t="s">
        <v>2291</v>
      </c>
      <c r="Q5" t="s">
        <v>2292</v>
      </c>
      <c r="R5" t="s">
        <v>2293</v>
      </c>
      <c r="S5" t="s">
        <v>2294</v>
      </c>
      <c r="T5" s="407">
        <v>0.75</v>
      </c>
      <c r="U5" s="407">
        <v>0.77777777777777779</v>
      </c>
      <c r="V5" s="407">
        <v>0.62096774193548387</v>
      </c>
      <c r="W5" s="407">
        <v>0.75</v>
      </c>
      <c r="X5" t="s">
        <v>2268</v>
      </c>
      <c r="Y5" s="407">
        <v>0.60750000000000004</v>
      </c>
      <c r="Z5" t="s">
        <v>2270</v>
      </c>
      <c r="AA5" t="s">
        <v>2279</v>
      </c>
      <c r="AB5" t="s">
        <v>2295</v>
      </c>
      <c r="AC5" t="s">
        <v>2296</v>
      </c>
      <c r="AD5">
        <v>0</v>
      </c>
      <c r="AE5">
        <v>0</v>
      </c>
      <c r="AF5">
        <v>0</v>
      </c>
    </row>
    <row r="6" spans="1:32">
      <c r="A6" t="s">
        <v>2297</v>
      </c>
      <c r="B6">
        <v>2026</v>
      </c>
      <c r="C6">
        <v>4</v>
      </c>
      <c r="D6">
        <v>10</v>
      </c>
      <c r="E6" t="s">
        <v>630</v>
      </c>
      <c r="F6" t="s">
        <v>176</v>
      </c>
      <c r="G6" t="s">
        <v>673</v>
      </c>
      <c r="H6" t="s">
        <v>190</v>
      </c>
      <c r="I6" t="s">
        <v>2298</v>
      </c>
      <c r="J6" t="s">
        <v>118</v>
      </c>
      <c r="K6" t="s">
        <v>132</v>
      </c>
      <c r="L6" t="s">
        <v>97</v>
      </c>
      <c r="M6">
        <v>2062374</v>
      </c>
      <c r="N6" t="s">
        <v>1360</v>
      </c>
      <c r="O6" t="s">
        <v>1361</v>
      </c>
      <c r="P6" t="s">
        <v>1361</v>
      </c>
      <c r="Q6" t="s">
        <v>1363</v>
      </c>
      <c r="R6" t="s">
        <v>2299</v>
      </c>
      <c r="S6" t="s">
        <v>2300</v>
      </c>
      <c r="T6" s="407">
        <v>0.8</v>
      </c>
      <c r="U6" s="407">
        <v>0.91666666666666652</v>
      </c>
      <c r="V6" s="407">
        <v>0.63709677419354838</v>
      </c>
      <c r="W6" s="407">
        <v>0.66666666666666663</v>
      </c>
      <c r="X6" t="s">
        <v>2268</v>
      </c>
      <c r="Y6" s="407">
        <v>0.54959016393442617</v>
      </c>
      <c r="Z6" t="s">
        <v>2270</v>
      </c>
      <c r="AA6" t="s">
        <v>2301</v>
      </c>
      <c r="AB6" t="s">
        <v>2302</v>
      </c>
      <c r="AC6" t="s">
        <v>504</v>
      </c>
      <c r="AD6">
        <v>0</v>
      </c>
      <c r="AE6">
        <v>1</v>
      </c>
      <c r="AF6">
        <v>0</v>
      </c>
    </row>
    <row r="7" spans="1:32">
      <c r="A7" t="s">
        <v>2303</v>
      </c>
      <c r="B7">
        <v>2026</v>
      </c>
      <c r="C7">
        <v>4</v>
      </c>
      <c r="D7">
        <v>14</v>
      </c>
      <c r="E7" t="s">
        <v>161</v>
      </c>
      <c r="F7" t="s">
        <v>188</v>
      </c>
      <c r="G7" t="s">
        <v>673</v>
      </c>
      <c r="H7" t="s">
        <v>190</v>
      </c>
      <c r="I7" t="s">
        <v>2298</v>
      </c>
      <c r="J7" t="s">
        <v>165</v>
      </c>
      <c r="K7" t="s">
        <v>132</v>
      </c>
      <c r="L7" t="s">
        <v>97</v>
      </c>
      <c r="M7" t="s">
        <v>2304</v>
      </c>
      <c r="N7" t="s">
        <v>1419</v>
      </c>
      <c r="O7" t="s">
        <v>2305</v>
      </c>
      <c r="P7" t="s">
        <v>2306</v>
      </c>
      <c r="Q7" t="s">
        <v>2307</v>
      </c>
      <c r="R7" t="s">
        <v>1422</v>
      </c>
      <c r="S7" t="s">
        <v>2308</v>
      </c>
      <c r="T7" s="407">
        <v>1</v>
      </c>
      <c r="U7" s="407">
        <v>0.66666666666666663</v>
      </c>
      <c r="V7" s="407">
        <v>0.58064516129032262</v>
      </c>
      <c r="W7" s="407">
        <v>0.91666666666666652</v>
      </c>
      <c r="X7" t="s">
        <v>2268</v>
      </c>
      <c r="Y7" s="407">
        <v>0.66803278688524592</v>
      </c>
      <c r="Z7" t="s">
        <v>2270</v>
      </c>
      <c r="AA7" t="s">
        <v>2279</v>
      </c>
      <c r="AC7" t="s">
        <v>301</v>
      </c>
    </row>
    <row r="8" spans="1:32">
      <c r="A8" t="s">
        <v>2309</v>
      </c>
      <c r="B8">
        <v>2026</v>
      </c>
      <c r="C8">
        <v>4</v>
      </c>
      <c r="D8">
        <v>14</v>
      </c>
      <c r="E8" t="s">
        <v>161</v>
      </c>
      <c r="F8" t="s">
        <v>176</v>
      </c>
      <c r="G8" t="s">
        <v>2260</v>
      </c>
      <c r="H8" t="s">
        <v>2261</v>
      </c>
      <c r="I8" t="s">
        <v>2262</v>
      </c>
      <c r="J8" t="s">
        <v>419</v>
      </c>
      <c r="K8" t="s">
        <v>178</v>
      </c>
      <c r="L8" t="s">
        <v>97</v>
      </c>
      <c r="M8" t="s">
        <v>2310</v>
      </c>
      <c r="N8" t="s">
        <v>1438</v>
      </c>
      <c r="O8" t="s">
        <v>2311</v>
      </c>
      <c r="P8" t="s">
        <v>2311</v>
      </c>
      <c r="Q8" t="s">
        <v>2312</v>
      </c>
      <c r="R8">
        <v>988394451</v>
      </c>
      <c r="S8" t="s">
        <v>2313</v>
      </c>
      <c r="T8" s="407">
        <v>1</v>
      </c>
      <c r="U8" s="407">
        <v>0.69444444444444442</v>
      </c>
      <c r="V8" s="407">
        <v>0.6875</v>
      </c>
      <c r="W8" s="407">
        <v>0.75</v>
      </c>
      <c r="X8" t="s">
        <v>2268</v>
      </c>
      <c r="Y8" s="407">
        <v>0.72983870967741937</v>
      </c>
      <c r="Z8" t="s">
        <v>2270</v>
      </c>
      <c r="AA8" t="s">
        <v>2279</v>
      </c>
      <c r="AB8" t="s">
        <v>2314</v>
      </c>
      <c r="AC8" t="s">
        <v>514</v>
      </c>
      <c r="AD8">
        <v>1</v>
      </c>
      <c r="AE8">
        <v>0</v>
      </c>
      <c r="AF8">
        <v>0</v>
      </c>
    </row>
    <row r="9" spans="1:32">
      <c r="A9" t="s">
        <v>2315</v>
      </c>
      <c r="B9">
        <v>2026</v>
      </c>
      <c r="C9">
        <v>4</v>
      </c>
      <c r="D9">
        <v>14</v>
      </c>
      <c r="E9" t="s">
        <v>161</v>
      </c>
      <c r="F9" t="s">
        <v>176</v>
      </c>
      <c r="G9" t="s">
        <v>2260</v>
      </c>
      <c r="H9" t="s">
        <v>2261</v>
      </c>
      <c r="I9" t="s">
        <v>2262</v>
      </c>
      <c r="J9" t="s">
        <v>419</v>
      </c>
      <c r="K9" t="s">
        <v>178</v>
      </c>
      <c r="L9" t="s">
        <v>97</v>
      </c>
      <c r="M9" t="s">
        <v>2310</v>
      </c>
      <c r="N9" t="s">
        <v>1438</v>
      </c>
      <c r="O9" t="s">
        <v>2311</v>
      </c>
      <c r="P9" t="s">
        <v>2311</v>
      </c>
      <c r="Q9" t="s">
        <v>2312</v>
      </c>
      <c r="R9">
        <v>988394451</v>
      </c>
      <c r="S9" t="s">
        <v>2313</v>
      </c>
      <c r="T9" s="407">
        <v>0.8</v>
      </c>
      <c r="U9" s="407">
        <v>0.69444444444444442</v>
      </c>
      <c r="V9" s="407">
        <v>0.65625</v>
      </c>
      <c r="W9" s="407">
        <v>0.83333333333333348</v>
      </c>
      <c r="X9" t="s">
        <v>2268</v>
      </c>
      <c r="Y9" s="407">
        <v>0.59153225806451615</v>
      </c>
      <c r="Z9" t="s">
        <v>2270</v>
      </c>
      <c r="AA9" t="s">
        <v>2301</v>
      </c>
      <c r="AB9" t="s">
        <v>2314</v>
      </c>
      <c r="AC9" t="s">
        <v>514</v>
      </c>
      <c r="AD9">
        <v>0</v>
      </c>
      <c r="AE9">
        <v>1</v>
      </c>
      <c r="AF9">
        <v>0</v>
      </c>
    </row>
    <row r="10" spans="1:32">
      <c r="A10" t="s">
        <v>2316</v>
      </c>
      <c r="B10">
        <v>2026</v>
      </c>
      <c r="C10">
        <v>4</v>
      </c>
      <c r="D10">
        <v>15</v>
      </c>
      <c r="E10" t="s">
        <v>161</v>
      </c>
      <c r="F10" t="s">
        <v>176</v>
      </c>
      <c r="G10" t="s">
        <v>1272</v>
      </c>
      <c r="H10" t="s">
        <v>190</v>
      </c>
      <c r="I10" t="s">
        <v>2262</v>
      </c>
      <c r="J10" t="s">
        <v>419</v>
      </c>
      <c r="K10" t="s">
        <v>132</v>
      </c>
      <c r="L10" t="s">
        <v>97</v>
      </c>
      <c r="M10">
        <v>2003948</v>
      </c>
      <c r="N10" t="s">
        <v>1428</v>
      </c>
      <c r="O10" t="s">
        <v>2317</v>
      </c>
      <c r="P10" t="s">
        <v>2317</v>
      </c>
      <c r="Q10" t="s">
        <v>1442</v>
      </c>
      <c r="R10" t="s">
        <v>2318</v>
      </c>
      <c r="S10" t="s">
        <v>2319</v>
      </c>
      <c r="T10" s="407">
        <v>1</v>
      </c>
      <c r="U10" s="407">
        <v>0.9375</v>
      </c>
      <c r="V10" s="407">
        <v>0.76666666666666672</v>
      </c>
      <c r="W10" s="407">
        <v>0.58333333333333337</v>
      </c>
      <c r="X10" t="s">
        <v>2268</v>
      </c>
      <c r="Y10" s="407">
        <v>0.63333333333333341</v>
      </c>
      <c r="Z10" t="s">
        <v>2270</v>
      </c>
      <c r="AA10" t="s">
        <v>2279</v>
      </c>
      <c r="AB10" t="s">
        <v>2320</v>
      </c>
      <c r="AC10" t="s">
        <v>514</v>
      </c>
      <c r="AD10">
        <v>1</v>
      </c>
      <c r="AE10">
        <v>0</v>
      </c>
      <c r="AF10">
        <v>0</v>
      </c>
    </row>
    <row r="11" spans="1:32">
      <c r="A11" t="s">
        <v>2321</v>
      </c>
      <c r="B11">
        <v>2026</v>
      </c>
      <c r="C11">
        <v>4</v>
      </c>
      <c r="D11">
        <v>10</v>
      </c>
      <c r="E11" t="s">
        <v>630</v>
      </c>
      <c r="F11" t="s">
        <v>176</v>
      </c>
      <c r="G11" t="s">
        <v>673</v>
      </c>
      <c r="H11" t="s">
        <v>190</v>
      </c>
      <c r="I11" t="s">
        <v>2298</v>
      </c>
      <c r="J11" t="s">
        <v>118</v>
      </c>
      <c r="K11" t="s">
        <v>132</v>
      </c>
      <c r="L11" t="s">
        <v>97</v>
      </c>
      <c r="M11">
        <v>2062374</v>
      </c>
      <c r="N11" t="s">
        <v>1360</v>
      </c>
      <c r="O11" t="s">
        <v>1361</v>
      </c>
      <c r="P11" t="s">
        <v>1361</v>
      </c>
      <c r="Q11" t="s">
        <v>1363</v>
      </c>
      <c r="R11" t="s">
        <v>2299</v>
      </c>
      <c r="S11" t="s">
        <v>2300</v>
      </c>
      <c r="T11" s="407">
        <v>0.8</v>
      </c>
      <c r="U11" s="407">
        <v>0.91666666666666652</v>
      </c>
      <c r="V11" s="407">
        <v>0.70967741935483875</v>
      </c>
      <c r="W11" s="407">
        <v>0.66666666666666663</v>
      </c>
      <c r="X11" t="s">
        <v>2268</v>
      </c>
      <c r="Y11" s="407">
        <v>0.61229508196721316</v>
      </c>
      <c r="Z11" t="s">
        <v>2270</v>
      </c>
      <c r="AA11" t="s">
        <v>2279</v>
      </c>
      <c r="AB11" t="s">
        <v>2302</v>
      </c>
      <c r="AC11" t="s">
        <v>504</v>
      </c>
      <c r="AD11">
        <v>1</v>
      </c>
      <c r="AE11">
        <v>0</v>
      </c>
      <c r="AF11">
        <v>0</v>
      </c>
    </row>
    <row r="12" spans="1:32">
      <c r="A12" t="s">
        <v>2322</v>
      </c>
      <c r="B12">
        <v>2026</v>
      </c>
      <c r="C12">
        <v>3</v>
      </c>
      <c r="D12">
        <v>25</v>
      </c>
      <c r="E12" t="s">
        <v>630</v>
      </c>
      <c r="F12" t="s">
        <v>582</v>
      </c>
      <c r="G12" t="s">
        <v>2260</v>
      </c>
      <c r="H12" t="s">
        <v>2261</v>
      </c>
      <c r="I12" t="s">
        <v>2298</v>
      </c>
      <c r="J12" t="s">
        <v>280</v>
      </c>
      <c r="K12" t="s">
        <v>178</v>
      </c>
      <c r="L12" t="s">
        <v>507</v>
      </c>
      <c r="M12" t="s">
        <v>2323</v>
      </c>
      <c r="N12" t="s">
        <v>2324</v>
      </c>
      <c r="O12" t="s">
        <v>1255</v>
      </c>
      <c r="P12" t="s">
        <v>2325</v>
      </c>
      <c r="Q12" t="s">
        <v>2326</v>
      </c>
      <c r="T12" s="407">
        <v>1</v>
      </c>
      <c r="U12" s="407">
        <v>0.65</v>
      </c>
      <c r="V12" s="407">
        <v>0.3</v>
      </c>
      <c r="W12" s="407">
        <v>0.4921875</v>
      </c>
      <c r="X12" t="s">
        <v>2268</v>
      </c>
      <c r="Y12" s="407">
        <v>0.50328947368421051</v>
      </c>
      <c r="Z12" t="s">
        <v>2270</v>
      </c>
      <c r="AA12" t="s">
        <v>2301</v>
      </c>
      <c r="AB12" t="s">
        <v>2327</v>
      </c>
      <c r="AC12" t="s">
        <v>2328</v>
      </c>
      <c r="AD12">
        <v>0</v>
      </c>
      <c r="AE12">
        <v>1</v>
      </c>
      <c r="AF12">
        <v>0</v>
      </c>
    </row>
    <row r="13" spans="1:32">
      <c r="A13" t="s">
        <v>2329</v>
      </c>
      <c r="B13">
        <v>2026</v>
      </c>
      <c r="C13">
        <v>4</v>
      </c>
      <c r="D13">
        <v>7</v>
      </c>
      <c r="E13" t="s">
        <v>630</v>
      </c>
      <c r="F13" t="s">
        <v>582</v>
      </c>
      <c r="G13" t="s">
        <v>631</v>
      </c>
      <c r="H13" t="s">
        <v>190</v>
      </c>
      <c r="I13" t="s">
        <v>2298</v>
      </c>
      <c r="J13" t="s">
        <v>432</v>
      </c>
      <c r="K13" t="s">
        <v>132</v>
      </c>
      <c r="L13" t="s">
        <v>97</v>
      </c>
      <c r="M13">
        <v>20626177</v>
      </c>
      <c r="N13" t="s">
        <v>1306</v>
      </c>
      <c r="O13" t="s">
        <v>2330</v>
      </c>
      <c r="P13" t="s">
        <v>2331</v>
      </c>
      <c r="Q13" t="s">
        <v>1260</v>
      </c>
      <c r="R13" t="s">
        <v>1309</v>
      </c>
      <c r="S13" t="s">
        <v>2332</v>
      </c>
      <c r="T13" s="407">
        <v>1</v>
      </c>
      <c r="U13" s="407">
        <v>0.8571428571428571</v>
      </c>
      <c r="V13" s="407">
        <v>0.6785714285714286</v>
      </c>
      <c r="W13" s="407">
        <v>0.76724137931034475</v>
      </c>
      <c r="X13" t="s">
        <v>2268</v>
      </c>
      <c r="Y13" s="407">
        <v>0.73305288461538465</v>
      </c>
      <c r="Z13" t="s">
        <v>2270</v>
      </c>
      <c r="AA13" t="s">
        <v>2279</v>
      </c>
      <c r="AC13" t="s">
        <v>439</v>
      </c>
      <c r="AD13">
        <v>0</v>
      </c>
      <c r="AE13">
        <v>0</v>
      </c>
      <c r="AF13">
        <v>0</v>
      </c>
    </row>
    <row r="14" spans="1:32">
      <c r="A14" t="s">
        <v>2333</v>
      </c>
      <c r="B14">
        <v>2026</v>
      </c>
      <c r="C14">
        <v>4</v>
      </c>
      <c r="D14">
        <v>10</v>
      </c>
      <c r="E14" t="s">
        <v>630</v>
      </c>
      <c r="F14" t="s">
        <v>582</v>
      </c>
      <c r="G14" t="s">
        <v>631</v>
      </c>
      <c r="H14" t="s">
        <v>93</v>
      </c>
      <c r="I14" t="s">
        <v>2298</v>
      </c>
      <c r="J14" t="s">
        <v>165</v>
      </c>
      <c r="K14" t="s">
        <v>132</v>
      </c>
      <c r="L14" t="s">
        <v>97</v>
      </c>
      <c r="M14">
        <v>2000672</v>
      </c>
      <c r="N14" t="s">
        <v>2334</v>
      </c>
      <c r="O14" t="s">
        <v>2335</v>
      </c>
      <c r="P14" t="s">
        <v>2335</v>
      </c>
      <c r="Q14" t="s">
        <v>1260</v>
      </c>
      <c r="R14" t="s">
        <v>1369</v>
      </c>
      <c r="S14" t="s">
        <v>2336</v>
      </c>
      <c r="T14" s="407">
        <v>1</v>
      </c>
      <c r="U14" s="407">
        <v>1</v>
      </c>
      <c r="V14" s="407">
        <v>1</v>
      </c>
      <c r="W14" s="407">
        <v>0.98369565217391308</v>
      </c>
      <c r="X14" t="s">
        <v>2268</v>
      </c>
      <c r="Y14" s="407">
        <v>0.98584905660377364</v>
      </c>
      <c r="Z14" t="s">
        <v>2270</v>
      </c>
      <c r="AA14" t="s">
        <v>2337</v>
      </c>
      <c r="AC14" t="s">
        <v>301</v>
      </c>
    </row>
    <row r="15" spans="1:32">
      <c r="A15" t="s">
        <v>2338</v>
      </c>
      <c r="B15">
        <v>2026</v>
      </c>
      <c r="C15">
        <v>4</v>
      </c>
      <c r="D15">
        <v>28</v>
      </c>
      <c r="E15" t="s">
        <v>630</v>
      </c>
      <c r="F15" t="s">
        <v>582</v>
      </c>
      <c r="G15" t="s">
        <v>631</v>
      </c>
      <c r="H15" t="s">
        <v>190</v>
      </c>
      <c r="I15" t="s">
        <v>2298</v>
      </c>
      <c r="J15" t="s">
        <v>432</v>
      </c>
      <c r="K15" t="s">
        <v>132</v>
      </c>
      <c r="L15" t="s">
        <v>507</v>
      </c>
      <c r="M15">
        <v>2062698</v>
      </c>
      <c r="N15" t="s">
        <v>2339</v>
      </c>
      <c r="O15" t="s">
        <v>2340</v>
      </c>
      <c r="P15" t="s">
        <v>2341</v>
      </c>
      <c r="Q15" t="s">
        <v>591</v>
      </c>
      <c r="R15" t="s">
        <v>1743</v>
      </c>
      <c r="S15" t="s">
        <v>1744</v>
      </c>
      <c r="T15" s="407">
        <v>1</v>
      </c>
      <c r="U15" s="407">
        <v>0.70833333333333337</v>
      </c>
      <c r="V15" s="407">
        <v>0.35714285714285715</v>
      </c>
      <c r="W15" s="407">
        <v>0.6657303370786517</v>
      </c>
      <c r="X15" t="s">
        <v>2268</v>
      </c>
      <c r="Y15" s="407">
        <v>0.58500000000000008</v>
      </c>
      <c r="Z15" t="s">
        <v>2270</v>
      </c>
      <c r="AA15" t="s">
        <v>2301</v>
      </c>
      <c r="AC15" t="s">
        <v>439</v>
      </c>
      <c r="AD15">
        <v>0</v>
      </c>
      <c r="AE15">
        <v>1</v>
      </c>
      <c r="AF15">
        <v>0</v>
      </c>
    </row>
    <row r="16" spans="1:32">
      <c r="A16" t="s">
        <v>2342</v>
      </c>
      <c r="B16">
        <v>2026</v>
      </c>
      <c r="C16">
        <v>4</v>
      </c>
      <c r="D16">
        <v>28</v>
      </c>
      <c r="E16" t="s">
        <v>630</v>
      </c>
      <c r="F16" t="s">
        <v>582</v>
      </c>
      <c r="G16" t="s">
        <v>631</v>
      </c>
      <c r="H16" t="s">
        <v>190</v>
      </c>
      <c r="I16" t="s">
        <v>2298</v>
      </c>
      <c r="J16" t="s">
        <v>432</v>
      </c>
      <c r="K16" t="s">
        <v>132</v>
      </c>
      <c r="L16" t="s">
        <v>507</v>
      </c>
      <c r="M16">
        <v>2062698</v>
      </c>
      <c r="N16" t="s">
        <v>2339</v>
      </c>
      <c r="O16" t="s">
        <v>2340</v>
      </c>
      <c r="P16" t="s">
        <v>2343</v>
      </c>
      <c r="Q16" t="s">
        <v>1260</v>
      </c>
      <c r="R16" t="s">
        <v>1743</v>
      </c>
      <c r="S16" t="s">
        <v>1744</v>
      </c>
      <c r="T16" s="407">
        <v>0.5</v>
      </c>
      <c r="U16" s="407">
        <v>0.70833333333333337</v>
      </c>
      <c r="V16" s="407">
        <v>0.25</v>
      </c>
      <c r="W16" s="407">
        <v>0.651685393258427</v>
      </c>
      <c r="X16" t="s">
        <v>2344</v>
      </c>
      <c r="Y16" s="407">
        <v>0.55928571428571427</v>
      </c>
      <c r="Z16" t="s">
        <v>2345</v>
      </c>
      <c r="AA16" t="s">
        <v>2345</v>
      </c>
      <c r="AC16" t="s">
        <v>439</v>
      </c>
      <c r="AD16">
        <v>0</v>
      </c>
      <c r="AE16">
        <v>1</v>
      </c>
      <c r="AF16">
        <v>1</v>
      </c>
    </row>
    <row r="17" spans="1:32">
      <c r="A17" t="s">
        <v>2346</v>
      </c>
      <c r="B17">
        <v>2026</v>
      </c>
      <c r="C17">
        <v>3</v>
      </c>
      <c r="D17">
        <v>26</v>
      </c>
      <c r="E17" t="s">
        <v>630</v>
      </c>
      <c r="F17" t="s">
        <v>91</v>
      </c>
      <c r="G17" t="s">
        <v>92</v>
      </c>
      <c r="H17" t="s">
        <v>93</v>
      </c>
      <c r="I17" t="s">
        <v>2262</v>
      </c>
      <c r="J17" t="s">
        <v>419</v>
      </c>
      <c r="K17" t="s">
        <v>132</v>
      </c>
      <c r="L17" t="s">
        <v>507</v>
      </c>
      <c r="M17" t="s">
        <v>1289</v>
      </c>
      <c r="N17" t="s">
        <v>1290</v>
      </c>
      <c r="P17" t="s">
        <v>2347</v>
      </c>
      <c r="Q17" t="s">
        <v>2348</v>
      </c>
      <c r="T17" s="407">
        <v>0.85</v>
      </c>
      <c r="U17" s="407">
        <v>0.69444444444444442</v>
      </c>
      <c r="V17" s="407">
        <v>0.6875</v>
      </c>
      <c r="W17" s="407">
        <v>0.75</v>
      </c>
      <c r="X17" t="s">
        <v>2268</v>
      </c>
      <c r="Y17" s="407">
        <v>0.6205645161290323</v>
      </c>
      <c r="Z17" t="s">
        <v>2270</v>
      </c>
      <c r="AA17" t="s">
        <v>2279</v>
      </c>
      <c r="AB17" t="s">
        <v>2349</v>
      </c>
      <c r="AC17" t="s">
        <v>381</v>
      </c>
      <c r="AD17">
        <v>0</v>
      </c>
      <c r="AE17">
        <v>0</v>
      </c>
      <c r="AF17">
        <v>0</v>
      </c>
    </row>
    <row r="18" spans="1:32">
      <c r="A18" t="s">
        <v>2350</v>
      </c>
      <c r="B18">
        <v>2026</v>
      </c>
      <c r="C18">
        <v>4</v>
      </c>
      <c r="D18">
        <v>10</v>
      </c>
      <c r="E18" t="s">
        <v>630</v>
      </c>
      <c r="F18" t="s">
        <v>91</v>
      </c>
      <c r="G18" t="s">
        <v>631</v>
      </c>
      <c r="H18" t="s">
        <v>93</v>
      </c>
      <c r="I18" t="s">
        <v>2298</v>
      </c>
      <c r="J18" t="s">
        <v>118</v>
      </c>
      <c r="K18" t="s">
        <v>132</v>
      </c>
      <c r="L18" t="s">
        <v>97</v>
      </c>
      <c r="M18">
        <v>2011533</v>
      </c>
      <c r="N18" t="s">
        <v>1556</v>
      </c>
      <c r="O18" t="s">
        <v>2351</v>
      </c>
      <c r="P18" t="s">
        <v>1557</v>
      </c>
      <c r="Q18" t="s">
        <v>2352</v>
      </c>
      <c r="R18" t="s">
        <v>2353</v>
      </c>
      <c r="S18" t="s">
        <v>2354</v>
      </c>
      <c r="T18" s="407">
        <v>0.85</v>
      </c>
      <c r="U18" s="407">
        <v>0.77777777777777779</v>
      </c>
      <c r="V18" s="407">
        <v>0</v>
      </c>
      <c r="W18" s="407">
        <v>5</v>
      </c>
      <c r="X18" t="s">
        <v>2268</v>
      </c>
      <c r="Y18" s="407">
        <v>0.66206896551724137</v>
      </c>
      <c r="Z18" t="s">
        <v>2270</v>
      </c>
      <c r="AA18" t="s">
        <v>2279</v>
      </c>
      <c r="AC18" t="s">
        <v>553</v>
      </c>
      <c r="AD18">
        <v>1</v>
      </c>
      <c r="AE18">
        <v>0</v>
      </c>
      <c r="AF18">
        <v>0</v>
      </c>
    </row>
    <row r="19" spans="1:32">
      <c r="A19" t="s">
        <v>2355</v>
      </c>
      <c r="B19">
        <v>2026</v>
      </c>
      <c r="C19">
        <v>4</v>
      </c>
      <c r="D19">
        <v>9</v>
      </c>
      <c r="E19" t="s">
        <v>630</v>
      </c>
      <c r="F19" t="s">
        <v>91</v>
      </c>
      <c r="G19" t="s">
        <v>92</v>
      </c>
      <c r="H19" t="s">
        <v>93</v>
      </c>
      <c r="I19" t="s">
        <v>2262</v>
      </c>
      <c r="J19" t="s">
        <v>1600</v>
      </c>
      <c r="K19" t="s">
        <v>178</v>
      </c>
      <c r="L19" t="s">
        <v>97</v>
      </c>
      <c r="M19" t="s">
        <v>179</v>
      </c>
      <c r="N19" t="s">
        <v>1601</v>
      </c>
      <c r="O19" t="s">
        <v>1602</v>
      </c>
      <c r="Q19" t="s">
        <v>2356</v>
      </c>
      <c r="T19" s="407">
        <v>0</v>
      </c>
      <c r="U19" s="407">
        <v>0</v>
      </c>
      <c r="V19" s="407">
        <v>0</v>
      </c>
      <c r="W19" s="407">
        <v>0</v>
      </c>
      <c r="X19" t="s">
        <v>2268</v>
      </c>
      <c r="Y19" s="407" t="s">
        <v>2269</v>
      </c>
      <c r="Z19" t="s">
        <v>2270</v>
      </c>
      <c r="AA19" t="s">
        <v>2269</v>
      </c>
      <c r="AB19" t="s">
        <v>2357</v>
      </c>
      <c r="AC19" t="s">
        <v>381</v>
      </c>
      <c r="AD19">
        <v>0</v>
      </c>
      <c r="AE19">
        <v>0</v>
      </c>
      <c r="AF19">
        <v>0</v>
      </c>
    </row>
    <row r="20" spans="1:32">
      <c r="A20" t="s">
        <v>2358</v>
      </c>
      <c r="B20">
        <v>2026</v>
      </c>
      <c r="C20">
        <v>4</v>
      </c>
      <c r="D20">
        <v>16</v>
      </c>
      <c r="E20" t="s">
        <v>630</v>
      </c>
      <c r="F20" t="s">
        <v>188</v>
      </c>
      <c r="G20" t="s">
        <v>1272</v>
      </c>
      <c r="H20" t="s">
        <v>190</v>
      </c>
      <c r="I20" t="s">
        <v>2262</v>
      </c>
      <c r="J20" t="s">
        <v>419</v>
      </c>
      <c r="K20" t="s">
        <v>132</v>
      </c>
      <c r="L20" t="s">
        <v>697</v>
      </c>
      <c r="M20" t="s">
        <v>2359</v>
      </c>
      <c r="N20" t="s">
        <v>1612</v>
      </c>
      <c r="O20" t="s">
        <v>1613</v>
      </c>
      <c r="P20" t="s">
        <v>1613</v>
      </c>
      <c r="Q20" t="s">
        <v>2360</v>
      </c>
      <c r="R20" t="s">
        <v>2361</v>
      </c>
      <c r="S20" t="s">
        <v>2362</v>
      </c>
      <c r="T20" s="407">
        <v>0.85</v>
      </c>
      <c r="U20" s="407">
        <v>0.63888888888888884</v>
      </c>
      <c r="V20" s="407">
        <v>0.717741935483871</v>
      </c>
      <c r="W20" s="407">
        <v>0.75</v>
      </c>
      <c r="X20" t="s">
        <v>2268</v>
      </c>
      <c r="Y20" s="407">
        <v>0.60491803278688527</v>
      </c>
      <c r="Z20" t="s">
        <v>2270</v>
      </c>
      <c r="AA20" t="s">
        <v>2279</v>
      </c>
      <c r="AB20" t="s">
        <v>2363</v>
      </c>
      <c r="AC20" t="s">
        <v>381</v>
      </c>
      <c r="AD20">
        <v>1</v>
      </c>
      <c r="AE20">
        <v>0</v>
      </c>
      <c r="AF20">
        <v>0</v>
      </c>
    </row>
    <row r="21" spans="1:32">
      <c r="A21" t="s">
        <v>2364</v>
      </c>
      <c r="B21">
        <v>2026</v>
      </c>
      <c r="C21">
        <v>3</v>
      </c>
      <c r="D21">
        <v>18</v>
      </c>
      <c r="E21" t="s">
        <v>630</v>
      </c>
      <c r="F21" t="s">
        <v>115</v>
      </c>
      <c r="G21" t="s">
        <v>742</v>
      </c>
      <c r="H21" t="s">
        <v>117</v>
      </c>
      <c r="I21" t="s">
        <v>2298</v>
      </c>
      <c r="J21" t="s">
        <v>199</v>
      </c>
      <c r="K21" t="s">
        <v>132</v>
      </c>
      <c r="L21" t="s">
        <v>507</v>
      </c>
      <c r="M21">
        <v>2007779</v>
      </c>
      <c r="N21" t="s">
        <v>2365</v>
      </c>
      <c r="O21" t="s">
        <v>2366</v>
      </c>
      <c r="P21" t="s">
        <v>2366</v>
      </c>
      <c r="Q21" t="s">
        <v>2367</v>
      </c>
      <c r="R21" t="s">
        <v>2368</v>
      </c>
      <c r="S21" t="s">
        <v>2369</v>
      </c>
      <c r="T21" s="407">
        <v>1</v>
      </c>
      <c r="U21" s="407">
        <v>0.85</v>
      </c>
      <c r="V21" s="407">
        <v>0.75</v>
      </c>
      <c r="W21" s="407">
        <v>0.625</v>
      </c>
      <c r="X21" t="s">
        <v>2268</v>
      </c>
      <c r="Y21" s="407">
        <v>0.63632075471698102</v>
      </c>
      <c r="Z21" t="s">
        <v>2270</v>
      </c>
      <c r="AA21" t="s">
        <v>2279</v>
      </c>
    </row>
    <row r="22" spans="1:32">
      <c r="A22" t="s">
        <v>2370</v>
      </c>
      <c r="B22">
        <v>2026</v>
      </c>
      <c r="C22">
        <v>3</v>
      </c>
      <c r="D22">
        <v>18</v>
      </c>
      <c r="E22" t="s">
        <v>630</v>
      </c>
      <c r="F22" t="s">
        <v>115</v>
      </c>
      <c r="G22" t="s">
        <v>742</v>
      </c>
      <c r="H22" t="s">
        <v>117</v>
      </c>
      <c r="I22" t="s">
        <v>2298</v>
      </c>
      <c r="J22" t="s">
        <v>199</v>
      </c>
      <c r="K22" t="s">
        <v>132</v>
      </c>
      <c r="L22" t="s">
        <v>218</v>
      </c>
      <c r="M22">
        <v>2007779</v>
      </c>
      <c r="N22" t="s">
        <v>2365</v>
      </c>
      <c r="O22" t="s">
        <v>2366</v>
      </c>
      <c r="P22" t="s">
        <v>2371</v>
      </c>
      <c r="Q22" t="s">
        <v>2372</v>
      </c>
      <c r="R22" t="s">
        <v>2368</v>
      </c>
      <c r="S22" t="s">
        <v>2369</v>
      </c>
      <c r="T22" s="407">
        <v>1</v>
      </c>
      <c r="U22" s="407">
        <v>0.46875</v>
      </c>
      <c r="V22" s="407">
        <v>0.7857142857142857</v>
      </c>
      <c r="W22" s="407">
        <v>0.55000000000000004</v>
      </c>
      <c r="X22" t="s">
        <v>2268</v>
      </c>
      <c r="Y22" s="407">
        <v>0.63636363636363635</v>
      </c>
      <c r="Z22" t="s">
        <v>2270</v>
      </c>
      <c r="AA22" t="s">
        <v>2279</v>
      </c>
    </row>
    <row r="23" spans="1:32">
      <c r="A23" t="s">
        <v>2373</v>
      </c>
      <c r="B23">
        <v>2026</v>
      </c>
      <c r="C23">
        <v>3</v>
      </c>
      <c r="D23">
        <v>18</v>
      </c>
      <c r="E23" t="s">
        <v>630</v>
      </c>
      <c r="F23" t="s">
        <v>115</v>
      </c>
      <c r="G23" t="s">
        <v>742</v>
      </c>
      <c r="H23" t="s">
        <v>117</v>
      </c>
      <c r="I23" t="s">
        <v>2298</v>
      </c>
      <c r="J23" t="s">
        <v>199</v>
      </c>
      <c r="K23" t="s">
        <v>132</v>
      </c>
      <c r="L23" t="s">
        <v>218</v>
      </c>
      <c r="M23">
        <v>2007779</v>
      </c>
      <c r="N23" t="s">
        <v>2365</v>
      </c>
      <c r="O23" t="s">
        <v>2366</v>
      </c>
      <c r="P23" t="s">
        <v>2374</v>
      </c>
      <c r="Q23" t="s">
        <v>2375</v>
      </c>
      <c r="R23" t="s">
        <v>2368</v>
      </c>
      <c r="S23" t="s">
        <v>2369</v>
      </c>
      <c r="T23" s="407">
        <v>1</v>
      </c>
      <c r="U23" s="407">
        <v>0.5</v>
      </c>
      <c r="V23" s="407">
        <v>0.79166666666666652</v>
      </c>
      <c r="W23" s="407">
        <v>0.6</v>
      </c>
      <c r="X23" t="s">
        <v>2268</v>
      </c>
      <c r="Y23" s="407">
        <v>0.65476190476190477</v>
      </c>
      <c r="Z23" t="s">
        <v>2270</v>
      </c>
      <c r="AA23" t="s">
        <v>2279</v>
      </c>
    </row>
    <row r="24" spans="1:32">
      <c r="A24" t="s">
        <v>2376</v>
      </c>
      <c r="B24">
        <v>2026</v>
      </c>
      <c r="C24">
        <v>3</v>
      </c>
      <c r="D24">
        <v>18</v>
      </c>
      <c r="E24" t="s">
        <v>630</v>
      </c>
      <c r="F24" t="s">
        <v>130</v>
      </c>
      <c r="G24" t="s">
        <v>1889</v>
      </c>
      <c r="H24" t="s">
        <v>117</v>
      </c>
      <c r="I24" t="s">
        <v>2262</v>
      </c>
      <c r="J24" t="s">
        <v>217</v>
      </c>
      <c r="K24" t="s">
        <v>96</v>
      </c>
      <c r="L24" t="s">
        <v>507</v>
      </c>
      <c r="M24" t="s">
        <v>1080</v>
      </c>
      <c r="N24" t="s">
        <v>1081</v>
      </c>
      <c r="P24" t="s">
        <v>2377</v>
      </c>
      <c r="Q24" t="s">
        <v>2378</v>
      </c>
      <c r="R24" t="s">
        <v>2379</v>
      </c>
      <c r="S24" t="s">
        <v>2119</v>
      </c>
      <c r="T24" s="407">
        <v>1</v>
      </c>
      <c r="U24" s="407">
        <v>0.5</v>
      </c>
      <c r="V24" s="407">
        <v>0.4642857142857143</v>
      </c>
      <c r="W24" s="407">
        <v>0.6785714285714286</v>
      </c>
      <c r="X24" t="s">
        <v>2268</v>
      </c>
      <c r="Y24" s="407">
        <v>0.60483870967741937</v>
      </c>
      <c r="Z24" t="s">
        <v>2270</v>
      </c>
      <c r="AA24" t="s">
        <v>2279</v>
      </c>
      <c r="AC24" t="s">
        <v>381</v>
      </c>
    </row>
    <row r="25" spans="1:32">
      <c r="A25" t="s">
        <v>2380</v>
      </c>
      <c r="B25">
        <v>2026</v>
      </c>
      <c r="C25">
        <v>3</v>
      </c>
      <c r="D25">
        <v>19</v>
      </c>
      <c r="E25" t="s">
        <v>630</v>
      </c>
      <c r="F25" t="s">
        <v>115</v>
      </c>
      <c r="G25" t="s">
        <v>742</v>
      </c>
      <c r="H25" t="s">
        <v>117</v>
      </c>
      <c r="I25" t="s">
        <v>2262</v>
      </c>
      <c r="J25" t="s">
        <v>2381</v>
      </c>
      <c r="K25" t="s">
        <v>96</v>
      </c>
      <c r="L25" t="s">
        <v>507</v>
      </c>
      <c r="M25" t="s">
        <v>1208</v>
      </c>
      <c r="N25" t="s">
        <v>1209</v>
      </c>
      <c r="P25" t="s">
        <v>2382</v>
      </c>
      <c r="Q25" t="s">
        <v>1213</v>
      </c>
      <c r="R25" t="s">
        <v>2383</v>
      </c>
      <c r="S25" t="s">
        <v>2384</v>
      </c>
      <c r="T25" s="407">
        <v>1</v>
      </c>
      <c r="U25" s="407">
        <v>0.53125</v>
      </c>
      <c r="V25" s="407">
        <v>0.5</v>
      </c>
      <c r="W25" s="407">
        <v>0.6428571428571429</v>
      </c>
      <c r="X25" t="s">
        <v>2268</v>
      </c>
      <c r="Y25" s="407">
        <v>0.60483870967741937</v>
      </c>
      <c r="Z25" t="s">
        <v>2270</v>
      </c>
      <c r="AA25" t="s">
        <v>2279</v>
      </c>
      <c r="AC25" t="s">
        <v>381</v>
      </c>
    </row>
    <row r="26" spans="1:32">
      <c r="A26" t="s">
        <v>2385</v>
      </c>
      <c r="B26">
        <v>2026</v>
      </c>
      <c r="C26">
        <v>3</v>
      </c>
      <c r="D26">
        <v>19</v>
      </c>
      <c r="E26" t="s">
        <v>630</v>
      </c>
      <c r="F26" t="s">
        <v>115</v>
      </c>
      <c r="G26" t="s">
        <v>742</v>
      </c>
      <c r="H26" t="s">
        <v>117</v>
      </c>
      <c r="I26" t="s">
        <v>2262</v>
      </c>
      <c r="J26" t="s">
        <v>2381</v>
      </c>
      <c r="K26" t="s">
        <v>96</v>
      </c>
      <c r="L26" t="s">
        <v>507</v>
      </c>
      <c r="M26" t="s">
        <v>1208</v>
      </c>
      <c r="N26" t="s">
        <v>1209</v>
      </c>
      <c r="P26" t="s">
        <v>2386</v>
      </c>
      <c r="Q26" t="s">
        <v>1213</v>
      </c>
      <c r="R26" t="s">
        <v>2383</v>
      </c>
      <c r="S26" t="s">
        <v>2384</v>
      </c>
      <c r="T26" s="407">
        <v>0.5</v>
      </c>
      <c r="U26" s="407">
        <v>0.5</v>
      </c>
      <c r="V26" s="407">
        <v>0.2857142857142857</v>
      </c>
      <c r="W26" s="407">
        <v>0.6071428571428571</v>
      </c>
      <c r="X26" t="s">
        <v>2268</v>
      </c>
      <c r="Y26" s="407">
        <v>0.5</v>
      </c>
      <c r="Z26" t="s">
        <v>2270</v>
      </c>
      <c r="AA26" t="s">
        <v>2387</v>
      </c>
      <c r="AC26" t="s">
        <v>381</v>
      </c>
    </row>
    <row r="27" spans="1:32">
      <c r="A27" t="s">
        <v>2388</v>
      </c>
      <c r="B27">
        <v>2026</v>
      </c>
      <c r="C27">
        <v>3</v>
      </c>
      <c r="D27">
        <v>19</v>
      </c>
      <c r="E27" t="s">
        <v>630</v>
      </c>
      <c r="F27" t="s">
        <v>115</v>
      </c>
      <c r="G27" t="s">
        <v>742</v>
      </c>
      <c r="H27" t="s">
        <v>117</v>
      </c>
      <c r="I27" t="s">
        <v>2262</v>
      </c>
      <c r="J27" t="s">
        <v>2381</v>
      </c>
      <c r="K27" t="s">
        <v>96</v>
      </c>
      <c r="L27" t="s">
        <v>507</v>
      </c>
      <c r="M27" t="s">
        <v>1208</v>
      </c>
      <c r="N27" t="s">
        <v>1209</v>
      </c>
      <c r="P27" t="s">
        <v>2389</v>
      </c>
      <c r="Q27" t="s">
        <v>1213</v>
      </c>
      <c r="R27" t="s">
        <v>2383</v>
      </c>
      <c r="S27" t="s">
        <v>2384</v>
      </c>
      <c r="T27" s="407">
        <v>1</v>
      </c>
      <c r="U27" s="407">
        <v>0.5625</v>
      </c>
      <c r="V27" s="407">
        <v>0.5714285714285714</v>
      </c>
      <c r="W27" s="407">
        <v>0.5892857142857143</v>
      </c>
      <c r="X27" t="s">
        <v>2268</v>
      </c>
      <c r="Y27" s="407">
        <v>0.60483870967741937</v>
      </c>
      <c r="Z27" t="s">
        <v>2270</v>
      </c>
      <c r="AA27" t="s">
        <v>2279</v>
      </c>
      <c r="AC27" t="s">
        <v>381</v>
      </c>
    </row>
    <row r="28" spans="1:32">
      <c r="A28" t="s">
        <v>2390</v>
      </c>
      <c r="B28">
        <v>2026</v>
      </c>
      <c r="C28">
        <v>3</v>
      </c>
      <c r="D28">
        <v>20</v>
      </c>
      <c r="E28" t="s">
        <v>630</v>
      </c>
      <c r="F28" t="s">
        <v>115</v>
      </c>
      <c r="G28" t="s">
        <v>1135</v>
      </c>
      <c r="H28" t="s">
        <v>117</v>
      </c>
      <c r="I28" t="s">
        <v>2298</v>
      </c>
      <c r="J28" t="s">
        <v>118</v>
      </c>
      <c r="K28" t="s">
        <v>132</v>
      </c>
      <c r="L28" t="s">
        <v>97</v>
      </c>
      <c r="M28">
        <v>2001562</v>
      </c>
      <c r="N28" t="s">
        <v>2391</v>
      </c>
      <c r="O28" t="s">
        <v>2392</v>
      </c>
      <c r="P28" t="s">
        <v>2393</v>
      </c>
      <c r="Q28" t="s">
        <v>1141</v>
      </c>
      <c r="R28" t="s">
        <v>1139</v>
      </c>
      <c r="S28" t="s">
        <v>2394</v>
      </c>
      <c r="T28" s="407">
        <v>1</v>
      </c>
      <c r="U28" s="407">
        <v>0.95</v>
      </c>
      <c r="V28" s="407">
        <v>0.83333333333333348</v>
      </c>
      <c r="W28" s="407">
        <v>0.63888888888888884</v>
      </c>
      <c r="X28" t="s">
        <v>2268</v>
      </c>
      <c r="Y28" s="407">
        <v>0.7410714285714286</v>
      </c>
      <c r="Z28" t="s">
        <v>2270</v>
      </c>
      <c r="AA28" t="s">
        <v>2279</v>
      </c>
      <c r="AC28" t="s">
        <v>2272</v>
      </c>
    </row>
    <row r="29" spans="1:32">
      <c r="A29" t="s">
        <v>2395</v>
      </c>
      <c r="B29">
        <v>2026</v>
      </c>
      <c r="C29">
        <v>3</v>
      </c>
      <c r="D29">
        <v>20</v>
      </c>
      <c r="E29" t="s">
        <v>630</v>
      </c>
      <c r="F29" t="s">
        <v>115</v>
      </c>
      <c r="G29" t="s">
        <v>742</v>
      </c>
      <c r="H29" t="s">
        <v>117</v>
      </c>
      <c r="I29" t="s">
        <v>2298</v>
      </c>
      <c r="J29" t="s">
        <v>199</v>
      </c>
      <c r="K29" t="s">
        <v>132</v>
      </c>
      <c r="L29" t="s">
        <v>507</v>
      </c>
      <c r="M29">
        <v>2002726</v>
      </c>
      <c r="N29" t="s">
        <v>2396</v>
      </c>
      <c r="O29" t="s">
        <v>1167</v>
      </c>
      <c r="P29" t="s">
        <v>2366</v>
      </c>
      <c r="Q29" t="s">
        <v>2397</v>
      </c>
      <c r="R29" t="s">
        <v>1169</v>
      </c>
      <c r="S29" t="s">
        <v>2398</v>
      </c>
      <c r="T29" s="407">
        <v>1</v>
      </c>
      <c r="U29" s="407">
        <v>0.8214285714285714</v>
      </c>
      <c r="V29" s="407">
        <v>0.75</v>
      </c>
      <c r="W29" s="407">
        <v>0.66666666666666663</v>
      </c>
      <c r="X29" t="s">
        <v>2268</v>
      </c>
      <c r="Y29" s="407">
        <v>0.66931818181818181</v>
      </c>
      <c r="Z29" t="s">
        <v>2270</v>
      </c>
      <c r="AA29" t="s">
        <v>2279</v>
      </c>
    </row>
    <row r="30" spans="1:32">
      <c r="A30" t="s">
        <v>2399</v>
      </c>
      <c r="B30">
        <v>2026</v>
      </c>
      <c r="C30">
        <v>3</v>
      </c>
      <c r="D30">
        <v>20</v>
      </c>
      <c r="E30" t="s">
        <v>630</v>
      </c>
      <c r="F30" t="s">
        <v>115</v>
      </c>
      <c r="G30" t="s">
        <v>742</v>
      </c>
      <c r="H30" t="s">
        <v>117</v>
      </c>
      <c r="I30" t="s">
        <v>2298</v>
      </c>
      <c r="J30" t="s">
        <v>199</v>
      </c>
      <c r="K30" t="s">
        <v>132</v>
      </c>
      <c r="L30" t="s">
        <v>218</v>
      </c>
      <c r="M30">
        <v>2002726</v>
      </c>
      <c r="N30" t="s">
        <v>2396</v>
      </c>
      <c r="O30" t="s">
        <v>1167</v>
      </c>
      <c r="P30" t="s">
        <v>2400</v>
      </c>
      <c r="Q30" t="s">
        <v>2401</v>
      </c>
      <c r="R30" t="s">
        <v>1169</v>
      </c>
      <c r="S30" t="s">
        <v>2398</v>
      </c>
      <c r="T30" s="407">
        <v>1</v>
      </c>
      <c r="U30" s="407">
        <v>0.75</v>
      </c>
      <c r="V30" s="407">
        <v>0.7142857142857143</v>
      </c>
      <c r="W30" s="407">
        <v>0.75</v>
      </c>
      <c r="X30" t="s">
        <v>2268</v>
      </c>
      <c r="Y30" s="407">
        <v>0.76315789473684204</v>
      </c>
      <c r="Z30" t="s">
        <v>2270</v>
      </c>
      <c r="AA30" t="s">
        <v>2287</v>
      </c>
    </row>
    <row r="31" spans="1:32">
      <c r="A31" t="s">
        <v>2402</v>
      </c>
      <c r="B31">
        <v>2026</v>
      </c>
      <c r="C31">
        <v>3</v>
      </c>
      <c r="D31">
        <v>20</v>
      </c>
      <c r="E31" t="s">
        <v>630</v>
      </c>
      <c r="F31" t="s">
        <v>115</v>
      </c>
      <c r="G31" t="s">
        <v>742</v>
      </c>
      <c r="H31" t="s">
        <v>117</v>
      </c>
      <c r="I31" t="s">
        <v>2298</v>
      </c>
      <c r="J31" t="s">
        <v>199</v>
      </c>
      <c r="K31" t="s">
        <v>132</v>
      </c>
      <c r="L31" t="s">
        <v>218</v>
      </c>
      <c r="M31">
        <v>2002726</v>
      </c>
      <c r="N31" t="s">
        <v>2396</v>
      </c>
      <c r="O31" t="s">
        <v>1167</v>
      </c>
      <c r="P31" t="s">
        <v>2403</v>
      </c>
      <c r="Q31" t="s">
        <v>2404</v>
      </c>
      <c r="R31" t="s">
        <v>1169</v>
      </c>
      <c r="S31" t="s">
        <v>2398</v>
      </c>
      <c r="T31" s="407">
        <v>1</v>
      </c>
      <c r="U31" s="407">
        <v>0.75</v>
      </c>
      <c r="V31" s="407">
        <v>0.7142857142857143</v>
      </c>
      <c r="W31" s="407">
        <v>0.75</v>
      </c>
      <c r="X31" t="s">
        <v>2268</v>
      </c>
      <c r="Y31" s="407">
        <v>0.76315789473684204</v>
      </c>
      <c r="Z31" t="s">
        <v>2270</v>
      </c>
      <c r="AA31" t="s">
        <v>2287</v>
      </c>
    </row>
    <row r="32" spans="1:32">
      <c r="A32" t="s">
        <v>2405</v>
      </c>
      <c r="B32">
        <v>2026</v>
      </c>
      <c r="C32">
        <v>3</v>
      </c>
      <c r="D32">
        <v>20</v>
      </c>
      <c r="E32" t="s">
        <v>630</v>
      </c>
      <c r="F32" t="s">
        <v>115</v>
      </c>
      <c r="G32" t="s">
        <v>742</v>
      </c>
      <c r="H32" t="s">
        <v>117</v>
      </c>
      <c r="I32" t="s">
        <v>2298</v>
      </c>
      <c r="J32" t="s">
        <v>199</v>
      </c>
      <c r="K32" t="s">
        <v>132</v>
      </c>
      <c r="L32" t="s">
        <v>218</v>
      </c>
      <c r="M32">
        <v>2002726</v>
      </c>
      <c r="N32" t="s">
        <v>2396</v>
      </c>
      <c r="O32" t="s">
        <v>1167</v>
      </c>
      <c r="P32" t="s">
        <v>2406</v>
      </c>
      <c r="Q32" t="s">
        <v>747</v>
      </c>
      <c r="R32" t="s">
        <v>1169</v>
      </c>
      <c r="S32" t="s">
        <v>2398</v>
      </c>
      <c r="T32" s="407">
        <v>1</v>
      </c>
      <c r="U32" s="407">
        <v>0.75</v>
      </c>
      <c r="V32" s="407">
        <v>0.7142857142857143</v>
      </c>
      <c r="W32" s="407">
        <v>0.65</v>
      </c>
      <c r="X32" t="s">
        <v>2268</v>
      </c>
      <c r="Y32" s="407">
        <v>0.73684210526315796</v>
      </c>
      <c r="Z32" t="s">
        <v>2270</v>
      </c>
      <c r="AA32" t="s">
        <v>2279</v>
      </c>
    </row>
    <row r="33" spans="1:32">
      <c r="A33" t="s">
        <v>2407</v>
      </c>
      <c r="B33">
        <v>2026</v>
      </c>
      <c r="C33">
        <v>3</v>
      </c>
      <c r="D33">
        <v>20</v>
      </c>
      <c r="E33" t="s">
        <v>630</v>
      </c>
      <c r="F33" t="s">
        <v>115</v>
      </c>
      <c r="G33" t="s">
        <v>742</v>
      </c>
      <c r="H33" t="s">
        <v>117</v>
      </c>
      <c r="I33" t="s">
        <v>2262</v>
      </c>
      <c r="J33" t="s">
        <v>1197</v>
      </c>
      <c r="K33" t="s">
        <v>96</v>
      </c>
      <c r="L33" t="s">
        <v>697</v>
      </c>
      <c r="M33">
        <v>2011238</v>
      </c>
      <c r="N33" t="s">
        <v>2408</v>
      </c>
      <c r="O33" t="s">
        <v>2409</v>
      </c>
      <c r="Q33" t="s">
        <v>1203</v>
      </c>
      <c r="S33" t="s">
        <v>2410</v>
      </c>
      <c r="T33" s="407">
        <v>1</v>
      </c>
      <c r="U33" s="407">
        <v>0.6428571428571429</v>
      </c>
      <c r="V33" s="407">
        <v>0.875</v>
      </c>
      <c r="W33" s="407">
        <v>0.70108695652173914</v>
      </c>
      <c r="X33" t="s">
        <v>2268</v>
      </c>
      <c r="Y33" s="407">
        <v>0.64449152542372878</v>
      </c>
      <c r="Z33" t="s">
        <v>2270</v>
      </c>
      <c r="AA33" t="s">
        <v>2279</v>
      </c>
      <c r="AC33" t="s">
        <v>381</v>
      </c>
    </row>
    <row r="34" spans="1:32">
      <c r="A34" t="s">
        <v>2411</v>
      </c>
      <c r="B34">
        <v>2026</v>
      </c>
      <c r="C34">
        <v>3</v>
      </c>
      <c r="D34">
        <v>23</v>
      </c>
      <c r="E34" t="s">
        <v>630</v>
      </c>
      <c r="F34" t="s">
        <v>115</v>
      </c>
      <c r="G34" t="s">
        <v>742</v>
      </c>
      <c r="H34" t="s">
        <v>117</v>
      </c>
      <c r="I34" t="s">
        <v>2298</v>
      </c>
      <c r="J34" t="s">
        <v>199</v>
      </c>
      <c r="K34" t="s">
        <v>96</v>
      </c>
      <c r="L34" t="s">
        <v>218</v>
      </c>
      <c r="M34">
        <v>2010364</v>
      </c>
      <c r="N34" t="s">
        <v>2412</v>
      </c>
      <c r="P34" t="s">
        <v>2413</v>
      </c>
      <c r="Q34" t="s">
        <v>1181</v>
      </c>
      <c r="R34">
        <v>905905727</v>
      </c>
      <c r="S34" t="s">
        <v>2414</v>
      </c>
      <c r="T34" s="407">
        <v>1</v>
      </c>
      <c r="U34" s="407">
        <v>0.75</v>
      </c>
      <c r="V34" s="407">
        <v>0.6785714285714286</v>
      </c>
      <c r="W34" s="407">
        <v>0.75</v>
      </c>
      <c r="X34" t="s">
        <v>2268</v>
      </c>
      <c r="Y34" s="407">
        <v>0.75</v>
      </c>
      <c r="Z34" t="s">
        <v>2270</v>
      </c>
      <c r="AA34" t="s">
        <v>2279</v>
      </c>
    </row>
    <row r="35" spans="1:32">
      <c r="A35" t="s">
        <v>2415</v>
      </c>
      <c r="B35">
        <v>2026</v>
      </c>
      <c r="C35">
        <v>4</v>
      </c>
      <c r="D35">
        <v>3</v>
      </c>
      <c r="E35" t="s">
        <v>630</v>
      </c>
      <c r="F35" t="s">
        <v>130</v>
      </c>
      <c r="G35" t="s">
        <v>1313</v>
      </c>
      <c r="H35" t="s">
        <v>351</v>
      </c>
      <c r="I35" t="s">
        <v>2298</v>
      </c>
      <c r="J35" t="s">
        <v>118</v>
      </c>
      <c r="K35" t="s">
        <v>96</v>
      </c>
      <c r="L35" t="s">
        <v>97</v>
      </c>
      <c r="M35">
        <v>2003789</v>
      </c>
      <c r="N35" t="s">
        <v>2416</v>
      </c>
      <c r="P35" t="s">
        <v>2417</v>
      </c>
      <c r="Q35" t="s">
        <v>2418</v>
      </c>
      <c r="R35" t="s">
        <v>2419</v>
      </c>
      <c r="S35" t="s">
        <v>1718</v>
      </c>
      <c r="T35" s="407">
        <v>1</v>
      </c>
      <c r="U35" s="407">
        <v>0.25</v>
      </c>
      <c r="V35" s="407">
        <v>0.75</v>
      </c>
      <c r="W35" s="407">
        <v>0.5625</v>
      </c>
      <c r="X35" t="s">
        <v>2268</v>
      </c>
      <c r="Y35" s="407">
        <v>0.640625</v>
      </c>
      <c r="Z35" t="s">
        <v>2270</v>
      </c>
      <c r="AA35" t="s">
        <v>2279</v>
      </c>
      <c r="AB35" t="s">
        <v>2420</v>
      </c>
      <c r="AC35" t="s">
        <v>2421</v>
      </c>
      <c r="AD35">
        <v>0</v>
      </c>
      <c r="AE35">
        <v>0</v>
      </c>
      <c r="AF35">
        <v>0</v>
      </c>
    </row>
    <row r="36" spans="1:32">
      <c r="A36" t="s">
        <v>2422</v>
      </c>
      <c r="B36">
        <v>2026</v>
      </c>
      <c r="C36">
        <v>4</v>
      </c>
      <c r="D36">
        <v>3</v>
      </c>
      <c r="E36" t="s">
        <v>630</v>
      </c>
      <c r="F36" t="s">
        <v>130</v>
      </c>
      <c r="G36" t="s">
        <v>1313</v>
      </c>
      <c r="H36" t="s">
        <v>351</v>
      </c>
      <c r="I36" t="s">
        <v>2298</v>
      </c>
      <c r="J36" t="s">
        <v>118</v>
      </c>
      <c r="K36" t="s">
        <v>96</v>
      </c>
      <c r="L36" t="s">
        <v>97</v>
      </c>
      <c r="M36">
        <v>2003789</v>
      </c>
      <c r="N36" t="s">
        <v>2416</v>
      </c>
      <c r="P36" t="s">
        <v>2423</v>
      </c>
      <c r="Q36" t="s">
        <v>2418</v>
      </c>
      <c r="R36" t="s">
        <v>2419</v>
      </c>
      <c r="S36" t="s">
        <v>1718</v>
      </c>
      <c r="T36" s="407">
        <v>1</v>
      </c>
      <c r="U36" s="407">
        <v>1</v>
      </c>
      <c r="V36" s="407">
        <v>0.6875</v>
      </c>
      <c r="W36" s="407">
        <v>0.7232142857142857</v>
      </c>
      <c r="X36" t="s">
        <v>2268</v>
      </c>
      <c r="Y36" s="407">
        <v>0.76923076923076927</v>
      </c>
      <c r="Z36" t="s">
        <v>2270</v>
      </c>
      <c r="AA36" t="s">
        <v>2287</v>
      </c>
      <c r="AB36" t="s">
        <v>2424</v>
      </c>
      <c r="AC36" t="s">
        <v>2421</v>
      </c>
      <c r="AD36">
        <v>0</v>
      </c>
      <c r="AE36">
        <v>0</v>
      </c>
      <c r="AF36">
        <v>0</v>
      </c>
    </row>
    <row r="37" spans="1:32">
      <c r="A37" t="s">
        <v>2425</v>
      </c>
      <c r="B37">
        <v>2026</v>
      </c>
      <c r="C37">
        <v>4</v>
      </c>
      <c r="D37">
        <v>7</v>
      </c>
      <c r="E37" t="s">
        <v>630</v>
      </c>
      <c r="F37" t="s">
        <v>130</v>
      </c>
      <c r="G37" t="s">
        <v>116</v>
      </c>
      <c r="H37" t="s">
        <v>117</v>
      </c>
      <c r="I37" t="s">
        <v>2298</v>
      </c>
      <c r="J37" t="s">
        <v>280</v>
      </c>
      <c r="K37" t="s">
        <v>132</v>
      </c>
      <c r="L37" t="s">
        <v>97</v>
      </c>
      <c r="M37" t="s">
        <v>2426</v>
      </c>
      <c r="N37" t="s">
        <v>1345</v>
      </c>
      <c r="O37" t="s">
        <v>2427</v>
      </c>
      <c r="P37" t="s">
        <v>2427</v>
      </c>
      <c r="Q37" t="s">
        <v>2428</v>
      </c>
      <c r="R37" t="s">
        <v>2429</v>
      </c>
      <c r="S37" t="s">
        <v>2430</v>
      </c>
      <c r="T37" s="407">
        <v>1</v>
      </c>
      <c r="U37" s="407">
        <v>0.8</v>
      </c>
      <c r="V37" s="407">
        <v>0.75</v>
      </c>
      <c r="W37" s="407">
        <v>0.74404761904761907</v>
      </c>
      <c r="X37" t="s">
        <v>2268</v>
      </c>
      <c r="Y37" s="407">
        <v>0.75961538461538469</v>
      </c>
      <c r="Z37" t="s">
        <v>2270</v>
      </c>
      <c r="AA37" t="s">
        <v>2287</v>
      </c>
      <c r="AB37" t="s">
        <v>2431</v>
      </c>
      <c r="AC37" t="s">
        <v>257</v>
      </c>
      <c r="AD37">
        <v>1</v>
      </c>
      <c r="AE37">
        <v>0</v>
      </c>
      <c r="AF37">
        <v>0</v>
      </c>
    </row>
    <row r="38" spans="1:32">
      <c r="A38" t="s">
        <v>2432</v>
      </c>
      <c r="B38">
        <v>2026</v>
      </c>
      <c r="C38">
        <v>4</v>
      </c>
      <c r="D38">
        <v>7</v>
      </c>
      <c r="E38" t="s">
        <v>630</v>
      </c>
      <c r="F38" t="s">
        <v>130</v>
      </c>
      <c r="G38" t="s">
        <v>1313</v>
      </c>
      <c r="H38" t="s">
        <v>351</v>
      </c>
      <c r="I38" t="s">
        <v>2298</v>
      </c>
      <c r="J38" t="s">
        <v>118</v>
      </c>
      <c r="K38" t="s">
        <v>96</v>
      </c>
      <c r="L38" t="s">
        <v>97</v>
      </c>
      <c r="M38">
        <v>2003789</v>
      </c>
      <c r="N38" t="s">
        <v>1315</v>
      </c>
      <c r="P38" t="s">
        <v>2433</v>
      </c>
      <c r="Q38" t="s">
        <v>1322</v>
      </c>
      <c r="R38">
        <v>938117639</v>
      </c>
      <c r="S38" t="s">
        <v>2434</v>
      </c>
      <c r="T38" s="407">
        <v>1</v>
      </c>
      <c r="U38" s="407">
        <v>0.45833333333333326</v>
      </c>
      <c r="V38" s="407">
        <v>0.6428571428571429</v>
      </c>
      <c r="W38" s="407">
        <v>0.70833333333333337</v>
      </c>
      <c r="X38" t="s">
        <v>2268</v>
      </c>
      <c r="Y38" s="407">
        <v>0.6428571428571429</v>
      </c>
      <c r="Z38" t="s">
        <v>2270</v>
      </c>
      <c r="AA38" t="s">
        <v>2279</v>
      </c>
      <c r="AB38" t="s">
        <v>2435</v>
      </c>
      <c r="AC38" t="s">
        <v>2421</v>
      </c>
      <c r="AD38">
        <v>0</v>
      </c>
      <c r="AE38">
        <v>0</v>
      </c>
      <c r="AF38">
        <v>0</v>
      </c>
    </row>
    <row r="39" spans="1:32">
      <c r="A39" t="s">
        <v>2436</v>
      </c>
      <c r="B39">
        <v>2026</v>
      </c>
      <c r="C39">
        <v>4</v>
      </c>
      <c r="D39" t="s">
        <v>2437</v>
      </c>
      <c r="E39" t="s">
        <v>630</v>
      </c>
      <c r="F39" t="s">
        <v>130</v>
      </c>
      <c r="G39" t="s">
        <v>1313</v>
      </c>
      <c r="H39" t="s">
        <v>351</v>
      </c>
      <c r="I39" t="s">
        <v>2298</v>
      </c>
      <c r="J39" t="s">
        <v>118</v>
      </c>
      <c r="K39" t="s">
        <v>96</v>
      </c>
      <c r="L39" t="s">
        <v>97</v>
      </c>
      <c r="M39">
        <v>2003789</v>
      </c>
      <c r="N39" t="s">
        <v>1315</v>
      </c>
      <c r="P39" t="s">
        <v>2438</v>
      </c>
      <c r="Q39" t="s">
        <v>2439</v>
      </c>
      <c r="R39">
        <v>938117639</v>
      </c>
      <c r="S39" t="s">
        <v>2434</v>
      </c>
      <c r="T39" s="407">
        <v>1</v>
      </c>
      <c r="U39" s="407">
        <v>1</v>
      </c>
      <c r="V39" s="407">
        <v>0.5</v>
      </c>
      <c r="W39" s="407">
        <v>0.76162790697674421</v>
      </c>
      <c r="X39" t="s">
        <v>2268</v>
      </c>
      <c r="Y39" s="407">
        <v>0.77314814814814814</v>
      </c>
      <c r="Z39" t="s">
        <v>2270</v>
      </c>
      <c r="AA39" t="s">
        <v>2287</v>
      </c>
      <c r="AB39" t="s">
        <v>2440</v>
      </c>
      <c r="AC39" t="s">
        <v>2421</v>
      </c>
      <c r="AD39">
        <v>0</v>
      </c>
      <c r="AE39">
        <v>0</v>
      </c>
      <c r="AF39">
        <v>0</v>
      </c>
    </row>
    <row r="40" spans="1:32">
      <c r="A40" t="s">
        <v>2441</v>
      </c>
      <c r="B40">
        <v>2026</v>
      </c>
      <c r="C40">
        <v>4</v>
      </c>
      <c r="D40">
        <v>8</v>
      </c>
      <c r="E40" t="s">
        <v>630</v>
      </c>
      <c r="F40" t="s">
        <v>130</v>
      </c>
      <c r="G40" t="s">
        <v>2442</v>
      </c>
      <c r="H40" t="s">
        <v>351</v>
      </c>
      <c r="I40" t="s">
        <v>2298</v>
      </c>
      <c r="J40" t="s">
        <v>118</v>
      </c>
      <c r="K40" t="s">
        <v>96</v>
      </c>
      <c r="L40" t="s">
        <v>97</v>
      </c>
      <c r="M40">
        <v>2010793</v>
      </c>
      <c r="N40" t="s">
        <v>2443</v>
      </c>
      <c r="O40" t="s">
        <v>2444</v>
      </c>
      <c r="P40" t="s">
        <v>1331</v>
      </c>
      <c r="Q40" t="s">
        <v>2445</v>
      </c>
      <c r="R40" t="s">
        <v>1333</v>
      </c>
      <c r="S40" t="s">
        <v>2446</v>
      </c>
      <c r="T40" s="407">
        <v>1</v>
      </c>
      <c r="U40" s="407">
        <v>0.6</v>
      </c>
      <c r="V40" s="407">
        <v>0.75</v>
      </c>
      <c r="W40" s="407">
        <v>0.73888888888888893</v>
      </c>
      <c r="X40" t="s">
        <v>2268</v>
      </c>
      <c r="Y40" s="407">
        <v>0.7366071428571429</v>
      </c>
      <c r="Z40" t="s">
        <v>2270</v>
      </c>
      <c r="AA40" t="s">
        <v>2279</v>
      </c>
      <c r="AC40" t="s">
        <v>301</v>
      </c>
    </row>
    <row r="41" spans="1:32">
      <c r="A41" t="s">
        <v>2447</v>
      </c>
      <c r="B41">
        <v>2026</v>
      </c>
      <c r="C41">
        <v>4</v>
      </c>
      <c r="D41">
        <v>8</v>
      </c>
      <c r="E41" t="s">
        <v>630</v>
      </c>
      <c r="F41" t="s">
        <v>115</v>
      </c>
      <c r="G41" t="s">
        <v>742</v>
      </c>
      <c r="H41" t="s">
        <v>117</v>
      </c>
      <c r="I41" t="s">
        <v>2298</v>
      </c>
      <c r="J41" t="s">
        <v>199</v>
      </c>
      <c r="K41" t="s">
        <v>132</v>
      </c>
      <c r="L41" t="s">
        <v>507</v>
      </c>
      <c r="M41">
        <v>2003696</v>
      </c>
      <c r="N41" t="s">
        <v>2448</v>
      </c>
      <c r="O41" t="s">
        <v>1375</v>
      </c>
      <c r="Q41" t="s">
        <v>2449</v>
      </c>
      <c r="R41" t="s">
        <v>2450</v>
      </c>
      <c r="S41" t="s">
        <v>2451</v>
      </c>
      <c r="T41" s="407">
        <v>1</v>
      </c>
      <c r="U41" s="407">
        <v>0.75</v>
      </c>
      <c r="V41" s="407">
        <v>0.8125</v>
      </c>
      <c r="W41" s="407">
        <v>0.61904761904761907</v>
      </c>
      <c r="X41" t="s">
        <v>2268</v>
      </c>
      <c r="Y41" s="407">
        <v>0.66363636363636369</v>
      </c>
      <c r="Z41" t="s">
        <v>2270</v>
      </c>
      <c r="AA41" t="s">
        <v>2279</v>
      </c>
    </row>
    <row r="42" spans="1:32">
      <c r="A42" t="s">
        <v>2452</v>
      </c>
      <c r="B42">
        <v>2026</v>
      </c>
      <c r="C42">
        <v>4</v>
      </c>
      <c r="D42">
        <v>8</v>
      </c>
      <c r="E42" t="s">
        <v>630</v>
      </c>
      <c r="F42" t="s">
        <v>115</v>
      </c>
      <c r="G42" t="s">
        <v>742</v>
      </c>
      <c r="H42" t="s">
        <v>117</v>
      </c>
      <c r="I42" t="s">
        <v>2298</v>
      </c>
      <c r="J42" t="s">
        <v>199</v>
      </c>
      <c r="K42" t="s">
        <v>132</v>
      </c>
      <c r="L42" t="s">
        <v>218</v>
      </c>
      <c r="M42">
        <v>2003696</v>
      </c>
      <c r="N42" t="s">
        <v>2448</v>
      </c>
      <c r="O42" t="s">
        <v>2453</v>
      </c>
      <c r="P42" t="s">
        <v>2454</v>
      </c>
      <c r="Q42" t="s">
        <v>2401</v>
      </c>
      <c r="R42" t="s">
        <v>2450</v>
      </c>
      <c r="S42" t="s">
        <v>2451</v>
      </c>
      <c r="T42" s="407">
        <v>1</v>
      </c>
      <c r="U42" s="407">
        <v>0.5</v>
      </c>
      <c r="V42" s="407">
        <v>0.6428571428571429</v>
      </c>
      <c r="W42" s="407">
        <v>0.65</v>
      </c>
      <c r="X42" t="s">
        <v>2268</v>
      </c>
      <c r="Y42" s="407">
        <v>0.64473684210526316</v>
      </c>
      <c r="Z42" t="s">
        <v>2270</v>
      </c>
      <c r="AA42" t="s">
        <v>2279</v>
      </c>
    </row>
    <row r="43" spans="1:32">
      <c r="A43" t="s">
        <v>2455</v>
      </c>
      <c r="B43">
        <v>2026</v>
      </c>
      <c r="C43">
        <v>4</v>
      </c>
      <c r="D43">
        <v>8</v>
      </c>
      <c r="E43" t="s">
        <v>630</v>
      </c>
      <c r="F43" t="s">
        <v>115</v>
      </c>
      <c r="G43" t="s">
        <v>742</v>
      </c>
      <c r="H43" t="s">
        <v>117</v>
      </c>
      <c r="I43" t="s">
        <v>2298</v>
      </c>
      <c r="J43" t="s">
        <v>199</v>
      </c>
      <c r="K43" t="s">
        <v>132</v>
      </c>
      <c r="L43" t="s">
        <v>218</v>
      </c>
      <c r="M43">
        <v>2003696</v>
      </c>
      <c r="N43" t="s">
        <v>2448</v>
      </c>
      <c r="O43" t="s">
        <v>2453</v>
      </c>
      <c r="P43" t="s">
        <v>2454</v>
      </c>
      <c r="Q43" t="s">
        <v>2401</v>
      </c>
      <c r="R43" t="s">
        <v>2450</v>
      </c>
      <c r="S43" t="s">
        <v>2451</v>
      </c>
      <c r="T43" s="407">
        <v>1</v>
      </c>
      <c r="U43" s="407">
        <v>0.6428571428571429</v>
      </c>
      <c r="V43" s="407">
        <v>0.6428571428571429</v>
      </c>
      <c r="W43" s="407">
        <v>0.65</v>
      </c>
      <c r="X43" t="s">
        <v>2268</v>
      </c>
      <c r="Y43" s="407">
        <v>0.6785714285714286</v>
      </c>
      <c r="Z43" t="s">
        <v>2270</v>
      </c>
      <c r="AA43" t="s">
        <v>2279</v>
      </c>
    </row>
    <row r="44" spans="1:32">
      <c r="A44" t="s">
        <v>2456</v>
      </c>
      <c r="B44">
        <v>2026</v>
      </c>
      <c r="C44">
        <v>4</v>
      </c>
      <c r="D44">
        <v>8</v>
      </c>
      <c r="E44" t="s">
        <v>630</v>
      </c>
      <c r="F44" t="s">
        <v>115</v>
      </c>
      <c r="G44" t="s">
        <v>742</v>
      </c>
      <c r="H44" t="s">
        <v>117</v>
      </c>
      <c r="I44" t="s">
        <v>2298</v>
      </c>
      <c r="J44" t="s">
        <v>199</v>
      </c>
      <c r="K44" t="s">
        <v>132</v>
      </c>
      <c r="L44" t="s">
        <v>218</v>
      </c>
      <c r="M44">
        <v>2003696</v>
      </c>
      <c r="N44" t="s">
        <v>2448</v>
      </c>
      <c r="O44" t="s">
        <v>2453</v>
      </c>
      <c r="P44" t="s">
        <v>2454</v>
      </c>
      <c r="Q44" t="s">
        <v>2401</v>
      </c>
      <c r="R44" t="s">
        <v>2450</v>
      </c>
      <c r="S44" t="s">
        <v>2451</v>
      </c>
      <c r="T44" s="407">
        <v>1</v>
      </c>
      <c r="U44" s="407">
        <v>0.6428571428571429</v>
      </c>
      <c r="V44" s="407">
        <v>0.6428571428571429</v>
      </c>
      <c r="W44" s="407">
        <v>0.65</v>
      </c>
      <c r="X44" t="s">
        <v>2268</v>
      </c>
      <c r="Y44" s="407">
        <v>0.6785714285714286</v>
      </c>
      <c r="Z44" t="s">
        <v>2270</v>
      </c>
      <c r="AA44" t="s">
        <v>2279</v>
      </c>
    </row>
    <row r="45" spans="1:32">
      <c r="A45" t="s">
        <v>2457</v>
      </c>
      <c r="B45">
        <v>2026</v>
      </c>
      <c r="C45">
        <v>4</v>
      </c>
      <c r="D45">
        <v>9</v>
      </c>
      <c r="E45" t="s">
        <v>630</v>
      </c>
      <c r="F45" t="s">
        <v>130</v>
      </c>
      <c r="G45" t="s">
        <v>2442</v>
      </c>
      <c r="H45" t="s">
        <v>351</v>
      </c>
      <c r="I45" t="s">
        <v>2298</v>
      </c>
      <c r="J45" t="s">
        <v>118</v>
      </c>
      <c r="K45" t="s">
        <v>96</v>
      </c>
      <c r="L45" t="s">
        <v>97</v>
      </c>
      <c r="M45" t="s">
        <v>179</v>
      </c>
      <c r="N45" t="s">
        <v>2458</v>
      </c>
      <c r="O45" t="s">
        <v>2459</v>
      </c>
      <c r="P45" t="s">
        <v>2460</v>
      </c>
      <c r="Q45" t="s">
        <v>2461</v>
      </c>
      <c r="R45" t="s">
        <v>2462</v>
      </c>
      <c r="S45" t="s">
        <v>2463</v>
      </c>
      <c r="T45" s="407">
        <v>1</v>
      </c>
      <c r="U45" s="407">
        <v>0.75</v>
      </c>
      <c r="V45" s="407">
        <v>0.75</v>
      </c>
      <c r="W45" s="407">
        <v>0.72826086956521741</v>
      </c>
      <c r="X45" t="s">
        <v>2268</v>
      </c>
      <c r="Y45" s="407">
        <v>0.74122807017543857</v>
      </c>
      <c r="Z45" t="s">
        <v>2270</v>
      </c>
      <c r="AA45" t="s">
        <v>2279</v>
      </c>
      <c r="AC45" t="s">
        <v>301</v>
      </c>
    </row>
    <row r="46" spans="1:32">
      <c r="A46" t="s">
        <v>2464</v>
      </c>
      <c r="B46">
        <v>2026</v>
      </c>
      <c r="C46">
        <v>4</v>
      </c>
      <c r="D46">
        <v>10</v>
      </c>
      <c r="E46" t="s">
        <v>630</v>
      </c>
      <c r="F46" t="s">
        <v>115</v>
      </c>
      <c r="G46" t="s">
        <v>742</v>
      </c>
      <c r="H46" t="s">
        <v>117</v>
      </c>
      <c r="I46" t="s">
        <v>2298</v>
      </c>
      <c r="J46" t="s">
        <v>199</v>
      </c>
      <c r="K46" t="s">
        <v>132</v>
      </c>
      <c r="L46" t="s">
        <v>507</v>
      </c>
      <c r="M46">
        <v>2010076</v>
      </c>
      <c r="N46" t="s">
        <v>2465</v>
      </c>
      <c r="O46" t="s">
        <v>1387</v>
      </c>
      <c r="P46" t="s">
        <v>1387</v>
      </c>
      <c r="Q46" t="s">
        <v>898</v>
      </c>
      <c r="R46" t="s">
        <v>2450</v>
      </c>
      <c r="S46" t="s">
        <v>2466</v>
      </c>
      <c r="T46" s="407">
        <v>1</v>
      </c>
      <c r="U46" s="407">
        <v>1</v>
      </c>
      <c r="V46" s="407">
        <v>0.875</v>
      </c>
      <c r="W46" s="407">
        <v>0.65476190476190477</v>
      </c>
      <c r="X46" t="s">
        <v>2268</v>
      </c>
      <c r="Y46" s="407">
        <v>0.7272727272727274</v>
      </c>
      <c r="Z46" t="s">
        <v>2270</v>
      </c>
      <c r="AA46" t="s">
        <v>2279</v>
      </c>
    </row>
    <row r="47" spans="1:32">
      <c r="A47" t="s">
        <v>2467</v>
      </c>
      <c r="B47">
        <v>2026</v>
      </c>
      <c r="C47">
        <v>4</v>
      </c>
      <c r="D47">
        <v>10</v>
      </c>
      <c r="E47" t="s">
        <v>630</v>
      </c>
      <c r="F47" t="s">
        <v>115</v>
      </c>
      <c r="G47" t="s">
        <v>742</v>
      </c>
      <c r="H47" t="s">
        <v>117</v>
      </c>
      <c r="I47" t="s">
        <v>2298</v>
      </c>
      <c r="J47" t="s">
        <v>199</v>
      </c>
      <c r="K47" t="s">
        <v>132</v>
      </c>
      <c r="L47" t="s">
        <v>218</v>
      </c>
      <c r="M47">
        <v>2002726</v>
      </c>
      <c r="N47" t="s">
        <v>2396</v>
      </c>
      <c r="O47" t="s">
        <v>1167</v>
      </c>
      <c r="P47" t="s">
        <v>2400</v>
      </c>
      <c r="Q47" t="s">
        <v>2401</v>
      </c>
      <c r="R47" t="s">
        <v>1169</v>
      </c>
      <c r="S47" t="s">
        <v>2398</v>
      </c>
      <c r="T47" s="407">
        <v>1</v>
      </c>
      <c r="U47" s="407">
        <v>0.65</v>
      </c>
      <c r="V47" s="407">
        <v>0.7857142857142857</v>
      </c>
      <c r="W47" s="407">
        <v>0.6</v>
      </c>
      <c r="X47" t="s">
        <v>2268</v>
      </c>
      <c r="Y47" s="407">
        <v>0.72368421052631582</v>
      </c>
      <c r="Z47" t="s">
        <v>2270</v>
      </c>
      <c r="AA47" t="s">
        <v>2279</v>
      </c>
    </row>
    <row r="48" spans="1:32">
      <c r="A48" t="s">
        <v>2468</v>
      </c>
      <c r="B48">
        <v>2026</v>
      </c>
      <c r="C48">
        <v>4</v>
      </c>
      <c r="D48">
        <v>10</v>
      </c>
      <c r="E48" t="s">
        <v>630</v>
      </c>
      <c r="F48" t="s">
        <v>115</v>
      </c>
      <c r="G48" t="s">
        <v>742</v>
      </c>
      <c r="H48" t="s">
        <v>117</v>
      </c>
      <c r="I48" t="s">
        <v>2298</v>
      </c>
      <c r="J48" t="s">
        <v>199</v>
      </c>
      <c r="K48" t="s">
        <v>132</v>
      </c>
      <c r="L48" t="s">
        <v>218</v>
      </c>
      <c r="M48">
        <v>2002726</v>
      </c>
      <c r="N48" t="s">
        <v>2396</v>
      </c>
      <c r="O48" t="s">
        <v>1167</v>
      </c>
      <c r="P48" t="s">
        <v>2400</v>
      </c>
      <c r="Q48" t="s">
        <v>2401</v>
      </c>
      <c r="R48" t="s">
        <v>1169</v>
      </c>
      <c r="S48" t="s">
        <v>2398</v>
      </c>
      <c r="T48" s="407">
        <v>1</v>
      </c>
      <c r="U48" s="407">
        <v>0.65</v>
      </c>
      <c r="V48" s="407">
        <v>0.7857142857142857</v>
      </c>
      <c r="W48" s="407">
        <v>0.6</v>
      </c>
      <c r="X48" t="s">
        <v>2268</v>
      </c>
      <c r="Y48" s="407">
        <v>0.72368421052631582</v>
      </c>
      <c r="Z48" t="s">
        <v>2270</v>
      </c>
      <c r="AA48" t="s">
        <v>2279</v>
      </c>
    </row>
    <row r="49" spans="1:32">
      <c r="A49" t="s">
        <v>2469</v>
      </c>
      <c r="B49">
        <v>2026</v>
      </c>
      <c r="C49">
        <v>4</v>
      </c>
      <c r="D49">
        <v>10</v>
      </c>
      <c r="E49" t="s">
        <v>630</v>
      </c>
      <c r="F49" t="s">
        <v>115</v>
      </c>
      <c r="G49" t="s">
        <v>742</v>
      </c>
      <c r="H49" t="s">
        <v>117</v>
      </c>
      <c r="I49" t="s">
        <v>2298</v>
      </c>
      <c r="J49" t="s">
        <v>199</v>
      </c>
      <c r="K49" t="s">
        <v>132</v>
      </c>
      <c r="L49" t="s">
        <v>218</v>
      </c>
      <c r="M49">
        <v>2010076</v>
      </c>
      <c r="N49" t="s">
        <v>2465</v>
      </c>
      <c r="O49" t="s">
        <v>1387</v>
      </c>
      <c r="P49" t="s">
        <v>2470</v>
      </c>
      <c r="Q49" t="s">
        <v>898</v>
      </c>
      <c r="R49" t="s">
        <v>2450</v>
      </c>
      <c r="S49" t="s">
        <v>2466</v>
      </c>
      <c r="T49" s="407">
        <v>1</v>
      </c>
      <c r="U49" s="407">
        <v>0.65</v>
      </c>
      <c r="V49" s="407">
        <v>0.7857142857142857</v>
      </c>
      <c r="W49" s="407">
        <v>0.7</v>
      </c>
      <c r="X49" t="s">
        <v>2268</v>
      </c>
      <c r="Y49" s="407">
        <v>0.75</v>
      </c>
      <c r="Z49" t="s">
        <v>2270</v>
      </c>
      <c r="AA49" t="s">
        <v>2279</v>
      </c>
    </row>
    <row r="50" spans="1:32">
      <c r="A50" t="s">
        <v>2471</v>
      </c>
      <c r="B50">
        <v>2026</v>
      </c>
      <c r="C50">
        <v>4</v>
      </c>
      <c r="D50">
        <v>14</v>
      </c>
      <c r="E50" t="s">
        <v>630</v>
      </c>
      <c r="F50" t="s">
        <v>130</v>
      </c>
      <c r="G50" t="s">
        <v>1313</v>
      </c>
      <c r="H50" t="s">
        <v>351</v>
      </c>
      <c r="I50" t="s">
        <v>2298</v>
      </c>
      <c r="J50" t="s">
        <v>966</v>
      </c>
      <c r="K50" t="s">
        <v>132</v>
      </c>
      <c r="L50" t="s">
        <v>97</v>
      </c>
      <c r="M50" t="s">
        <v>2472</v>
      </c>
      <c r="N50" t="s">
        <v>1504</v>
      </c>
      <c r="O50" t="s">
        <v>2473</v>
      </c>
      <c r="P50" t="s">
        <v>1505</v>
      </c>
      <c r="Q50" t="s">
        <v>1509</v>
      </c>
      <c r="R50" t="s">
        <v>2474</v>
      </c>
      <c r="S50" t="s">
        <v>2475</v>
      </c>
      <c r="T50" s="407">
        <v>1</v>
      </c>
      <c r="U50" s="407">
        <v>0.66666666666666663</v>
      </c>
      <c r="V50" s="407">
        <v>0.58333333333333337</v>
      </c>
      <c r="W50" s="407">
        <v>0.75</v>
      </c>
      <c r="X50" t="s">
        <v>2268</v>
      </c>
      <c r="Y50" s="407">
        <v>0.70401785714285714</v>
      </c>
      <c r="Z50" t="s">
        <v>2270</v>
      </c>
      <c r="AA50" t="s">
        <v>2279</v>
      </c>
      <c r="AC50" t="s">
        <v>439</v>
      </c>
      <c r="AD50">
        <v>0</v>
      </c>
      <c r="AE50">
        <v>0</v>
      </c>
      <c r="AF50">
        <v>0</v>
      </c>
    </row>
    <row r="51" spans="1:32">
      <c r="A51" t="s">
        <v>2476</v>
      </c>
      <c r="B51">
        <v>2026</v>
      </c>
      <c r="C51">
        <v>4</v>
      </c>
      <c r="D51">
        <v>14</v>
      </c>
      <c r="E51" t="s">
        <v>630</v>
      </c>
      <c r="F51" t="s">
        <v>130</v>
      </c>
      <c r="G51" t="s">
        <v>2477</v>
      </c>
      <c r="H51" t="s">
        <v>351</v>
      </c>
      <c r="I51" t="s">
        <v>2298</v>
      </c>
      <c r="J51" t="s">
        <v>311</v>
      </c>
      <c r="K51" t="s">
        <v>132</v>
      </c>
      <c r="L51" t="s">
        <v>97</v>
      </c>
      <c r="M51">
        <v>2011645</v>
      </c>
      <c r="N51" t="s">
        <v>2478</v>
      </c>
      <c r="O51" t="s">
        <v>1521</v>
      </c>
      <c r="P51" t="s">
        <v>1521</v>
      </c>
      <c r="Q51" t="s">
        <v>2479</v>
      </c>
      <c r="R51" t="s">
        <v>1523</v>
      </c>
      <c r="S51" t="s">
        <v>2480</v>
      </c>
      <c r="T51" s="407">
        <v>1</v>
      </c>
      <c r="U51" s="407">
        <v>0.83333333333333348</v>
      </c>
      <c r="V51" s="407">
        <v>1</v>
      </c>
      <c r="W51" s="407">
        <v>0.64880952380952384</v>
      </c>
      <c r="X51" t="s">
        <v>2268</v>
      </c>
      <c r="Y51" s="407">
        <v>0.67291666666666672</v>
      </c>
      <c r="Z51" t="s">
        <v>2270</v>
      </c>
      <c r="AA51" t="s">
        <v>2279</v>
      </c>
      <c r="AB51" t="s">
        <v>2481</v>
      </c>
      <c r="AC51" t="s">
        <v>105</v>
      </c>
      <c r="AD51">
        <v>0</v>
      </c>
      <c r="AE51">
        <v>0</v>
      </c>
      <c r="AF51">
        <v>0</v>
      </c>
    </row>
    <row r="52" spans="1:32">
      <c r="A52" t="s">
        <v>2482</v>
      </c>
      <c r="B52">
        <v>2026</v>
      </c>
      <c r="C52">
        <v>4</v>
      </c>
      <c r="D52">
        <v>14</v>
      </c>
      <c r="E52" t="s">
        <v>630</v>
      </c>
      <c r="F52" t="s">
        <v>130</v>
      </c>
      <c r="G52" t="s">
        <v>1313</v>
      </c>
      <c r="H52" t="s">
        <v>351</v>
      </c>
      <c r="I52" t="s">
        <v>2298</v>
      </c>
      <c r="J52" t="s">
        <v>250</v>
      </c>
      <c r="K52" t="s">
        <v>178</v>
      </c>
      <c r="L52" t="s">
        <v>2483</v>
      </c>
      <c r="M52">
        <v>222</v>
      </c>
      <c r="N52" t="s">
        <v>1397</v>
      </c>
      <c r="O52" t="s">
        <v>2484</v>
      </c>
      <c r="P52" t="s">
        <v>2485</v>
      </c>
      <c r="Q52" t="s">
        <v>2486</v>
      </c>
      <c r="R52" t="s">
        <v>2487</v>
      </c>
      <c r="S52" t="s">
        <v>2488</v>
      </c>
      <c r="T52" s="407">
        <v>1</v>
      </c>
      <c r="U52" s="407">
        <v>0.75</v>
      </c>
      <c r="V52" s="407">
        <v>0.7857142857142857</v>
      </c>
      <c r="W52" s="407">
        <v>0.85</v>
      </c>
      <c r="X52" t="s">
        <v>2268</v>
      </c>
      <c r="Y52" s="407">
        <v>0.80681818181818177</v>
      </c>
      <c r="Z52" t="s">
        <v>2270</v>
      </c>
      <c r="AA52" t="s">
        <v>2287</v>
      </c>
      <c r="AB52" t="s">
        <v>2489</v>
      </c>
      <c r="AC52" t="s">
        <v>257</v>
      </c>
      <c r="AD52">
        <v>1</v>
      </c>
      <c r="AE52">
        <v>0</v>
      </c>
      <c r="AF52">
        <v>0</v>
      </c>
    </row>
    <row r="53" spans="1:32">
      <c r="A53" t="s">
        <v>2490</v>
      </c>
      <c r="B53">
        <v>2026</v>
      </c>
      <c r="C53">
        <v>4</v>
      </c>
      <c r="D53">
        <v>14</v>
      </c>
      <c r="E53" t="s">
        <v>630</v>
      </c>
      <c r="F53" t="s">
        <v>130</v>
      </c>
      <c r="G53" t="s">
        <v>1313</v>
      </c>
      <c r="H53" t="s">
        <v>351</v>
      </c>
      <c r="I53" t="s">
        <v>2298</v>
      </c>
      <c r="J53" t="s">
        <v>250</v>
      </c>
      <c r="K53" t="s">
        <v>178</v>
      </c>
      <c r="L53" t="s">
        <v>97</v>
      </c>
      <c r="M53" t="s">
        <v>2491</v>
      </c>
      <c r="N53" t="s">
        <v>1397</v>
      </c>
      <c r="O53" t="s">
        <v>2484</v>
      </c>
      <c r="P53" t="s">
        <v>2484</v>
      </c>
      <c r="Q53" t="s">
        <v>1401</v>
      </c>
      <c r="R53" t="s">
        <v>2487</v>
      </c>
      <c r="S53" t="s">
        <v>2488</v>
      </c>
      <c r="T53" s="407">
        <v>1</v>
      </c>
      <c r="U53" s="407">
        <v>1</v>
      </c>
      <c r="V53" s="407">
        <v>1</v>
      </c>
      <c r="W53" s="407">
        <v>0.80813953488372092</v>
      </c>
      <c r="X53" t="s">
        <v>2268</v>
      </c>
      <c r="Y53" s="407">
        <v>0.84722222222222221</v>
      </c>
      <c r="Z53" t="s">
        <v>2270</v>
      </c>
      <c r="AA53" t="s">
        <v>2287</v>
      </c>
      <c r="AB53" t="s">
        <v>2492</v>
      </c>
      <c r="AC53" t="s">
        <v>2272</v>
      </c>
      <c r="AD53">
        <v>1</v>
      </c>
      <c r="AE53">
        <v>0</v>
      </c>
      <c r="AF53">
        <v>0</v>
      </c>
    </row>
    <row r="54" spans="1:32">
      <c r="A54" t="s">
        <v>2493</v>
      </c>
      <c r="B54">
        <v>2026</v>
      </c>
      <c r="C54">
        <v>4</v>
      </c>
      <c r="D54">
        <v>14</v>
      </c>
      <c r="E54" t="s">
        <v>630</v>
      </c>
      <c r="F54" t="s">
        <v>130</v>
      </c>
      <c r="G54" t="s">
        <v>1313</v>
      </c>
      <c r="H54" t="s">
        <v>351</v>
      </c>
      <c r="I54" t="s">
        <v>2298</v>
      </c>
      <c r="J54" t="s">
        <v>250</v>
      </c>
      <c r="K54" t="s">
        <v>178</v>
      </c>
      <c r="L54" t="s">
        <v>2483</v>
      </c>
      <c r="M54">
        <v>222</v>
      </c>
      <c r="N54" t="s">
        <v>1397</v>
      </c>
      <c r="O54" t="s">
        <v>2484</v>
      </c>
      <c r="P54" t="s">
        <v>2494</v>
      </c>
      <c r="Q54" t="s">
        <v>1418</v>
      </c>
      <c r="R54" t="s">
        <v>2487</v>
      </c>
      <c r="S54" t="s">
        <v>2488</v>
      </c>
      <c r="T54" s="407">
        <v>1</v>
      </c>
      <c r="U54" s="407">
        <v>0.46875</v>
      </c>
      <c r="V54" s="407">
        <v>0.75</v>
      </c>
      <c r="W54" s="407">
        <v>0.85</v>
      </c>
      <c r="X54" t="s">
        <v>2268</v>
      </c>
      <c r="Y54" s="407">
        <v>0.69047619047619047</v>
      </c>
      <c r="Z54" t="s">
        <v>2270</v>
      </c>
      <c r="AA54" t="s">
        <v>2279</v>
      </c>
      <c r="AB54" t="s">
        <v>2495</v>
      </c>
      <c r="AC54" t="s">
        <v>257</v>
      </c>
      <c r="AD54">
        <v>0</v>
      </c>
      <c r="AE54">
        <v>0</v>
      </c>
      <c r="AF54">
        <v>0</v>
      </c>
    </row>
    <row r="55" spans="1:32">
      <c r="A55" t="s">
        <v>2496</v>
      </c>
      <c r="B55">
        <v>2026</v>
      </c>
      <c r="C55">
        <v>4</v>
      </c>
      <c r="D55">
        <v>14</v>
      </c>
      <c r="E55" t="s">
        <v>630</v>
      </c>
      <c r="F55" t="s">
        <v>130</v>
      </c>
      <c r="G55" t="s">
        <v>1313</v>
      </c>
      <c r="H55" t="s">
        <v>351</v>
      </c>
      <c r="I55" t="s">
        <v>2298</v>
      </c>
      <c r="J55" t="s">
        <v>250</v>
      </c>
      <c r="K55" t="s">
        <v>178</v>
      </c>
      <c r="L55" t="s">
        <v>2483</v>
      </c>
      <c r="M55">
        <v>222</v>
      </c>
      <c r="N55" t="s">
        <v>2497</v>
      </c>
      <c r="O55" t="s">
        <v>2484</v>
      </c>
      <c r="P55" t="s">
        <v>2498</v>
      </c>
      <c r="Q55" t="s">
        <v>1405</v>
      </c>
      <c r="R55" t="s">
        <v>2487</v>
      </c>
      <c r="S55" t="s">
        <v>2488</v>
      </c>
      <c r="T55" s="407">
        <v>1</v>
      </c>
      <c r="U55" s="407">
        <v>0.53125</v>
      </c>
      <c r="V55" s="407">
        <v>0.75</v>
      </c>
      <c r="W55" s="407">
        <v>0.85</v>
      </c>
      <c r="X55" t="s">
        <v>2268</v>
      </c>
      <c r="Y55" s="407">
        <v>0.7142857142857143</v>
      </c>
      <c r="Z55" t="s">
        <v>2270</v>
      </c>
      <c r="AA55" t="s">
        <v>2279</v>
      </c>
      <c r="AB55" t="s">
        <v>2499</v>
      </c>
      <c r="AC55" t="s">
        <v>257</v>
      </c>
      <c r="AD55">
        <v>0</v>
      </c>
      <c r="AE55">
        <v>0</v>
      </c>
      <c r="AF55">
        <v>0</v>
      </c>
    </row>
    <row r="56" spans="1:32">
      <c r="A56" t="s">
        <v>2500</v>
      </c>
      <c r="B56">
        <v>2026</v>
      </c>
      <c r="C56">
        <v>4</v>
      </c>
      <c r="D56">
        <v>14</v>
      </c>
      <c r="E56" t="s">
        <v>630</v>
      </c>
      <c r="F56" t="s">
        <v>130</v>
      </c>
      <c r="G56" t="s">
        <v>1313</v>
      </c>
      <c r="H56" t="s">
        <v>351</v>
      </c>
      <c r="I56" t="s">
        <v>2298</v>
      </c>
      <c r="J56" t="s">
        <v>250</v>
      </c>
      <c r="K56" t="s">
        <v>178</v>
      </c>
      <c r="L56" t="s">
        <v>2483</v>
      </c>
      <c r="M56" t="s">
        <v>2501</v>
      </c>
      <c r="N56" t="s">
        <v>1397</v>
      </c>
      <c r="O56" t="s">
        <v>2484</v>
      </c>
      <c r="P56" t="s">
        <v>2502</v>
      </c>
      <c r="Q56" t="s">
        <v>2503</v>
      </c>
      <c r="R56" t="s">
        <v>2487</v>
      </c>
      <c r="S56" t="s">
        <v>2488</v>
      </c>
      <c r="T56" s="407">
        <v>1</v>
      </c>
      <c r="U56" s="407">
        <v>0.4375</v>
      </c>
      <c r="V56" s="407">
        <v>0.75</v>
      </c>
      <c r="W56" s="407">
        <v>0.7</v>
      </c>
      <c r="X56" t="s">
        <v>2268</v>
      </c>
      <c r="Y56" s="407">
        <v>0.6428571428571429</v>
      </c>
      <c r="Z56" t="s">
        <v>2270</v>
      </c>
      <c r="AA56" t="s">
        <v>2279</v>
      </c>
      <c r="AB56" t="s">
        <v>2504</v>
      </c>
      <c r="AC56" t="s">
        <v>257</v>
      </c>
      <c r="AD56">
        <v>0</v>
      </c>
      <c r="AE56">
        <v>0</v>
      </c>
      <c r="AF56">
        <v>0</v>
      </c>
    </row>
    <row r="57" spans="1:32">
      <c r="A57" t="s">
        <v>2505</v>
      </c>
      <c r="B57">
        <v>2026</v>
      </c>
      <c r="C57">
        <v>4</v>
      </c>
      <c r="D57">
        <v>16</v>
      </c>
      <c r="E57" t="s">
        <v>630</v>
      </c>
      <c r="F57" t="s">
        <v>130</v>
      </c>
      <c r="G57" t="s">
        <v>1313</v>
      </c>
      <c r="H57" t="s">
        <v>351</v>
      </c>
      <c r="I57" t="s">
        <v>2298</v>
      </c>
      <c r="J57" t="s">
        <v>153</v>
      </c>
      <c r="K57" t="s">
        <v>132</v>
      </c>
      <c r="L57" t="s">
        <v>507</v>
      </c>
      <c r="M57">
        <v>2010490</v>
      </c>
      <c r="N57" t="s">
        <v>2506</v>
      </c>
      <c r="O57" t="s">
        <v>2507</v>
      </c>
      <c r="P57" t="s">
        <v>2507</v>
      </c>
      <c r="Q57" t="s">
        <v>2508</v>
      </c>
      <c r="R57">
        <v>987654321</v>
      </c>
      <c r="S57" t="s">
        <v>2267</v>
      </c>
      <c r="T57" s="407">
        <v>1</v>
      </c>
      <c r="U57" s="407">
        <v>0.83333333333333348</v>
      </c>
      <c r="V57" s="407">
        <v>0.75</v>
      </c>
      <c r="W57" s="407">
        <v>0.6428571428571429</v>
      </c>
      <c r="X57" t="s">
        <v>2268</v>
      </c>
      <c r="Y57" s="407">
        <v>0.68518518518518523</v>
      </c>
      <c r="Z57" t="s">
        <v>2270</v>
      </c>
      <c r="AA57" t="s">
        <v>2279</v>
      </c>
      <c r="AB57" t="s">
        <v>2509</v>
      </c>
      <c r="AC57" t="s">
        <v>105</v>
      </c>
      <c r="AD57">
        <v>0</v>
      </c>
      <c r="AE57">
        <v>0</v>
      </c>
      <c r="AF57">
        <v>0</v>
      </c>
    </row>
    <row r="58" spans="1:32">
      <c r="A58" t="s">
        <v>2510</v>
      </c>
      <c r="B58">
        <v>2026</v>
      </c>
      <c r="C58">
        <v>4</v>
      </c>
      <c r="D58">
        <v>16</v>
      </c>
      <c r="E58" t="s">
        <v>630</v>
      </c>
      <c r="F58" t="s">
        <v>130</v>
      </c>
      <c r="G58" t="s">
        <v>1313</v>
      </c>
      <c r="H58" t="s">
        <v>351</v>
      </c>
      <c r="I58" t="s">
        <v>2298</v>
      </c>
      <c r="J58" t="s">
        <v>153</v>
      </c>
      <c r="K58" t="s">
        <v>132</v>
      </c>
      <c r="L58" t="s">
        <v>1314</v>
      </c>
      <c r="M58">
        <v>2010490</v>
      </c>
      <c r="N58" t="s">
        <v>2511</v>
      </c>
      <c r="O58" t="s">
        <v>2507</v>
      </c>
      <c r="P58" t="s">
        <v>1543</v>
      </c>
      <c r="Q58" t="s">
        <v>1544</v>
      </c>
      <c r="R58" t="s">
        <v>2512</v>
      </c>
      <c r="S58" t="s">
        <v>2513</v>
      </c>
      <c r="T58" s="407">
        <v>1</v>
      </c>
      <c r="U58" s="407">
        <v>0.6785714285714286</v>
      </c>
      <c r="V58" s="407">
        <v>0.58333333333333337</v>
      </c>
      <c r="W58" s="407">
        <v>0.65</v>
      </c>
      <c r="X58" t="s">
        <v>2268</v>
      </c>
      <c r="Y58" s="407">
        <v>0.67500000000000004</v>
      </c>
      <c r="Z58" t="s">
        <v>2270</v>
      </c>
      <c r="AA58" t="s">
        <v>2279</v>
      </c>
      <c r="AB58" t="s">
        <v>2514</v>
      </c>
      <c r="AC58" t="s">
        <v>105</v>
      </c>
      <c r="AD58">
        <v>0</v>
      </c>
      <c r="AE58">
        <v>0</v>
      </c>
      <c r="AF58">
        <v>0</v>
      </c>
    </row>
    <row r="59" spans="1:32">
      <c r="A59" t="s">
        <v>2515</v>
      </c>
      <c r="B59">
        <v>2026</v>
      </c>
      <c r="C59">
        <v>4</v>
      </c>
      <c r="D59">
        <v>16</v>
      </c>
      <c r="E59" t="s">
        <v>630</v>
      </c>
      <c r="F59" t="s">
        <v>130</v>
      </c>
      <c r="G59" t="s">
        <v>1313</v>
      </c>
      <c r="H59" t="s">
        <v>351</v>
      </c>
      <c r="I59" t="s">
        <v>2298</v>
      </c>
      <c r="J59" t="s">
        <v>153</v>
      </c>
      <c r="K59" t="s">
        <v>132</v>
      </c>
      <c r="L59" t="s">
        <v>1314</v>
      </c>
      <c r="M59">
        <v>2010490</v>
      </c>
      <c r="N59" t="s">
        <v>2506</v>
      </c>
      <c r="O59" t="s">
        <v>2507</v>
      </c>
      <c r="P59" t="s">
        <v>1548</v>
      </c>
      <c r="Q59" t="s">
        <v>1549</v>
      </c>
      <c r="R59" t="s">
        <v>2512</v>
      </c>
      <c r="S59" t="s">
        <v>2513</v>
      </c>
      <c r="T59" s="407">
        <v>1</v>
      </c>
      <c r="U59" s="407">
        <v>0.6785714285714286</v>
      </c>
      <c r="V59" s="407">
        <v>0.58333333333333337</v>
      </c>
      <c r="W59" s="407">
        <v>0.65</v>
      </c>
      <c r="X59" t="s">
        <v>2268</v>
      </c>
      <c r="Y59" s="407">
        <v>0.67500000000000004</v>
      </c>
      <c r="Z59" t="s">
        <v>2270</v>
      </c>
      <c r="AA59" t="s">
        <v>2279</v>
      </c>
      <c r="AB59" t="s">
        <v>2516</v>
      </c>
      <c r="AC59" t="s">
        <v>105</v>
      </c>
      <c r="AD59">
        <v>0</v>
      </c>
      <c r="AE59">
        <v>0</v>
      </c>
      <c r="AF59">
        <v>0</v>
      </c>
    </row>
    <row r="60" spans="1:32">
      <c r="A60" t="s">
        <v>2517</v>
      </c>
      <c r="B60">
        <v>2026</v>
      </c>
      <c r="C60">
        <v>4</v>
      </c>
      <c r="D60">
        <v>16</v>
      </c>
      <c r="E60" t="s">
        <v>630</v>
      </c>
      <c r="F60" t="s">
        <v>130</v>
      </c>
      <c r="G60" t="s">
        <v>1313</v>
      </c>
      <c r="H60" t="s">
        <v>351</v>
      </c>
      <c r="I60" t="s">
        <v>2298</v>
      </c>
      <c r="J60" t="s">
        <v>153</v>
      </c>
      <c r="K60" t="s">
        <v>132</v>
      </c>
      <c r="L60" t="s">
        <v>1314</v>
      </c>
      <c r="M60">
        <v>2010490</v>
      </c>
      <c r="N60" t="s">
        <v>2511</v>
      </c>
      <c r="O60" t="s">
        <v>2507</v>
      </c>
      <c r="P60" t="s">
        <v>2518</v>
      </c>
      <c r="Q60" t="s">
        <v>2519</v>
      </c>
      <c r="R60" t="s">
        <v>2512</v>
      </c>
      <c r="S60" t="s">
        <v>2513</v>
      </c>
      <c r="T60" s="407">
        <v>1</v>
      </c>
      <c r="U60" s="407">
        <v>0.6785714285714286</v>
      </c>
      <c r="V60" s="407">
        <v>0.54166666666666663</v>
      </c>
      <c r="W60" s="407">
        <v>0.65</v>
      </c>
      <c r="X60" t="s">
        <v>2268</v>
      </c>
      <c r="Y60" s="407">
        <v>0.66249999999999998</v>
      </c>
      <c r="Z60" t="s">
        <v>2270</v>
      </c>
      <c r="AA60" t="s">
        <v>2279</v>
      </c>
      <c r="AB60" t="s">
        <v>2520</v>
      </c>
      <c r="AC60" t="s">
        <v>105</v>
      </c>
      <c r="AD60">
        <v>0</v>
      </c>
      <c r="AE60">
        <v>0</v>
      </c>
      <c r="AF60">
        <v>0</v>
      </c>
    </row>
    <row r="61" spans="1:32">
      <c r="A61" t="s">
        <v>2521</v>
      </c>
      <c r="B61">
        <v>2026</v>
      </c>
      <c r="C61">
        <v>4</v>
      </c>
      <c r="D61">
        <v>16</v>
      </c>
      <c r="E61" t="s">
        <v>630</v>
      </c>
      <c r="F61" t="s">
        <v>130</v>
      </c>
      <c r="G61" t="s">
        <v>1313</v>
      </c>
      <c r="H61" t="s">
        <v>351</v>
      </c>
      <c r="I61" t="s">
        <v>2298</v>
      </c>
      <c r="J61" t="s">
        <v>250</v>
      </c>
      <c r="K61" t="s">
        <v>132</v>
      </c>
      <c r="L61" t="s">
        <v>97</v>
      </c>
      <c r="M61">
        <v>2010977</v>
      </c>
      <c r="N61" t="s">
        <v>1513</v>
      </c>
      <c r="O61" t="s">
        <v>2522</v>
      </c>
      <c r="P61" t="s">
        <v>2522</v>
      </c>
      <c r="Q61" t="s">
        <v>1517</v>
      </c>
      <c r="R61" t="s">
        <v>2523</v>
      </c>
      <c r="S61" t="s">
        <v>2524</v>
      </c>
      <c r="T61" s="407">
        <v>1</v>
      </c>
      <c r="U61" s="407">
        <v>0.8</v>
      </c>
      <c r="V61" s="407">
        <v>1</v>
      </c>
      <c r="W61" s="407">
        <v>0.73255813953488369</v>
      </c>
      <c r="X61" t="s">
        <v>2268</v>
      </c>
      <c r="Y61" s="407">
        <v>0.68773584905660379</v>
      </c>
      <c r="Z61" t="s">
        <v>2270</v>
      </c>
      <c r="AA61" t="s">
        <v>2279</v>
      </c>
      <c r="AB61" t="s">
        <v>2525</v>
      </c>
      <c r="AC61" t="s">
        <v>2272</v>
      </c>
      <c r="AD61">
        <v>1</v>
      </c>
      <c r="AE61">
        <v>0</v>
      </c>
      <c r="AF61">
        <v>0</v>
      </c>
    </row>
    <row r="62" spans="1:32">
      <c r="A62" t="s">
        <v>2526</v>
      </c>
      <c r="B62">
        <v>2026</v>
      </c>
      <c r="C62">
        <v>4</v>
      </c>
      <c r="D62">
        <v>20</v>
      </c>
      <c r="E62" t="s">
        <v>630</v>
      </c>
      <c r="F62" t="s">
        <v>115</v>
      </c>
      <c r="G62" t="s">
        <v>116</v>
      </c>
      <c r="H62" t="s">
        <v>117</v>
      </c>
      <c r="I62" t="s">
        <v>94</v>
      </c>
      <c r="J62" t="s">
        <v>239</v>
      </c>
      <c r="K62" t="s">
        <v>132</v>
      </c>
      <c r="L62" t="s">
        <v>507</v>
      </c>
      <c r="M62">
        <v>2010818</v>
      </c>
      <c r="N62" t="s">
        <v>1621</v>
      </c>
      <c r="O62" t="s">
        <v>1622</v>
      </c>
      <c r="P62" t="s">
        <v>1622</v>
      </c>
      <c r="Q62" t="s">
        <v>1194</v>
      </c>
      <c r="R62" t="s">
        <v>2527</v>
      </c>
      <c r="S62" t="s">
        <v>2528</v>
      </c>
      <c r="T62" s="407">
        <v>1</v>
      </c>
      <c r="U62" s="407">
        <v>0.75</v>
      </c>
      <c r="V62" s="407">
        <v>0.4375</v>
      </c>
      <c r="W62" s="407">
        <v>0.57738095238095233</v>
      </c>
      <c r="X62" t="s">
        <v>2268</v>
      </c>
      <c r="Y62" s="407">
        <v>0.56634615384615383</v>
      </c>
      <c r="Z62" t="s">
        <v>2270</v>
      </c>
      <c r="AA62" t="s">
        <v>2301</v>
      </c>
      <c r="AB62" t="s">
        <v>2529</v>
      </c>
      <c r="AC62" t="s">
        <v>105</v>
      </c>
      <c r="AD62">
        <v>0</v>
      </c>
      <c r="AE62">
        <v>1</v>
      </c>
      <c r="AF62">
        <v>0</v>
      </c>
    </row>
    <row r="63" spans="1:32">
      <c r="A63" t="s">
        <v>2530</v>
      </c>
      <c r="B63">
        <v>2026</v>
      </c>
      <c r="C63">
        <v>4</v>
      </c>
      <c r="D63">
        <v>20</v>
      </c>
      <c r="E63" t="s">
        <v>630</v>
      </c>
      <c r="F63" t="s">
        <v>115</v>
      </c>
      <c r="G63" t="s">
        <v>116</v>
      </c>
      <c r="H63" t="s">
        <v>117</v>
      </c>
      <c r="I63" t="s">
        <v>94</v>
      </c>
      <c r="J63" t="s">
        <v>239</v>
      </c>
      <c r="K63" t="s">
        <v>132</v>
      </c>
      <c r="L63" t="s">
        <v>507</v>
      </c>
      <c r="M63">
        <v>2010818</v>
      </c>
      <c r="N63" t="s">
        <v>1621</v>
      </c>
      <c r="O63" t="s">
        <v>1622</v>
      </c>
      <c r="P63" t="s">
        <v>1628</v>
      </c>
      <c r="Q63" t="s">
        <v>1194</v>
      </c>
      <c r="R63">
        <v>987654321</v>
      </c>
      <c r="S63" t="s">
        <v>2267</v>
      </c>
      <c r="T63" s="407">
        <v>0.5</v>
      </c>
      <c r="U63" s="407">
        <v>0.59375</v>
      </c>
      <c r="V63" s="407">
        <v>0.58333333333333337</v>
      </c>
      <c r="W63" s="407">
        <v>0.4</v>
      </c>
      <c r="X63" t="s">
        <v>2344</v>
      </c>
      <c r="Y63" s="407">
        <v>0.5357142857142857</v>
      </c>
      <c r="Z63" t="s">
        <v>2345</v>
      </c>
      <c r="AA63" t="s">
        <v>2345</v>
      </c>
      <c r="AB63" t="s">
        <v>2531</v>
      </c>
      <c r="AC63" t="s">
        <v>105</v>
      </c>
      <c r="AD63">
        <v>0</v>
      </c>
      <c r="AE63">
        <v>1</v>
      </c>
      <c r="AF63">
        <v>1</v>
      </c>
    </row>
    <row r="64" spans="1:32">
      <c r="A64" t="s">
        <v>2532</v>
      </c>
      <c r="B64">
        <v>2026</v>
      </c>
      <c r="C64">
        <v>4</v>
      </c>
      <c r="D64">
        <v>20</v>
      </c>
      <c r="E64" t="s">
        <v>630</v>
      </c>
      <c r="F64" t="s">
        <v>115</v>
      </c>
      <c r="G64" t="s">
        <v>116</v>
      </c>
      <c r="H64" t="s">
        <v>117</v>
      </c>
      <c r="I64" t="s">
        <v>94</v>
      </c>
      <c r="J64" t="s">
        <v>239</v>
      </c>
      <c r="K64" t="s">
        <v>132</v>
      </c>
      <c r="L64" t="s">
        <v>507</v>
      </c>
      <c r="M64">
        <v>2010818</v>
      </c>
      <c r="N64" t="s">
        <v>1621</v>
      </c>
      <c r="O64" t="s">
        <v>1622</v>
      </c>
      <c r="P64" t="s">
        <v>1628</v>
      </c>
      <c r="Q64" t="s">
        <v>1194</v>
      </c>
      <c r="R64">
        <v>987654321</v>
      </c>
      <c r="S64" t="s">
        <v>2267</v>
      </c>
      <c r="T64" s="407">
        <v>1</v>
      </c>
      <c r="U64" s="407">
        <v>0.59375</v>
      </c>
      <c r="V64" s="407">
        <v>0.58333333333333337</v>
      </c>
      <c r="W64" s="407">
        <v>0.55000000000000004</v>
      </c>
      <c r="X64" t="s">
        <v>2268</v>
      </c>
      <c r="Y64" s="407">
        <v>0.61904761904761907</v>
      </c>
      <c r="Z64" t="s">
        <v>2270</v>
      </c>
      <c r="AA64" t="s">
        <v>2279</v>
      </c>
      <c r="AB64" t="s">
        <v>2531</v>
      </c>
      <c r="AC64" t="s">
        <v>105</v>
      </c>
      <c r="AD64">
        <v>0</v>
      </c>
      <c r="AE64">
        <v>0</v>
      </c>
      <c r="AF64">
        <v>0</v>
      </c>
    </row>
    <row r="65" spans="1:32">
      <c r="A65" t="s">
        <v>2533</v>
      </c>
      <c r="B65">
        <v>2026</v>
      </c>
      <c r="C65">
        <v>4</v>
      </c>
      <c r="D65">
        <v>20</v>
      </c>
      <c r="E65" t="s">
        <v>630</v>
      </c>
      <c r="F65" t="s">
        <v>115</v>
      </c>
      <c r="G65" t="s">
        <v>116</v>
      </c>
      <c r="H65" t="s">
        <v>117</v>
      </c>
      <c r="I65" t="s">
        <v>94</v>
      </c>
      <c r="J65" t="s">
        <v>239</v>
      </c>
      <c r="K65" t="s">
        <v>132</v>
      </c>
      <c r="L65" t="s">
        <v>507</v>
      </c>
      <c r="M65">
        <v>2010818</v>
      </c>
      <c r="N65" t="s">
        <v>1621</v>
      </c>
      <c r="O65" t="s">
        <v>1622</v>
      </c>
      <c r="P65" t="s">
        <v>1633</v>
      </c>
      <c r="Q65" t="s">
        <v>1194</v>
      </c>
      <c r="R65">
        <v>987654321</v>
      </c>
      <c r="S65" t="s">
        <v>2267</v>
      </c>
      <c r="T65" s="407">
        <v>0</v>
      </c>
      <c r="U65" s="407">
        <v>0.5</v>
      </c>
      <c r="V65" s="407">
        <v>0.54166666666666663</v>
      </c>
      <c r="W65" s="407">
        <v>0.4</v>
      </c>
      <c r="X65" t="s">
        <v>2344</v>
      </c>
      <c r="Y65" s="407">
        <v>0.4375</v>
      </c>
      <c r="Z65" t="s">
        <v>2345</v>
      </c>
      <c r="AA65" t="s">
        <v>2345</v>
      </c>
      <c r="AB65" t="s">
        <v>2534</v>
      </c>
      <c r="AC65" t="s">
        <v>105</v>
      </c>
      <c r="AD65">
        <v>0</v>
      </c>
      <c r="AE65">
        <v>1</v>
      </c>
      <c r="AF65">
        <v>1</v>
      </c>
    </row>
    <row r="66" spans="1:32">
      <c r="A66" t="s">
        <v>2535</v>
      </c>
      <c r="B66">
        <v>2026</v>
      </c>
      <c r="C66">
        <v>4</v>
      </c>
      <c r="D66">
        <v>20</v>
      </c>
      <c r="E66" t="s">
        <v>630</v>
      </c>
      <c r="F66" t="s">
        <v>115</v>
      </c>
      <c r="G66" t="s">
        <v>116</v>
      </c>
      <c r="H66" t="s">
        <v>117</v>
      </c>
      <c r="I66" t="s">
        <v>94</v>
      </c>
      <c r="J66" t="s">
        <v>239</v>
      </c>
      <c r="K66" t="s">
        <v>132</v>
      </c>
      <c r="L66" t="s">
        <v>507</v>
      </c>
      <c r="M66">
        <v>2010818</v>
      </c>
      <c r="N66" t="s">
        <v>1621</v>
      </c>
      <c r="O66" t="s">
        <v>1622</v>
      </c>
      <c r="P66" t="s">
        <v>1633</v>
      </c>
      <c r="Q66" t="s">
        <v>1194</v>
      </c>
      <c r="R66">
        <v>987654321</v>
      </c>
      <c r="S66" t="s">
        <v>2267</v>
      </c>
      <c r="T66" s="407">
        <v>1</v>
      </c>
      <c r="U66" s="407">
        <v>0.75</v>
      </c>
      <c r="V66" s="407">
        <v>0.66666666666666663</v>
      </c>
      <c r="W66" s="407">
        <v>0.5</v>
      </c>
      <c r="X66" t="s">
        <v>2268</v>
      </c>
      <c r="Y66" s="407">
        <v>0.6875</v>
      </c>
      <c r="Z66" t="s">
        <v>2270</v>
      </c>
      <c r="AA66" t="s">
        <v>2279</v>
      </c>
      <c r="AB66" t="s">
        <v>2534</v>
      </c>
      <c r="AC66" t="s">
        <v>105</v>
      </c>
      <c r="AD66">
        <v>0</v>
      </c>
      <c r="AE66">
        <v>0</v>
      </c>
      <c r="AF66">
        <v>0</v>
      </c>
    </row>
    <row r="67" spans="1:32">
      <c r="A67" t="s">
        <v>2536</v>
      </c>
      <c r="B67">
        <v>2026</v>
      </c>
      <c r="C67">
        <v>4</v>
      </c>
      <c r="D67">
        <v>20</v>
      </c>
      <c r="E67" t="s">
        <v>630</v>
      </c>
      <c r="F67" t="s">
        <v>115</v>
      </c>
      <c r="G67" t="s">
        <v>116</v>
      </c>
      <c r="H67" t="s">
        <v>117</v>
      </c>
      <c r="I67" t="s">
        <v>94</v>
      </c>
      <c r="J67" t="s">
        <v>239</v>
      </c>
      <c r="K67" t="s">
        <v>132</v>
      </c>
      <c r="L67" t="s">
        <v>507</v>
      </c>
      <c r="M67">
        <v>2010818</v>
      </c>
      <c r="N67" t="s">
        <v>1621</v>
      </c>
      <c r="O67" t="s">
        <v>1622</v>
      </c>
      <c r="P67" t="s">
        <v>1636</v>
      </c>
      <c r="Q67" t="s">
        <v>1194</v>
      </c>
      <c r="R67">
        <v>987654321</v>
      </c>
      <c r="S67" t="s">
        <v>2267</v>
      </c>
      <c r="T67" s="407">
        <v>1</v>
      </c>
      <c r="U67" s="407">
        <v>0.6785714285714286</v>
      </c>
      <c r="V67" s="407">
        <v>0.58333333333333337</v>
      </c>
      <c r="W67" s="407">
        <v>0.4</v>
      </c>
      <c r="X67" t="s">
        <v>2268</v>
      </c>
      <c r="Y67" s="407">
        <v>0.61250000000000004</v>
      </c>
      <c r="Z67" t="s">
        <v>2270</v>
      </c>
      <c r="AA67" t="s">
        <v>2279</v>
      </c>
      <c r="AB67" t="s">
        <v>2537</v>
      </c>
      <c r="AC67" t="s">
        <v>105</v>
      </c>
      <c r="AD67">
        <v>0</v>
      </c>
      <c r="AE67">
        <v>0</v>
      </c>
      <c r="AF67">
        <v>0</v>
      </c>
    </row>
    <row r="68" spans="1:32">
      <c r="A68" t="s">
        <v>2538</v>
      </c>
      <c r="B68">
        <v>2026</v>
      </c>
      <c r="C68">
        <v>4</v>
      </c>
      <c r="D68">
        <v>20</v>
      </c>
      <c r="E68" t="s">
        <v>630</v>
      </c>
      <c r="F68" t="s">
        <v>115</v>
      </c>
      <c r="G68" t="s">
        <v>116</v>
      </c>
      <c r="H68" t="s">
        <v>117</v>
      </c>
      <c r="I68" t="s">
        <v>94</v>
      </c>
      <c r="J68" t="s">
        <v>239</v>
      </c>
      <c r="K68" t="s">
        <v>132</v>
      </c>
      <c r="L68" t="s">
        <v>507</v>
      </c>
      <c r="M68">
        <v>2010818</v>
      </c>
      <c r="N68" t="s">
        <v>1621</v>
      </c>
      <c r="O68" t="s">
        <v>1622</v>
      </c>
      <c r="P68" t="s">
        <v>1636</v>
      </c>
      <c r="Q68" t="s">
        <v>1194</v>
      </c>
      <c r="R68">
        <v>987654321</v>
      </c>
      <c r="S68" t="s">
        <v>2267</v>
      </c>
      <c r="T68" s="407">
        <v>1</v>
      </c>
      <c r="U68" s="407">
        <v>0.6785714285714286</v>
      </c>
      <c r="V68" s="407">
        <v>0.58333333333333337</v>
      </c>
      <c r="W68" s="407">
        <v>0.5</v>
      </c>
      <c r="X68" t="s">
        <v>2268</v>
      </c>
      <c r="Y68" s="407">
        <v>0.63749999999999996</v>
      </c>
      <c r="Z68" t="s">
        <v>2270</v>
      </c>
      <c r="AA68" t="s">
        <v>2279</v>
      </c>
      <c r="AB68" t="s">
        <v>2537</v>
      </c>
      <c r="AC68" t="s">
        <v>105</v>
      </c>
      <c r="AD68">
        <v>0</v>
      </c>
      <c r="AE68">
        <v>0</v>
      </c>
      <c r="AF68">
        <v>0</v>
      </c>
    </row>
    <row r="69" spans="1:32">
      <c r="A69" t="s">
        <v>2539</v>
      </c>
      <c r="B69">
        <v>2026</v>
      </c>
      <c r="C69">
        <v>4</v>
      </c>
      <c r="D69">
        <v>20</v>
      </c>
      <c r="E69" t="s">
        <v>630</v>
      </c>
      <c r="F69" t="s">
        <v>115</v>
      </c>
      <c r="G69" t="s">
        <v>116</v>
      </c>
      <c r="H69" t="s">
        <v>117</v>
      </c>
      <c r="I69" t="s">
        <v>94</v>
      </c>
      <c r="J69" t="s">
        <v>239</v>
      </c>
      <c r="K69" t="s">
        <v>132</v>
      </c>
      <c r="L69" t="s">
        <v>507</v>
      </c>
      <c r="M69">
        <v>2010818</v>
      </c>
      <c r="N69" t="s">
        <v>1621</v>
      </c>
      <c r="O69" t="s">
        <v>1622</v>
      </c>
      <c r="P69" t="s">
        <v>1622</v>
      </c>
      <c r="Q69" t="s">
        <v>1194</v>
      </c>
      <c r="R69" t="s">
        <v>2527</v>
      </c>
      <c r="S69" t="s">
        <v>2528</v>
      </c>
      <c r="T69" s="407">
        <v>1</v>
      </c>
      <c r="U69" s="407">
        <v>0.75</v>
      </c>
      <c r="V69" s="407">
        <v>0.625</v>
      </c>
      <c r="W69" s="407">
        <v>0.625</v>
      </c>
      <c r="X69" t="s">
        <v>2268</v>
      </c>
      <c r="Y69" s="407">
        <v>0.61658653846153844</v>
      </c>
      <c r="Z69" t="s">
        <v>2270</v>
      </c>
      <c r="AA69" t="s">
        <v>2279</v>
      </c>
      <c r="AB69" t="s">
        <v>2529</v>
      </c>
      <c r="AC69" t="s">
        <v>105</v>
      </c>
      <c r="AD69">
        <v>0</v>
      </c>
      <c r="AE69">
        <v>0</v>
      </c>
      <c r="AF69">
        <v>0</v>
      </c>
    </row>
    <row r="70" spans="1:32">
      <c r="A70" t="s">
        <v>2540</v>
      </c>
      <c r="B70">
        <v>2026</v>
      </c>
      <c r="C70">
        <v>4</v>
      </c>
      <c r="D70">
        <v>21</v>
      </c>
      <c r="E70" t="s">
        <v>630</v>
      </c>
      <c r="F70" t="s">
        <v>130</v>
      </c>
      <c r="G70" t="s">
        <v>881</v>
      </c>
      <c r="H70" t="s">
        <v>351</v>
      </c>
      <c r="I70" t="s">
        <v>2262</v>
      </c>
      <c r="J70" t="s">
        <v>723</v>
      </c>
      <c r="K70" t="s">
        <v>132</v>
      </c>
      <c r="L70" t="s">
        <v>97</v>
      </c>
      <c r="M70" t="s">
        <v>2541</v>
      </c>
      <c r="N70" t="s">
        <v>1684</v>
      </c>
      <c r="O70" t="s">
        <v>2542</v>
      </c>
      <c r="P70" t="s">
        <v>2543</v>
      </c>
      <c r="Q70" t="s">
        <v>2544</v>
      </c>
      <c r="R70">
        <v>973543434</v>
      </c>
      <c r="S70" t="s">
        <v>1687</v>
      </c>
      <c r="T70" s="407">
        <v>1</v>
      </c>
      <c r="U70" s="407">
        <v>0.5</v>
      </c>
      <c r="V70" s="407">
        <v>0.375</v>
      </c>
      <c r="W70" s="407">
        <v>0.72222222222222221</v>
      </c>
      <c r="X70" t="s">
        <v>2268</v>
      </c>
      <c r="Y70" s="407">
        <v>0.61293103448275865</v>
      </c>
      <c r="Z70" t="s">
        <v>2270</v>
      </c>
      <c r="AA70" t="s">
        <v>2279</v>
      </c>
      <c r="AB70" t="s">
        <v>2545</v>
      </c>
      <c r="AC70" t="s">
        <v>381</v>
      </c>
      <c r="AD70">
        <v>1</v>
      </c>
      <c r="AE70">
        <v>0</v>
      </c>
      <c r="AF70">
        <v>0</v>
      </c>
    </row>
    <row r="71" spans="1:32">
      <c r="A71" t="s">
        <v>2546</v>
      </c>
      <c r="B71">
        <v>2026</v>
      </c>
      <c r="C71">
        <v>4</v>
      </c>
      <c r="D71">
        <v>24</v>
      </c>
      <c r="E71" t="s">
        <v>630</v>
      </c>
      <c r="F71" t="s">
        <v>130</v>
      </c>
      <c r="G71" t="s">
        <v>1313</v>
      </c>
      <c r="H71" t="s">
        <v>351</v>
      </c>
      <c r="I71" t="s">
        <v>2298</v>
      </c>
      <c r="J71" t="s">
        <v>250</v>
      </c>
      <c r="K71" t="s">
        <v>132</v>
      </c>
      <c r="L71" t="s">
        <v>97</v>
      </c>
      <c r="M71" t="s">
        <v>2547</v>
      </c>
      <c r="N71" t="s">
        <v>1699</v>
      </c>
      <c r="O71" t="s">
        <v>1700</v>
      </c>
      <c r="P71" t="s">
        <v>1700</v>
      </c>
      <c r="Q71" t="s">
        <v>1703</v>
      </c>
      <c r="R71" t="s">
        <v>2548</v>
      </c>
      <c r="S71" t="s">
        <v>1702</v>
      </c>
      <c r="T71" s="407">
        <v>1</v>
      </c>
      <c r="U71" s="407">
        <v>1</v>
      </c>
      <c r="V71" s="407">
        <v>0.75</v>
      </c>
      <c r="W71" s="407">
        <v>0.7678571428571429</v>
      </c>
      <c r="X71" t="s">
        <v>2268</v>
      </c>
      <c r="Y71" s="407">
        <v>0.80769230769230771</v>
      </c>
      <c r="Z71" t="s">
        <v>2270</v>
      </c>
      <c r="AA71" t="s">
        <v>2287</v>
      </c>
      <c r="AB71" t="s">
        <v>2549</v>
      </c>
      <c r="AC71" t="s">
        <v>257</v>
      </c>
      <c r="AD71">
        <v>1</v>
      </c>
      <c r="AE71">
        <v>0</v>
      </c>
      <c r="AF71">
        <v>0</v>
      </c>
    </row>
    <row r="72" spans="1:32">
      <c r="A72" t="s">
        <v>2550</v>
      </c>
      <c r="B72">
        <v>2026</v>
      </c>
      <c r="C72">
        <v>4</v>
      </c>
      <c r="D72">
        <v>24</v>
      </c>
      <c r="E72" t="s">
        <v>630</v>
      </c>
      <c r="F72" t="s">
        <v>162</v>
      </c>
      <c r="H72" t="s">
        <v>190</v>
      </c>
      <c r="I72" t="s">
        <v>2298</v>
      </c>
      <c r="J72" t="s">
        <v>118</v>
      </c>
      <c r="K72" t="s">
        <v>132</v>
      </c>
      <c r="L72" t="s">
        <v>97</v>
      </c>
      <c r="M72">
        <v>2006872</v>
      </c>
      <c r="N72" t="s">
        <v>1729</v>
      </c>
      <c r="O72" t="s">
        <v>1730</v>
      </c>
      <c r="P72" t="s">
        <v>1730</v>
      </c>
      <c r="Q72" t="s">
        <v>1732</v>
      </c>
      <c r="R72" t="s">
        <v>2299</v>
      </c>
      <c r="S72" t="s">
        <v>2300</v>
      </c>
      <c r="T72" s="407">
        <v>0.65</v>
      </c>
      <c r="U72" s="407">
        <v>0.61111111111111116</v>
      </c>
      <c r="V72" s="407">
        <v>0.64516129032258063</v>
      </c>
      <c r="W72" s="407">
        <v>0.66666666666666663</v>
      </c>
      <c r="X72" t="s">
        <v>2268</v>
      </c>
      <c r="Y72" s="407">
        <v>0.54590163934426228</v>
      </c>
      <c r="Z72" t="s">
        <v>2270</v>
      </c>
      <c r="AA72" t="s">
        <v>2301</v>
      </c>
      <c r="AB72" t="s">
        <v>2551</v>
      </c>
      <c r="AC72" t="s">
        <v>504</v>
      </c>
      <c r="AD72">
        <v>0</v>
      </c>
      <c r="AE72">
        <v>1</v>
      </c>
      <c r="AF72">
        <v>0</v>
      </c>
    </row>
    <row r="73" spans="1:32">
      <c r="A73" t="s">
        <v>2552</v>
      </c>
      <c r="B73">
        <v>2026</v>
      </c>
      <c r="C73">
        <v>4</v>
      </c>
      <c r="D73">
        <v>7</v>
      </c>
      <c r="E73" t="s">
        <v>630</v>
      </c>
      <c r="F73" t="s">
        <v>188</v>
      </c>
      <c r="G73" t="s">
        <v>398</v>
      </c>
      <c r="H73" t="s">
        <v>190</v>
      </c>
      <c r="I73" t="s">
        <v>2262</v>
      </c>
      <c r="J73" t="s">
        <v>723</v>
      </c>
      <c r="K73" t="s">
        <v>132</v>
      </c>
      <c r="L73" t="s">
        <v>97</v>
      </c>
      <c r="M73" t="s">
        <v>219</v>
      </c>
      <c r="N73" t="s">
        <v>220</v>
      </c>
      <c r="P73" t="s">
        <v>1353</v>
      </c>
      <c r="Q73" t="s">
        <v>2553</v>
      </c>
      <c r="T73" s="407">
        <v>0.75</v>
      </c>
      <c r="U73" s="407">
        <v>0.83333333333333348</v>
      </c>
      <c r="V73" s="407">
        <v>0.859375</v>
      </c>
      <c r="W73" s="407">
        <v>1</v>
      </c>
      <c r="X73" t="s">
        <v>2268</v>
      </c>
      <c r="Y73" s="407">
        <v>0.71129032258064517</v>
      </c>
      <c r="Z73" t="s">
        <v>2270</v>
      </c>
      <c r="AA73" t="s">
        <v>2279</v>
      </c>
      <c r="AB73" t="s">
        <v>2554</v>
      </c>
      <c r="AC73" t="s">
        <v>2272</v>
      </c>
      <c r="AD73">
        <v>1</v>
      </c>
      <c r="AE73">
        <v>0</v>
      </c>
      <c r="AF73">
        <v>0</v>
      </c>
    </row>
  </sheetData>
  <pageMargins left="0.7" right="0.7" top="0.75" bottom="0.75" header="0.3" footer="0.3"/>
  <headerFooter>
    <oddHeader>&amp;R&amp;"Aptos"&amp;11&amp;KFF0000 Nội bộ WCM&amp;1#_x000D_</oddHead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41"/>
  <sheetViews>
    <sheetView topLeftCell="G1" workbookViewId="0">
      <selection activeCell="O9" sqref="O9"/>
    </sheetView>
  </sheetViews>
  <sheetFormatPr defaultColWidth="9.125" defaultRowHeight="13.15"/>
  <cols>
    <col min="1" max="1" width="48.3125" style="218" customWidth="1"/>
    <col min="2" max="2" width="21" style="218" customWidth="1"/>
    <col min="3" max="3" width="10.875" style="218" bestFit="1" customWidth="1"/>
    <col min="4" max="4" width="11.4375" style="218" bestFit="1" customWidth="1"/>
    <col min="5" max="5" width="11.6875" style="218" bestFit="1" customWidth="1"/>
    <col min="6" max="6" width="14.3125" style="218" bestFit="1" customWidth="1"/>
    <col min="7" max="7" width="14" style="218" bestFit="1" customWidth="1"/>
    <col min="8" max="8" width="12.125" style="218" bestFit="1" customWidth="1"/>
    <col min="9" max="9" width="12.875" style="218" bestFit="1" customWidth="1"/>
    <col min="10" max="10" width="14" style="218" bestFit="1" customWidth="1"/>
    <col min="11" max="11" width="11.875" style="218" bestFit="1" customWidth="1"/>
    <col min="12" max="12" width="11.5625" style="218" bestFit="1" customWidth="1"/>
    <col min="13" max="13" width="9.5625" style="218" bestFit="1" customWidth="1"/>
    <col min="14" max="14" width="14.4375" style="218" bestFit="1" customWidth="1"/>
    <col min="15" max="15" width="14" style="218" bestFit="1" customWidth="1"/>
    <col min="16" max="16" width="9.5625" style="218" bestFit="1" customWidth="1"/>
    <col min="17" max="20" width="8.5625" style="218" customWidth="1"/>
    <col min="21" max="21" width="13.875" style="218" bestFit="1" customWidth="1"/>
    <col min="22" max="22" width="12.3125" style="218" bestFit="1" customWidth="1"/>
    <col min="23" max="23" width="16.4375" style="218" bestFit="1" customWidth="1"/>
    <col min="24" max="24" width="18" style="218" bestFit="1" customWidth="1"/>
    <col min="25" max="25" width="14.6875" style="218" bestFit="1" customWidth="1"/>
    <col min="26" max="26" width="22.875" style="218" bestFit="1" customWidth="1"/>
    <col min="27" max="27" width="19.875" style="218" bestFit="1" customWidth="1"/>
    <col min="28" max="28" width="14.4375" style="218" bestFit="1" customWidth="1"/>
    <col min="29" max="29" width="11.875" style="218" bestFit="1" customWidth="1"/>
    <col min="30" max="30" width="17.4375" style="218" bestFit="1" customWidth="1"/>
    <col min="31" max="31" width="6.875" style="218" bestFit="1" customWidth="1"/>
    <col min="32" max="32" width="9" style="218" bestFit="1" customWidth="1"/>
    <col min="33" max="33" width="5.875" style="218" bestFit="1" customWidth="1"/>
    <col min="34" max="34" width="7.6875" style="218" bestFit="1" customWidth="1"/>
    <col min="35" max="35" width="6.875" style="218" bestFit="1" customWidth="1"/>
    <col min="36" max="16384" width="9.125" style="218"/>
  </cols>
  <sheetData>
    <row r="1" spans="1:22">
      <c r="A1" s="690" t="s">
        <v>2555</v>
      </c>
      <c r="B1" s="690"/>
      <c r="C1" s="690"/>
      <c r="D1" s="690"/>
      <c r="E1" s="690"/>
      <c r="F1" s="690"/>
      <c r="G1" s="690"/>
      <c r="H1" s="690"/>
      <c r="I1" s="690"/>
      <c r="J1" s="690"/>
      <c r="K1" s="690"/>
      <c r="L1" s="690"/>
      <c r="M1" s="690"/>
      <c r="N1" s="690"/>
      <c r="O1" s="690"/>
      <c r="P1" s="690"/>
      <c r="Q1" s="690"/>
    </row>
    <row r="2" spans="1:22">
      <c r="A2" s="497" t="s">
        <v>2556</v>
      </c>
      <c r="B2" s="497" t="s">
        <v>2557</v>
      </c>
      <c r="C2" s="498"/>
      <c r="D2" s="498"/>
      <c r="E2" s="498"/>
      <c r="F2" s="498"/>
      <c r="G2" s="498"/>
      <c r="H2" s="498"/>
      <c r="I2" s="498"/>
      <c r="J2" s="498"/>
      <c r="K2" s="498"/>
      <c r="L2" s="498"/>
      <c r="M2" s="498"/>
      <c r="N2" s="498"/>
      <c r="O2" s="498"/>
      <c r="P2" s="498"/>
      <c r="Q2" s="498"/>
      <c r="R2" s="498"/>
      <c r="S2" s="498"/>
      <c r="T2" s="498"/>
    </row>
    <row r="3" spans="1:22" s="219" customFormat="1" ht="15" customHeight="1">
      <c r="A3" s="499" t="s">
        <v>2558</v>
      </c>
      <c r="B3" s="494" t="s">
        <v>2559</v>
      </c>
      <c r="C3" s="494" t="s">
        <v>533</v>
      </c>
      <c r="D3" s="494" t="s">
        <v>1587</v>
      </c>
      <c r="E3" s="494" t="s">
        <v>228</v>
      </c>
      <c r="F3" s="494" t="s">
        <v>504</v>
      </c>
      <c r="G3" s="494" t="s">
        <v>105</v>
      </c>
      <c r="H3" s="494" t="s">
        <v>553</v>
      </c>
      <c r="I3" s="494" t="s">
        <v>495</v>
      </c>
      <c r="J3" s="494" t="s">
        <v>302</v>
      </c>
      <c r="K3" s="494" t="s">
        <v>514</v>
      </c>
      <c r="L3" s="494" t="s">
        <v>227</v>
      </c>
      <c r="M3" s="494" t="s">
        <v>474</v>
      </c>
      <c r="N3" s="494" t="s">
        <v>439</v>
      </c>
      <c r="O3" s="494" t="s">
        <v>126</v>
      </c>
      <c r="P3" s="494" t="s">
        <v>427</v>
      </c>
      <c r="Q3" s="494" t="s">
        <v>381</v>
      </c>
      <c r="R3" s="494" t="s">
        <v>257</v>
      </c>
      <c r="S3" s="494" t="s">
        <v>301</v>
      </c>
      <c r="T3" s="494" t="s">
        <v>2560</v>
      </c>
      <c r="U3" s="218"/>
      <c r="V3" s="218"/>
    </row>
    <row r="4" spans="1:22">
      <c r="A4" s="498" t="s">
        <v>2559</v>
      </c>
      <c r="B4" s="498">
        <v>1</v>
      </c>
      <c r="C4" s="498"/>
      <c r="D4" s="498"/>
      <c r="E4" s="498"/>
      <c r="F4" s="498"/>
      <c r="G4" s="498"/>
      <c r="H4" s="498"/>
      <c r="I4" s="498"/>
      <c r="J4" s="498"/>
      <c r="K4" s="498"/>
      <c r="L4" s="498"/>
      <c r="M4" s="498"/>
      <c r="N4" s="498"/>
      <c r="O4" s="498"/>
      <c r="P4" s="498"/>
      <c r="Q4" s="498"/>
      <c r="R4" s="498"/>
      <c r="S4" s="498"/>
      <c r="T4" s="498">
        <v>1</v>
      </c>
    </row>
    <row r="5" spans="1:22">
      <c r="A5" s="498" t="s">
        <v>89</v>
      </c>
      <c r="B5" s="498"/>
      <c r="C5" s="498">
        <v>2</v>
      </c>
      <c r="D5" s="498"/>
      <c r="E5" s="498">
        <v>1</v>
      </c>
      <c r="F5" s="498">
        <v>2</v>
      </c>
      <c r="G5" s="498">
        <v>6</v>
      </c>
      <c r="H5" s="498">
        <v>1</v>
      </c>
      <c r="I5" s="498">
        <v>1</v>
      </c>
      <c r="J5" s="498"/>
      <c r="K5" s="498">
        <v>1</v>
      </c>
      <c r="L5" s="498">
        <v>3</v>
      </c>
      <c r="M5" s="498"/>
      <c r="N5" s="498">
        <v>3</v>
      </c>
      <c r="O5" s="498">
        <v>7</v>
      </c>
      <c r="P5" s="498">
        <v>1</v>
      </c>
      <c r="Q5" s="498">
        <v>6</v>
      </c>
      <c r="R5" s="498">
        <v>5</v>
      </c>
      <c r="S5" s="498">
        <v>4</v>
      </c>
      <c r="T5" s="498">
        <v>43</v>
      </c>
    </row>
    <row r="6" spans="1:22">
      <c r="A6" s="498" t="s">
        <v>581</v>
      </c>
      <c r="B6" s="498"/>
      <c r="C6" s="498">
        <v>1</v>
      </c>
      <c r="D6" s="498"/>
      <c r="E6" s="498"/>
      <c r="F6" s="498">
        <v>1</v>
      </c>
      <c r="G6" s="498">
        <v>1</v>
      </c>
      <c r="H6" s="498">
        <v>2</v>
      </c>
      <c r="I6" s="498"/>
      <c r="J6" s="498">
        <v>1</v>
      </c>
      <c r="K6" s="498"/>
      <c r="L6" s="498"/>
      <c r="M6" s="498"/>
      <c r="N6" s="498">
        <v>2</v>
      </c>
      <c r="O6" s="498">
        <v>3</v>
      </c>
      <c r="P6" s="498"/>
      <c r="Q6" s="498">
        <v>2</v>
      </c>
      <c r="R6" s="498"/>
      <c r="S6" s="498">
        <v>3</v>
      </c>
      <c r="T6" s="498">
        <v>16</v>
      </c>
    </row>
    <row r="7" spans="1:22">
      <c r="A7" s="498" t="s">
        <v>741</v>
      </c>
      <c r="B7" s="498"/>
      <c r="C7" s="498">
        <v>2</v>
      </c>
      <c r="D7" s="498"/>
      <c r="E7" s="498"/>
      <c r="F7" s="498">
        <v>2</v>
      </c>
      <c r="G7" s="498">
        <v>8</v>
      </c>
      <c r="H7" s="498">
        <v>3</v>
      </c>
      <c r="I7" s="498">
        <v>1</v>
      </c>
      <c r="J7" s="498">
        <v>2</v>
      </c>
      <c r="K7" s="498">
        <v>2</v>
      </c>
      <c r="L7" s="498">
        <v>3</v>
      </c>
      <c r="M7" s="498"/>
      <c r="N7" s="498">
        <v>5</v>
      </c>
      <c r="O7" s="498">
        <v>6</v>
      </c>
      <c r="P7" s="498"/>
      <c r="Q7" s="498">
        <v>9</v>
      </c>
      <c r="R7" s="498">
        <v>5</v>
      </c>
      <c r="S7" s="498">
        <v>6</v>
      </c>
      <c r="T7" s="498">
        <v>52</v>
      </c>
    </row>
    <row r="8" spans="1:22">
      <c r="A8" s="498" t="s">
        <v>1297</v>
      </c>
      <c r="B8" s="498"/>
      <c r="C8" s="498"/>
      <c r="D8" s="498">
        <v>1</v>
      </c>
      <c r="E8" s="498"/>
      <c r="F8" s="498">
        <v>2</v>
      </c>
      <c r="G8" s="498">
        <v>7</v>
      </c>
      <c r="H8" s="498">
        <v>2</v>
      </c>
      <c r="I8" s="498"/>
      <c r="J8" s="498">
        <v>2</v>
      </c>
      <c r="K8" s="498">
        <v>2</v>
      </c>
      <c r="L8" s="498">
        <v>2</v>
      </c>
      <c r="M8" s="498">
        <v>1</v>
      </c>
      <c r="N8" s="498">
        <v>2</v>
      </c>
      <c r="O8" s="498">
        <v>7</v>
      </c>
      <c r="P8" s="498"/>
      <c r="Q8" s="498">
        <v>5</v>
      </c>
      <c r="R8" s="498">
        <v>4</v>
      </c>
      <c r="S8" s="498">
        <v>5</v>
      </c>
      <c r="T8" s="498">
        <v>42</v>
      </c>
    </row>
    <row r="9" spans="1:22" ht="15" customHeight="1">
      <c r="A9" s="498" t="s">
        <v>1738</v>
      </c>
      <c r="B9" s="498"/>
      <c r="C9" s="498"/>
      <c r="D9" s="498">
        <v>1</v>
      </c>
      <c r="E9" s="498"/>
      <c r="F9" s="498"/>
      <c r="G9" s="498">
        <v>8</v>
      </c>
      <c r="H9" s="498"/>
      <c r="I9" s="498"/>
      <c r="J9" s="498">
        <v>1</v>
      </c>
      <c r="K9" s="498">
        <v>9</v>
      </c>
      <c r="L9" s="498"/>
      <c r="M9" s="498"/>
      <c r="N9" s="498">
        <v>3</v>
      </c>
      <c r="O9" s="498">
        <v>7</v>
      </c>
      <c r="P9" s="498"/>
      <c r="Q9" s="498">
        <v>2</v>
      </c>
      <c r="R9" s="498">
        <v>4</v>
      </c>
      <c r="S9" s="498">
        <v>3</v>
      </c>
      <c r="T9" s="498">
        <v>38</v>
      </c>
    </row>
    <row r="10" spans="1:22">
      <c r="A10" s="498" t="s">
        <v>2560</v>
      </c>
      <c r="B10" s="498">
        <v>1</v>
      </c>
      <c r="C10" s="498">
        <v>5</v>
      </c>
      <c r="D10" s="498">
        <v>2</v>
      </c>
      <c r="E10" s="498">
        <v>1</v>
      </c>
      <c r="F10" s="498">
        <v>7</v>
      </c>
      <c r="G10" s="498">
        <v>28</v>
      </c>
      <c r="H10" s="498">
        <v>7</v>
      </c>
      <c r="I10" s="498">
        <v>2</v>
      </c>
      <c r="J10" s="498">
        <v>6</v>
      </c>
      <c r="K10" s="498">
        <v>14</v>
      </c>
      <c r="L10" s="498">
        <v>8</v>
      </c>
      <c r="M10" s="498">
        <v>1</v>
      </c>
      <c r="N10" s="498">
        <v>15</v>
      </c>
      <c r="O10" s="498">
        <v>30</v>
      </c>
      <c r="P10" s="498">
        <v>1</v>
      </c>
      <c r="Q10" s="498">
        <v>23</v>
      </c>
      <c r="R10" s="498">
        <v>17</v>
      </c>
      <c r="S10" s="498">
        <v>21</v>
      </c>
      <c r="T10" s="498">
        <v>184</v>
      </c>
    </row>
    <row r="11" spans="1:22">
      <c r="A11" s="220"/>
      <c r="B11" s="220"/>
      <c r="C11" s="220"/>
      <c r="D11" s="220"/>
      <c r="E11" s="220"/>
      <c r="F11" s="220"/>
      <c r="G11" s="220"/>
      <c r="H11" s="220"/>
      <c r="I11" s="220"/>
      <c r="J11" s="220"/>
      <c r="K11" s="220"/>
      <c r="L11" s="220"/>
      <c r="M11" s="220"/>
      <c r="N11" s="220"/>
      <c r="O11" s="220"/>
      <c r="P11" s="220"/>
      <c r="Q11" s="220"/>
    </row>
    <row r="12" spans="1:22">
      <c r="A12" s="220"/>
      <c r="B12" s="220"/>
      <c r="C12" s="220"/>
      <c r="D12" s="220"/>
      <c r="E12" s="220"/>
      <c r="F12" s="220"/>
      <c r="G12" s="220"/>
      <c r="H12" s="220"/>
      <c r="I12" s="220"/>
      <c r="J12" s="220"/>
      <c r="K12" s="220"/>
      <c r="L12" s="220"/>
      <c r="M12" s="220"/>
      <c r="N12" s="220"/>
      <c r="O12" s="220"/>
      <c r="P12" s="220"/>
      <c r="Q12" s="220"/>
    </row>
    <row r="13" spans="1:22">
      <c r="A13" s="220"/>
      <c r="B13" s="220"/>
      <c r="C13" s="220"/>
      <c r="D13" s="220"/>
      <c r="E13" s="220"/>
      <c r="F13" s="220"/>
      <c r="G13" s="220"/>
      <c r="H13" s="220"/>
      <c r="I13" s="220"/>
      <c r="J13" s="220"/>
      <c r="K13" s="220"/>
      <c r="L13" s="220"/>
      <c r="M13" s="220"/>
      <c r="N13" s="220"/>
      <c r="O13" s="220"/>
      <c r="P13" s="220"/>
      <c r="Q13" s="220"/>
    </row>
    <row r="14" spans="1:22">
      <c r="A14" s="220"/>
      <c r="B14" s="220"/>
      <c r="C14" s="220"/>
      <c r="D14" s="220"/>
      <c r="E14" s="220"/>
      <c r="F14" s="220"/>
      <c r="G14" s="220"/>
      <c r="H14" s="220"/>
      <c r="I14" s="220"/>
      <c r="J14" s="220"/>
      <c r="K14" s="220"/>
      <c r="L14" s="220"/>
      <c r="M14" s="220"/>
      <c r="N14" s="220"/>
      <c r="O14" s="220"/>
      <c r="P14" s="220"/>
      <c r="Q14" s="220"/>
    </row>
    <row r="15" spans="1:22">
      <c r="A15" s="220"/>
      <c r="B15" s="220"/>
      <c r="C15" s="220"/>
      <c r="D15" s="220"/>
      <c r="E15" s="220"/>
      <c r="F15" s="220"/>
      <c r="G15" s="220"/>
      <c r="H15" s="220"/>
      <c r="I15" s="220"/>
      <c r="J15" s="220"/>
      <c r="K15" s="220"/>
      <c r="L15" s="220"/>
      <c r="M15" s="220"/>
      <c r="N15" s="220"/>
      <c r="O15" s="220"/>
      <c r="P15" s="220"/>
      <c r="Q15" s="220"/>
    </row>
    <row r="16" spans="1:22">
      <c r="A16" s="220"/>
      <c r="B16" s="220"/>
      <c r="C16" s="220"/>
      <c r="D16" s="220"/>
      <c r="E16" s="220"/>
      <c r="F16" s="220"/>
      <c r="G16" s="220"/>
      <c r="H16" s="220"/>
      <c r="I16" s="220"/>
      <c r="J16" s="220"/>
      <c r="K16" s="220"/>
      <c r="L16" s="220"/>
      <c r="M16" s="220"/>
      <c r="N16" s="220"/>
      <c r="O16" s="220"/>
      <c r="P16" s="220"/>
      <c r="Q16" s="220"/>
    </row>
    <row r="17" spans="1:17">
      <c r="A17" s="220"/>
      <c r="B17" s="220"/>
      <c r="C17" s="220"/>
      <c r="D17" s="220"/>
      <c r="E17" s="220"/>
      <c r="F17" s="220"/>
      <c r="G17" s="220"/>
      <c r="H17" s="220"/>
      <c r="I17" s="220"/>
      <c r="J17" s="220"/>
      <c r="K17" s="220"/>
      <c r="L17" s="220"/>
      <c r="M17" s="220"/>
      <c r="N17" s="220"/>
      <c r="O17" s="220"/>
      <c r="P17" s="220"/>
      <c r="Q17" s="220"/>
    </row>
    <row r="18" spans="1:17">
      <c r="A18" s="691" t="s">
        <v>2561</v>
      </c>
      <c r="B18" s="691"/>
      <c r="C18" s="691"/>
      <c r="D18" s="691"/>
      <c r="E18" s="691"/>
      <c r="F18" s="691"/>
      <c r="G18" s="691"/>
      <c r="H18" s="691"/>
      <c r="I18" s="691"/>
      <c r="J18" s="691"/>
      <c r="K18" s="691"/>
      <c r="L18" s="691"/>
      <c r="M18" s="691"/>
      <c r="N18" s="691"/>
      <c r="O18" s="691"/>
      <c r="P18" s="691"/>
      <c r="Q18" s="691"/>
    </row>
    <row r="19" spans="1:17">
      <c r="A19" s="491" t="s">
        <v>2562</v>
      </c>
      <c r="B19" s="491" t="s">
        <v>2557</v>
      </c>
      <c r="C19" s="492"/>
      <c r="D19" s="492"/>
      <c r="E19" s="492"/>
      <c r="F19" s="492"/>
      <c r="G19" s="492"/>
      <c r="H19" s="492"/>
      <c r="I19" s="492"/>
      <c r="J19" s="492"/>
      <c r="K19" s="492"/>
      <c r="L19" s="492"/>
      <c r="M19" s="492"/>
    </row>
    <row r="20" spans="1:17" ht="26.25">
      <c r="A20" s="493" t="s">
        <v>2558</v>
      </c>
      <c r="B20" s="494" t="s">
        <v>533</v>
      </c>
      <c r="C20" s="494" t="s">
        <v>228</v>
      </c>
      <c r="D20" s="494" t="s">
        <v>553</v>
      </c>
      <c r="E20" s="494" t="s">
        <v>534</v>
      </c>
      <c r="F20" s="494" t="s">
        <v>302</v>
      </c>
      <c r="G20" s="494" t="s">
        <v>106</v>
      </c>
      <c r="H20" s="494" t="s">
        <v>514</v>
      </c>
      <c r="I20" s="494" t="s">
        <v>474</v>
      </c>
      <c r="J20" s="494" t="s">
        <v>126</v>
      </c>
      <c r="K20" s="494" t="s">
        <v>427</v>
      </c>
      <c r="L20" s="494" t="s">
        <v>301</v>
      </c>
      <c r="M20" s="494" t="s">
        <v>2560</v>
      </c>
    </row>
    <row r="21" spans="1:17">
      <c r="A21" s="495" t="s">
        <v>89</v>
      </c>
      <c r="B21" s="496"/>
      <c r="C21" s="496">
        <v>1</v>
      </c>
      <c r="D21" s="496">
        <v>1</v>
      </c>
      <c r="E21" s="496">
        <v>2</v>
      </c>
      <c r="F21" s="496">
        <v>1</v>
      </c>
      <c r="G21" s="496">
        <v>1</v>
      </c>
      <c r="H21" s="496"/>
      <c r="I21" s="496">
        <v>4</v>
      </c>
      <c r="J21" s="496"/>
      <c r="K21" s="496"/>
      <c r="L21" s="496"/>
      <c r="M21" s="496">
        <v>10</v>
      </c>
    </row>
    <row r="22" spans="1:17">
      <c r="A22" s="495" t="s">
        <v>581</v>
      </c>
      <c r="B22" s="496"/>
      <c r="C22" s="496"/>
      <c r="D22" s="496"/>
      <c r="E22" s="496"/>
      <c r="F22" s="496">
        <v>1</v>
      </c>
      <c r="G22" s="496"/>
      <c r="H22" s="496"/>
      <c r="I22" s="496">
        <v>1</v>
      </c>
      <c r="J22" s="496"/>
      <c r="K22" s="496">
        <v>1</v>
      </c>
      <c r="L22" s="496">
        <v>1</v>
      </c>
      <c r="M22" s="496">
        <v>4</v>
      </c>
    </row>
    <row r="23" spans="1:17">
      <c r="A23" s="495" t="s">
        <v>741</v>
      </c>
      <c r="B23" s="496">
        <v>1</v>
      </c>
      <c r="C23" s="496"/>
      <c r="D23" s="496"/>
      <c r="E23" s="496"/>
      <c r="F23" s="496"/>
      <c r="G23" s="496"/>
      <c r="H23" s="496">
        <v>1</v>
      </c>
      <c r="I23" s="496">
        <v>1</v>
      </c>
      <c r="J23" s="496">
        <v>1</v>
      </c>
      <c r="K23" s="496"/>
      <c r="L23" s="496"/>
      <c r="M23" s="496">
        <v>3</v>
      </c>
    </row>
    <row r="24" spans="1:17">
      <c r="A24" s="495" t="s">
        <v>1297</v>
      </c>
      <c r="B24" s="496">
        <v>1</v>
      </c>
      <c r="C24" s="496"/>
      <c r="D24" s="496"/>
      <c r="E24" s="496"/>
      <c r="F24" s="496"/>
      <c r="G24" s="496"/>
      <c r="H24" s="496"/>
      <c r="I24" s="496">
        <v>1</v>
      </c>
      <c r="J24" s="496"/>
      <c r="K24" s="496"/>
      <c r="L24" s="496"/>
      <c r="M24" s="496">
        <v>2</v>
      </c>
    </row>
    <row r="25" spans="1:17">
      <c r="A25" s="495" t="s">
        <v>1738</v>
      </c>
      <c r="B25" s="496"/>
      <c r="C25" s="496"/>
      <c r="D25" s="496"/>
      <c r="E25" s="496"/>
      <c r="F25" s="496"/>
      <c r="G25" s="496"/>
      <c r="H25" s="496">
        <v>1</v>
      </c>
      <c r="I25" s="496"/>
      <c r="J25" s="496"/>
      <c r="K25" s="496"/>
      <c r="L25" s="496"/>
      <c r="M25" s="496">
        <v>1</v>
      </c>
    </row>
    <row r="26" spans="1:17">
      <c r="A26" s="495" t="s">
        <v>2560</v>
      </c>
      <c r="B26" s="496">
        <v>2</v>
      </c>
      <c r="C26" s="496">
        <v>1</v>
      </c>
      <c r="D26" s="496">
        <v>1</v>
      </c>
      <c r="E26" s="496">
        <v>2</v>
      </c>
      <c r="F26" s="496">
        <v>2</v>
      </c>
      <c r="G26" s="496">
        <v>1</v>
      </c>
      <c r="H26" s="496">
        <v>2</v>
      </c>
      <c r="I26" s="496">
        <v>7</v>
      </c>
      <c r="J26" s="496">
        <v>1</v>
      </c>
      <c r="K26" s="496">
        <v>1</v>
      </c>
      <c r="L26" s="496">
        <v>1</v>
      </c>
      <c r="M26" s="496">
        <v>20</v>
      </c>
    </row>
    <row r="27" spans="1:17">
      <c r="A27" s="293"/>
      <c r="B27" s="221"/>
      <c r="C27" s="221"/>
      <c r="D27" s="221"/>
      <c r="E27" s="221"/>
      <c r="F27" s="221"/>
      <c r="G27" s="221"/>
      <c r="H27" s="221"/>
      <c r="I27" s="221"/>
      <c r="J27" s="221"/>
      <c r="K27" s="221"/>
      <c r="L27" s="221"/>
      <c r="M27" s="221"/>
    </row>
    <row r="28" spans="1:17">
      <c r="A28" s="293"/>
      <c r="B28" s="221"/>
      <c r="C28" s="221"/>
      <c r="D28" s="221"/>
      <c r="E28" s="221"/>
      <c r="F28" s="221"/>
      <c r="G28" s="221"/>
      <c r="H28" s="221"/>
      <c r="I28" s="221"/>
      <c r="J28" s="221"/>
      <c r="K28" s="221"/>
      <c r="L28" s="221"/>
      <c r="M28" s="221"/>
    </row>
    <row r="29" spans="1:17">
      <c r="A29" s="293"/>
      <c r="B29" s="221"/>
      <c r="C29" s="221"/>
      <c r="D29" s="221"/>
      <c r="E29" s="221"/>
      <c r="F29" s="221"/>
      <c r="G29" s="221"/>
      <c r="H29" s="221"/>
      <c r="I29" s="221"/>
      <c r="J29" s="221"/>
      <c r="K29" s="221"/>
      <c r="L29" s="221"/>
      <c r="M29" s="221"/>
    </row>
    <row r="30" spans="1:17">
      <c r="A30" s="293"/>
      <c r="B30" s="221"/>
      <c r="C30" s="221"/>
      <c r="D30" s="221"/>
      <c r="E30" s="221"/>
      <c r="F30" s="221"/>
      <c r="G30" s="221"/>
      <c r="H30" s="221"/>
      <c r="I30" s="221"/>
      <c r="J30" s="221"/>
      <c r="K30" s="221"/>
      <c r="L30" s="221"/>
      <c r="M30" s="221"/>
    </row>
    <row r="31" spans="1:17">
      <c r="A31" s="293"/>
      <c r="B31" s="221"/>
      <c r="C31" s="221"/>
      <c r="D31" s="221"/>
      <c r="E31" s="221"/>
      <c r="F31" s="221"/>
      <c r="G31" s="221"/>
      <c r="H31" s="221"/>
      <c r="I31" s="221"/>
      <c r="J31" s="221"/>
      <c r="K31" s="221"/>
      <c r="L31" s="221"/>
      <c r="M31" s="221"/>
    </row>
    <row r="32" spans="1:17">
      <c r="A32" s="692" t="s">
        <v>2563</v>
      </c>
      <c r="B32" s="692"/>
      <c r="C32" s="692"/>
      <c r="D32" s="692"/>
      <c r="E32" s="692"/>
      <c r="F32" s="692"/>
      <c r="G32" s="692"/>
      <c r="H32" s="692"/>
      <c r="I32" s="692"/>
      <c r="J32" s="692"/>
      <c r="K32" s="692"/>
      <c r="L32" s="692"/>
      <c r="M32" s="692"/>
      <c r="N32" s="692"/>
      <c r="O32" s="692"/>
      <c r="P32" s="692"/>
      <c r="Q32" s="692"/>
    </row>
    <row r="33" spans="1:17">
      <c r="A33" s="497" t="s">
        <v>50</v>
      </c>
      <c r="B33" s="498" t="s" vm="1">
        <v>2564</v>
      </c>
    </row>
    <row r="34" spans="1:17" s="223" customFormat="1">
      <c r="A34" s="222"/>
      <c r="B34" s="222"/>
      <c r="C34" s="222"/>
      <c r="D34" s="222"/>
      <c r="E34" s="222"/>
      <c r="F34" s="222"/>
      <c r="G34" s="222"/>
      <c r="H34" s="222"/>
      <c r="I34" s="222"/>
      <c r="J34" s="222"/>
      <c r="K34" s="222"/>
      <c r="L34" s="222"/>
      <c r="M34" s="222"/>
      <c r="N34" s="222"/>
      <c r="O34" s="222"/>
      <c r="P34" s="222"/>
      <c r="Q34" s="222"/>
    </row>
    <row r="35" spans="1:17">
      <c r="A35" s="497" t="s">
        <v>2565</v>
      </c>
      <c r="B35" s="497" t="s">
        <v>2557</v>
      </c>
      <c r="C35" s="498"/>
      <c r="D35" s="498"/>
      <c r="E35" s="498"/>
      <c r="F35" s="498"/>
      <c r="G35" s="498"/>
      <c r="H35" s="498"/>
      <c r="I35" s="498"/>
      <c r="J35" s="498"/>
      <c r="K35" s="498"/>
      <c r="L35" s="498"/>
      <c r="M35" s="498"/>
      <c r="N35" s="498"/>
      <c r="O35" s="498"/>
      <c r="P35" s="498"/>
    </row>
    <row r="36" spans="1:17" ht="15" customHeight="1">
      <c r="A36" s="499" t="s">
        <v>2558</v>
      </c>
      <c r="B36" s="494" t="s">
        <v>533</v>
      </c>
      <c r="C36" s="494" t="s">
        <v>504</v>
      </c>
      <c r="D36" s="494" t="s">
        <v>105</v>
      </c>
      <c r="E36" s="494" t="s">
        <v>553</v>
      </c>
      <c r="F36" s="494" t="s">
        <v>302</v>
      </c>
      <c r="G36" s="494" t="s">
        <v>514</v>
      </c>
      <c r="H36" s="494" t="s">
        <v>227</v>
      </c>
      <c r="I36" s="494" t="s">
        <v>474</v>
      </c>
      <c r="J36" s="494" t="s">
        <v>439</v>
      </c>
      <c r="K36" s="494" t="s">
        <v>126</v>
      </c>
      <c r="L36" s="494" t="s">
        <v>427</v>
      </c>
      <c r="M36" s="494" t="s">
        <v>381</v>
      </c>
      <c r="N36" s="494" t="s">
        <v>257</v>
      </c>
      <c r="O36" s="494" t="s">
        <v>301</v>
      </c>
      <c r="P36" s="494" t="s">
        <v>2560</v>
      </c>
    </row>
    <row r="37" spans="1:17">
      <c r="A37" s="498" t="s">
        <v>89</v>
      </c>
      <c r="B37" s="498"/>
      <c r="C37" s="498"/>
      <c r="D37" s="498">
        <v>6</v>
      </c>
      <c r="E37" s="498"/>
      <c r="F37" s="498"/>
      <c r="G37" s="498">
        <v>1</v>
      </c>
      <c r="H37" s="498"/>
      <c r="I37" s="498"/>
      <c r="J37" s="498">
        <v>5</v>
      </c>
      <c r="K37" s="498">
        <v>1</v>
      </c>
      <c r="L37" s="498">
        <v>1</v>
      </c>
      <c r="M37" s="498">
        <v>1</v>
      </c>
      <c r="N37" s="498">
        <v>11</v>
      </c>
      <c r="O37" s="498">
        <v>2</v>
      </c>
      <c r="P37" s="498">
        <v>22</v>
      </c>
    </row>
    <row r="38" spans="1:17">
      <c r="A38" s="498" t="s">
        <v>581</v>
      </c>
      <c r="B38" s="498">
        <v>1</v>
      </c>
      <c r="C38" s="498">
        <v>1</v>
      </c>
      <c r="D38" s="498">
        <v>1</v>
      </c>
      <c r="E38" s="498">
        <v>2</v>
      </c>
      <c r="F38" s="498">
        <v>1</v>
      </c>
      <c r="G38" s="498"/>
      <c r="H38" s="498"/>
      <c r="I38" s="498"/>
      <c r="J38" s="498">
        <v>4</v>
      </c>
      <c r="K38" s="498">
        <v>1</v>
      </c>
      <c r="L38" s="498"/>
      <c r="M38" s="498">
        <v>1</v>
      </c>
      <c r="N38" s="498"/>
      <c r="O38" s="498">
        <v>1</v>
      </c>
      <c r="P38" s="498">
        <v>7</v>
      </c>
    </row>
    <row r="39" spans="1:17">
      <c r="A39" s="498" t="s">
        <v>741</v>
      </c>
      <c r="B39" s="498"/>
      <c r="C39" s="498">
        <v>1</v>
      </c>
      <c r="D39" s="498">
        <v>18</v>
      </c>
      <c r="E39" s="498">
        <v>1</v>
      </c>
      <c r="F39" s="498">
        <v>1</v>
      </c>
      <c r="G39" s="498">
        <v>3</v>
      </c>
      <c r="H39" s="498">
        <v>1</v>
      </c>
      <c r="I39" s="498"/>
      <c r="J39" s="498">
        <v>8</v>
      </c>
      <c r="K39" s="498">
        <v>11</v>
      </c>
      <c r="L39" s="498"/>
      <c r="M39" s="498">
        <v>6</v>
      </c>
      <c r="N39" s="498">
        <v>5</v>
      </c>
      <c r="O39" s="498">
        <v>3</v>
      </c>
      <c r="P39" s="498">
        <v>49</v>
      </c>
    </row>
    <row r="40" spans="1:17">
      <c r="A40" s="498" t="s">
        <v>1297</v>
      </c>
      <c r="B40" s="498"/>
      <c r="C40" s="498"/>
      <c r="D40" s="498">
        <v>18</v>
      </c>
      <c r="E40" s="498">
        <v>1</v>
      </c>
      <c r="F40" s="498"/>
      <c r="G40" s="498"/>
      <c r="H40" s="498">
        <v>1</v>
      </c>
      <c r="I40" s="498">
        <v>1</v>
      </c>
      <c r="J40" s="498">
        <v>1</v>
      </c>
      <c r="K40" s="498">
        <v>10</v>
      </c>
      <c r="L40" s="498"/>
      <c r="M40" s="498">
        <v>2</v>
      </c>
      <c r="N40" s="498">
        <v>6</v>
      </c>
      <c r="O40" s="498">
        <v>1</v>
      </c>
      <c r="P40" s="498">
        <v>33</v>
      </c>
    </row>
    <row r="41" spans="1:17">
      <c r="A41" s="498" t="s">
        <v>2560</v>
      </c>
      <c r="B41" s="498">
        <v>1</v>
      </c>
      <c r="C41" s="498">
        <v>1</v>
      </c>
      <c r="D41" s="498">
        <v>41</v>
      </c>
      <c r="E41" s="498">
        <v>4</v>
      </c>
      <c r="F41" s="498">
        <v>1</v>
      </c>
      <c r="G41" s="498">
        <v>3</v>
      </c>
      <c r="H41" s="498">
        <v>2</v>
      </c>
      <c r="I41" s="498">
        <v>1</v>
      </c>
      <c r="J41" s="498">
        <v>16</v>
      </c>
      <c r="K41" s="498">
        <v>21</v>
      </c>
      <c r="L41" s="498">
        <v>1</v>
      </c>
      <c r="M41" s="498">
        <v>9</v>
      </c>
      <c r="N41" s="498">
        <v>20</v>
      </c>
      <c r="O41" s="498">
        <v>6</v>
      </c>
      <c r="P41" s="498">
        <v>108</v>
      </c>
    </row>
  </sheetData>
  <mergeCells count="3">
    <mergeCell ref="A1:Q1"/>
    <mergeCell ref="A18:Q18"/>
    <mergeCell ref="A32:Q32"/>
  </mergeCells>
  <pageMargins left="0.7" right="0.7" top="0.75" bottom="0.75" header="0.3" footer="0.3"/>
  <headerFooter>
    <oddHeader>&amp;R&amp;"Aptos"&amp;11&amp;KFF0000 Nội bộ WCM&amp;1#_x000D_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E8A3B-929C-48CF-A83B-A2EC1AF8FEA5}">
  <dimension ref="A1:AN34"/>
  <sheetViews>
    <sheetView zoomScale="85" zoomScaleNormal="85" workbookViewId="0">
      <selection activeCell="M22" sqref="M22"/>
    </sheetView>
  </sheetViews>
  <sheetFormatPr defaultRowHeight="13.5"/>
  <cols>
    <col min="1" max="1" width="9.875" customWidth="1"/>
    <col min="3" max="3" width="8.5625" customWidth="1"/>
    <col min="5" max="5" width="9.125" style="407"/>
    <col min="6" max="6" width="9.875" customWidth="1"/>
    <col min="10" max="10" width="56.5625" customWidth="1"/>
    <col min="13" max="13" width="48.3125" customWidth="1"/>
    <col min="14" max="14" width="43" customWidth="1"/>
    <col min="15" max="15" width="54.3125" customWidth="1"/>
    <col min="16" max="16" width="178.875" bestFit="1" customWidth="1"/>
    <col min="25" max="25" width="38.6875" customWidth="1"/>
    <col min="28" max="28" width="30.125" style="1" customWidth="1"/>
    <col min="33" max="33" width="21.875" customWidth="1"/>
    <col min="35" max="35" width="30.125" customWidth="1"/>
    <col min="39" max="39" width="12.4375" customWidth="1"/>
  </cols>
  <sheetData>
    <row r="1" spans="1:7">
      <c r="A1" s="40" t="s">
        <v>2161</v>
      </c>
      <c r="B1" s="40" t="s">
        <v>2566</v>
      </c>
      <c r="C1" s="40" t="s">
        <v>85</v>
      </c>
      <c r="D1" s="40" t="s">
        <v>86</v>
      </c>
      <c r="E1" s="40" t="s">
        <v>2163</v>
      </c>
      <c r="F1" s="40" t="s">
        <v>2177</v>
      </c>
    </row>
    <row r="2" spans="1:7" ht="13.9">
      <c r="A2" s="28" t="s">
        <v>291</v>
      </c>
      <c r="B2" s="4">
        <v>3</v>
      </c>
      <c r="C2" s="4">
        <f t="shared" ref="C2:C12" si="0">B2-D2</f>
        <v>2</v>
      </c>
      <c r="D2" s="4">
        <v>1</v>
      </c>
      <c r="E2" s="457">
        <f t="shared" ref="E2:E12" si="1">C2/B2</f>
        <v>0.66666666666666663</v>
      </c>
      <c r="F2" s="457">
        <f t="shared" ref="F2:F12" si="2">D2/B2</f>
        <v>0.33333333333333331</v>
      </c>
    </row>
    <row r="3" spans="1:7" ht="13.9">
      <c r="A3" s="28" t="s">
        <v>162</v>
      </c>
      <c r="B3" s="4">
        <v>5</v>
      </c>
      <c r="C3" s="4">
        <f t="shared" si="0"/>
        <v>4</v>
      </c>
      <c r="D3" s="4">
        <v>1</v>
      </c>
      <c r="E3" s="457">
        <f t="shared" si="1"/>
        <v>0.8</v>
      </c>
      <c r="F3" s="457">
        <f t="shared" si="2"/>
        <v>0.2</v>
      </c>
    </row>
    <row r="4" spans="1:7" ht="13.9">
      <c r="A4" s="28" t="s">
        <v>582</v>
      </c>
      <c r="B4" s="4">
        <v>13</v>
      </c>
      <c r="C4" s="4">
        <f t="shared" si="0"/>
        <v>11</v>
      </c>
      <c r="D4" s="4">
        <v>2</v>
      </c>
      <c r="E4" s="457">
        <f t="shared" si="1"/>
        <v>0.84615384615384615</v>
      </c>
      <c r="F4" s="457">
        <f t="shared" si="2"/>
        <v>0.15384615384615385</v>
      </c>
    </row>
    <row r="5" spans="1:7" ht="13.9">
      <c r="A5" s="28" t="s">
        <v>176</v>
      </c>
      <c r="B5" s="4">
        <v>7</v>
      </c>
      <c r="C5" s="4">
        <f t="shared" si="0"/>
        <v>6</v>
      </c>
      <c r="D5" s="4">
        <v>1</v>
      </c>
      <c r="E5" s="457">
        <f t="shared" si="1"/>
        <v>0.8571428571428571</v>
      </c>
      <c r="F5" s="457">
        <f t="shared" si="2"/>
        <v>0.14285714285714285</v>
      </c>
    </row>
    <row r="6" spans="1:7" ht="13.9">
      <c r="A6" s="28" t="s">
        <v>130</v>
      </c>
      <c r="B6" s="4">
        <v>89</v>
      </c>
      <c r="C6" s="4">
        <f t="shared" si="0"/>
        <v>85</v>
      </c>
      <c r="D6" s="4">
        <v>4</v>
      </c>
      <c r="E6" s="457">
        <f t="shared" si="1"/>
        <v>0.9550561797752809</v>
      </c>
      <c r="F6" s="457">
        <f t="shared" si="2"/>
        <v>4.49438202247191E-2</v>
      </c>
    </row>
    <row r="7" spans="1:7" ht="13.9">
      <c r="A7" s="28" t="s">
        <v>91</v>
      </c>
      <c r="B7" s="4">
        <v>23</v>
      </c>
      <c r="C7" s="4">
        <f t="shared" si="0"/>
        <v>22</v>
      </c>
      <c r="D7" s="4">
        <v>1</v>
      </c>
      <c r="E7" s="457">
        <f t="shared" si="1"/>
        <v>0.95652173913043481</v>
      </c>
      <c r="F7" s="457">
        <f t="shared" si="2"/>
        <v>4.3478260869565216E-2</v>
      </c>
    </row>
    <row r="8" spans="1:7" ht="13.9">
      <c r="A8" s="28" t="s">
        <v>188</v>
      </c>
      <c r="B8" s="4">
        <v>32</v>
      </c>
      <c r="C8" s="4">
        <f t="shared" si="0"/>
        <v>31</v>
      </c>
      <c r="D8" s="4">
        <v>1</v>
      </c>
      <c r="E8" s="457">
        <f t="shared" si="1"/>
        <v>0.96875</v>
      </c>
      <c r="F8" s="457">
        <f t="shared" si="2"/>
        <v>3.125E-2</v>
      </c>
    </row>
    <row r="9" spans="1:7" ht="13.9">
      <c r="A9" s="28" t="s">
        <v>115</v>
      </c>
      <c r="B9" s="4">
        <v>63</v>
      </c>
      <c r="C9" s="4">
        <f t="shared" si="0"/>
        <v>62</v>
      </c>
      <c r="D9" s="4">
        <v>1</v>
      </c>
      <c r="E9" s="457">
        <f t="shared" si="1"/>
        <v>0.98412698412698407</v>
      </c>
      <c r="F9" s="457">
        <f t="shared" si="2"/>
        <v>1.5873015873015872E-2</v>
      </c>
    </row>
    <row r="10" spans="1:7" ht="13.9">
      <c r="A10" s="28" t="s">
        <v>386</v>
      </c>
      <c r="B10" s="4">
        <v>2</v>
      </c>
      <c r="C10" s="4">
        <f t="shared" si="0"/>
        <v>2</v>
      </c>
      <c r="D10" s="4"/>
      <c r="E10" s="457">
        <f t="shared" si="1"/>
        <v>1</v>
      </c>
      <c r="F10" s="457">
        <f t="shared" si="2"/>
        <v>0</v>
      </c>
    </row>
    <row r="11" spans="1:7" ht="13.9">
      <c r="A11" s="28" t="s">
        <v>594</v>
      </c>
      <c r="B11" s="4">
        <v>2</v>
      </c>
      <c r="C11" s="4">
        <f t="shared" si="0"/>
        <v>2</v>
      </c>
      <c r="D11" s="4"/>
      <c r="E11" s="457">
        <f t="shared" si="1"/>
        <v>1</v>
      </c>
      <c r="F11" s="457">
        <f t="shared" si="2"/>
        <v>0</v>
      </c>
    </row>
    <row r="12" spans="1:7" ht="13.9">
      <c r="A12" s="28" t="s">
        <v>787</v>
      </c>
      <c r="B12" s="4">
        <v>2</v>
      </c>
      <c r="C12" s="4">
        <f t="shared" si="0"/>
        <v>2</v>
      </c>
      <c r="D12" s="4"/>
      <c r="E12" s="457">
        <f t="shared" si="1"/>
        <v>1</v>
      </c>
      <c r="F12" s="457">
        <f t="shared" si="2"/>
        <v>0</v>
      </c>
    </row>
    <row r="13" spans="1:7" ht="13.9">
      <c r="D13" s="3"/>
      <c r="E13" s="33"/>
      <c r="F13" s="3"/>
      <c r="G13" s="3"/>
    </row>
    <row r="22" spans="1:40" s="26" customFormat="1" ht="27" customHeight="1">
      <c r="A22" s="443" t="s">
        <v>46</v>
      </c>
      <c r="B22" s="443" t="s">
        <v>2161</v>
      </c>
      <c r="C22" s="443" t="s">
        <v>53</v>
      </c>
      <c r="D22" s="443" t="s">
        <v>54</v>
      </c>
      <c r="E22" s="443" t="s">
        <v>55</v>
      </c>
      <c r="F22" s="443" t="s">
        <v>56</v>
      </c>
      <c r="G22" s="443" t="s">
        <v>57</v>
      </c>
      <c r="H22" s="443" t="s">
        <v>58</v>
      </c>
      <c r="I22" s="443" t="s">
        <v>59</v>
      </c>
      <c r="J22" s="443" t="s">
        <v>84</v>
      </c>
      <c r="N22"/>
      <c r="Q22" s="65"/>
      <c r="R22" s="65"/>
      <c r="S22" s="67"/>
      <c r="T22" s="67"/>
      <c r="U22" s="67"/>
      <c r="V22" s="363"/>
      <c r="W22" s="68"/>
      <c r="X22" s="69"/>
      <c r="Y22" s="70"/>
      <c r="Z22" s="71"/>
      <c r="AA22" s="71"/>
      <c r="AB22" s="433"/>
      <c r="AC22" s="71"/>
      <c r="AD22" s="71"/>
      <c r="AE22" s="71"/>
      <c r="AF22" s="71"/>
      <c r="AG22" s="71"/>
      <c r="AH22" s="72"/>
      <c r="AI22" s="73"/>
      <c r="AJ22" s="74"/>
      <c r="AK22" s="75"/>
      <c r="AL22" s="183"/>
      <c r="AM22" s="76"/>
      <c r="AN22" t="s">
        <v>84</v>
      </c>
    </row>
    <row r="23" spans="1:40" ht="13.9">
      <c r="A23" s="444">
        <v>1</v>
      </c>
      <c r="B23" s="445" t="s">
        <v>115</v>
      </c>
      <c r="C23" s="445" t="s">
        <v>216</v>
      </c>
      <c r="D23" s="445" t="s">
        <v>1197</v>
      </c>
      <c r="E23" s="445" t="s">
        <v>96</v>
      </c>
      <c r="F23" s="445" t="s">
        <v>507</v>
      </c>
      <c r="G23" s="452" t="s">
        <v>1208</v>
      </c>
      <c r="H23" s="446" t="s">
        <v>1209</v>
      </c>
      <c r="I23" s="411" t="s">
        <v>1210</v>
      </c>
      <c r="J23" s="411" t="s">
        <v>2567</v>
      </c>
      <c r="Q23" s="27"/>
      <c r="R23" s="4"/>
      <c r="S23" s="82"/>
      <c r="T23" s="4"/>
      <c r="U23" s="27"/>
      <c r="V23" s="4"/>
      <c r="W23" s="167"/>
      <c r="X23" s="168"/>
      <c r="Y23" s="169"/>
      <c r="Z23" s="4"/>
      <c r="AA23" s="4"/>
      <c r="AB23" s="102"/>
      <c r="AC23" s="4"/>
      <c r="AD23" s="82"/>
      <c r="AE23" s="4"/>
      <c r="AF23" s="82"/>
      <c r="AG23" s="4"/>
      <c r="AH23" s="168"/>
      <c r="AI23" s="149"/>
      <c r="AJ23" s="4"/>
      <c r="AK23" s="167"/>
      <c r="AL23" s="186"/>
      <c r="AM23" s="91"/>
      <c r="AN23" t="s">
        <v>2567</v>
      </c>
    </row>
    <row r="24" spans="1:40" ht="26.65">
      <c r="A24" s="444">
        <v>2</v>
      </c>
      <c r="B24" s="453" t="s">
        <v>176</v>
      </c>
      <c r="C24" s="447" t="s">
        <v>216</v>
      </c>
      <c r="D24" s="447" t="s">
        <v>419</v>
      </c>
      <c r="E24" s="447" t="s">
        <v>132</v>
      </c>
      <c r="F24" s="447" t="s">
        <v>697</v>
      </c>
      <c r="G24" s="447">
        <v>2003948</v>
      </c>
      <c r="H24" s="447" t="s">
        <v>1428</v>
      </c>
      <c r="I24" s="447" t="s">
        <v>1429</v>
      </c>
      <c r="J24" s="458" t="s">
        <v>2568</v>
      </c>
      <c r="Q24" s="412"/>
      <c r="R24" s="412"/>
      <c r="S24" s="412"/>
      <c r="T24" s="412"/>
      <c r="U24" s="412"/>
      <c r="V24" s="408"/>
      <c r="W24" s="421"/>
      <c r="X24" s="422"/>
      <c r="Y24" s="423"/>
      <c r="Z24" s="412"/>
      <c r="AA24" s="412"/>
      <c r="AB24" s="416"/>
      <c r="AC24" s="425"/>
      <c r="AD24" s="412"/>
      <c r="AE24" s="412"/>
      <c r="AF24" s="412"/>
      <c r="AG24" s="412"/>
      <c r="AH24" s="426"/>
      <c r="AI24" s="423"/>
      <c r="AJ24" s="412"/>
      <c r="AK24" s="412"/>
      <c r="AL24" s="431"/>
      <c r="AM24" s="91"/>
      <c r="AN24" t="s">
        <v>2569</v>
      </c>
    </row>
    <row r="25" spans="1:40" ht="13.9">
      <c r="A25" s="444">
        <v>3</v>
      </c>
      <c r="B25" s="445" t="s">
        <v>130</v>
      </c>
      <c r="C25" s="445" t="s">
        <v>216</v>
      </c>
      <c r="D25" s="445" t="s">
        <v>419</v>
      </c>
      <c r="E25" s="445" t="s">
        <v>96</v>
      </c>
      <c r="F25" s="445" t="s">
        <v>507</v>
      </c>
      <c r="G25" s="445" t="s">
        <v>410</v>
      </c>
      <c r="H25" s="445" t="s">
        <v>411</v>
      </c>
      <c r="I25" s="445" t="s">
        <v>1064</v>
      </c>
      <c r="J25" s="411" t="s">
        <v>2570</v>
      </c>
      <c r="Q25" s="82"/>
      <c r="R25" s="82"/>
      <c r="S25" s="82"/>
      <c r="T25" s="82"/>
      <c r="U25" s="30"/>
      <c r="V25" s="82"/>
      <c r="W25" s="106"/>
      <c r="X25" s="148"/>
      <c r="Y25" s="149"/>
      <c r="Z25" s="82"/>
      <c r="AA25" s="82"/>
      <c r="AB25" s="102"/>
      <c r="AC25" s="82"/>
      <c r="AD25" s="82"/>
      <c r="AE25" s="111"/>
      <c r="AF25" s="82"/>
      <c r="AG25" s="82"/>
      <c r="AH25" s="150"/>
      <c r="AI25" s="149"/>
      <c r="AJ25" s="82"/>
      <c r="AK25" s="106"/>
      <c r="AL25" s="186"/>
      <c r="AM25" s="91"/>
      <c r="AN25" t="s">
        <v>2570</v>
      </c>
    </row>
    <row r="26" spans="1:40" ht="13.9">
      <c r="A26" s="444">
        <v>4</v>
      </c>
      <c r="B26" s="448" t="s">
        <v>582</v>
      </c>
      <c r="C26" s="449" t="s">
        <v>94</v>
      </c>
      <c r="D26" s="449" t="s">
        <v>118</v>
      </c>
      <c r="E26" s="445" t="s">
        <v>648</v>
      </c>
      <c r="F26" s="445" t="s">
        <v>97</v>
      </c>
      <c r="G26" s="446">
        <v>2011053</v>
      </c>
      <c r="H26" s="449" t="s">
        <v>649</v>
      </c>
      <c r="I26" s="449" t="s">
        <v>650</v>
      </c>
      <c r="J26" s="411" t="s">
        <v>2571</v>
      </c>
      <c r="Q26" s="85"/>
      <c r="R26" s="83"/>
      <c r="S26" s="83"/>
      <c r="T26" s="80"/>
      <c r="U26" s="85"/>
      <c r="V26" s="83"/>
      <c r="W26" s="86"/>
      <c r="X26" s="87"/>
      <c r="Y26" s="88"/>
      <c r="Z26" s="82"/>
      <c r="AA26" s="82"/>
      <c r="AB26" s="102"/>
      <c r="AC26" s="44"/>
      <c r="AD26" s="82"/>
      <c r="AE26" s="44"/>
      <c r="AF26" s="82"/>
      <c r="AG26" s="44"/>
      <c r="AH26" s="87"/>
      <c r="AI26" s="88"/>
      <c r="AJ26" s="82"/>
      <c r="AK26" s="106"/>
      <c r="AL26" s="184"/>
      <c r="AM26" s="91"/>
      <c r="AN26" t="s">
        <v>2571</v>
      </c>
    </row>
    <row r="27" spans="1:40" ht="13.9">
      <c r="A27" s="444">
        <v>5</v>
      </c>
      <c r="B27" s="448" t="s">
        <v>291</v>
      </c>
      <c r="C27" s="446" t="s">
        <v>216</v>
      </c>
      <c r="D27" s="445" t="s">
        <v>217</v>
      </c>
      <c r="E27" s="445" t="s">
        <v>96</v>
      </c>
      <c r="F27" s="445" t="s">
        <v>218</v>
      </c>
      <c r="G27" s="454" t="s">
        <v>575</v>
      </c>
      <c r="H27" s="445" t="s">
        <v>576</v>
      </c>
      <c r="I27" s="450" t="s">
        <v>577</v>
      </c>
      <c r="J27" s="411" t="s">
        <v>2572</v>
      </c>
      <c r="Q27" s="94"/>
      <c r="R27" s="102"/>
      <c r="S27" s="83"/>
      <c r="T27" s="80"/>
      <c r="U27" s="85"/>
      <c r="V27" s="82"/>
      <c r="W27" s="86"/>
      <c r="X27" s="87"/>
      <c r="Y27" s="88"/>
      <c r="Z27" s="82"/>
      <c r="AA27" s="82"/>
      <c r="AB27" s="102"/>
      <c r="AC27" s="104"/>
      <c r="AD27" s="82"/>
      <c r="AE27" s="82"/>
      <c r="AF27" s="82"/>
      <c r="AG27" s="82"/>
      <c r="AH27" s="89"/>
      <c r="AI27" s="88"/>
      <c r="AJ27" s="82"/>
      <c r="AK27" s="90"/>
      <c r="AL27" s="184"/>
      <c r="AM27" s="91"/>
      <c r="AN27" t="s">
        <v>2572</v>
      </c>
    </row>
    <row r="28" spans="1:40" ht="13.9">
      <c r="A28" s="444">
        <v>6</v>
      </c>
      <c r="B28" s="445" t="s">
        <v>130</v>
      </c>
      <c r="C28" s="445" t="s">
        <v>216</v>
      </c>
      <c r="D28" s="445" t="s">
        <v>419</v>
      </c>
      <c r="E28" s="445" t="s">
        <v>132</v>
      </c>
      <c r="F28" s="445" t="s">
        <v>97</v>
      </c>
      <c r="G28" s="445">
        <v>2001154</v>
      </c>
      <c r="H28" s="445" t="s">
        <v>968</v>
      </c>
      <c r="I28" s="445" t="s">
        <v>999</v>
      </c>
      <c r="J28" s="411" t="s">
        <v>2573</v>
      </c>
      <c r="Q28" s="30"/>
      <c r="R28" s="82"/>
      <c r="S28" s="82"/>
      <c r="T28" s="82"/>
      <c r="U28" s="30"/>
      <c r="V28" s="82"/>
      <c r="W28" s="106"/>
      <c r="X28" s="148"/>
      <c r="Y28" s="149"/>
      <c r="Z28" s="82"/>
      <c r="AA28" s="82"/>
      <c r="AB28" s="102"/>
      <c r="AC28" s="82"/>
      <c r="AD28" s="82"/>
      <c r="AE28" s="82"/>
      <c r="AF28" s="82"/>
      <c r="AG28" s="111"/>
      <c r="AH28" s="150"/>
      <c r="AI28" s="149"/>
      <c r="AJ28" s="82"/>
      <c r="AK28" s="106"/>
      <c r="AL28" s="186"/>
      <c r="AM28" s="91"/>
      <c r="AN28" t="s">
        <v>2573</v>
      </c>
    </row>
    <row r="29" spans="1:40" ht="15.4">
      <c r="A29" s="444">
        <v>7</v>
      </c>
      <c r="B29" s="455" t="s">
        <v>162</v>
      </c>
      <c r="C29" s="456" t="s">
        <v>94</v>
      </c>
      <c r="D29" s="455" t="s">
        <v>118</v>
      </c>
      <c r="E29" s="455" t="s">
        <v>132</v>
      </c>
      <c r="F29" s="455" t="s">
        <v>97</v>
      </c>
      <c r="G29" s="455">
        <v>2006872</v>
      </c>
      <c r="H29" s="455" t="s">
        <v>1729</v>
      </c>
      <c r="I29" s="455" t="s">
        <v>1730</v>
      </c>
      <c r="J29" s="411" t="s">
        <v>2574</v>
      </c>
      <c r="Q29" s="79"/>
      <c r="R29" s="420"/>
      <c r="S29" s="415"/>
      <c r="T29" s="415"/>
      <c r="U29" s="415"/>
      <c r="V29" s="415"/>
      <c r="W29" s="415"/>
      <c r="X29" s="415"/>
      <c r="Y29" s="423"/>
      <c r="Z29" s="415"/>
      <c r="AA29" s="415"/>
      <c r="AB29" s="434"/>
      <c r="AC29" s="415"/>
      <c r="AD29" s="415"/>
      <c r="AE29" s="415"/>
      <c r="AF29" s="415"/>
      <c r="AG29" s="415"/>
      <c r="AH29" s="426"/>
      <c r="AI29" s="149"/>
      <c r="AJ29" s="415"/>
      <c r="AK29" s="415"/>
      <c r="AL29" s="186"/>
      <c r="AM29" s="91"/>
      <c r="AN29" t="s">
        <v>2574</v>
      </c>
    </row>
    <row r="30" spans="1:40" ht="13.9">
      <c r="A30" s="444">
        <v>8</v>
      </c>
      <c r="B30" s="445" t="s">
        <v>582</v>
      </c>
      <c r="C30" s="449" t="s">
        <v>94</v>
      </c>
      <c r="D30" s="445" t="s">
        <v>280</v>
      </c>
      <c r="E30" s="445" t="s">
        <v>178</v>
      </c>
      <c r="F30" s="445" t="s">
        <v>507</v>
      </c>
      <c r="G30" s="445" t="s">
        <v>179</v>
      </c>
      <c r="H30" s="445" t="s">
        <v>1254</v>
      </c>
      <c r="I30" s="445" t="s">
        <v>1255</v>
      </c>
      <c r="J30" s="411" t="s">
        <v>2575</v>
      </c>
      <c r="Q30" s="30"/>
      <c r="R30" s="189"/>
      <c r="S30" s="82"/>
      <c r="T30" s="82"/>
      <c r="U30" s="30"/>
      <c r="V30" s="82"/>
      <c r="W30" s="106"/>
      <c r="X30" s="148"/>
      <c r="Y30" s="149"/>
      <c r="Z30" s="82"/>
      <c r="AA30" s="82"/>
      <c r="AB30" s="102"/>
      <c r="AC30" s="82"/>
      <c r="AD30" s="82"/>
      <c r="AE30" s="82"/>
      <c r="AF30" s="82"/>
      <c r="AG30" s="82"/>
      <c r="AH30" s="150"/>
      <c r="AI30" s="149"/>
      <c r="AJ30" s="82"/>
      <c r="AK30" s="106"/>
      <c r="AL30" s="186"/>
      <c r="AM30" s="91"/>
      <c r="AN30" t="s">
        <v>2575</v>
      </c>
    </row>
    <row r="31" spans="1:40" ht="13.9">
      <c r="A31" s="444">
        <v>9</v>
      </c>
      <c r="B31" s="445" t="s">
        <v>91</v>
      </c>
      <c r="C31" s="446" t="s">
        <v>216</v>
      </c>
      <c r="D31" s="445" t="s">
        <v>419</v>
      </c>
      <c r="E31" s="445" t="s">
        <v>96</v>
      </c>
      <c r="F31" s="445" t="s">
        <v>507</v>
      </c>
      <c r="G31" s="445" t="s">
        <v>714</v>
      </c>
      <c r="H31" s="445" t="s">
        <v>715</v>
      </c>
      <c r="I31" s="445" t="s">
        <v>716</v>
      </c>
      <c r="J31" s="411" t="s">
        <v>2567</v>
      </c>
      <c r="Q31" s="151"/>
      <c r="R31" s="152"/>
      <c r="S31" s="82"/>
      <c r="T31" s="82"/>
      <c r="U31" s="30"/>
      <c r="V31" s="82"/>
      <c r="W31" s="106"/>
      <c r="X31" s="148"/>
      <c r="Y31" s="149"/>
      <c r="Z31" s="82"/>
      <c r="AA31" s="82"/>
      <c r="AB31" s="102"/>
      <c r="AC31" s="82"/>
      <c r="AD31" s="82"/>
      <c r="AE31" s="82"/>
      <c r="AF31" s="82"/>
      <c r="AG31" s="82"/>
      <c r="AH31" s="150"/>
      <c r="AI31" s="149"/>
      <c r="AJ31" s="82"/>
      <c r="AK31" s="106"/>
      <c r="AL31" s="184"/>
      <c r="AM31" s="91"/>
      <c r="AN31" t="s">
        <v>2567</v>
      </c>
    </row>
    <row r="32" spans="1:40" ht="13.9">
      <c r="A32" s="444">
        <v>10</v>
      </c>
      <c r="B32" s="448" t="s">
        <v>130</v>
      </c>
      <c r="C32" s="449" t="s">
        <v>94</v>
      </c>
      <c r="D32" s="445" t="s">
        <v>432</v>
      </c>
      <c r="E32" s="446" t="s">
        <v>96</v>
      </c>
      <c r="F32" s="445" t="s">
        <v>97</v>
      </c>
      <c r="G32" s="454" t="s">
        <v>450</v>
      </c>
      <c r="H32" s="445" t="s">
        <v>451</v>
      </c>
      <c r="I32" s="445" t="s">
        <v>459</v>
      </c>
      <c r="J32" s="411" t="s">
        <v>2567</v>
      </c>
      <c r="Q32" s="102"/>
      <c r="R32" s="102"/>
      <c r="S32" s="83"/>
      <c r="T32" s="80"/>
      <c r="U32" s="85"/>
      <c r="V32" s="131"/>
      <c r="W32" s="86"/>
      <c r="X32" s="87"/>
      <c r="Y32" s="88"/>
      <c r="Z32" s="82"/>
      <c r="AA32" s="82"/>
      <c r="AB32" s="102"/>
      <c r="AC32" s="82"/>
      <c r="AD32" s="82"/>
      <c r="AE32" s="82"/>
      <c r="AF32" s="82"/>
      <c r="AG32" s="82"/>
      <c r="AH32" s="89"/>
      <c r="AI32" s="88"/>
      <c r="AJ32" s="82"/>
      <c r="AK32" s="90"/>
      <c r="AL32" s="184"/>
      <c r="AM32" s="91"/>
      <c r="AN32" t="s">
        <v>2567</v>
      </c>
    </row>
    <row r="33" spans="1:40" ht="13.9">
      <c r="A33" s="444">
        <v>11</v>
      </c>
      <c r="B33" s="448" t="s">
        <v>130</v>
      </c>
      <c r="C33" s="449" t="s">
        <v>94</v>
      </c>
      <c r="D33" s="445" t="s">
        <v>432</v>
      </c>
      <c r="E33" s="446" t="s">
        <v>96</v>
      </c>
      <c r="F33" s="445" t="s">
        <v>97</v>
      </c>
      <c r="G33" s="454" t="s">
        <v>450</v>
      </c>
      <c r="H33" s="445" t="s">
        <v>451</v>
      </c>
      <c r="I33" s="445" t="s">
        <v>452</v>
      </c>
      <c r="J33" s="411" t="s">
        <v>2576</v>
      </c>
      <c r="Q33" s="418"/>
      <c r="R33" s="418"/>
      <c r="S33" s="435"/>
      <c r="T33" s="438"/>
      <c r="U33" s="439"/>
      <c r="V33" s="419"/>
      <c r="W33" s="440"/>
      <c r="X33" s="428"/>
      <c r="Y33" s="424"/>
      <c r="Z33" s="413"/>
      <c r="AA33" s="413"/>
      <c r="AB33" s="418"/>
      <c r="AC33" s="413"/>
      <c r="AD33" s="413"/>
      <c r="AE33" s="413"/>
      <c r="AF33" s="413"/>
      <c r="AG33" s="413"/>
      <c r="AH33" s="427"/>
      <c r="AI33" s="424"/>
      <c r="AJ33" s="413"/>
      <c r="AK33" s="429"/>
      <c r="AL33" s="432"/>
      <c r="AM33" s="91"/>
      <c r="AN33" t="s">
        <v>2576</v>
      </c>
    </row>
    <row r="34" spans="1:40" ht="13.9">
      <c r="A34" s="444">
        <v>12</v>
      </c>
      <c r="B34" s="445" t="s">
        <v>188</v>
      </c>
      <c r="C34" s="446" t="s">
        <v>216</v>
      </c>
      <c r="D34" s="446" t="s">
        <v>419</v>
      </c>
      <c r="E34" s="451" t="s">
        <v>132</v>
      </c>
      <c r="F34" s="445" t="s">
        <v>97</v>
      </c>
      <c r="G34" s="454" t="s">
        <v>538</v>
      </c>
      <c r="H34" s="445" t="s">
        <v>539</v>
      </c>
      <c r="I34" s="451" t="s">
        <v>540</v>
      </c>
      <c r="J34" s="411" t="s">
        <v>2577</v>
      </c>
      <c r="Q34" s="436"/>
      <c r="R34" s="437"/>
      <c r="S34" s="437"/>
      <c r="T34" s="437"/>
      <c r="U34" s="436"/>
      <c r="V34" s="437"/>
      <c r="W34" s="430"/>
      <c r="X34" s="441"/>
      <c r="Y34" s="424"/>
      <c r="Z34" s="414"/>
      <c r="AA34" s="414"/>
      <c r="AB34" s="417"/>
      <c r="AC34" s="414"/>
      <c r="AD34" s="414"/>
      <c r="AE34" s="414"/>
      <c r="AF34" s="414"/>
      <c r="AG34" s="414"/>
      <c r="AH34" s="427"/>
      <c r="AI34" s="88"/>
      <c r="AJ34" s="414"/>
      <c r="AK34" s="442"/>
      <c r="AL34" s="184"/>
      <c r="AM34" s="91"/>
      <c r="AN34" t="s">
        <v>2577</v>
      </c>
    </row>
  </sheetData>
  <conditionalFormatting sqref="AM22">
    <cfRule type="containsText" dxfId="0" priority="1" operator="containsText" text="Khôn">
      <formula>NOT(ISERROR(SEARCH("Khôn",AM22)))</formula>
    </cfRule>
  </conditionalFormatting>
  <pageMargins left="0.7" right="0.7" top="0.75" bottom="0.75" header="0.3" footer="0.3"/>
  <headerFooter>
    <oddHeader>&amp;R&amp;"Aptos"&amp;11&amp;KFF0000 Nội bộ WCM&amp;1#_x000D_</oddHeader>
  </headerFooter>
  <drawing r:id="rId1"/>
  <extLst>
    <ext xmlns:x14="http://schemas.microsoft.com/office/spreadsheetml/2009/9/main" uri="{CCE6A557-97BC-4b89-ADB6-D9C93CAAB3DF}">
      <x14:dataValidations xmlns:xm="http://schemas.microsoft.com/office/excel/2006/main" count="9">
        <x14:dataValidation type="list" allowBlank="1" showInputMessage="1" showErrorMessage="1" xr:uid="{105A2604-7DCD-480B-82F1-D7D0230A68EC}">
          <x14:formula1>
            <xm:f>data!$E$3:$E$36</xm:f>
          </x14:formula1>
          <xm:sqref>D23:D32 D34</xm:sqref>
        </x14:dataValidation>
        <x14:dataValidation type="list" allowBlank="1" showInputMessage="1" showErrorMessage="1" xr:uid="{D4CCC8E1-90F0-4D43-848D-A9B002EF3DAB}">
          <x14:formula1>
            <xm:f>data!$I$3:$I$5</xm:f>
          </x14:formula1>
          <xm:sqref>AD23:AD32 AD34</xm:sqref>
        </x14:dataValidation>
        <x14:dataValidation type="list" allowBlank="1" showInputMessage="1" showErrorMessage="1" xr:uid="{74371C00-F5A4-4D4A-A4F8-E6AE158AEE1E}">
          <x14:formula1>
            <xm:f>data!$F$3:$F$5</xm:f>
          </x14:formula1>
          <xm:sqref>U23:U32 U34</xm:sqref>
        </x14:dataValidation>
        <x14:dataValidation type="list" allowBlank="1" showInputMessage="1" showErrorMessage="1" xr:uid="{3BB21D56-692E-4813-A785-2A7C726D9874}">
          <x14:formula1>
            <xm:f>data!$D$3:$D$5</xm:f>
          </x14:formula1>
          <xm:sqref>F23:F32 F34</xm:sqref>
        </x14:dataValidation>
        <x14:dataValidation type="list" allowBlank="1" showInputMessage="1" showErrorMessage="1" xr:uid="{08E826AF-C7C5-4BF0-89A2-FB6FFF872C36}">
          <x14:formula1>
            <xm:f>data!$A$3:$A$6</xm:f>
          </x14:formula1>
          <xm:sqref>E23:E32 E34</xm:sqref>
        </x14:dataValidation>
        <x14:dataValidation type="list" allowBlank="1" showInputMessage="1" showErrorMessage="1" xr:uid="{BC73D3F2-B3E0-4C8A-A244-8C2E93E42AF6}">
          <x14:formula1>
            <xm:f>data!$C$3:$C$22</xm:f>
          </x14:formula1>
          <xm:sqref>B23:B32 B34</xm:sqref>
        </x14:dataValidation>
        <x14:dataValidation type="list" allowBlank="1" showInputMessage="1" showErrorMessage="1" xr:uid="{FBD0851E-B55C-492A-B9CD-5A0AC6BD82E3}">
          <x14:formula1>
            <xm:f>data!$K$3:$K$7</xm:f>
          </x14:formula1>
          <xm:sqref>AF23:AF32 AF34</xm:sqref>
        </x14:dataValidation>
        <x14:dataValidation type="list" allowBlank="1" showInputMessage="1" showErrorMessage="1" xr:uid="{C704A6A6-7EB4-4FAB-92CD-424D19786563}">
          <x14:formula1>
            <xm:f>data!$H$3:$H$9</xm:f>
          </x14:formula1>
          <xm:sqref>AB23:AB32 AB34</xm:sqref>
        </x14:dataValidation>
        <x14:dataValidation type="list" allowBlank="1" showInputMessage="1" showErrorMessage="1" xr:uid="{44EA7C42-CB92-48E2-9EBD-41FC5E4E2EBE}">
          <x14:formula1>
            <xm:f>data!$G$3:$G$6</xm:f>
          </x14:formula1>
          <xm:sqref>Z23:Z32 Z34</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415cd716-cd90-42d8-83f4-72964de9c97c" xsi:nil="true"/>
    <_ip_UnifiedCompliancePolicyProperties xmlns="http://schemas.microsoft.com/sharepoint/v3" xsi:nil="true"/>
    <lcf76f155ced4ddcb4097134ff3c332f xmlns="1bf67b92-dbc7-43d5-b8b2-92097c228234">
      <Terms xmlns="http://schemas.microsoft.com/office/infopath/2007/PartnerControls"/>
    </lcf76f155ced4ddcb4097134ff3c332f>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09029DFD1E242E45A4A3E57440198FDC" ma:contentTypeVersion="21" ma:contentTypeDescription="Create a new document." ma:contentTypeScope="" ma:versionID="9796a151fc84d0f34847a8b96421ee5c">
  <xsd:schema xmlns:xsd="http://www.w3.org/2001/XMLSchema" xmlns:xs="http://www.w3.org/2001/XMLSchema" xmlns:p="http://schemas.microsoft.com/office/2006/metadata/properties" xmlns:ns1="http://schemas.microsoft.com/sharepoint/v3" xmlns:ns2="1bf67b92-dbc7-43d5-b8b2-92097c228234" xmlns:ns3="415cd716-cd90-42d8-83f4-72964de9c97c" targetNamespace="http://schemas.microsoft.com/office/2006/metadata/properties" ma:root="true" ma:fieldsID="b6dfed3bfe84f56244cda6a61dc5d30c" ns1:_="" ns2:_="" ns3:_="">
    <xsd:import namespace="http://schemas.microsoft.com/sharepoint/v3"/>
    <xsd:import namespace="1bf67b92-dbc7-43d5-b8b2-92097c228234"/>
    <xsd:import namespace="415cd716-cd90-42d8-83f4-72964de9c97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bf67b92-dbc7-43d5-b8b2-92097c22823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a5a6209-d6c8-425a-aa23-ca966789a26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15cd716-cd90-42d8-83f4-72964de9c97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dc47b98-f77c-4025-a44c-867a46d8e3e2}" ma:internalName="TaxCatchAll" ma:showField="CatchAllData" ma:web="415cd716-cd90-42d8-83f4-72964de9c9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3DE815-F85E-4234-AD3D-43212415500A}">
  <ds:schemaRefs>
    <ds:schemaRef ds:uri="http://schemas.microsoft.com/office/2006/metadata/properties"/>
    <ds:schemaRef ds:uri="http://schemas.microsoft.com/office/infopath/2007/PartnerControls"/>
    <ds:schemaRef ds:uri="http://schemas.microsoft.com/sharepoint/v3"/>
    <ds:schemaRef ds:uri="415cd716-cd90-42d8-83f4-72964de9c97c"/>
    <ds:schemaRef ds:uri="1bf67b92-dbc7-43d5-b8b2-92097c228234"/>
  </ds:schemaRefs>
</ds:datastoreItem>
</file>

<file path=customXml/itemProps2.xml><?xml version="1.0" encoding="utf-8"?>
<ds:datastoreItem xmlns:ds="http://schemas.openxmlformats.org/officeDocument/2006/customXml" ds:itemID="{66D7CD2D-B0B1-4B95-A5A7-1899362A56AE}">
  <ds:schemaRefs>
    <ds:schemaRef ds:uri="http://schemas.microsoft.com/DataMashup"/>
  </ds:schemaRefs>
</ds:datastoreItem>
</file>

<file path=customXml/itemProps3.xml><?xml version="1.0" encoding="utf-8"?>
<ds:datastoreItem xmlns:ds="http://schemas.openxmlformats.org/officeDocument/2006/customXml" ds:itemID="{466E0247-D28F-44D2-AE84-168F40F2BD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bf67b92-dbc7-43d5-b8b2-92097c228234"/>
    <ds:schemaRef ds:uri="415cd716-cd90-42d8-83f4-72964de9c9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2F571FE-4847-454E-A018-81779292DB1F}">
  <ds:schemaRefs>
    <ds:schemaRef ds:uri="http://schemas.microsoft.com/sharepoint/v3/contenttype/forms"/>
  </ds:schemaRefs>
</ds:datastoreItem>
</file>

<file path=docMetadata/LabelInfo.xml><?xml version="1.0" encoding="utf-8"?>
<clbl:labelList xmlns:clbl="http://schemas.microsoft.com/office/2020/mipLabelMetadata">
  <clbl:label id="{242b2be3-229b-4936-a44c-de0b9793c3af}" enabled="1" method="Standard" siteId="{3ad392ec-0751-4a55-9d34-66fe57b061a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Tổng hợp báo cáo</vt:lpstr>
      <vt:lpstr>file chi tiết KQ đánh giá</vt:lpstr>
      <vt:lpstr>Tổng hợp</vt:lpstr>
      <vt:lpstr>data</vt:lpstr>
      <vt:lpstr>Query</vt:lpstr>
      <vt:lpstr>Dữ liệu đi NCC</vt:lpstr>
      <vt:lpstr>PhiAnh nháp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Trần Văn Khoa (WM-QLCL-MB)</dc:creator>
  <cp:keywords/>
  <dc:description/>
  <cp:lastModifiedBy>admin</cp:lastModifiedBy>
  <cp:revision/>
  <dcterms:created xsi:type="dcterms:W3CDTF">2026-02-23T08:45:51Z</dcterms:created>
  <dcterms:modified xsi:type="dcterms:W3CDTF">2026-06-24T10:24:34Z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ustomUiType">
    <vt:lpwstr>2</vt:lpwstr>
  </property>
  <property fmtid="{D5CDD505-2E9C-101B-9397-08002B2CF9AE}" pid="3" name="ContentTypeId">
    <vt:lpwstr>0x01010009029DFD1E242E45A4A3E57440198FDC</vt:lpwstr>
  </property>
  <property fmtid="{D5CDD505-2E9C-101B-9397-08002B2CF9AE}" pid="4" name="MediaServiceImageTags">
    <vt:lpwstr/>
  </property>
</Properties>
</file>