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RFAN\3.IRFAN 2023\KESISWAAN 2023\DAFTAR HADIR\DAFTAR HADIR 2023.2024\"/>
    </mc:Choice>
  </mc:AlternateContent>
  <bookViews>
    <workbookView xWindow="-120" yWindow="-120" windowWidth="20730" windowHeight="11040" tabRatio="900" activeTab="12"/>
  </bookViews>
  <sheets>
    <sheet name="REKAP  X" sheetId="3" r:id="rId1"/>
    <sheet name="AKT1" sheetId="26" r:id="rId2"/>
    <sheet name="AKT2" sheetId="12" r:id="rId3"/>
    <sheet name="BDG" sheetId="24" r:id="rId4"/>
    <sheet name="BRT1" sheetId="9" r:id="rId5"/>
    <sheet name="BRT2" sheetId="34" r:id="rId6"/>
    <sheet name="LPS" sheetId="30" r:id="rId7"/>
    <sheet name="MPK1" sheetId="32" r:id="rId8"/>
    <sheet name="MPK2" sheetId="31" r:id="rId9"/>
    <sheet name="RPL1" sheetId="6" r:id="rId10"/>
    <sheet name="RPL2" sheetId="29" r:id="rId11"/>
    <sheet name="RPL3" sheetId="13" r:id="rId12"/>
    <sheet name="TKJ1" sheetId="27" r:id="rId13"/>
    <sheet name="TKJ2" sheetId="22" r:id="rId14"/>
    <sheet name="TKJ3" sheetId="2" r:id="rId15"/>
    <sheet name="UPW" sheetId="23" r:id="rId16"/>
  </sheets>
  <externalReferences>
    <externalReference r:id="rId17"/>
  </externalReferences>
  <definedNames>
    <definedName name="_xlnm._FilterDatabase" localSheetId="14" hidden="1">'TKJ3'!$D$10:$F$43</definedName>
    <definedName name="_xlnm.Print_Area" localSheetId="1">'AKT1'!$A$1:$T$70</definedName>
    <definedName name="_xlnm.Print_Area" localSheetId="2">'AKT2'!$A$1:$T$70</definedName>
    <definedName name="_xlnm.Print_Area" localSheetId="3">BDG!$A$1:$T$70</definedName>
    <definedName name="_xlnm.Print_Area" localSheetId="4">'BRT1'!$A$1:$T$70</definedName>
    <definedName name="_xlnm.Print_Area" localSheetId="5">'BRT2'!$A$1:$T$70</definedName>
    <definedName name="_xlnm.Print_Area" localSheetId="6">LPS!$A$1:$T$70</definedName>
    <definedName name="_xlnm.Print_Area" localSheetId="7">'MPK1'!$A$1:$T$70</definedName>
    <definedName name="_xlnm.Print_Area" localSheetId="8">'MPK2'!$A$1:$T$70</definedName>
    <definedName name="_xlnm.Print_Area" localSheetId="0">'REKAP  X'!$A$1:$G$68</definedName>
    <definedName name="_xlnm.Print_Area" localSheetId="9">'RPL1'!$A$1:$T$70</definedName>
    <definedName name="_xlnm.Print_Area" localSheetId="10">'RPL2'!$A$1:$T$70</definedName>
    <definedName name="_xlnm.Print_Area" localSheetId="11">'RPL3'!$A$1:$T$70</definedName>
    <definedName name="_xlnm.Print_Area" localSheetId="12">'TKJ1'!$A$1:$T$70</definedName>
    <definedName name="_xlnm.Print_Area" localSheetId="13">'TKJ2'!$A$1:$T$70</definedName>
    <definedName name="_xlnm.Print_Area" localSheetId="14">'TKJ3'!$A$1:$T$70</definedName>
    <definedName name="_xlnm.Print_Area" localSheetId="15">UPW!$A$1:$T$70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3" l="1"/>
  <c r="C49" i="3"/>
  <c r="C48" i="3"/>
  <c r="C38" i="3"/>
  <c r="C37" i="3"/>
  <c r="C36" i="3"/>
  <c r="C31" i="3"/>
  <c r="C30" i="3"/>
  <c r="C28" i="3"/>
  <c r="C27" i="3"/>
  <c r="C25" i="3"/>
  <c r="C24" i="3"/>
  <c r="C22" i="3"/>
  <c r="C21" i="3"/>
  <c r="C18" i="3"/>
  <c r="C19" i="3"/>
  <c r="C16" i="3"/>
  <c r="C15" i="3"/>
  <c r="C12" i="3"/>
  <c r="C13" i="3"/>
  <c r="C10" i="3"/>
  <c r="C9" i="3"/>
  <c r="C8" i="3"/>
  <c r="C7" i="3"/>
  <c r="C6" i="3"/>
  <c r="J16" i="3" l="1"/>
  <c r="C29" i="3"/>
  <c r="C23" i="3"/>
  <c r="C20" i="3"/>
  <c r="C17" i="3"/>
  <c r="C11" i="3"/>
  <c r="C14" i="3"/>
  <c r="Q64" i="34"/>
  <c r="E61" i="34"/>
  <c r="E60" i="34"/>
  <c r="Y18" i="34"/>
  <c r="X18" i="34"/>
  <c r="W18" i="34"/>
  <c r="Y17" i="34"/>
  <c r="X17" i="34"/>
  <c r="W17" i="34"/>
  <c r="Y16" i="34"/>
  <c r="X16" i="34"/>
  <c r="W16" i="34"/>
  <c r="Y15" i="34"/>
  <c r="X15" i="34"/>
  <c r="W15" i="34"/>
  <c r="Y14" i="34"/>
  <c r="X14" i="34"/>
  <c r="W14" i="34"/>
  <c r="W19" i="34" s="1"/>
  <c r="L8" i="34"/>
  <c r="B7" i="34"/>
  <c r="Y19" i="34" l="1"/>
  <c r="AA15" i="34"/>
  <c r="AA17" i="34"/>
  <c r="X19" i="34"/>
  <c r="AA16" i="34"/>
  <c r="AA18" i="34"/>
  <c r="E62" i="34"/>
  <c r="AA14" i="34"/>
  <c r="Q64" i="32"/>
  <c r="E61" i="32"/>
  <c r="E60" i="32"/>
  <c r="Y18" i="32"/>
  <c r="X18" i="32"/>
  <c r="W18" i="32"/>
  <c r="Y17" i="32"/>
  <c r="X17" i="32"/>
  <c r="W17" i="32"/>
  <c r="Y16" i="32"/>
  <c r="X16" i="32"/>
  <c r="W16" i="32"/>
  <c r="Y15" i="32"/>
  <c r="X15" i="32"/>
  <c r="W15" i="32"/>
  <c r="Y14" i="32"/>
  <c r="X14" i="32"/>
  <c r="W14" i="32"/>
  <c r="L8" i="32"/>
  <c r="B7" i="32"/>
  <c r="Q64" i="31"/>
  <c r="E61" i="31"/>
  <c r="E60" i="31"/>
  <c r="Y18" i="31"/>
  <c r="X18" i="31"/>
  <c r="W18" i="31"/>
  <c r="Y17" i="31"/>
  <c r="X17" i="31"/>
  <c r="W17" i="31"/>
  <c r="Y16" i="31"/>
  <c r="X16" i="31"/>
  <c r="W16" i="31"/>
  <c r="Y15" i="31"/>
  <c r="X15" i="31"/>
  <c r="W15" i="31"/>
  <c r="Y14" i="31"/>
  <c r="X14" i="31"/>
  <c r="W14" i="31"/>
  <c r="L8" i="31"/>
  <c r="B7" i="31"/>
  <c r="Q64" i="30"/>
  <c r="E61" i="30"/>
  <c r="E60" i="30"/>
  <c r="Y18" i="30"/>
  <c r="X18" i="30"/>
  <c r="W18" i="30"/>
  <c r="Y17" i="30"/>
  <c r="X17" i="30"/>
  <c r="W17" i="30"/>
  <c r="Y16" i="30"/>
  <c r="X16" i="30"/>
  <c r="W16" i="30"/>
  <c r="Y15" i="30"/>
  <c r="X15" i="30"/>
  <c r="W15" i="30"/>
  <c r="Y14" i="30"/>
  <c r="X14" i="30"/>
  <c r="W14" i="30"/>
  <c r="L8" i="30"/>
  <c r="B7" i="30"/>
  <c r="Z19" i="34" l="1"/>
  <c r="AA19" i="34"/>
  <c r="AA14" i="30"/>
  <c r="AA15" i="30"/>
  <c r="AA16" i="30"/>
  <c r="AA17" i="30"/>
  <c r="AA18" i="30"/>
  <c r="AA16" i="31"/>
  <c r="E62" i="31"/>
  <c r="E62" i="30"/>
  <c r="W19" i="30"/>
  <c r="AA16" i="32"/>
  <c r="E62" i="32"/>
  <c r="AA15" i="32"/>
  <c r="AA17" i="32"/>
  <c r="AA18" i="32"/>
  <c r="AA14" i="32"/>
  <c r="AA14" i="31"/>
  <c r="AA17" i="31"/>
  <c r="W19" i="31"/>
  <c r="Y19" i="31"/>
  <c r="AA18" i="31"/>
  <c r="W19" i="32"/>
  <c r="AA19" i="30"/>
  <c r="AA15" i="31"/>
  <c r="X19" i="30"/>
  <c r="X19" i="31"/>
  <c r="X19" i="32"/>
  <c r="Y19" i="30"/>
  <c r="Y19" i="32"/>
  <c r="AA19" i="32" l="1"/>
  <c r="AA19" i="31"/>
  <c r="Z19" i="31"/>
  <c r="Z19" i="32"/>
  <c r="Z19" i="30"/>
  <c r="M64" i="3" l="1"/>
  <c r="X18" i="2"/>
  <c r="Y18" i="2"/>
  <c r="W18" i="2"/>
  <c r="Y18" i="6"/>
  <c r="X18" i="6"/>
  <c r="W18" i="6"/>
  <c r="Y17" i="6"/>
  <c r="X17" i="6"/>
  <c r="W17" i="6"/>
  <c r="Y14" i="6"/>
  <c r="X14" i="6"/>
  <c r="Q64" i="29" l="1"/>
  <c r="E61" i="29"/>
  <c r="C34" i="3" s="1"/>
  <c r="E60" i="29"/>
  <c r="C33" i="3" s="1"/>
  <c r="C35" i="3" s="1"/>
  <c r="Y18" i="29"/>
  <c r="X18" i="29"/>
  <c r="W18" i="29"/>
  <c r="N57" i="3" s="1"/>
  <c r="Y17" i="29"/>
  <c r="X17" i="29"/>
  <c r="W17" i="29"/>
  <c r="M57" i="3" s="1"/>
  <c r="Y16" i="29"/>
  <c r="X16" i="29"/>
  <c r="W16" i="29"/>
  <c r="L57" i="3" s="1"/>
  <c r="Y15" i="29"/>
  <c r="X15" i="29"/>
  <c r="W15" i="29"/>
  <c r="K57" i="3" s="1"/>
  <c r="Y14" i="29"/>
  <c r="X14" i="29"/>
  <c r="W14" i="29"/>
  <c r="J57" i="3" s="1"/>
  <c r="L8" i="29"/>
  <c r="B7" i="29"/>
  <c r="J64" i="3"/>
  <c r="W14" i="13"/>
  <c r="J56" i="3" s="1"/>
  <c r="Y14" i="1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AA15" i="29" l="1"/>
  <c r="W19" i="29"/>
  <c r="AA18" i="29"/>
  <c r="E62" i="29"/>
  <c r="AA17" i="29"/>
  <c r="Y19" i="29"/>
  <c r="AA16" i="29"/>
  <c r="AA14" i="29"/>
  <c r="X19" i="29"/>
  <c r="AA19" i="29" l="1"/>
  <c r="Z19" i="29"/>
  <c r="N65" i="3"/>
  <c r="M65" i="3"/>
  <c r="L65" i="3"/>
  <c r="K65" i="3"/>
  <c r="J65" i="3"/>
  <c r="Q64" i="27"/>
  <c r="E61" i="27"/>
  <c r="C40" i="3" s="1"/>
  <c r="E60" i="27"/>
  <c r="C39" i="3" s="1"/>
  <c r="Y18" i="27"/>
  <c r="X18" i="27"/>
  <c r="W18" i="27"/>
  <c r="N55" i="3" s="1"/>
  <c r="Y17" i="27"/>
  <c r="X17" i="27"/>
  <c r="M55" i="3" s="1"/>
  <c r="W17" i="27"/>
  <c r="Y16" i="27"/>
  <c r="X16" i="27"/>
  <c r="W16" i="27"/>
  <c r="L55" i="3" s="1"/>
  <c r="Y15" i="27"/>
  <c r="X15" i="27"/>
  <c r="W15" i="27"/>
  <c r="K55" i="3" s="1"/>
  <c r="Y14" i="27"/>
  <c r="X14" i="27"/>
  <c r="W14" i="27"/>
  <c r="J55" i="3" s="1"/>
  <c r="L8" i="27"/>
  <c r="B7" i="27"/>
  <c r="Q64" i="26"/>
  <c r="E61" i="26"/>
  <c r="E60" i="26"/>
  <c r="Y18" i="26"/>
  <c r="X18" i="26"/>
  <c r="W18" i="26"/>
  <c r="N61" i="3" s="1"/>
  <c r="Y17" i="26"/>
  <c r="X17" i="26"/>
  <c r="W17" i="26"/>
  <c r="M61" i="3" s="1"/>
  <c r="Y16" i="26"/>
  <c r="X16" i="26"/>
  <c r="W16" i="26"/>
  <c r="L61" i="3" s="1"/>
  <c r="Y15" i="26"/>
  <c r="X15" i="26"/>
  <c r="W15" i="26"/>
  <c r="K61" i="3" s="1"/>
  <c r="Y14" i="26"/>
  <c r="X14" i="26"/>
  <c r="W14" i="26"/>
  <c r="J61" i="3" s="1"/>
  <c r="L8" i="26"/>
  <c r="B7" i="26"/>
  <c r="N63" i="3"/>
  <c r="M63" i="3"/>
  <c r="L63" i="3"/>
  <c r="K63" i="3"/>
  <c r="J63" i="3"/>
  <c r="Q64" i="24"/>
  <c r="E61" i="24"/>
  <c r="E60" i="24"/>
  <c r="Y18" i="24"/>
  <c r="X18" i="24"/>
  <c r="W18" i="24"/>
  <c r="N67" i="3" s="1"/>
  <c r="Y17" i="24"/>
  <c r="X17" i="24"/>
  <c r="W17" i="24"/>
  <c r="M67" i="3" s="1"/>
  <c r="Y16" i="24"/>
  <c r="X16" i="24"/>
  <c r="W16" i="24"/>
  <c r="L67" i="3" s="1"/>
  <c r="Y15" i="24"/>
  <c r="X15" i="24"/>
  <c r="W15" i="24"/>
  <c r="K67" i="3" s="1"/>
  <c r="Y14" i="24"/>
  <c r="X14" i="24"/>
  <c r="W14" i="24"/>
  <c r="J67" i="3" s="1"/>
  <c r="L8" i="24"/>
  <c r="B7" i="24"/>
  <c r="Q64" i="23"/>
  <c r="E61" i="23"/>
  <c r="E60" i="23"/>
  <c r="Y18" i="23"/>
  <c r="X18" i="23"/>
  <c r="W18" i="23"/>
  <c r="N59" i="3" s="1"/>
  <c r="Y17" i="23"/>
  <c r="X17" i="23"/>
  <c r="W17" i="23"/>
  <c r="M59" i="3" s="1"/>
  <c r="Y16" i="23"/>
  <c r="X16" i="23"/>
  <c r="W16" i="23"/>
  <c r="L59" i="3" s="1"/>
  <c r="Y15" i="23"/>
  <c r="X15" i="23"/>
  <c r="W15" i="23"/>
  <c r="K59" i="3" s="1"/>
  <c r="Y14" i="23"/>
  <c r="X14" i="23"/>
  <c r="W14" i="23"/>
  <c r="J59" i="3" s="1"/>
  <c r="L8" i="23"/>
  <c r="B7" i="23"/>
  <c r="C41" i="3" l="1"/>
  <c r="O63" i="3"/>
  <c r="E62" i="23"/>
  <c r="AA18" i="24"/>
  <c r="O67" i="3"/>
  <c r="AA17" i="27"/>
  <c r="W19" i="24"/>
  <c r="AA17" i="24"/>
  <c r="E36" i="3"/>
  <c r="AA14" i="24"/>
  <c r="E62" i="26"/>
  <c r="C32" i="3"/>
  <c r="E30" i="3" s="1"/>
  <c r="F30" i="3" s="1"/>
  <c r="E62" i="27"/>
  <c r="E12" i="3"/>
  <c r="O59" i="3"/>
  <c r="AA16" i="26"/>
  <c r="AA17" i="26"/>
  <c r="W19" i="26"/>
  <c r="O61" i="3"/>
  <c r="AA18" i="26"/>
  <c r="AA16" i="23"/>
  <c r="W19" i="23"/>
  <c r="AA14" i="23"/>
  <c r="AA18" i="27"/>
  <c r="AA15" i="27"/>
  <c r="W19" i="27"/>
  <c r="O65" i="3"/>
  <c r="AA16" i="24"/>
  <c r="E62" i="24"/>
  <c r="Y19" i="24"/>
  <c r="AA15" i="24"/>
  <c r="E48" i="3"/>
  <c r="F48" i="3" s="1"/>
  <c r="AA14" i="26"/>
  <c r="X19" i="26"/>
  <c r="Y19" i="26"/>
  <c r="Y19" i="23"/>
  <c r="AA17" i="23"/>
  <c r="AA15" i="23"/>
  <c r="AA18" i="23"/>
  <c r="AA16" i="27"/>
  <c r="AA14" i="27"/>
  <c r="Y19" i="27"/>
  <c r="C26" i="3"/>
  <c r="E24" i="3" s="1"/>
  <c r="X19" i="27"/>
  <c r="AA15" i="26"/>
  <c r="X19" i="24"/>
  <c r="X19" i="23"/>
  <c r="Z19" i="24" l="1"/>
  <c r="AA19" i="24"/>
  <c r="O55" i="3"/>
  <c r="AA19" i="26"/>
  <c r="AA19" i="23"/>
  <c r="AA19" i="27"/>
  <c r="Z19" i="27"/>
  <c r="Z19" i="26"/>
  <c r="Z19" i="23"/>
  <c r="B7" i="22"/>
  <c r="B7" i="12"/>
  <c r="B7" i="9"/>
  <c r="B7" i="6"/>
  <c r="B7" i="13"/>
  <c r="B7" i="2"/>
  <c r="Q64" i="22"/>
  <c r="Q64" i="12"/>
  <c r="Q64" i="9"/>
  <c r="Q64" i="6"/>
  <c r="Q64" i="13"/>
  <c r="Q64" i="2"/>
  <c r="L8" i="22"/>
  <c r="L8" i="12"/>
  <c r="L8" i="9"/>
  <c r="L8" i="6"/>
  <c r="L8" i="13"/>
  <c r="L8" i="2"/>
  <c r="B8" i="2"/>
  <c r="B8" i="34" s="1"/>
  <c r="B8" i="29" l="1"/>
  <c r="B8" i="31"/>
  <c r="B8" i="30"/>
  <c r="B8" i="32"/>
  <c r="B8" i="22"/>
  <c r="B8" i="24"/>
  <c r="B8" i="27"/>
  <c r="B8" i="23"/>
  <c r="B8" i="26"/>
  <c r="B8" i="12"/>
  <c r="B8" i="6"/>
  <c r="B8" i="13"/>
  <c r="B8" i="9"/>
  <c r="I53" i="3" l="1"/>
  <c r="N64" i="3" l="1"/>
  <c r="L64" i="3"/>
  <c r="K64" i="3"/>
  <c r="Y18" i="22"/>
  <c r="X18" i="22"/>
  <c r="W18" i="22"/>
  <c r="N54" i="3" s="1"/>
  <c r="Y17" i="22"/>
  <c r="X17" i="22"/>
  <c r="W17" i="22"/>
  <c r="M54" i="3" s="1"/>
  <c r="Y16" i="22"/>
  <c r="X16" i="22"/>
  <c r="W16" i="22"/>
  <c r="L54" i="3" s="1"/>
  <c r="Y15" i="22"/>
  <c r="X15" i="22"/>
  <c r="W15" i="22"/>
  <c r="K54" i="3" s="1"/>
  <c r="Y14" i="22"/>
  <c r="X14" i="22"/>
  <c r="W14" i="22"/>
  <c r="J54" i="3" s="1"/>
  <c r="Y18" i="12"/>
  <c r="X18" i="12"/>
  <c r="W18" i="12"/>
  <c r="N60" i="3" s="1"/>
  <c r="Y17" i="12"/>
  <c r="X17" i="12"/>
  <c r="W17" i="12"/>
  <c r="M60" i="3" s="1"/>
  <c r="Y16" i="12"/>
  <c r="X16" i="12"/>
  <c r="W16" i="12"/>
  <c r="L60" i="3" s="1"/>
  <c r="Y15" i="12"/>
  <c r="X15" i="12"/>
  <c r="W15" i="12"/>
  <c r="K60" i="3" s="1"/>
  <c r="Y14" i="12"/>
  <c r="X14" i="12"/>
  <c r="W14" i="12"/>
  <c r="J60" i="3" s="1"/>
  <c r="N62" i="3"/>
  <c r="M62" i="3"/>
  <c r="L62" i="3"/>
  <c r="K62" i="3"/>
  <c r="J62" i="3"/>
  <c r="Y18" i="9"/>
  <c r="X18" i="9"/>
  <c r="W18" i="9"/>
  <c r="N66" i="3" s="1"/>
  <c r="Y17" i="9"/>
  <c r="X17" i="9"/>
  <c r="W17" i="9"/>
  <c r="M66" i="3" s="1"/>
  <c r="Y16" i="9"/>
  <c r="X16" i="9"/>
  <c r="W16" i="9"/>
  <c r="L66" i="3" s="1"/>
  <c r="Y15" i="9"/>
  <c r="X15" i="9"/>
  <c r="W15" i="9"/>
  <c r="K66" i="3" s="1"/>
  <c r="Y14" i="9"/>
  <c r="X14" i="9"/>
  <c r="W14" i="9"/>
  <c r="J66" i="3" s="1"/>
  <c r="N58" i="3"/>
  <c r="M58" i="3"/>
  <c r="Y16" i="6"/>
  <c r="X16" i="6"/>
  <c r="W16" i="6"/>
  <c r="L58" i="3" s="1"/>
  <c r="Y15" i="6"/>
  <c r="X15" i="6"/>
  <c r="W15" i="6"/>
  <c r="K58" i="3" s="1"/>
  <c r="W14" i="6"/>
  <c r="J58" i="3" s="1"/>
  <c r="Y18" i="13"/>
  <c r="X18" i="13"/>
  <c r="W18" i="13"/>
  <c r="N56" i="3" s="1"/>
  <c r="Y17" i="13"/>
  <c r="X17" i="13"/>
  <c r="W17" i="13"/>
  <c r="M56" i="3" s="1"/>
  <c r="Y16" i="13"/>
  <c r="X16" i="13"/>
  <c r="W16" i="13"/>
  <c r="L56" i="3" s="1"/>
  <c r="Y15" i="13"/>
  <c r="X15" i="13"/>
  <c r="W15" i="13"/>
  <c r="K56" i="3" s="1"/>
  <c r="X14" i="13"/>
  <c r="N53" i="3"/>
  <c r="X17" i="2"/>
  <c r="X16" i="2"/>
  <c r="X15" i="2"/>
  <c r="Y17" i="2"/>
  <c r="Y16" i="2"/>
  <c r="Y15" i="2"/>
  <c r="Y14" i="2"/>
  <c r="X14" i="2"/>
  <c r="E60" i="2"/>
  <c r="C45" i="3" s="1"/>
  <c r="O57" i="3" l="1"/>
  <c r="O56" i="3"/>
  <c r="AA15" i="9"/>
  <c r="AA18" i="9"/>
  <c r="O66" i="3"/>
  <c r="P66" i="3" s="1"/>
  <c r="O58" i="3"/>
  <c r="P58" i="3" s="1"/>
  <c r="AA17" i="12"/>
  <c r="X19" i="12"/>
  <c r="AA16" i="12"/>
  <c r="W19" i="12"/>
  <c r="O60" i="3"/>
  <c r="P60" i="3" s="1"/>
  <c r="AA16" i="6"/>
  <c r="O54" i="3"/>
  <c r="P54" i="3" s="1"/>
  <c r="AA17" i="13"/>
  <c r="Y19" i="13"/>
  <c r="O62" i="3"/>
  <c r="P62" i="3" s="1"/>
  <c r="W19" i="13"/>
  <c r="AA17" i="22"/>
  <c r="O64" i="3"/>
  <c r="P64" i="3" s="1"/>
  <c r="AA16" i="2"/>
  <c r="Y19" i="9"/>
  <c r="AA17" i="9"/>
  <c r="AA18" i="12"/>
  <c r="AA15" i="12"/>
  <c r="AA15" i="13"/>
  <c r="AA18" i="13"/>
  <c r="AA16" i="13"/>
  <c r="AA14" i="2"/>
  <c r="Y19" i="12"/>
  <c r="W19" i="9"/>
  <c r="AA16" i="9"/>
  <c r="X19" i="9"/>
  <c r="X19" i="13"/>
  <c r="AA18" i="6"/>
  <c r="W19" i="6"/>
  <c r="AA15" i="6"/>
  <c r="AA14" i="6"/>
  <c r="Y19" i="6"/>
  <c r="AA17" i="6"/>
  <c r="AA15" i="22"/>
  <c r="Y19" i="22"/>
  <c r="AA18" i="22"/>
  <c r="AA16" i="22"/>
  <c r="X19" i="22"/>
  <c r="W19" i="22"/>
  <c r="AA18" i="2"/>
  <c r="AA15" i="2"/>
  <c r="AA14" i="22"/>
  <c r="AA14" i="12"/>
  <c r="AA14" i="9"/>
  <c r="X19" i="6"/>
  <c r="AA14" i="13"/>
  <c r="AA17" i="2"/>
  <c r="Y19" i="2"/>
  <c r="X19" i="2"/>
  <c r="E61" i="22"/>
  <c r="C43" i="3" s="1"/>
  <c r="E60" i="22"/>
  <c r="C42" i="3" s="1"/>
  <c r="C44" i="3" s="1"/>
  <c r="E42" i="3" s="1"/>
  <c r="O76" i="3"/>
  <c r="L75" i="3"/>
  <c r="P56" i="3" l="1"/>
  <c r="Z19" i="9"/>
  <c r="Z19" i="12"/>
  <c r="Z19" i="6"/>
  <c r="Z19" i="13"/>
  <c r="Z19" i="2"/>
  <c r="Z19" i="22"/>
  <c r="AA19" i="12"/>
  <c r="AA19" i="9"/>
  <c r="AA19" i="13"/>
  <c r="AA19" i="2"/>
  <c r="AA19" i="6"/>
  <c r="AA19" i="22"/>
  <c r="L78" i="3"/>
  <c r="L80" i="3" s="1"/>
  <c r="E62" i="22" l="1"/>
  <c r="E61" i="2" l="1"/>
  <c r="C46" i="3" s="1"/>
  <c r="C47" i="3" s="1"/>
  <c r="W14" i="2"/>
  <c r="J53" i="3" s="1"/>
  <c r="W17" i="2"/>
  <c r="M53" i="3" s="1"/>
  <c r="W16" i="2"/>
  <c r="L53" i="3" s="1"/>
  <c r="W15" i="2"/>
  <c r="K53" i="3" s="1"/>
  <c r="O53" i="3" l="1"/>
  <c r="W19" i="2"/>
  <c r="P53" i="3" l="1"/>
  <c r="P68" i="3" s="1"/>
  <c r="O68" i="3"/>
  <c r="E6" i="3"/>
  <c r="E39" i="3" l="1"/>
  <c r="F36" i="3" s="1"/>
  <c r="E61" i="13"/>
  <c r="E60" i="13"/>
  <c r="E61" i="12"/>
  <c r="E60" i="12"/>
  <c r="E62" i="13" l="1"/>
  <c r="E62" i="12"/>
  <c r="E61" i="9"/>
  <c r="E60" i="9"/>
  <c r="E33" i="3" l="1"/>
  <c r="F33" i="3" s="1"/>
  <c r="E62" i="9"/>
  <c r="E61" i="6"/>
  <c r="E60" i="6"/>
  <c r="E62" i="2"/>
  <c r="E21" i="3" l="1"/>
  <c r="I26" i="3"/>
  <c r="J17" i="3"/>
  <c r="E62" i="6"/>
  <c r="E45" i="3"/>
  <c r="F42" i="3" s="1"/>
  <c r="E27" i="3"/>
  <c r="F24" i="3" s="1"/>
  <c r="E15" i="3" l="1"/>
  <c r="E9" i="3"/>
  <c r="F6" i="3" s="1"/>
  <c r="J21" i="3" l="1"/>
  <c r="E18" i="3" l="1"/>
  <c r="F15" i="3" s="1"/>
  <c r="F51" i="3" s="1"/>
  <c r="E51" i="3" l="1"/>
  <c r="K76" i="3" l="1"/>
  <c r="K78" i="3" s="1"/>
  <c r="K80" i="3" s="1"/>
  <c r="M80" i="3" s="1"/>
  <c r="K26" i="3"/>
</calcChain>
</file>

<file path=xl/sharedStrings.xml><?xml version="1.0" encoding="utf-8"?>
<sst xmlns="http://schemas.openxmlformats.org/spreadsheetml/2006/main" count="2056" uniqueCount="653">
  <si>
    <t>KELAS</t>
  </si>
  <si>
    <t>NO</t>
  </si>
  <si>
    <t>NIS</t>
  </si>
  <si>
    <t>NAMA</t>
  </si>
  <si>
    <t>L/P</t>
  </si>
  <si>
    <t>AGM</t>
  </si>
  <si>
    <t>JAM PELAJARAN</t>
  </si>
  <si>
    <t>JAM</t>
  </si>
  <si>
    <t>MAPEL</t>
  </si>
  <si>
    <t>KOMPETENSI</t>
  </si>
  <si>
    <t>PARAF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</si>
  <si>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</si>
  <si>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</si>
  <si>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</si>
  <si>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</si>
  <si>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</si>
  <si>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</si>
  <si>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</si>
  <si>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</si>
  <si>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</si>
  <si>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KE</t>
  </si>
  <si>
    <t>P</t>
  </si>
  <si>
    <t>L</t>
  </si>
  <si>
    <t>Jumlah Laki-Laki</t>
  </si>
  <si>
    <t>Jumlah Perempuan</t>
  </si>
  <si>
    <t>Jumlah Siswa</t>
  </si>
  <si>
    <t xml:space="preserve">Mengetahui, </t>
  </si>
  <si>
    <t>Wali Kelas</t>
  </si>
  <si>
    <t>Ketua Kelas</t>
  </si>
  <si>
    <t>NIP.</t>
  </si>
  <si>
    <t>NIS.</t>
  </si>
  <si>
    <t>____________________________</t>
  </si>
  <si>
    <t>REKAPITULASI JUMLAH SISWA KELAS X (SEPULUH)</t>
  </si>
  <si>
    <t>SMKN 2 MATARAM</t>
  </si>
  <si>
    <t>LAKI-LAKI</t>
  </si>
  <si>
    <t>PEREMPUAN</t>
  </si>
  <si>
    <t>JUMLAH</t>
  </si>
  <si>
    <t xml:space="preserve"> </t>
  </si>
  <si>
    <t>TOTAL</t>
  </si>
  <si>
    <t>Mengetahui :</t>
  </si>
  <si>
    <t>Kepala Sekolah,</t>
  </si>
  <si>
    <t>Waka Kesiswaan,</t>
  </si>
  <si>
    <t>Pembina Tk.I / IV.b</t>
  </si>
  <si>
    <t>H</t>
  </si>
  <si>
    <t>laki-laki</t>
  </si>
  <si>
    <t>perempuan</t>
  </si>
  <si>
    <t>KET</t>
  </si>
  <si>
    <t>KELUAR</t>
  </si>
  <si>
    <t>ket</t>
  </si>
  <si>
    <t>rekap jumlah laki-laki/perempuan</t>
  </si>
  <si>
    <t>jumlah</t>
  </si>
  <si>
    <t>jumlah agama perkelas</t>
  </si>
  <si>
    <t>KK</t>
  </si>
  <si>
    <t>KP</t>
  </si>
  <si>
    <t>rekap agama</t>
  </si>
  <si>
    <t>FATHUL MUBIN, S.Pd</t>
  </si>
  <si>
    <t>NIP. 198102142009011003</t>
  </si>
  <si>
    <t>Elon Widianti, S.Pd</t>
  </si>
  <si>
    <t>MASUK</t>
  </si>
  <si>
    <t xml:space="preserve">KELUAR </t>
  </si>
  <si>
    <t>H. MUNAWAR. S,Sos,S.Kom,MM</t>
  </si>
  <si>
    <t>BD</t>
  </si>
  <si>
    <t>Budha</t>
  </si>
  <si>
    <t>NIP. 196612311986021059</t>
  </si>
  <si>
    <t>Total</t>
  </si>
  <si>
    <t>Islam</t>
  </si>
  <si>
    <t>Hindu</t>
  </si>
  <si>
    <t>Kristen Protestan</t>
  </si>
  <si>
    <t>Kristen Katolik</t>
  </si>
  <si>
    <t>Total Kelas 15</t>
  </si>
  <si>
    <t>TEKNIK KOMPUTER JARINGAN 1</t>
  </si>
  <si>
    <t>TEKNIK KOMPUTER JARINGAN 2</t>
  </si>
  <si>
    <t>Rinawang, S.Pd</t>
  </si>
  <si>
    <t>BISNIS RETAIL 1</t>
  </si>
  <si>
    <t>BISNIS RETAIL 2</t>
  </si>
  <si>
    <t>MANAJEMEN PERKANTORAN 1</t>
  </si>
  <si>
    <t>MANAJEMEN PERKANTORAN 2</t>
  </si>
  <si>
    <t>Siti Nurdianingsih, S.Pd</t>
  </si>
  <si>
    <t>Laela Wati, S.Pd</t>
  </si>
  <si>
    <t>NINDI AYU WULANDARI</t>
  </si>
  <si>
    <t>RESTU FITRA HADI</t>
  </si>
  <si>
    <t>22118101</t>
  </si>
  <si>
    <t>22118134</t>
  </si>
  <si>
    <t>KT</t>
  </si>
  <si>
    <t>Hari…………….………Tgl……………………..2023</t>
  </si>
  <si>
    <t>Mataram,                         2023</t>
  </si>
  <si>
    <t>Keluar</t>
  </si>
  <si>
    <t>DAFTAR HADIR SISWA SEMESTER GANJIL DAN JURNAL DIKLAT TAHUN PELAJARAN 2023/2024</t>
  </si>
  <si>
    <t>tidak naik kelas</t>
  </si>
  <si>
    <t>AJID YUSRIL HAKIKI</t>
  </si>
  <si>
    <t>AZRUL AFANDHIL</t>
  </si>
  <si>
    <t>CHRISTIAN ADIAKSA PUTRA</t>
  </si>
  <si>
    <t>FAHRI RIZKI FAUZI</t>
  </si>
  <si>
    <t>FAUZAN JUNIAR SAPUTRA</t>
  </si>
  <si>
    <t>FERDY ALIANSYAH</t>
  </si>
  <si>
    <t>HAIFA ZURATUL NAZWA</t>
  </si>
  <si>
    <t>I DEWA GDE KRISNA NATTA DATTA</t>
  </si>
  <si>
    <t>I GUSTI AGUNG WISNU SUGANDHI</t>
  </si>
  <si>
    <t>I GUSTI BAGUS YUDHA PRATAMA JAYA</t>
  </si>
  <si>
    <t>I KETUT ADITIA SURYA MAHARTA</t>
  </si>
  <si>
    <t>I PUTU ADE RADITYA</t>
  </si>
  <si>
    <t>IQBAL FIRDAUS</t>
  </si>
  <si>
    <t>IRHAMNI</t>
  </si>
  <si>
    <t>JACKY ANWAR</t>
  </si>
  <si>
    <t>JIHAN AZKIA</t>
  </si>
  <si>
    <t>LALU MUH. NABIL WAFIQ</t>
  </si>
  <si>
    <t>LIWA IL HAFIZA</t>
  </si>
  <si>
    <t>M.ADRIYAN SAPUTRA</t>
  </si>
  <si>
    <t>MAYANI PUTRI</t>
  </si>
  <si>
    <t>MUHAMMAD AGUNG HASRIL ILHAM</t>
  </si>
  <si>
    <t>MUHAMMAD DAFFAREL ARIANDRA</t>
  </si>
  <si>
    <t>MUHAMMAD FIQRI ABDI RUKMANSYAH</t>
  </si>
  <si>
    <t>MUHAMMAD FIRDAUS</t>
  </si>
  <si>
    <t>NAZRIL MAULANA</t>
  </si>
  <si>
    <t>OKSA SAH FITRA FIRDAUS</t>
  </si>
  <si>
    <t>PANDE PUTU ARYA PRATAMA</t>
  </si>
  <si>
    <t>RESTU ISLAMI</t>
  </si>
  <si>
    <t>RYONEN DARY MUFLIH</t>
  </si>
  <si>
    <t>SELIA NATASYA</t>
  </si>
  <si>
    <t>SITI AULIA</t>
  </si>
  <si>
    <t>VIANA DWI YANTI</t>
  </si>
  <si>
    <t>AHMAD ZAENAL ARIF</t>
  </si>
  <si>
    <t>ALIP APRIAN PUTRA</t>
  </si>
  <si>
    <t>ASRORI JULIANSYA</t>
  </si>
  <si>
    <t>BAHAR SIDIK</t>
  </si>
  <si>
    <t>BRYAN SATRIAWAN</t>
  </si>
  <si>
    <t>ENDAR ADITHYA PURNOMO</t>
  </si>
  <si>
    <t>FAWWAZ ZUNNOON AHMED</t>
  </si>
  <si>
    <t>FEBIAN SAPUTRA</t>
  </si>
  <si>
    <t>GALANG ANDRAWIRA</t>
  </si>
  <si>
    <t>GESHA IAN BASYIR</t>
  </si>
  <si>
    <t>INDRA SUTRISNA</t>
  </si>
  <si>
    <t>ISKANDAR HAMDANI</t>
  </si>
  <si>
    <t>M. ROHADI SATRIA WIRA YUDA</t>
  </si>
  <si>
    <t>MAURITANIA ISLAMI</t>
  </si>
  <si>
    <t>MUHAMMAD AFGAN SATRIAWAN</t>
  </si>
  <si>
    <t>MUHAMMAD MAHESA GIBRAN</t>
  </si>
  <si>
    <t>MUHAMMAD RAYYAN ALFAREL</t>
  </si>
  <si>
    <t>MUHAMMAD ROSUL</t>
  </si>
  <si>
    <t>NABILA AYUNDA SYAKIRA</t>
  </si>
  <si>
    <t>NADIA SALSABILA</t>
  </si>
  <si>
    <t>NASYA AULIA</t>
  </si>
  <si>
    <t>NI NYOMAN NIRMALA SARI</t>
  </si>
  <si>
    <t>NURUL AINI</t>
  </si>
  <si>
    <t>PUTRI NAZIRA AGUSTINA</t>
  </si>
  <si>
    <t>REZA TANIA PUTRA</t>
  </si>
  <si>
    <t>RIFA ADRIAN PUTRA</t>
  </si>
  <si>
    <t>SALWA HALIMANTARI</t>
  </si>
  <si>
    <t>SASKIA PUTRI MAHARANI</t>
  </si>
  <si>
    <t>SEBASTIAN STEPHEN LAUW</t>
  </si>
  <si>
    <t>SHERIMA ZEVANIA IRAWAN</t>
  </si>
  <si>
    <t>SIWANANDA DAS</t>
  </si>
  <si>
    <t>YOQIE AL FIDDIN</t>
  </si>
  <si>
    <t>YUWANA ANANTA</t>
  </si>
  <si>
    <t>AHMAD SENDI NUR PATONI</t>
  </si>
  <si>
    <t>ANNISA CAHAYA RAMADHANI</t>
  </si>
  <si>
    <t>AURA PELANGI APRILIA</t>
  </si>
  <si>
    <t>AYU LESTARI</t>
  </si>
  <si>
    <t>AZZAHRA TUSSITA OKTAFIANI</t>
  </si>
  <si>
    <t>FAUZI APITRA</t>
  </si>
  <si>
    <t>FEBRI SAPUTRA</t>
  </si>
  <si>
    <t>HABIB BURAHMAN</t>
  </si>
  <si>
    <t>I GEDE PUTRA SUARDANA</t>
  </si>
  <si>
    <t>I GUSTI AGUNG AYU MIRA ADNYANI</t>
  </si>
  <si>
    <t>I MADE KRISHNAYA PUTRA</t>
  </si>
  <si>
    <t>IGA CHICA NITYANANDA</t>
  </si>
  <si>
    <t>IGUSTI JUWAN TRI ARTHA DHARMA</t>
  </si>
  <si>
    <t>INSAN KAMIL</t>
  </si>
  <si>
    <t>KEVIN AHMAD AL-FALATIL HAKIM</t>
  </si>
  <si>
    <t>LAILA AZURA</t>
  </si>
  <si>
    <t>LALU IJLAL CALVIN</t>
  </si>
  <si>
    <t>M.FATHAN RABIL AKBAR</t>
  </si>
  <si>
    <t>MAULIDAL HUDA</t>
  </si>
  <si>
    <t>MUHAMMAD DAFA ALFIANSYAH</t>
  </si>
  <si>
    <t>MUHAMMAD IZZUL RAMADHANI</t>
  </si>
  <si>
    <t>MUHAMMAD RIZKI ADITIYA</t>
  </si>
  <si>
    <t>MUHAMMAD SEPTIAN RAMADHANI</t>
  </si>
  <si>
    <t>NADIRA RISTINA</t>
  </si>
  <si>
    <t>NI KETUT DEVI GANGGA SWARI</t>
  </si>
  <si>
    <t>NURUL AZKIYA RAHMANI</t>
  </si>
  <si>
    <t>SARTIKA</t>
  </si>
  <si>
    <t>SILVI MAULYDIA</t>
  </si>
  <si>
    <t>SUCI RAMDANI</t>
  </si>
  <si>
    <t>YULIDA AYU NINGSIH</t>
  </si>
  <si>
    <t>ZARRIL FADLY</t>
  </si>
  <si>
    <t>ADINDA NILAM RAHAYU</t>
  </si>
  <si>
    <t>ADITYA RIZKY APRILIAN</t>
  </si>
  <si>
    <t>AKBAR AUNURRAHMAN PUTRA</t>
  </si>
  <si>
    <t>AMANDA PUTRI ROSLITA</t>
  </si>
  <si>
    <t>ANDIKA SULISTYO WIBOWO</t>
  </si>
  <si>
    <t>DWI ANDIKA HARIMURTI</t>
  </si>
  <si>
    <t>FASYA FAHMI</t>
  </si>
  <si>
    <t>FAUZAN AZKA AL HAQI</t>
  </si>
  <si>
    <t>HERMAWATI</t>
  </si>
  <si>
    <t>I DEWA GDE BANJAR ARTHA WEDANA</t>
  </si>
  <si>
    <t>I GEDE AGUNG SANDITYA INTARAN</t>
  </si>
  <si>
    <t>I WAYAN RYAN EVANDINATHA</t>
  </si>
  <si>
    <t>IBNU RAGIL RAMDANI</t>
  </si>
  <si>
    <t>IDA AYU NYOMAN AMANDA PUTRI</t>
  </si>
  <si>
    <t>INDRARAMADANI</t>
  </si>
  <si>
    <t>KETUT ARIYADHITA</t>
  </si>
  <si>
    <t>KI AGUS FARIS DAFA</t>
  </si>
  <si>
    <t>KIRANI EFENDI</t>
  </si>
  <si>
    <t>LALU ALIF SYAQBANA</t>
  </si>
  <si>
    <t>LALU MUHAMMAD HIDAYATUL ABROR</t>
  </si>
  <si>
    <t>LALU TEGAR SWARNAGUNA</t>
  </si>
  <si>
    <t>MUHAMMAD RIFQI AL GHAZALI</t>
  </si>
  <si>
    <t>NI PUTU AYU BUNGA PRADNYA SUARI</t>
  </si>
  <si>
    <t>PEBI ROSMAYANI</t>
  </si>
  <si>
    <t>RAMON SANJAYA</t>
  </si>
  <si>
    <t>REVANSYAH YUDITYA PRATAMA</t>
  </si>
  <si>
    <t>RISKI JULIAN</t>
  </si>
  <si>
    <t>RIZKIA YUNIZA</t>
  </si>
  <si>
    <t>SEKAR</t>
  </si>
  <si>
    <t>SITI HAYYUN BIHAYATI ANWARIYAH</t>
  </si>
  <si>
    <t>YUNUS PRASATYA APRILIANSYAH</t>
  </si>
  <si>
    <t>ZAHRA SALSABILA</t>
  </si>
  <si>
    <t>ZANNUL YATIN</t>
  </si>
  <si>
    <t>ADELIA INSYA RAMADHANI</t>
  </si>
  <si>
    <t>ADHEA VIOLA PUTRI</t>
  </si>
  <si>
    <t>AKILA DESILINA PUTRI</t>
  </si>
  <si>
    <t>ALDI ALFATHANI</t>
  </si>
  <si>
    <t>APTA ALANA RAKHANANTA</t>
  </si>
  <si>
    <t>ARYA DWI NITINEGARA</t>
  </si>
  <si>
    <t>BAIQ LEUNA ZARANTI DESMITHA</t>
  </si>
  <si>
    <t>BIASH QALBI RABBANI</t>
  </si>
  <si>
    <t>CHRISTIAN ANTONY KAKA</t>
  </si>
  <si>
    <t>DEWI GINA</t>
  </si>
  <si>
    <t>EURICO ARVA ADYTIA</t>
  </si>
  <si>
    <t>GABRIELLE CHRISTINE CARISSA TANAYA</t>
  </si>
  <si>
    <t>GHERAL DEVA BAGUS ARCHANA</t>
  </si>
  <si>
    <t>I KETUT RAMA SUARDANA PUTRA</t>
  </si>
  <si>
    <t>I PUTU ARYA LAKSMANA PUTRA</t>
  </si>
  <si>
    <t>KEVIN WIRYANSYAH</t>
  </si>
  <si>
    <t>MAELANI PUTRI</t>
  </si>
  <si>
    <t>MAHARAJA PUTRA AGNI</t>
  </si>
  <si>
    <t>MEISYA ALEYA SIGEN</t>
  </si>
  <si>
    <t>MUHAMMAD FARIS ALFAHREZY</t>
  </si>
  <si>
    <t>MUHAMMAD HUSNI HASAN</t>
  </si>
  <si>
    <t>PUTU BUNGA CITRA WITANA</t>
  </si>
  <si>
    <t>RADIAN WIRADANA</t>
  </si>
  <si>
    <t>RARA AVTIKA FANI</t>
  </si>
  <si>
    <t>RIRIN AGUSTINA</t>
  </si>
  <si>
    <t>RISKA SUCIYANTI</t>
  </si>
  <si>
    <t>RIZKI INDRAWAN</t>
  </si>
  <si>
    <t>SAYYID AHMAD</t>
  </si>
  <si>
    <t>SYFA'IYAH</t>
  </si>
  <si>
    <t>ULWATIN</t>
  </si>
  <si>
    <t>YAKUTUN NAFISAH</t>
  </si>
  <si>
    <t>RIFKI ADITYA</t>
  </si>
  <si>
    <t>SUCI NUR SABILA</t>
  </si>
  <si>
    <t>AA GEDE ALIT SMARA ATMAJA</t>
  </si>
  <si>
    <t>ADITYA PUTRA BUDIMAN</t>
  </si>
  <si>
    <t>AHMAD YAZID ALBANI</t>
  </si>
  <si>
    <t>ARVIAN AKBAR WIBOWO</t>
  </si>
  <si>
    <t>ATHAYA LANGIT SAGUNA</t>
  </si>
  <si>
    <t>BARZANZI</t>
  </si>
  <si>
    <t>CANDY DEVITA AZHARI</t>
  </si>
  <si>
    <t>DEBI NOVITASARI</t>
  </si>
  <si>
    <t>FILZAH TA'AH NADARIANI</t>
  </si>
  <si>
    <t>FINA APRIANA</t>
  </si>
  <si>
    <t>HABIL ARLIAN ASRORI</t>
  </si>
  <si>
    <t>HAYDAR ALI</t>
  </si>
  <si>
    <t>IDA MADE ARY ADNYANA</t>
  </si>
  <si>
    <t>KAESAR ALIF MUHAMMAD</t>
  </si>
  <si>
    <t>M. GUSNALDI ARFAN</t>
  </si>
  <si>
    <t>M.KAYSI AL FAIRUZ</t>
  </si>
  <si>
    <t>MAESYA JUNICHA</t>
  </si>
  <si>
    <t>MANUEL YOEL SANJAYA</t>
  </si>
  <si>
    <t>MEI APRILIYANTI</t>
  </si>
  <si>
    <t>MUHAMAD HAEKAL ABDUL ALIF</t>
  </si>
  <si>
    <t>MUZAKIR</t>
  </si>
  <si>
    <t>NIZA HUSNIDA</t>
  </si>
  <si>
    <t>NOVAL ADITIYA</t>
  </si>
  <si>
    <t>NUR ALIFA SEPTIANINGSIH</t>
  </si>
  <si>
    <t>RADITYA AR RAHMAN</t>
  </si>
  <si>
    <t>RAHMAT HIDAYAT</t>
  </si>
  <si>
    <t>RINALDI NARI PALUNTE</t>
  </si>
  <si>
    <t>RIPA ASTIKA</t>
  </si>
  <si>
    <t>RIZFI PATIA RAHMAH</t>
  </si>
  <si>
    <t>RIZKI MAULANA</t>
  </si>
  <si>
    <t>RONI ZAKARIA</t>
  </si>
  <si>
    <t>SHAVIRA VEBRIANE ALIN</t>
  </si>
  <si>
    <t>SHECAR FEBRIAN ADHIGUNA</t>
  </si>
  <si>
    <t>ABDUL HAPAZ</t>
  </si>
  <si>
    <t>AFTARIANI SALAM</t>
  </si>
  <si>
    <t>AOLIA HILDA</t>
  </si>
  <si>
    <t>ARDITYA WINATA IMANIA</t>
  </si>
  <si>
    <t>ARFA RUWAIDA</t>
  </si>
  <si>
    <t>AURORA MAYORA</t>
  </si>
  <si>
    <t>DIANDRA ALYA RAMADHANI</t>
  </si>
  <si>
    <t>DWI PRATAMA HADI</t>
  </si>
  <si>
    <t>FATHIR ZIKRULLOH</t>
  </si>
  <si>
    <t>FAUZI RAMADANI</t>
  </si>
  <si>
    <t>FITRI ZULIYA SAUFA</t>
  </si>
  <si>
    <t>FITRIYA</t>
  </si>
  <si>
    <t>IMELDA</t>
  </si>
  <si>
    <t>ISMI NUR SAOBAH</t>
  </si>
  <si>
    <t>IZROQ ULHILMI</t>
  </si>
  <si>
    <t>JULIANI SABILA</t>
  </si>
  <si>
    <t>LALU ADRIAN P. DININGRAT</t>
  </si>
  <si>
    <t>MEZZA SOLEILLUNA</t>
  </si>
  <si>
    <t>MIZRIANDY AL IKHSAN</t>
  </si>
  <si>
    <t>MUHAMAD RAMDANI</t>
  </si>
  <si>
    <t>MUHAMMAD ALDI ANSYAH</t>
  </si>
  <si>
    <t>NAYATUL QALBI</t>
  </si>
  <si>
    <t>NI NENGAH CITRA LESTARI</t>
  </si>
  <si>
    <t>RAGIL RIANO PUTRO</t>
  </si>
  <si>
    <t>RAYMONA FABIANA SILVI</t>
  </si>
  <si>
    <t>RESTU ADITYA</t>
  </si>
  <si>
    <t>SANDI SATRIA</t>
  </si>
  <si>
    <t>SELLY JULIANA</t>
  </si>
  <si>
    <t>SYARIL ROZAN HAWARI</t>
  </si>
  <si>
    <t>TEDDY MUHAMMAD SAPUTRA</t>
  </si>
  <si>
    <t>TURSINA AHMAD GIBRAN</t>
  </si>
  <si>
    <t>VIVIYAN AVRILLIA</t>
  </si>
  <si>
    <t>WINDY AULIA PRATAMI</t>
  </si>
  <si>
    <t>YANA AZZAHRA</t>
  </si>
  <si>
    <t>ZULLAEKA NAZERA SYAFA AZ-ZAHRA</t>
  </si>
  <si>
    <t>AENA HIJRIANTI</t>
  </si>
  <si>
    <t>ALMA AZ ZAHRA</t>
  </si>
  <si>
    <t>ALYA AZ ZAHRA</t>
  </si>
  <si>
    <t>AMI FAHMI HIDAYATULLOH</t>
  </si>
  <si>
    <t>ANDINI DIVA UTARI</t>
  </si>
  <si>
    <t>ARINDA CAHYANI</t>
  </si>
  <si>
    <t>BAIQ JENY SALSA</t>
  </si>
  <si>
    <t>DEA SEPTIANA</t>
  </si>
  <si>
    <t>DELFI HAFIFA</t>
  </si>
  <si>
    <t>DESFITA NATALIA WABANG</t>
  </si>
  <si>
    <t>DESTYTA KESSA NUR HERMANTO</t>
  </si>
  <si>
    <t>DESWITA AULIA PUTRI</t>
  </si>
  <si>
    <t>FADILA IHSAN</t>
  </si>
  <si>
    <t>FELOVE ISLAMI NOVELYA</t>
  </si>
  <si>
    <t>GEA JULIA ARINI</t>
  </si>
  <si>
    <t>HAERUN NISA</t>
  </si>
  <si>
    <t>HAERUNNISA SAHARANI</t>
  </si>
  <si>
    <t>I GUSTI AYU DILA WAHYUNINGTYAS</t>
  </si>
  <si>
    <t>IDA BAGUS NYOMAN ADI BASKARA</t>
  </si>
  <si>
    <t>INTAN NURUL INSANI</t>
  </si>
  <si>
    <t>LANANG SAMUDRA</t>
  </si>
  <si>
    <t>MUHAMMAD RYAN PUTRA DISTIAWAN</t>
  </si>
  <si>
    <t>NADHIA SALSABILA</t>
  </si>
  <si>
    <t>NI LUH WAGIYANTI WINARTI</t>
  </si>
  <si>
    <t>NI WAYAN DEWI WIDYANTARI</t>
  </si>
  <si>
    <t>RIADATUL JANNAH</t>
  </si>
  <si>
    <t>RIFANI LATIFAH HAKIM</t>
  </si>
  <si>
    <t>RIZKA ZHIA LESTARI</t>
  </si>
  <si>
    <t>RIZQYA ZAMZAMY PUTRI</t>
  </si>
  <si>
    <t>SITI HANIVHIA</t>
  </si>
  <si>
    <t>SITI ISMAENIYAH</t>
  </si>
  <si>
    <t>SUCI RAHMAYANI</t>
  </si>
  <si>
    <t>SYAHIDA AULIA FITRI</t>
  </si>
  <si>
    <t>YUSTINA PENI</t>
  </si>
  <si>
    <t>AINAN SALSABILA</t>
  </si>
  <si>
    <t>ALMA APRILIA PUTRI</t>
  </si>
  <si>
    <t>AULIA MAULIDA</t>
  </si>
  <si>
    <t>AULIA SYAFITRI YUNIARDI</t>
  </si>
  <si>
    <t>AULIYA APRIANI</t>
  </si>
  <si>
    <t>AZIZATUL ISLAMIYAH</t>
  </si>
  <si>
    <t>BAIQ DEWI SIRTUPIRLAELI</t>
  </si>
  <si>
    <t>BAIQ NAJLA AMELIA FITRI</t>
  </si>
  <si>
    <t>CAHAYA MIRANDA SEPTIANI</t>
  </si>
  <si>
    <t>DINDA RAISHA FAUZA</t>
  </si>
  <si>
    <t>EKA SAPUTRI</t>
  </si>
  <si>
    <t>FATMAWATI</t>
  </si>
  <si>
    <t>FAZILA FITRIANI</t>
  </si>
  <si>
    <t>LAELI ISMAYANI</t>
  </si>
  <si>
    <t>LAYLATUL USRO</t>
  </si>
  <si>
    <t>LENTERA AJI SYAKILA</t>
  </si>
  <si>
    <t>MAULANA SAPUTRA</t>
  </si>
  <si>
    <t>MUHAMMAD SOLEH MOLANA</t>
  </si>
  <si>
    <t>MUHAMMAD TAJUDIN NAKSABANDI</t>
  </si>
  <si>
    <t>NAYLA ROSYADATUL AZ ZAHRA</t>
  </si>
  <si>
    <t>NI KADEK DEVA GANGGA SWARI</t>
  </si>
  <si>
    <t>RATIH AGUSTINI</t>
  </si>
  <si>
    <t>RENDY PANGALIA</t>
  </si>
  <si>
    <t>RIA LAELLATUL JANNAH</t>
  </si>
  <si>
    <t>RIKA RAHMAWATI</t>
  </si>
  <si>
    <t>SAHAZA ZAHARA</t>
  </si>
  <si>
    <t>SILPIA WULANTARI</t>
  </si>
  <si>
    <t>SOPIYAH HALIS</t>
  </si>
  <si>
    <t>TASYA DWI ANDANI</t>
  </si>
  <si>
    <t>VAIRUS DAYANA PUTRI</t>
  </si>
  <si>
    <t>YUDIA NENA RAMADHANI</t>
  </si>
  <si>
    <t>YUNITA FEBRIA BARROS</t>
  </si>
  <si>
    <t>ZAHRA NADIRATI</t>
  </si>
  <si>
    <t>ZAHRATUSSITA</t>
  </si>
  <si>
    <t>ZUBAE FITRIANINGSIH</t>
  </si>
  <si>
    <t>ABDUL ROSYID JOFANA</t>
  </si>
  <si>
    <t>ANDRA FARIZI</t>
  </si>
  <si>
    <t>ARISKHA SOFYANTI</t>
  </si>
  <si>
    <t>ASTINIA MULIANTI</t>
  </si>
  <si>
    <t>AUZIRA RIZKINA</t>
  </si>
  <si>
    <t>AZZAHRA KIRANA PUTRI</t>
  </si>
  <si>
    <t>DEWI ASIAH</t>
  </si>
  <si>
    <t>DIAN WINTARI</t>
  </si>
  <si>
    <t>DIMAS AMBAR SUMIRAT</t>
  </si>
  <si>
    <t>DWI APRILIA NINGSIH</t>
  </si>
  <si>
    <t>HENDRY BASIRANG NDUN</t>
  </si>
  <si>
    <t>LIDIA ATIKA SARI</t>
  </si>
  <si>
    <t>MAULIDA DESFIRA</t>
  </si>
  <si>
    <t>MITA RIZKIA RAHMAWATI</t>
  </si>
  <si>
    <t>NABILA SAKINAH</t>
  </si>
  <si>
    <t>NADIA ELISTA IMANDA</t>
  </si>
  <si>
    <t>NAJWA AULIA</t>
  </si>
  <si>
    <t>NAJWA OLIVIA WIBOWO</t>
  </si>
  <si>
    <t>NAPIRA</t>
  </si>
  <si>
    <t>NI LUH PUTU YULIA LESTARI PUTRI</t>
  </si>
  <si>
    <t>NOVITA SARI</t>
  </si>
  <si>
    <t>RIZKAN KHOLIL</t>
  </si>
  <si>
    <t>SABILA ENOFA</t>
  </si>
  <si>
    <t>SALWA SAHRANI PUTRI RAMADHANI</t>
  </si>
  <si>
    <t>SAPTUNI</t>
  </si>
  <si>
    <t>SATRIANI KURNIATILLAH</t>
  </si>
  <si>
    <t>SERLINA AGUSTINA</t>
  </si>
  <si>
    <t>SITI ANNISA</t>
  </si>
  <si>
    <t>SUDI HARJI</t>
  </si>
  <si>
    <t>SULISTIANI AYU DIAPUTRI</t>
  </si>
  <si>
    <t>TEGUH FIRMANSYAH</t>
  </si>
  <si>
    <t>TIARA OKTA RAMADANI</t>
  </si>
  <si>
    <t>TRI APRILIA RAHMA</t>
  </si>
  <si>
    <t>UMI AISYA ARDELIA TIFANI PUTRI</t>
  </si>
  <si>
    <t>ZAHRA TUSSITA</t>
  </si>
  <si>
    <t>ARNELITA EZZA WIDYANATA</t>
  </si>
  <si>
    <t>ARSILANA KINANTI</t>
  </si>
  <si>
    <t>DETIN BUNGAWA CAHYANI</t>
  </si>
  <si>
    <t>DIRA NOVIA NINGSIH</t>
  </si>
  <si>
    <t>DWI AGUSTIN</t>
  </si>
  <si>
    <t>DWI CITRA LESTARI</t>
  </si>
  <si>
    <t>ENDRIA ADITHYA KARLINA</t>
  </si>
  <si>
    <t>I KOMANG RIO SATRIAWAN</t>
  </si>
  <si>
    <t>IDA AYU CITRA WIDYANTARI</t>
  </si>
  <si>
    <t>IZZATUN NISAK</t>
  </si>
  <si>
    <t>KHOLY FATUL AINI</t>
  </si>
  <si>
    <t>MARIYA HATIKA</t>
  </si>
  <si>
    <t>MAZETA HAERANI</t>
  </si>
  <si>
    <t>MIWANDA JULIA PUTRI</t>
  </si>
  <si>
    <t>MUFTIA NURMAYA</t>
  </si>
  <si>
    <t>MUHAMMAD LUTFI</t>
  </si>
  <si>
    <t>MUTIARA</t>
  </si>
  <si>
    <t>NADYA SALSABILA</t>
  </si>
  <si>
    <t>NALA DESINTA MAHARANI</t>
  </si>
  <si>
    <t>NI KADEK CHRISTIYANI PUTRI</t>
  </si>
  <si>
    <t>NI KADEK LIA AYU LESTARI</t>
  </si>
  <si>
    <t>NI WAYAN SRI SUDIYANI</t>
  </si>
  <si>
    <t>NILUH KESYA FEBRI LESTARI</t>
  </si>
  <si>
    <t>NISMA AULIA KHAIRUNNISA</t>
  </si>
  <si>
    <t>NUR AOLALIA</t>
  </si>
  <si>
    <t>PUTRI DEA ANANDA</t>
  </si>
  <si>
    <t>R.A. AJENG TURSIWANTARI NINGRUM</t>
  </si>
  <si>
    <t>RIZKYANA INTAN PRATIWI</t>
  </si>
  <si>
    <t>ROSSALITA AGUSTINA</t>
  </si>
  <si>
    <t>SALSABILA</t>
  </si>
  <si>
    <t>SASMITA SARI</t>
  </si>
  <si>
    <t>SITI FATIMAH</t>
  </si>
  <si>
    <t>SUCITA</t>
  </si>
  <si>
    <t>ZAKA ARIF ZUBIANUL ILMI</t>
  </si>
  <si>
    <t>ZOHIRATUL ULIA</t>
  </si>
  <si>
    <t>AHMAD ALFIAN SYAHRONI</t>
  </si>
  <si>
    <t>AL-KHANSA AL FATIHA</t>
  </si>
  <si>
    <t>ANGGUN DESY NOVITASARI</t>
  </si>
  <si>
    <t>DEVI RATNAWATI</t>
  </si>
  <si>
    <t>DEVINA MUTHIA</t>
  </si>
  <si>
    <t>DEVITA ANJANI PUTRI</t>
  </si>
  <si>
    <t>DIVA WIDYA ARIYANI</t>
  </si>
  <si>
    <t>EMA ARIYANI</t>
  </si>
  <si>
    <t>FANY ALIKA NATALIA</t>
  </si>
  <si>
    <t>FITRI OLIFIA</t>
  </si>
  <si>
    <t>GUSTI AYU FEBRIANA PUTRI</t>
  </si>
  <si>
    <t>HERLIANA ANDARA PUTRI</t>
  </si>
  <si>
    <t>IRGI AHMAD FAHRIZI ATTILA</t>
  </si>
  <si>
    <t>ISMA MERISKA</t>
  </si>
  <si>
    <t>JUMRATUL AULIA</t>
  </si>
  <si>
    <t>KARINA RIZKI AULIA</t>
  </si>
  <si>
    <t>MAULINA RAHMAYANI</t>
  </si>
  <si>
    <t>MELINDA MELIA</t>
  </si>
  <si>
    <t>NADIRA SANATI</t>
  </si>
  <si>
    <t>NAURA NURNA NINGSIH</t>
  </si>
  <si>
    <t>NAYA DESTIANA MAHARANI</t>
  </si>
  <si>
    <t>NI KADEK DEA CINTA SEPTIANI PUTRI</t>
  </si>
  <si>
    <t>NI PUTU AYU APRIANTI</t>
  </si>
  <si>
    <t>NI WAYAN FITRILIANI</t>
  </si>
  <si>
    <t>NI WAYAN SUWESTI</t>
  </si>
  <si>
    <t>NOVIANA SARI</t>
  </si>
  <si>
    <t>NUZULA ZIA AMELIA</t>
  </si>
  <si>
    <t>ORYZA MEILINDA PUTRI</t>
  </si>
  <si>
    <t>RIZAL JULIANTO</t>
  </si>
  <si>
    <t>SAKINA ARTIKA PUTRI</t>
  </si>
  <si>
    <t>SALMIYANI</t>
  </si>
  <si>
    <t>SEPTIANA RAMDANI</t>
  </si>
  <si>
    <t>SERLINA ZIA ULHAQ</t>
  </si>
  <si>
    <t>SHABRINA CENDIKIA</t>
  </si>
  <si>
    <t>ZHALILA KHAIRUNISA</t>
  </si>
  <si>
    <t>ADINDA CITRA ANANTASYA PUTRI</t>
  </si>
  <si>
    <t>AMELIA SYAHFITRI</t>
  </si>
  <si>
    <t>ANDHYKA SAPUTRA</t>
  </si>
  <si>
    <t>ANDINI SOLAKTA JUNIANI</t>
  </si>
  <si>
    <t>APRILIA DWI SAPUTRI</t>
  </si>
  <si>
    <t>BAIQ AULIA PUTRI</t>
  </si>
  <si>
    <t>BAIQ RODHIYATAN MARDHIYAH</t>
  </si>
  <si>
    <t>COK ISTRI VIDIA SUMERTI</t>
  </si>
  <si>
    <t>DINA ANANDA</t>
  </si>
  <si>
    <t>ERNA APRILIA SUKMA</t>
  </si>
  <si>
    <t>FERDI IRAWAN</t>
  </si>
  <si>
    <t>GAZA HANANDA PUTRA</t>
  </si>
  <si>
    <t>HALIF SAPUTRA</t>
  </si>
  <si>
    <t>KAHAR MUZAKAR</t>
  </si>
  <si>
    <t>LAILI PITRIA AZIZA</t>
  </si>
  <si>
    <t>M. ROYAN DARWIS</t>
  </si>
  <si>
    <t>MUHAMMAD RAFLI ARDI</t>
  </si>
  <si>
    <t>NAELA RAMADANI</t>
  </si>
  <si>
    <t>NAWA SABINA ALNI</t>
  </si>
  <si>
    <t>NI NENGAH DWI LESTARI</t>
  </si>
  <si>
    <t>NI WAYAN WARI</t>
  </si>
  <si>
    <t>RARA ANANDA RADITYA</t>
  </si>
  <si>
    <t>RAUDATUL MUNAWARAH</t>
  </si>
  <si>
    <t>RIKA ATA SAFITRI</t>
  </si>
  <si>
    <t>RINA NURLAILA</t>
  </si>
  <si>
    <t>RISMA PATMALA</t>
  </si>
  <si>
    <t>SAKIYAWATI</t>
  </si>
  <si>
    <t>SHEVA PUTRI ANDRINI</t>
  </si>
  <si>
    <t>SHOPY AULIA</t>
  </si>
  <si>
    <t>SIKANA PUTRI</t>
  </si>
  <si>
    <t>SILPANA ARISTI</t>
  </si>
  <si>
    <t>ZHOPIRA NOVIANA DEWI</t>
  </si>
  <si>
    <t>ZULISTIAWATI SOLEHA</t>
  </si>
  <si>
    <t>ABDUL RAHMAN IRSADI</t>
  </si>
  <si>
    <t>ABDI WAHYU REYNALDI</t>
  </si>
  <si>
    <t>AHMAD A'IYS PUTRA</t>
  </si>
  <si>
    <t>AHMAD RIDHO SYAPUTRA</t>
  </si>
  <si>
    <t>ALISYA LESTARI</t>
  </si>
  <si>
    <t>ANDI RIZAL</t>
  </si>
  <si>
    <t>ANISA SEPTIANA</t>
  </si>
  <si>
    <t>ANTONIA ARLYATI MEAK</t>
  </si>
  <si>
    <t>AURA NOVTANTI ENGGAR PRAVITASARI</t>
  </si>
  <si>
    <t>BRIAN ARYAGUNA</t>
  </si>
  <si>
    <t>DEVAN ADITYA</t>
  </si>
  <si>
    <t>FATA RASYA REZEKI</t>
  </si>
  <si>
    <t>FIRMAN HIDAYAT</t>
  </si>
  <si>
    <t>HAEKAL ZILVIS</t>
  </si>
  <si>
    <t>HAURA AFIYAH MAEMUNAH ZAHRANA</t>
  </si>
  <si>
    <t>I MADE ARI SURYAWAN</t>
  </si>
  <si>
    <t>JEHAN CHAYARA ALIMA</t>
  </si>
  <si>
    <t>JESSICA AMELIA</t>
  </si>
  <si>
    <t>LAELATUL AULIA</t>
  </si>
  <si>
    <t>LALU IZYAN AJI HUMAYUN</t>
  </si>
  <si>
    <t>LIA ARDIANI</t>
  </si>
  <si>
    <t>MUHAMMAD FATIR ARZAKI</t>
  </si>
  <si>
    <t>MUNAWARAH</t>
  </si>
  <si>
    <t>NADIA FIRDA</t>
  </si>
  <si>
    <t>NIA RAMADHANI</t>
  </si>
  <si>
    <t>NIZAR ROBBANI</t>
  </si>
  <si>
    <t>PATIR ANDIKA PRAYUDA</t>
  </si>
  <si>
    <t>RAMDANI</t>
  </si>
  <si>
    <t>RIANTI MUSTIKA DEWI AGUSTINA</t>
  </si>
  <si>
    <t>RIYAN MULIAWAN</t>
  </si>
  <si>
    <t>SALSILA DESFIANI</t>
  </si>
  <si>
    <t>SAMSUL MAJDI ARDANI PUTRA</t>
  </si>
  <si>
    <t>SASKIA LAURA NAJRANI</t>
  </si>
  <si>
    <t>SEFTI MULIANI</t>
  </si>
  <si>
    <t>TARI YULIAN ASTUTI</t>
  </si>
  <si>
    <t>ANNISA AMELIA SYAKILA</t>
  </si>
  <si>
    <t>AHMAD ROSSIL RAHMANA</t>
  </si>
  <si>
    <t>ASWANDIRA</t>
  </si>
  <si>
    <t>AZRIL FAHRI SAIN</t>
  </si>
  <si>
    <t>DAPIN NOVIAN</t>
  </si>
  <si>
    <t>ERSANDA IBNU FIKRI</t>
  </si>
  <si>
    <t>EZZY RISKYAN PRATAMA</t>
  </si>
  <si>
    <t>FEBRIAN SAPUTRA</t>
  </si>
  <si>
    <t>HAERUNNISA</t>
  </si>
  <si>
    <t>HAYATUSSIFA</t>
  </si>
  <si>
    <t>HILDA RAMDHANI</t>
  </si>
  <si>
    <t>HILMI NOFIKA</t>
  </si>
  <si>
    <t>LALU RALLYANSYAH PUTRA CANDRA</t>
  </si>
  <si>
    <t>LATIVA CITRA ULANDARI</t>
  </si>
  <si>
    <t>M. FAREL RIFANDI</t>
  </si>
  <si>
    <t>M. SYAFWAN RIDHO</t>
  </si>
  <si>
    <t>MAULANA ADJIE</t>
  </si>
  <si>
    <t>MAULIDA HARTINI</t>
  </si>
  <si>
    <t>MUFATIH AL FANSURI</t>
  </si>
  <si>
    <t>NABILA PUTRI SALSABILA</t>
  </si>
  <si>
    <t>NINDIA AULIA</t>
  </si>
  <si>
    <t>NOVITA SARI AZHA</t>
  </si>
  <si>
    <t>RASTIKA</t>
  </si>
  <si>
    <t>RESTU FITRAH HADI</t>
  </si>
  <si>
    <t>RIMA AULINA</t>
  </si>
  <si>
    <t>RIZKY BINTARA HERNADI</t>
  </si>
  <si>
    <t>SAFIRA HARIS TANTI</t>
  </si>
  <si>
    <t>SANDY MAULANA</t>
  </si>
  <si>
    <t>SITI ADELIA YATNI</t>
  </si>
  <si>
    <t>SUCI ANDINI</t>
  </si>
  <si>
    <t>YUNITA EKA SARI</t>
  </si>
  <si>
    <t>RPL2</t>
  </si>
  <si>
    <t>RPL1</t>
  </si>
  <si>
    <t>RPL3</t>
  </si>
  <si>
    <t>TKJ1</t>
  </si>
  <si>
    <t>TKJ2</t>
  </si>
  <si>
    <t>TKJ3</t>
  </si>
  <si>
    <t>AKT1</t>
  </si>
  <si>
    <t>LPS</t>
  </si>
  <si>
    <t>BDG</t>
  </si>
  <si>
    <t>BRT1</t>
  </si>
  <si>
    <t>BRT2</t>
  </si>
  <si>
    <t>MPK1</t>
  </si>
  <si>
    <t>MPK2</t>
  </si>
  <si>
    <t>KELAS        : X</t>
  </si>
  <si>
    <t>UPW</t>
  </si>
  <si>
    <t>REKAYASA PERANGKAT LUNAK 1</t>
  </si>
  <si>
    <t>REKAYASA PERANGKAT LUNAK 2</t>
  </si>
  <si>
    <t>REKAYASA PERANGKAT LUNAK 3</t>
  </si>
  <si>
    <t>TEKNIK KOMPUTER JARINGAN 3</t>
  </si>
  <si>
    <t>USAHA PERJALANAN WISATA</t>
  </si>
  <si>
    <t>AKUNTANSI 1</t>
  </si>
  <si>
    <t>AKUNTANSI 2</t>
  </si>
  <si>
    <t>LAYANAN PERBANKAN SYARIAH</t>
  </si>
  <si>
    <t>BISNIS DIGITAL</t>
  </si>
  <si>
    <t>Gladys Alisa Suciani, S.Kom</t>
  </si>
  <si>
    <t>NIP.198012072014062009</t>
  </si>
  <si>
    <t>NIP.196712312006041220</t>
  </si>
  <si>
    <t>Baeduriyah, S.Pd.Gr.</t>
  </si>
  <si>
    <t>Baiq Agustini, SE</t>
  </si>
  <si>
    <t>H. Suparlan, S.Pd</t>
  </si>
  <si>
    <t>NIP. 196507101990032008</t>
  </si>
  <si>
    <t>Achmad Najihan Dzikry Hasyim, S.Pd</t>
  </si>
  <si>
    <t>NIP.198707092022211007</t>
  </si>
  <si>
    <t>Andy Devi Yunita, S.Pd</t>
  </si>
  <si>
    <t>Jauharatun Makni, S.Kom</t>
  </si>
  <si>
    <t>Lalu Satrya Permadi Arif, S.Kom</t>
  </si>
  <si>
    <t>NIP. 198902222022211011</t>
  </si>
  <si>
    <t>H. Ahmad Junaidi Kamal, S.Pd.I</t>
  </si>
  <si>
    <t>Imanial Islami, S.Pd</t>
  </si>
  <si>
    <t>MESSI CHELSEALIA HEDIN</t>
  </si>
  <si>
    <t>T.P. 2023/2024</t>
  </si>
  <si>
    <t>AKT2</t>
  </si>
  <si>
    <t>Mataram, 11 Agustus 2023</t>
  </si>
  <si>
    <t>MUHAMMAD DAFFA</t>
  </si>
  <si>
    <t>OLIVIA ANANTA</t>
  </si>
  <si>
    <t>MARDIANA</t>
  </si>
  <si>
    <t>RAMALIA</t>
  </si>
  <si>
    <t>NADILA MEYLINDA PUTRI</t>
  </si>
  <si>
    <t>RIZKYA AULIA PUTRI</t>
  </si>
  <si>
    <t>NI KADEK AGUSTINI</t>
  </si>
  <si>
    <t>NI NENGAH PUTRI WINARI</t>
  </si>
  <si>
    <t>NI MADE RAHAYU AGUSTINA</t>
  </si>
  <si>
    <t>MUHAMMAD RIDHO</t>
  </si>
  <si>
    <t>MUHAMMAD FADLI ZULKARNAIN</t>
  </si>
  <si>
    <t>MUHAMMAD KURNIAWAN ZIKRI</t>
  </si>
  <si>
    <t>I KETUT ADE KASRSINI</t>
  </si>
  <si>
    <t>MUHAMMAD ARDIAN AZWADI</t>
  </si>
  <si>
    <t>MUHAMMAD RAFIF</t>
  </si>
  <si>
    <t>MUHAMMAD GERALDO ROZZY</t>
  </si>
  <si>
    <t>NADIA NAMIRA H</t>
  </si>
  <si>
    <t>MUHAMMAD YUSUF RIFAT HIDAYAT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</si>
</sst>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charset val="1"/>
      <scheme val="minor"/>
    </font>
    <font>
      <b/>
      <sz val="9"/>
      <color theme="1"/>
      <name val="Times New Roman"/>
      <family val="1"/>
    </font>
    <font>
      <sz val="10"/>
      <color theme="1"/>
      <name val="Cambria"/>
      <family val="1"/>
    </font>
    <font>
      <b/>
      <sz val="9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  <charset val="1"/>
    </font>
    <font>
      <sz val="14"/>
      <name val="Arial"/>
      <family val="2"/>
      <charset val="1"/>
    </font>
    <font>
      <b/>
      <sz val="10"/>
      <name val="Arial"/>
      <family val="2"/>
    </font>
    <font>
      <b/>
      <sz val="26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2"/>
      <color indexed="8"/>
      <name val="Cambria"/>
      <family val="1"/>
    </font>
    <font>
      <sz val="10"/>
      <name val="Calibri Light"/>
      <family val="1"/>
      <scheme val="major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b/>
      <sz val="9"/>
      <name val="Times New Roman"/>
      <family val="1"/>
    </font>
    <font>
      <b/>
      <u/>
      <sz val="9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10"/>
      <color theme="1"/>
      <name val="Arial"/>
      <family val="2"/>
      <charset val="1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9"/>
      <color indexed="8"/>
      <name val="Times New Roman"/>
      <family val="1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59"/>
      </top>
      <bottom style="hair">
        <color indexed="59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11" fillId="0" borderId="0"/>
    <xf numFmtId="0" fontId="16" fillId="0" borderId="0"/>
    <xf numFmtId="0" fontId="11" fillId="0" borderId="0"/>
    <xf numFmtId="0" fontId="22" fillId="0" borderId="0"/>
    <xf numFmtId="0" fontId="29" fillId="0" borderId="0"/>
    <xf numFmtId="0" fontId="33" fillId="0" borderId="0"/>
  </cellStyleXfs>
  <cellXfs count="30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1" fillId="0" borderId="9" xfId="0" applyFont="1" applyBorder="1"/>
    <xf numFmtId="0" fontId="0" fillId="0" borderId="10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4" fillId="0" borderId="12" xfId="0" applyFont="1" applyBorder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0" borderId="14" xfId="0" applyFont="1" applyBorder="1"/>
    <xf numFmtId="0" fontId="5" fillId="0" borderId="16" xfId="0" applyFont="1" applyBorder="1"/>
    <xf numFmtId="0" fontId="5" fillId="0" borderId="13" xfId="0" applyFont="1" applyBorder="1"/>
    <xf numFmtId="0" fontId="5" fillId="0" borderId="17" xfId="0" applyFont="1" applyBorder="1"/>
    <xf numFmtId="0" fontId="5" fillId="0" borderId="12" xfId="0" applyFont="1" applyBorder="1"/>
    <xf numFmtId="0" fontId="5" fillId="0" borderId="11" xfId="0" applyFont="1" applyBorder="1"/>
    <xf numFmtId="0" fontId="5" fillId="0" borderId="0" xfId="0" applyFont="1"/>
    <xf numFmtId="0" fontId="1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1" fillId="0" borderId="0" xfId="1"/>
    <xf numFmtId="0" fontId="11" fillId="0" borderId="2" xfId="1" applyBorder="1" applyAlignment="1">
      <alignment horizontal="center"/>
    </xf>
    <xf numFmtId="0" fontId="11" fillId="0" borderId="2" xfId="1" applyBorder="1"/>
    <xf numFmtId="0" fontId="15" fillId="0" borderId="4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13" fillId="0" borderId="0" xfId="1" applyFont="1" applyAlignment="1">
      <alignment horizontal="center"/>
    </xf>
    <xf numFmtId="0" fontId="11" fillId="0" borderId="0" xfId="1" applyAlignment="1">
      <alignment horizontal="center"/>
    </xf>
    <xf numFmtId="0" fontId="17" fillId="0" borderId="0" xfId="2" applyFont="1"/>
    <xf numFmtId="0" fontId="17" fillId="0" borderId="0" xfId="2" applyFont="1" applyAlignment="1">
      <alignment horizontal="left"/>
    </xf>
    <xf numFmtId="0" fontId="18" fillId="0" borderId="0" xfId="2" applyFont="1"/>
    <xf numFmtId="0" fontId="18" fillId="0" borderId="0" xfId="2" applyFont="1" applyAlignment="1">
      <alignment horizontal="left"/>
    </xf>
    <xf numFmtId="0" fontId="19" fillId="0" borderId="0" xfId="2" applyFont="1" applyAlignment="1">
      <alignment horizontal="left"/>
    </xf>
    <xf numFmtId="0" fontId="20" fillId="0" borderId="0" xfId="1" applyFont="1"/>
    <xf numFmtId="0" fontId="21" fillId="2" borderId="12" xfId="0" applyFont="1" applyFill="1" applyBorder="1" applyAlignment="1">
      <alignment horizontal="left" vertical="center" wrapText="1"/>
    </xf>
    <xf numFmtId="0" fontId="4" fillId="0" borderId="12" xfId="0" applyFont="1" applyBorder="1" applyAlignment="1">
      <alignment horizontal="center"/>
    </xf>
    <xf numFmtId="0" fontId="24" fillId="0" borderId="0" xfId="0" applyFont="1"/>
    <xf numFmtId="0" fontId="10" fillId="0" borderId="3" xfId="0" applyFont="1" applyBorder="1" applyAlignment="1">
      <alignment horizontal="center" vertical="center"/>
    </xf>
    <xf numFmtId="0" fontId="3" fillId="0" borderId="12" xfId="0" applyFont="1" applyBorder="1"/>
    <xf numFmtId="0" fontId="21" fillId="2" borderId="22" xfId="0" applyFont="1" applyFill="1" applyBorder="1" applyAlignment="1">
      <alignment horizontal="left" vertical="top" wrapText="1"/>
    </xf>
    <xf numFmtId="0" fontId="21" fillId="2" borderId="12" xfId="0" applyFont="1" applyFill="1" applyBorder="1" applyAlignment="1">
      <alignment horizontal="left" vertical="top" wrapText="1"/>
    </xf>
    <xf numFmtId="0" fontId="25" fillId="0" borderId="12" xfId="0" applyFont="1" applyBorder="1"/>
    <xf numFmtId="0" fontId="3" fillId="0" borderId="12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10" fillId="0" borderId="0" xfId="0" applyFont="1" applyAlignment="1">
      <alignment vertical="center"/>
    </xf>
    <xf numFmtId="0" fontId="5" fillId="0" borderId="9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vertical="center"/>
    </xf>
    <xf numFmtId="0" fontId="4" fillId="0" borderId="26" xfId="0" applyFont="1" applyBorder="1" applyAlignment="1">
      <alignment horizontal="center"/>
    </xf>
    <xf numFmtId="0" fontId="26" fillId="0" borderId="0" xfId="0" applyFont="1"/>
    <xf numFmtId="0" fontId="24" fillId="0" borderId="0" xfId="0" applyFont="1" applyAlignment="1">
      <alignment vertical="center"/>
    </xf>
    <xf numFmtId="0" fontId="6" fillId="0" borderId="0" xfId="4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22" xfId="0" applyFont="1" applyBorder="1"/>
    <xf numFmtId="14" fontId="0" fillId="0" borderId="0" xfId="0" applyNumberFormat="1" applyAlignment="1">
      <alignment vertical="center"/>
    </xf>
    <xf numFmtId="0" fontId="13" fillId="0" borderId="2" xfId="1" applyFont="1" applyBorder="1" applyAlignment="1">
      <alignment horizontal="center"/>
    </xf>
    <xf numFmtId="0" fontId="27" fillId="2" borderId="2" xfId="1" applyFont="1" applyFill="1" applyBorder="1"/>
    <xf numFmtId="0" fontId="27" fillId="0" borderId="2" xfId="1" applyFont="1" applyBorder="1"/>
    <xf numFmtId="0" fontId="11" fillId="0" borderId="2" xfId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1" fillId="2" borderId="0" xfId="0" applyFont="1" applyFill="1" applyAlignment="1">
      <alignment horizontal="left" vertical="center" wrapText="1"/>
    </xf>
    <xf numFmtId="0" fontId="23" fillId="2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/>
    </xf>
    <xf numFmtId="0" fontId="28" fillId="0" borderId="0" xfId="0" applyFont="1"/>
    <xf numFmtId="0" fontId="27" fillId="0" borderId="0" xfId="0" applyFont="1"/>
    <xf numFmtId="0" fontId="6" fillId="0" borderId="0" xfId="0" applyFont="1"/>
    <xf numFmtId="0" fontId="6" fillId="2" borderId="0" xfId="4" applyFont="1" applyFill="1"/>
    <xf numFmtId="0" fontId="3" fillId="0" borderId="0" xfId="4" applyFont="1"/>
    <xf numFmtId="14" fontId="0" fillId="0" borderId="0" xfId="0" applyNumberFormat="1"/>
    <xf numFmtId="0" fontId="21" fillId="2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6" fillId="0" borderId="2" xfId="1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6" fillId="0" borderId="2" xfId="0" applyFont="1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11" fillId="0" borderId="8" xfId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1" fillId="0" borderId="3" xfId="1" applyBorder="1" applyAlignment="1">
      <alignment horizontal="center" vertical="center"/>
    </xf>
    <xf numFmtId="0" fontId="3" fillId="0" borderId="12" xfId="1" applyFont="1" applyBorder="1"/>
    <xf numFmtId="0" fontId="30" fillId="0" borderId="14" xfId="1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/>
    </xf>
    <xf numFmtId="0" fontId="1" fillId="0" borderId="16" xfId="1" quotePrefix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8" xfId="0" applyBorder="1"/>
    <xf numFmtId="0" fontId="10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4" xfId="0" applyFont="1" applyBorder="1"/>
    <xf numFmtId="0" fontId="10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3" fillId="0" borderId="0" xfId="6"/>
    <xf numFmtId="0" fontId="33" fillId="0" borderId="0" xfId="6" applyAlignment="1">
      <alignment horizontal="center"/>
    </xf>
    <xf numFmtId="0" fontId="8" fillId="0" borderId="0" xfId="6" applyFont="1" applyAlignment="1">
      <alignment horizontal="center"/>
    </xf>
    <xf numFmtId="0" fontId="8" fillId="0" borderId="0" xfId="6" applyFont="1"/>
    <xf numFmtId="0" fontId="9" fillId="0" borderId="0" xfId="6" applyFont="1"/>
    <xf numFmtId="0" fontId="7" fillId="0" borderId="0" xfId="6" applyFont="1"/>
    <xf numFmtId="0" fontId="7" fillId="0" borderId="0" xfId="6" applyFont="1" applyAlignment="1">
      <alignment horizontal="center"/>
    </xf>
    <xf numFmtId="0" fontId="33" fillId="0" borderId="10" xfId="6" applyBorder="1"/>
    <xf numFmtId="0" fontId="10" fillId="0" borderId="0" xfId="6" applyFont="1"/>
    <xf numFmtId="0" fontId="10" fillId="0" borderId="2" xfId="6" applyFont="1" applyBorder="1"/>
    <xf numFmtId="0" fontId="10" fillId="0" borderId="0" xfId="6" applyFont="1" applyAlignment="1">
      <alignment horizontal="center"/>
    </xf>
    <xf numFmtId="0" fontId="10" fillId="0" borderId="3" xfId="6" applyFont="1" applyBorder="1" applyAlignment="1">
      <alignment horizontal="center"/>
    </xf>
    <xf numFmtId="0" fontId="1" fillId="0" borderId="9" xfId="6" applyFont="1" applyBorder="1"/>
    <xf numFmtId="0" fontId="4" fillId="0" borderId="9" xfId="6" applyFont="1" applyBorder="1" applyAlignment="1">
      <alignment horizontal="center"/>
    </xf>
    <xf numFmtId="0" fontId="1" fillId="0" borderId="27" xfId="6" applyFont="1" applyBorder="1"/>
    <xf numFmtId="0" fontId="1" fillId="0" borderId="15" xfId="6" applyFont="1" applyBorder="1"/>
    <xf numFmtId="0" fontId="1" fillId="0" borderId="18" xfId="6" applyFont="1" applyBorder="1"/>
    <xf numFmtId="0" fontId="1" fillId="0" borderId="0" xfId="6" applyFont="1"/>
    <xf numFmtId="0" fontId="1" fillId="0" borderId="12" xfId="6" applyFont="1" applyBorder="1"/>
    <xf numFmtId="0" fontId="1" fillId="0" borderId="29" xfId="6" applyFont="1" applyBorder="1" applyAlignment="1">
      <alignment horizontal="center" vertical="center"/>
    </xf>
    <xf numFmtId="0" fontId="3" fillId="0" borderId="14" xfId="6" applyFont="1" applyBorder="1" applyAlignment="1">
      <alignment horizontal="center" vertical="center"/>
    </xf>
    <xf numFmtId="0" fontId="4" fillId="0" borderId="12" xfId="6" applyFont="1" applyBorder="1" applyAlignment="1">
      <alignment horizontal="center"/>
    </xf>
    <xf numFmtId="0" fontId="1" fillId="0" borderId="14" xfId="6" applyFont="1" applyBorder="1"/>
    <xf numFmtId="0" fontId="1" fillId="0" borderId="16" xfId="6" applyFont="1" applyBorder="1"/>
    <xf numFmtId="0" fontId="1" fillId="0" borderId="19" xfId="6" applyFont="1" applyBorder="1"/>
    <xf numFmtId="0" fontId="1" fillId="0" borderId="8" xfId="6" applyFont="1" applyBorder="1" applyAlignment="1">
      <alignment horizontal="center" vertical="center"/>
    </xf>
    <xf numFmtId="0" fontId="28" fillId="0" borderId="2" xfId="6" applyFont="1" applyBorder="1" applyAlignment="1">
      <alignment horizontal="center" vertical="center"/>
    </xf>
    <xf numFmtId="0" fontId="33" fillId="0" borderId="2" xfId="6" applyBorder="1" applyAlignment="1">
      <alignment horizontal="center" vertical="center"/>
    </xf>
    <xf numFmtId="0" fontId="26" fillId="0" borderId="2" xfId="6" applyFont="1" applyBorder="1"/>
    <xf numFmtId="0" fontId="33" fillId="0" borderId="2" xfId="6" applyBorder="1" applyAlignment="1">
      <alignment vertical="center"/>
    </xf>
    <xf numFmtId="0" fontId="26" fillId="0" borderId="2" xfId="6" applyFont="1" applyBorder="1" applyAlignment="1">
      <alignment horizontal="center"/>
    </xf>
    <xf numFmtId="0" fontId="27" fillId="0" borderId="2" xfId="6" applyFont="1" applyBorder="1" applyAlignment="1">
      <alignment horizontal="center"/>
    </xf>
    <xf numFmtId="0" fontId="1" fillId="0" borderId="0" xfId="6" applyFont="1" applyAlignment="1">
      <alignment horizontal="center"/>
    </xf>
    <xf numFmtId="0" fontId="26" fillId="0" borderId="0" xfId="6" applyFont="1"/>
    <xf numFmtId="0" fontId="27" fillId="0" borderId="0" xfId="6" applyFont="1"/>
    <xf numFmtId="0" fontId="28" fillId="0" borderId="0" xfId="6" applyFont="1"/>
    <xf numFmtId="0" fontId="1" fillId="0" borderId="0" xfId="6" applyFont="1" applyAlignment="1">
      <alignment horizontal="center" vertical="center"/>
    </xf>
    <xf numFmtId="0" fontId="21" fillId="2" borderId="0" xfId="6" applyFont="1" applyFill="1" applyAlignment="1">
      <alignment horizontal="left" vertical="top" wrapText="1"/>
    </xf>
    <xf numFmtId="0" fontId="3" fillId="0" borderId="0" xfId="6" applyFont="1" applyAlignment="1">
      <alignment horizontal="center" vertical="center"/>
    </xf>
    <xf numFmtId="0" fontId="4" fillId="0" borderId="0" xfId="6" applyFont="1" applyAlignment="1">
      <alignment horizontal="center"/>
    </xf>
    <xf numFmtId="0" fontId="21" fillId="0" borderId="12" xfId="6" applyFont="1" applyBorder="1" applyAlignment="1">
      <alignment horizontal="left" vertical="top" wrapText="1"/>
    </xf>
    <xf numFmtId="0" fontId="4" fillId="0" borderId="30" xfId="6" applyFont="1" applyBorder="1" applyAlignment="1">
      <alignment horizontal="center"/>
    </xf>
    <xf numFmtId="0" fontId="3" fillId="0" borderId="12" xfId="6" applyFont="1" applyBorder="1"/>
    <xf numFmtId="0" fontId="3" fillId="0" borderId="25" xfId="6" applyFont="1" applyBorder="1"/>
    <xf numFmtId="0" fontId="6" fillId="0" borderId="0" xfId="6" applyFont="1"/>
    <xf numFmtId="0" fontId="23" fillId="2" borderId="0" xfId="6" applyFont="1" applyFill="1" applyAlignment="1">
      <alignment horizontal="left" vertical="top" wrapText="1"/>
    </xf>
    <xf numFmtId="0" fontId="4" fillId="0" borderId="14" xfId="6" applyFont="1" applyBorder="1" applyAlignment="1">
      <alignment horizontal="center"/>
    </xf>
    <xf numFmtId="0" fontId="5" fillId="0" borderId="12" xfId="6" applyFont="1" applyBorder="1"/>
    <xf numFmtId="0" fontId="1" fillId="0" borderId="14" xfId="6" applyFont="1" applyBorder="1" applyAlignment="1">
      <alignment horizontal="center"/>
    </xf>
    <xf numFmtId="0" fontId="5" fillId="0" borderId="14" xfId="6" applyFont="1" applyBorder="1"/>
    <xf numFmtId="0" fontId="5" fillId="0" borderId="16" xfId="6" applyFont="1" applyBorder="1"/>
    <xf numFmtId="15" fontId="33" fillId="0" borderId="0" xfId="6" applyNumberFormat="1"/>
    <xf numFmtId="0" fontId="1" fillId="0" borderId="3" xfId="6" applyFont="1" applyBorder="1"/>
    <xf numFmtId="0" fontId="1" fillId="0" borderId="5" xfId="6" applyFont="1" applyBorder="1"/>
    <xf numFmtId="0" fontId="5" fillId="0" borderId="13" xfId="6" applyFont="1" applyBorder="1"/>
    <xf numFmtId="0" fontId="1" fillId="0" borderId="17" xfId="6" applyFont="1" applyBorder="1" applyAlignment="1">
      <alignment horizontal="center"/>
    </xf>
    <xf numFmtId="0" fontId="1" fillId="0" borderId="13" xfId="6" applyFont="1" applyBorder="1"/>
    <xf numFmtId="0" fontId="5" fillId="0" borderId="11" xfId="6" applyFont="1" applyBorder="1"/>
    <xf numFmtId="0" fontId="5" fillId="0" borderId="17" xfId="6" applyFont="1" applyBorder="1"/>
    <xf numFmtId="0" fontId="1" fillId="0" borderId="17" xfId="6" applyFont="1" applyBorder="1"/>
    <xf numFmtId="0" fontId="1" fillId="0" borderId="20" xfId="6" applyFont="1" applyBorder="1"/>
    <xf numFmtId="0" fontId="1" fillId="0" borderId="1" xfId="6" applyFont="1" applyBorder="1"/>
    <xf numFmtId="0" fontId="1" fillId="0" borderId="4" xfId="6" applyFont="1" applyBorder="1"/>
    <xf numFmtId="0" fontId="5" fillId="0" borderId="0" xfId="6" applyFont="1"/>
    <xf numFmtId="0" fontId="1" fillId="0" borderId="0" xfId="6" applyFont="1" applyAlignment="1">
      <alignment vertical="center"/>
    </xf>
    <xf numFmtId="0" fontId="2" fillId="0" borderId="0" xfId="6" applyFont="1"/>
    <xf numFmtId="0" fontId="2" fillId="0" borderId="0" xfId="6" applyFont="1" applyAlignment="1">
      <alignment horizontal="center"/>
    </xf>
    <xf numFmtId="0" fontId="2" fillId="0" borderId="0" xfId="6" applyFont="1" applyAlignment="1">
      <alignment vertical="center"/>
    </xf>
    <xf numFmtId="0" fontId="24" fillId="0" borderId="0" xfId="6" applyFont="1"/>
    <xf numFmtId="0" fontId="1" fillId="0" borderId="21" xfId="6" applyFont="1" applyBorder="1" applyAlignment="1">
      <alignment horizontal="center" vertical="center"/>
    </xf>
    <xf numFmtId="0" fontId="4" fillId="0" borderId="15" xfId="6" applyFont="1" applyBorder="1" applyAlignment="1">
      <alignment horizontal="center"/>
    </xf>
    <xf numFmtId="0" fontId="4" fillId="0" borderId="16" xfId="6" applyFont="1" applyBorder="1" applyAlignment="1">
      <alignment horizontal="center"/>
    </xf>
    <xf numFmtId="0" fontId="31" fillId="0" borderId="21" xfId="6" applyFont="1" applyBorder="1" applyAlignment="1">
      <alignment horizontal="center" vertical="center"/>
    </xf>
    <xf numFmtId="0" fontId="4" fillId="0" borderId="5" xfId="6" applyFont="1" applyBorder="1" applyAlignment="1">
      <alignment horizontal="center"/>
    </xf>
    <xf numFmtId="0" fontId="21" fillId="2" borderId="23" xfId="6" applyFont="1" applyFill="1" applyBorder="1" applyAlignment="1">
      <alignment horizontal="left" vertical="top" wrapText="1"/>
    </xf>
    <xf numFmtId="0" fontId="32" fillId="2" borderId="23" xfId="6" applyFont="1" applyFill="1" applyBorder="1" applyAlignment="1">
      <alignment horizontal="left" vertical="top" wrapText="1"/>
    </xf>
    <xf numFmtId="14" fontId="33" fillId="0" borderId="0" xfId="6" applyNumberFormat="1"/>
    <xf numFmtId="0" fontId="21" fillId="2" borderId="12" xfId="6" applyFont="1" applyFill="1" applyBorder="1" applyAlignment="1">
      <alignment horizontal="left" vertical="top" wrapText="1"/>
    </xf>
    <xf numFmtId="0" fontId="1" fillId="0" borderId="14" xfId="6" applyFont="1" applyBorder="1" applyAlignment="1">
      <alignment horizontal="center" vertical="center"/>
    </xf>
    <xf numFmtId="0" fontId="0" fillId="0" borderId="0" xfId="6" applyFont="1"/>
    <xf numFmtId="0" fontId="10" fillId="0" borderId="3" xfId="0" applyFont="1" applyBorder="1" applyAlignment="1">
      <alignment horizontal="center" vertical="center"/>
    </xf>
    <xf numFmtId="0" fontId="3" fillId="0" borderId="9" xfId="6" applyFont="1" applyBorder="1"/>
    <xf numFmtId="0" fontId="1" fillId="0" borderId="27" xfId="6" applyFont="1" applyBorder="1" applyAlignment="1">
      <alignment horizontal="center" vertical="center"/>
    </xf>
    <xf numFmtId="0" fontId="1" fillId="0" borderId="12" xfId="6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1" fillId="0" borderId="2" xfId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2" fillId="0" borderId="0" xfId="1" applyFont="1" applyAlignment="1">
      <alignment horizontal="center"/>
    </xf>
    <xf numFmtId="0" fontId="11" fillId="0" borderId="0" xfId="1" applyAlignment="1">
      <alignment horizontal="center"/>
    </xf>
    <xf numFmtId="0" fontId="11" fillId="0" borderId="3" xfId="1" applyBorder="1" applyAlignment="1">
      <alignment horizontal="center" vertical="center"/>
    </xf>
    <xf numFmtId="0" fontId="11" fillId="0" borderId="5" xfId="1" applyBorder="1" applyAlignment="1">
      <alignment horizontal="center" vertical="center"/>
    </xf>
    <xf numFmtId="0" fontId="11" fillId="0" borderId="4" xfId="1" applyBorder="1" applyAlignment="1">
      <alignment horizontal="center" vertical="center"/>
    </xf>
    <xf numFmtId="0" fontId="13" fillId="0" borderId="6" xfId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8" xfId="1" applyFont="1" applyBorder="1" applyAlignment="1">
      <alignment horizontal="center"/>
    </xf>
    <xf numFmtId="0" fontId="15" fillId="0" borderId="4" xfId="1" applyFont="1" applyBorder="1" applyAlignment="1">
      <alignment horizontal="center" vertical="center"/>
    </xf>
    <xf numFmtId="0" fontId="13" fillId="0" borderId="0" xfId="1" applyFont="1" applyAlignment="1">
      <alignment horizontal="center"/>
    </xf>
    <xf numFmtId="0" fontId="14" fillId="0" borderId="2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5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8" fillId="0" borderId="0" xfId="6" applyFont="1" applyAlignment="1">
      <alignment horizontal="center"/>
    </xf>
    <xf numFmtId="0" fontId="10" fillId="0" borderId="3" xfId="6" applyFont="1" applyBorder="1" applyAlignment="1">
      <alignment horizontal="center" vertical="center"/>
    </xf>
    <xf numFmtId="0" fontId="10" fillId="0" borderId="5" xfId="6" applyFont="1" applyBorder="1" applyAlignment="1">
      <alignment horizontal="center" vertical="center"/>
    </xf>
    <xf numFmtId="0" fontId="10" fillId="0" borderId="4" xfId="6" applyFont="1" applyBorder="1" applyAlignment="1">
      <alignment horizontal="center" vertical="center"/>
    </xf>
    <xf numFmtId="0" fontId="10" fillId="0" borderId="6" xfId="6" applyFont="1" applyBorder="1" applyAlignment="1">
      <alignment horizontal="center"/>
    </xf>
    <xf numFmtId="0" fontId="10" fillId="0" borderId="7" xfId="6" applyFont="1" applyBorder="1" applyAlignment="1">
      <alignment horizontal="center"/>
    </xf>
    <xf numFmtId="0" fontId="10" fillId="0" borderId="8" xfId="6" applyFont="1" applyBorder="1" applyAlignment="1">
      <alignment horizontal="center"/>
    </xf>
    <xf numFmtId="0" fontId="10" fillId="0" borderId="3" xfId="6" applyFont="1" applyBorder="1" applyAlignment="1">
      <alignment horizontal="center"/>
    </xf>
    <xf numFmtId="0" fontId="10" fillId="0" borderId="4" xfId="6" applyFont="1" applyBorder="1" applyAlignment="1">
      <alignment horizontal="center"/>
    </xf>
    <xf numFmtId="0" fontId="26" fillId="0" borderId="7" xfId="6" applyFont="1" applyBorder="1" applyAlignment="1">
      <alignment horizontal="center"/>
    </xf>
    <xf numFmtId="0" fontId="26" fillId="0" borderId="8" xfId="6" applyFont="1" applyBorder="1" applyAlignment="1">
      <alignment horizontal="center"/>
    </xf>
    <xf numFmtId="0" fontId="26" fillId="0" borderId="6" xfId="6" applyFont="1" applyBorder="1" applyAlignment="1">
      <alignment horizontal="center"/>
    </xf>
    <xf numFmtId="0" fontId="33" fillId="0" borderId="3" xfId="6" applyBorder="1" applyAlignment="1">
      <alignment horizontal="center" vertical="center"/>
    </xf>
    <xf numFmtId="0" fontId="33" fillId="0" borderId="5" xfId="6" applyBorder="1" applyAlignment="1">
      <alignment horizontal="center" vertical="center"/>
    </xf>
    <xf numFmtId="0" fontId="33" fillId="0" borderId="4" xfId="6" applyBorder="1" applyAlignment="1">
      <alignment horizontal="center" vertical="center"/>
    </xf>
    <xf numFmtId="0" fontId="1" fillId="0" borderId="3" xfId="6" applyFont="1" applyBorder="1" applyAlignment="1">
      <alignment horizontal="center" vertical="center"/>
    </xf>
    <xf numFmtId="0" fontId="1" fillId="0" borderId="5" xfId="6" applyFont="1" applyBorder="1" applyAlignment="1">
      <alignment horizontal="center" vertical="center"/>
    </xf>
    <xf numFmtId="0" fontId="1" fillId="0" borderId="4" xfId="6" applyFont="1" applyBorder="1" applyAlignment="1">
      <alignment horizontal="center" vertical="center"/>
    </xf>
    <xf numFmtId="0" fontId="1" fillId="0" borderId="3" xfId="6" applyFont="1" applyBorder="1" applyAlignment="1">
      <alignment horizontal="center"/>
    </xf>
    <xf numFmtId="0" fontId="1" fillId="0" borderId="5" xfId="6" applyFont="1" applyBorder="1" applyAlignment="1">
      <alignment horizontal="center"/>
    </xf>
    <xf numFmtId="0" fontId="1" fillId="0" borderId="4" xfId="6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</cellXfs>
  <cellStyles count="7">
    <cellStyle name="Normal" xfId="0" builtinId="0"/>
    <cellStyle name="Normal 2" xfId="1"/>
    <cellStyle name="Normal 2 2" xfId="6"/>
    <cellStyle name="Normal 2 3" xfId="3"/>
    <cellStyle name="Normal 3" xfId="5"/>
    <cellStyle name="Normal 5" xfId="2"/>
    <cellStyle name="Normal 6" xfId="4"/>
  </cellStyles>
  <dxfs count="1921"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20</xdr:col>
      <xdr:colOff>28575</xdr:colOff>
      <xdr:row>4</xdr:row>
      <xdr:rowOff>160502</xdr:rowOff>
    </xdr:to>
    <xdr:grpSp>
      <xdr:nvGrpSpPr>
        <xdr:cNvPr id="2" name="Group 12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pSpPr>
          <a:grpSpLocks/>
        </xdr:cNvGrpSpPr>
      </xdr:nvGrpSpPr>
      <xdr:grpSpPr bwMode="auto">
        <a:xfrm>
          <a:off x="295275" y="0"/>
          <a:ext cx="6743700" cy="922502"/>
          <a:chOff x="38100" y="47923"/>
          <a:chExt cx="7290252" cy="926007"/>
        </a:xfrm>
      </xdr:grpSpPr>
      <xdr:grpSp>
        <xdr:nvGrpSpPr>
          <xdr:cNvPr id="3" name="Group 5654">
            <a:extLst>
              <a:ext uri="{FF2B5EF4-FFF2-40B4-BE49-F238E27FC236}">
                <a16:creationId xmlns:a16="http://schemas.microsoft.com/office/drawing/2014/main" xmlns="" id="{00000000-0008-0000-0900-000003000000}"/>
              </a:ext>
            </a:extLst>
          </xdr:cNvPr>
          <xdr:cNvGrpSpPr>
            <a:grpSpLocks/>
          </xdr:cNvGrpSpPr>
        </xdr:nvGrpSpPr>
        <xdr:grpSpPr bwMode="auto">
          <a:xfrm>
            <a:off x="38100" y="47923"/>
            <a:ext cx="7277539" cy="926007"/>
            <a:chOff x="1332" y="876"/>
            <a:chExt cx="9732" cy="1791"/>
          </a:xfrm>
        </xdr:grpSpPr>
        <xdr:cxnSp macro="">
          <xdr:nvCxnSpPr>
            <xdr:cNvPr id="5" name="Straight Connector 9">
              <a:extLst>
                <a:ext uri="{FF2B5EF4-FFF2-40B4-BE49-F238E27FC236}">
                  <a16:creationId xmlns:a16="http://schemas.microsoft.com/office/drawing/2014/main" xmlns="" id="{00000000-0008-0000-0900-000005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332" y="2667"/>
              <a:ext cx="9732" cy="0"/>
            </a:xfrm>
            <a:prstGeom prst="straightConnector1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grpSp>
          <xdr:nvGrpSpPr>
            <xdr:cNvPr id="6" name="Group 5656">
              <a:extLst>
                <a:ext uri="{FF2B5EF4-FFF2-40B4-BE49-F238E27FC236}">
                  <a16:creationId xmlns:a16="http://schemas.microsoft.com/office/drawing/2014/main" xmlns="" id="{00000000-0008-0000-09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332" y="876"/>
              <a:ext cx="9709" cy="1680"/>
              <a:chOff x="1332" y="876"/>
              <a:chExt cx="9709" cy="1680"/>
            </a:xfrm>
          </xdr:grpSpPr>
          <xdr:pic>
            <xdr:nvPicPr>
              <xdr:cNvPr id="7" name="Picture 17" descr="22logo ntb benar">
                <a:extLst>
                  <a:ext uri="{FF2B5EF4-FFF2-40B4-BE49-F238E27FC236}">
                    <a16:creationId xmlns:a16="http://schemas.microsoft.com/office/drawing/2014/main" xmlns="" id="{00000000-0008-0000-0900-000007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332" y="909"/>
                <a:ext cx="1154" cy="155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sp macro="" textlink="">
            <xdr:nvSpPr>
              <xdr:cNvPr id="8" name="WordArt: Plain Text 4">
                <a:extLst>
                  <a:ext uri="{FF2B5EF4-FFF2-40B4-BE49-F238E27FC236}">
                    <a16:creationId xmlns:a16="http://schemas.microsoft.com/office/drawing/2014/main" xmlns="" id="{00000000-0008-0000-0900-000008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604" y="2168"/>
                <a:ext cx="8440" cy="388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Jalan Pemuda No. 18 Telp. (0370) 633654 Fax (0370) 629584  Mataram Nusa Tenggara Barat 83125</a:t>
                </a:r>
              </a:p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http://smkn2mataram.sch.id                  email : smkn2mataram@gmail.com</a:t>
                </a:r>
              </a:p>
            </xdr:txBody>
          </xdr:sp>
          <xdr:sp macro="" textlink="">
            <xdr:nvSpPr>
              <xdr:cNvPr id="9" name="WordArt: Plain Text 5">
                <a:extLst>
                  <a:ext uri="{FF2B5EF4-FFF2-40B4-BE49-F238E27FC236}">
                    <a16:creationId xmlns:a16="http://schemas.microsoft.com/office/drawing/2014/main" xmlns="" id="{00000000-0008-0000-0900-000009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775" y="876"/>
                <a:ext cx="8012" cy="222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PEMERINTAH PROVINSI NUSA TENGGARA BARAT</a:t>
                </a:r>
              </a:p>
            </xdr:txBody>
          </xdr:sp>
          <xdr:sp macro="" textlink="">
            <xdr:nvSpPr>
              <xdr:cNvPr id="10" name="WordArt: Plain Text 6">
                <a:extLst>
                  <a:ext uri="{FF2B5EF4-FFF2-40B4-BE49-F238E27FC236}">
                    <a16:creationId xmlns:a16="http://schemas.microsoft.com/office/drawing/2014/main" xmlns="" id="{00000000-0008-0000-0900-00000A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754" y="1651"/>
                <a:ext cx="5798" cy="369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2000" b="1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SMKN 2 MATARAM</a:t>
                </a:r>
              </a:p>
            </xdr:txBody>
          </xdr:sp>
          <xdr:sp macro="" textlink="">
            <xdr:nvSpPr>
              <xdr:cNvPr id="11" name="WordArt 5662">
                <a:extLst>
                  <a:ext uri="{FF2B5EF4-FFF2-40B4-BE49-F238E27FC236}">
                    <a16:creationId xmlns:a16="http://schemas.microsoft.com/office/drawing/2014/main" xmlns="" id="{00000000-0008-0000-0900-00000B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460" y="1245"/>
                <a:ext cx="6532" cy="295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DINAS PENDIDIKAN DAN KEBUDAYAAN</a:t>
                </a:r>
              </a:p>
            </xdr:txBody>
          </xdr:sp>
        </xdr:grpSp>
      </xdr:grpSp>
      <xdr:cxnSp macro="">
        <xdr:nvCxnSpPr>
          <xdr:cNvPr id="4" name="Straight Connector 10">
            <a:extLst>
              <a:ext uri="{FF2B5EF4-FFF2-40B4-BE49-F238E27FC236}">
                <a16:creationId xmlns:a16="http://schemas.microsoft.com/office/drawing/2014/main" xmlns="" id="{00000000-0008-0000-0900-000004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0813" y="927398"/>
            <a:ext cx="7277539" cy="0"/>
          </a:xfrm>
          <a:prstGeom prst="straightConnector1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20</xdr:col>
      <xdr:colOff>28575</xdr:colOff>
      <xdr:row>4</xdr:row>
      <xdr:rowOff>160502</xdr:rowOff>
    </xdr:to>
    <xdr:grpSp>
      <xdr:nvGrpSpPr>
        <xdr:cNvPr id="2" name="Group 12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pSpPr>
          <a:grpSpLocks/>
        </xdr:cNvGrpSpPr>
      </xdr:nvGrpSpPr>
      <xdr:grpSpPr bwMode="auto">
        <a:xfrm>
          <a:off x="295275" y="0"/>
          <a:ext cx="6753225" cy="922502"/>
          <a:chOff x="38100" y="47923"/>
          <a:chExt cx="7290252" cy="926007"/>
        </a:xfrm>
      </xdr:grpSpPr>
      <xdr:grpSp>
        <xdr:nvGrpSpPr>
          <xdr:cNvPr id="3" name="Group 5654">
            <a:extLst>
              <a:ext uri="{FF2B5EF4-FFF2-40B4-BE49-F238E27FC236}">
                <a16:creationId xmlns:a16="http://schemas.microsoft.com/office/drawing/2014/main" xmlns="" id="{00000000-0008-0000-0500-000003000000}"/>
              </a:ext>
            </a:extLst>
          </xdr:cNvPr>
          <xdr:cNvGrpSpPr>
            <a:grpSpLocks/>
          </xdr:cNvGrpSpPr>
        </xdr:nvGrpSpPr>
        <xdr:grpSpPr bwMode="auto">
          <a:xfrm>
            <a:off x="38100" y="47923"/>
            <a:ext cx="7277539" cy="926007"/>
            <a:chOff x="1332" y="876"/>
            <a:chExt cx="9732" cy="1791"/>
          </a:xfrm>
        </xdr:grpSpPr>
        <xdr:cxnSp macro="">
          <xdr:nvCxnSpPr>
            <xdr:cNvPr id="5" name="Straight Connector 9">
              <a:extLst>
                <a:ext uri="{FF2B5EF4-FFF2-40B4-BE49-F238E27FC236}">
                  <a16:creationId xmlns:a16="http://schemas.microsoft.com/office/drawing/2014/main" xmlns="" id="{00000000-0008-0000-0500-000005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332" y="2667"/>
              <a:ext cx="9732" cy="0"/>
            </a:xfrm>
            <a:prstGeom prst="straightConnector1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grpSp>
          <xdr:nvGrpSpPr>
            <xdr:cNvPr id="6" name="Group 5656">
              <a:extLst>
                <a:ext uri="{FF2B5EF4-FFF2-40B4-BE49-F238E27FC236}">
                  <a16:creationId xmlns:a16="http://schemas.microsoft.com/office/drawing/2014/main" xmlns="" id="{00000000-0008-0000-05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332" y="876"/>
              <a:ext cx="9709" cy="1680"/>
              <a:chOff x="1332" y="876"/>
              <a:chExt cx="9709" cy="1680"/>
            </a:xfrm>
          </xdr:grpSpPr>
          <xdr:pic>
            <xdr:nvPicPr>
              <xdr:cNvPr id="7" name="Picture 17" descr="22logo ntb benar">
                <a:extLst>
                  <a:ext uri="{FF2B5EF4-FFF2-40B4-BE49-F238E27FC236}">
                    <a16:creationId xmlns:a16="http://schemas.microsoft.com/office/drawing/2014/main" xmlns="" id="{00000000-0008-0000-0500-000007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332" y="909"/>
                <a:ext cx="1154" cy="155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sp macro="" textlink="">
            <xdr:nvSpPr>
              <xdr:cNvPr id="8" name="WordArt: Plain Text 4">
                <a:extLst>
                  <a:ext uri="{FF2B5EF4-FFF2-40B4-BE49-F238E27FC236}">
                    <a16:creationId xmlns:a16="http://schemas.microsoft.com/office/drawing/2014/main" xmlns="" id="{00000000-0008-0000-0500-000008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604" y="2168"/>
                <a:ext cx="8440" cy="388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Jalan Pemuda No. 18 Telp. (0370) 633654 Fax (0370) 629584  Mataram Nusa Tenggara Barat 83125</a:t>
                </a:r>
              </a:p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http://smkn2mataram.sch.id                  email : smkn2mataram@gmail.com</a:t>
                </a:r>
              </a:p>
            </xdr:txBody>
          </xdr:sp>
          <xdr:sp macro="" textlink="">
            <xdr:nvSpPr>
              <xdr:cNvPr id="9" name="WordArt: Plain Text 5">
                <a:extLst>
                  <a:ext uri="{FF2B5EF4-FFF2-40B4-BE49-F238E27FC236}">
                    <a16:creationId xmlns:a16="http://schemas.microsoft.com/office/drawing/2014/main" xmlns="" id="{00000000-0008-0000-0500-000009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775" y="876"/>
                <a:ext cx="8012" cy="222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PEMERINTAH PROVINSI NUSA TENGGARA BARAT</a:t>
                </a:r>
              </a:p>
            </xdr:txBody>
          </xdr:sp>
          <xdr:sp macro="" textlink="">
            <xdr:nvSpPr>
              <xdr:cNvPr id="10" name="WordArt: Plain Text 6">
                <a:extLst>
                  <a:ext uri="{FF2B5EF4-FFF2-40B4-BE49-F238E27FC236}">
                    <a16:creationId xmlns:a16="http://schemas.microsoft.com/office/drawing/2014/main" xmlns="" id="{00000000-0008-0000-0500-00000A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754" y="1651"/>
                <a:ext cx="5798" cy="369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2000" b="1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SMKN 2 MATARAM</a:t>
                </a:r>
              </a:p>
            </xdr:txBody>
          </xdr:sp>
          <xdr:sp macro="" textlink="">
            <xdr:nvSpPr>
              <xdr:cNvPr id="11" name="WordArt 5662">
                <a:extLst>
                  <a:ext uri="{FF2B5EF4-FFF2-40B4-BE49-F238E27FC236}">
                    <a16:creationId xmlns:a16="http://schemas.microsoft.com/office/drawing/2014/main" xmlns="" id="{00000000-0008-0000-0500-00000B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460" y="1245"/>
                <a:ext cx="6532" cy="295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DINAS PENDIDIKAN DAN KEBUDAYAAN</a:t>
                </a:r>
              </a:p>
            </xdr:txBody>
          </xdr:sp>
        </xdr:grpSp>
      </xdr:grpSp>
      <xdr:cxnSp macro="">
        <xdr:nvCxnSpPr>
          <xdr:cNvPr id="4" name="Straight Connector 10">
            <a:extLst>
              <a:ext uri="{FF2B5EF4-FFF2-40B4-BE49-F238E27FC236}">
                <a16:creationId xmlns:a16="http://schemas.microsoft.com/office/drawing/2014/main" xmlns="" id="{00000000-0008-0000-0500-000004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0813" y="927398"/>
            <a:ext cx="7277539" cy="0"/>
          </a:xfrm>
          <a:prstGeom prst="straightConnector1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20</xdr:col>
      <xdr:colOff>28575</xdr:colOff>
      <xdr:row>4</xdr:row>
      <xdr:rowOff>160502</xdr:rowOff>
    </xdr:to>
    <xdr:grpSp>
      <xdr:nvGrpSpPr>
        <xdr:cNvPr id="2" name="Group 1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295275" y="0"/>
          <a:ext cx="6753225" cy="922502"/>
          <a:chOff x="38100" y="47923"/>
          <a:chExt cx="7290252" cy="926007"/>
        </a:xfrm>
      </xdr:grpSpPr>
      <xdr:grpSp>
        <xdr:nvGrpSpPr>
          <xdr:cNvPr id="3" name="Group 5654">
            <a:extLst>
              <a:ext uri="{FF2B5EF4-FFF2-40B4-BE49-F238E27FC236}">
                <a16:creationId xmlns:a16="http://schemas.microsoft.com/office/drawing/2014/main" xmlns="" id="{00000000-0008-0000-0400-000003000000}"/>
              </a:ext>
            </a:extLst>
          </xdr:cNvPr>
          <xdr:cNvGrpSpPr>
            <a:grpSpLocks/>
          </xdr:cNvGrpSpPr>
        </xdr:nvGrpSpPr>
        <xdr:grpSpPr bwMode="auto">
          <a:xfrm>
            <a:off x="38100" y="47923"/>
            <a:ext cx="7277539" cy="926007"/>
            <a:chOff x="1332" y="876"/>
            <a:chExt cx="9732" cy="1791"/>
          </a:xfrm>
        </xdr:grpSpPr>
        <xdr:cxnSp macro="">
          <xdr:nvCxnSpPr>
            <xdr:cNvPr id="5" name="Straight Connector 9">
              <a:extLst>
                <a:ext uri="{FF2B5EF4-FFF2-40B4-BE49-F238E27FC236}">
                  <a16:creationId xmlns:a16="http://schemas.microsoft.com/office/drawing/2014/main" xmlns="" id="{00000000-0008-0000-0400-000005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332" y="2667"/>
              <a:ext cx="9732" cy="0"/>
            </a:xfrm>
            <a:prstGeom prst="straightConnector1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grpSp>
          <xdr:nvGrpSpPr>
            <xdr:cNvPr id="6" name="Group 5656">
              <a:extLst>
                <a:ext uri="{FF2B5EF4-FFF2-40B4-BE49-F238E27FC236}">
                  <a16:creationId xmlns:a16="http://schemas.microsoft.com/office/drawing/2014/main" xmlns="" id="{00000000-0008-0000-04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332" y="876"/>
              <a:ext cx="9709" cy="1680"/>
              <a:chOff x="1332" y="876"/>
              <a:chExt cx="9709" cy="1680"/>
            </a:xfrm>
          </xdr:grpSpPr>
          <xdr:pic>
            <xdr:nvPicPr>
              <xdr:cNvPr id="7" name="Picture 17" descr="22logo ntb benar">
                <a:extLst>
                  <a:ext uri="{FF2B5EF4-FFF2-40B4-BE49-F238E27FC236}">
                    <a16:creationId xmlns:a16="http://schemas.microsoft.com/office/drawing/2014/main" xmlns="" id="{00000000-0008-0000-0400-000007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332" y="909"/>
                <a:ext cx="1154" cy="155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sp macro="" textlink="">
            <xdr:nvSpPr>
              <xdr:cNvPr id="8" name="WordArt: Plain Text 4">
                <a:extLst>
                  <a:ext uri="{FF2B5EF4-FFF2-40B4-BE49-F238E27FC236}">
                    <a16:creationId xmlns:a16="http://schemas.microsoft.com/office/drawing/2014/main" xmlns="" id="{00000000-0008-0000-0400-000008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604" y="2168"/>
                <a:ext cx="8440" cy="388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Jalan Pemuda No. 18 Telp. (0370) 633654 Fax (0370) 629584  Mataram Nusa Tenggara Barat 83125</a:t>
                </a:r>
              </a:p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http://smkn2mataram.sch.id                  email : smkn2mataram@gmail.com</a:t>
                </a:r>
              </a:p>
            </xdr:txBody>
          </xdr:sp>
          <xdr:sp macro="" textlink="">
            <xdr:nvSpPr>
              <xdr:cNvPr id="9" name="WordArt: Plain Text 5">
                <a:extLst>
                  <a:ext uri="{FF2B5EF4-FFF2-40B4-BE49-F238E27FC236}">
                    <a16:creationId xmlns:a16="http://schemas.microsoft.com/office/drawing/2014/main" xmlns="" id="{00000000-0008-0000-0400-000009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775" y="876"/>
                <a:ext cx="8012" cy="222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PEMERINTAH PROVINSI NUSA TENGGARA BARAT</a:t>
                </a:r>
              </a:p>
            </xdr:txBody>
          </xdr:sp>
          <xdr:sp macro="" textlink="">
            <xdr:nvSpPr>
              <xdr:cNvPr id="10" name="WordArt: Plain Text 6">
                <a:extLst>
                  <a:ext uri="{FF2B5EF4-FFF2-40B4-BE49-F238E27FC236}">
                    <a16:creationId xmlns:a16="http://schemas.microsoft.com/office/drawing/2014/main" xmlns="" id="{00000000-0008-0000-0400-00000A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754" y="1651"/>
                <a:ext cx="5798" cy="369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2000" b="1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SMKN 2 MATARAM</a:t>
                </a:r>
              </a:p>
            </xdr:txBody>
          </xdr:sp>
          <xdr:sp macro="" textlink="">
            <xdr:nvSpPr>
              <xdr:cNvPr id="11" name="WordArt 5662">
                <a:extLst>
                  <a:ext uri="{FF2B5EF4-FFF2-40B4-BE49-F238E27FC236}">
                    <a16:creationId xmlns:a16="http://schemas.microsoft.com/office/drawing/2014/main" xmlns="" id="{00000000-0008-0000-0400-00000B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460" y="1245"/>
                <a:ext cx="6532" cy="295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DINAS PENDIDIKAN DAN KEBUDAYAAN</a:t>
                </a:r>
              </a:p>
            </xdr:txBody>
          </xdr:sp>
        </xdr:grpSp>
      </xdr:grpSp>
      <xdr:cxnSp macro="">
        <xdr:nvCxnSpPr>
          <xdr:cNvPr id="4" name="Straight Connector 10">
            <a:extLst>
              <a:ext uri="{FF2B5EF4-FFF2-40B4-BE49-F238E27FC236}">
                <a16:creationId xmlns:a16="http://schemas.microsoft.com/office/drawing/2014/main" xmlns="" id="{00000000-0008-0000-0400-000004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0813" y="927398"/>
            <a:ext cx="7277539" cy="0"/>
          </a:xfrm>
          <a:prstGeom prst="straightConnector1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20</xdr:col>
      <xdr:colOff>28575</xdr:colOff>
      <xdr:row>4</xdr:row>
      <xdr:rowOff>160502</xdr:rowOff>
    </xdr:to>
    <xdr:grpSp>
      <xdr:nvGrpSpPr>
        <xdr:cNvPr id="2" name="Group 12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pSpPr>
          <a:grpSpLocks/>
        </xdr:cNvGrpSpPr>
      </xdr:nvGrpSpPr>
      <xdr:grpSpPr bwMode="auto">
        <a:xfrm>
          <a:off x="295275" y="0"/>
          <a:ext cx="6734175" cy="922502"/>
          <a:chOff x="38100" y="47923"/>
          <a:chExt cx="7290252" cy="926007"/>
        </a:xfrm>
      </xdr:grpSpPr>
      <xdr:grpSp>
        <xdr:nvGrpSpPr>
          <xdr:cNvPr id="3" name="Group 5654">
            <a:extLst>
              <a:ext uri="{FF2B5EF4-FFF2-40B4-BE49-F238E27FC236}">
                <a16:creationId xmlns:a16="http://schemas.microsoft.com/office/drawing/2014/main" xmlns="" id="{00000000-0008-0000-0300-000003000000}"/>
              </a:ext>
            </a:extLst>
          </xdr:cNvPr>
          <xdr:cNvGrpSpPr>
            <a:grpSpLocks/>
          </xdr:cNvGrpSpPr>
        </xdr:nvGrpSpPr>
        <xdr:grpSpPr bwMode="auto">
          <a:xfrm>
            <a:off x="38100" y="47923"/>
            <a:ext cx="7277539" cy="926007"/>
            <a:chOff x="1332" y="876"/>
            <a:chExt cx="9732" cy="1791"/>
          </a:xfrm>
        </xdr:grpSpPr>
        <xdr:cxnSp macro="">
          <xdr:nvCxnSpPr>
            <xdr:cNvPr id="5" name="Straight Connector 9">
              <a:extLst>
                <a:ext uri="{FF2B5EF4-FFF2-40B4-BE49-F238E27FC236}">
                  <a16:creationId xmlns:a16="http://schemas.microsoft.com/office/drawing/2014/main" xmlns="" id="{00000000-0008-0000-0300-000005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332" y="2667"/>
              <a:ext cx="9732" cy="0"/>
            </a:xfrm>
            <a:prstGeom prst="straightConnector1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grpSp>
          <xdr:nvGrpSpPr>
            <xdr:cNvPr id="6" name="Group 5656">
              <a:extLst>
                <a:ext uri="{FF2B5EF4-FFF2-40B4-BE49-F238E27FC236}">
                  <a16:creationId xmlns:a16="http://schemas.microsoft.com/office/drawing/2014/main" xmlns="" id="{00000000-0008-0000-03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332" y="876"/>
              <a:ext cx="9709" cy="1680"/>
              <a:chOff x="1332" y="876"/>
              <a:chExt cx="9709" cy="1680"/>
            </a:xfrm>
          </xdr:grpSpPr>
          <xdr:pic>
            <xdr:nvPicPr>
              <xdr:cNvPr id="7" name="Picture 17" descr="22logo ntb benar">
                <a:extLst>
                  <a:ext uri="{FF2B5EF4-FFF2-40B4-BE49-F238E27FC236}">
                    <a16:creationId xmlns:a16="http://schemas.microsoft.com/office/drawing/2014/main" xmlns="" id="{00000000-0008-0000-0300-000007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332" y="909"/>
                <a:ext cx="1154" cy="155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sp macro="" textlink="">
            <xdr:nvSpPr>
              <xdr:cNvPr id="8" name="WordArt: Plain Text 4">
                <a:extLst>
                  <a:ext uri="{FF2B5EF4-FFF2-40B4-BE49-F238E27FC236}">
                    <a16:creationId xmlns:a16="http://schemas.microsoft.com/office/drawing/2014/main" xmlns="" id="{00000000-0008-0000-0300-000008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604" y="2168"/>
                <a:ext cx="8440" cy="388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Jalan Pemuda No. 18 Telp. (0370) 633654 Fax (0370) 629584  Mataram Nusa Tenggara Barat 83125</a:t>
                </a:r>
              </a:p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http://smkn2mataram.sch.id                  email : smkn2mataram@gmail.com</a:t>
                </a:r>
              </a:p>
            </xdr:txBody>
          </xdr:sp>
          <xdr:sp macro="" textlink="">
            <xdr:nvSpPr>
              <xdr:cNvPr id="9" name="WordArt: Plain Text 5">
                <a:extLst>
                  <a:ext uri="{FF2B5EF4-FFF2-40B4-BE49-F238E27FC236}">
                    <a16:creationId xmlns:a16="http://schemas.microsoft.com/office/drawing/2014/main" xmlns="" id="{00000000-0008-0000-0300-000009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775" y="876"/>
                <a:ext cx="8012" cy="222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PEMERINTAH PROVINSI NUSA TENGGARA BARAT</a:t>
                </a:r>
              </a:p>
            </xdr:txBody>
          </xdr:sp>
          <xdr:sp macro="" textlink="">
            <xdr:nvSpPr>
              <xdr:cNvPr id="10" name="WordArt: Plain Text 6">
                <a:extLst>
                  <a:ext uri="{FF2B5EF4-FFF2-40B4-BE49-F238E27FC236}">
                    <a16:creationId xmlns:a16="http://schemas.microsoft.com/office/drawing/2014/main" xmlns="" id="{00000000-0008-0000-0300-00000A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754" y="1651"/>
                <a:ext cx="5798" cy="369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2000" b="1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SMKN 2 MATARAM</a:t>
                </a:r>
              </a:p>
            </xdr:txBody>
          </xdr:sp>
          <xdr:sp macro="" textlink="">
            <xdr:nvSpPr>
              <xdr:cNvPr id="11" name="WordArt 5662">
                <a:extLst>
                  <a:ext uri="{FF2B5EF4-FFF2-40B4-BE49-F238E27FC236}">
                    <a16:creationId xmlns:a16="http://schemas.microsoft.com/office/drawing/2014/main" xmlns="" id="{00000000-0008-0000-0300-00000B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460" y="1245"/>
                <a:ext cx="6532" cy="295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DINAS PENDIDIKAN DAN KEBUDAYAAN</a:t>
                </a:r>
              </a:p>
            </xdr:txBody>
          </xdr:sp>
        </xdr:grpSp>
      </xdr:grpSp>
      <xdr:cxnSp macro="">
        <xdr:nvCxnSpPr>
          <xdr:cNvPr id="4" name="Straight Connector 10">
            <a:extLst>
              <a:ext uri="{FF2B5EF4-FFF2-40B4-BE49-F238E27FC236}">
                <a16:creationId xmlns:a16="http://schemas.microsoft.com/office/drawing/2014/main" xmlns="" id="{00000000-0008-0000-0300-000004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0813" y="927398"/>
            <a:ext cx="7277539" cy="0"/>
          </a:xfrm>
          <a:prstGeom prst="straightConnector1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20</xdr:col>
      <xdr:colOff>28575</xdr:colOff>
      <xdr:row>4</xdr:row>
      <xdr:rowOff>160502</xdr:rowOff>
    </xdr:to>
    <xdr:grpSp>
      <xdr:nvGrpSpPr>
        <xdr:cNvPr id="2" name="Group 1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295275" y="0"/>
          <a:ext cx="6734175" cy="922502"/>
          <a:chOff x="38100" y="47923"/>
          <a:chExt cx="7290252" cy="926007"/>
        </a:xfrm>
      </xdr:grpSpPr>
      <xdr:grpSp>
        <xdr:nvGrpSpPr>
          <xdr:cNvPr id="3" name="Group 5654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GrpSpPr>
            <a:grpSpLocks/>
          </xdr:cNvGrpSpPr>
        </xdr:nvGrpSpPr>
        <xdr:grpSpPr bwMode="auto">
          <a:xfrm>
            <a:off x="38100" y="47923"/>
            <a:ext cx="7277539" cy="926007"/>
            <a:chOff x="1332" y="876"/>
            <a:chExt cx="9732" cy="1791"/>
          </a:xfrm>
        </xdr:grpSpPr>
        <xdr:cxnSp macro="">
          <xdr:nvCxnSpPr>
            <xdr:cNvPr id="5" name="Straight Connector 9">
              <a:extLst>
                <a:ext uri="{FF2B5EF4-FFF2-40B4-BE49-F238E27FC236}">
                  <a16:creationId xmlns:a16="http://schemas.microsoft.com/office/drawing/2014/main" xmlns="" id="{00000000-0008-0000-0200-000005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332" y="2667"/>
              <a:ext cx="9732" cy="0"/>
            </a:xfrm>
            <a:prstGeom prst="straightConnector1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grpSp>
          <xdr:nvGrpSpPr>
            <xdr:cNvPr id="6" name="Group 5656">
              <a:extLst>
                <a:ext uri="{FF2B5EF4-FFF2-40B4-BE49-F238E27FC236}">
                  <a16:creationId xmlns:a16="http://schemas.microsoft.com/office/drawing/2014/main" xmlns="" id="{00000000-0008-0000-02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332" y="876"/>
              <a:ext cx="9709" cy="1680"/>
              <a:chOff x="1332" y="876"/>
              <a:chExt cx="9709" cy="1680"/>
            </a:xfrm>
          </xdr:grpSpPr>
          <xdr:pic>
            <xdr:nvPicPr>
              <xdr:cNvPr id="7" name="Picture 17" descr="22logo ntb benar">
                <a:extLst>
                  <a:ext uri="{FF2B5EF4-FFF2-40B4-BE49-F238E27FC236}">
                    <a16:creationId xmlns:a16="http://schemas.microsoft.com/office/drawing/2014/main" xmlns="" id="{00000000-0008-0000-0200-000007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332" y="909"/>
                <a:ext cx="1154" cy="155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sp macro="" textlink="">
            <xdr:nvSpPr>
              <xdr:cNvPr id="8" name="WordArt: Plain Text 4">
                <a:extLst>
                  <a:ext uri="{FF2B5EF4-FFF2-40B4-BE49-F238E27FC236}">
                    <a16:creationId xmlns:a16="http://schemas.microsoft.com/office/drawing/2014/main" xmlns="" id="{00000000-0008-0000-0200-000008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604" y="2168"/>
                <a:ext cx="8440" cy="388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Jalan Pemuda No. 18 Telp. (0370) 633654 Fax (0370) 629584  Mataram Nusa Tenggara Barat 83125</a:t>
                </a:r>
              </a:p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http://smkn2mataram.sch.id                  email : smkn2mataram@gmail.com</a:t>
                </a:r>
              </a:p>
            </xdr:txBody>
          </xdr:sp>
          <xdr:sp macro="" textlink="">
            <xdr:nvSpPr>
              <xdr:cNvPr id="9" name="WordArt: Plain Text 5">
                <a:extLst>
                  <a:ext uri="{FF2B5EF4-FFF2-40B4-BE49-F238E27FC236}">
                    <a16:creationId xmlns:a16="http://schemas.microsoft.com/office/drawing/2014/main" xmlns="" id="{00000000-0008-0000-0200-000009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775" y="876"/>
                <a:ext cx="8012" cy="222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PEMERINTAH PROVINSI NUSA TENGGARA BARAT</a:t>
                </a:r>
              </a:p>
            </xdr:txBody>
          </xdr:sp>
          <xdr:sp macro="" textlink="">
            <xdr:nvSpPr>
              <xdr:cNvPr id="10" name="WordArt: Plain Text 6">
                <a:extLst>
                  <a:ext uri="{FF2B5EF4-FFF2-40B4-BE49-F238E27FC236}">
                    <a16:creationId xmlns:a16="http://schemas.microsoft.com/office/drawing/2014/main" xmlns="" id="{00000000-0008-0000-0200-00000A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754" y="1651"/>
                <a:ext cx="5798" cy="369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2000" b="1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SMKN 2 MATARAM</a:t>
                </a:r>
              </a:p>
            </xdr:txBody>
          </xdr:sp>
          <xdr:sp macro="" textlink="">
            <xdr:nvSpPr>
              <xdr:cNvPr id="11" name="WordArt 5662">
                <a:extLst>
                  <a:ext uri="{FF2B5EF4-FFF2-40B4-BE49-F238E27FC236}">
                    <a16:creationId xmlns:a16="http://schemas.microsoft.com/office/drawing/2014/main" xmlns="" id="{00000000-0008-0000-0200-00000B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460" y="1245"/>
                <a:ext cx="6532" cy="295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DINAS PENDIDIKAN DAN KEBUDAYAAN</a:t>
                </a:r>
              </a:p>
            </xdr:txBody>
          </xdr:sp>
        </xdr:grpSp>
      </xdr:grpSp>
      <xdr:cxnSp macro="">
        <xdr:nvCxnSpPr>
          <xdr:cNvPr id="4" name="Straight Connector 10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0813" y="927398"/>
            <a:ext cx="7277539" cy="0"/>
          </a:xfrm>
          <a:prstGeom prst="straightConnector1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19</xdr:col>
      <xdr:colOff>381000</xdr:colOff>
      <xdr:row>4</xdr:row>
      <xdr:rowOff>160502</xdr:rowOff>
    </xdr:to>
    <xdr:grpSp>
      <xdr:nvGrpSpPr>
        <xdr:cNvPr id="2" name="Group 1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pSpPr>
          <a:grpSpLocks/>
        </xdr:cNvGrpSpPr>
      </xdr:nvGrpSpPr>
      <xdr:grpSpPr bwMode="auto">
        <a:xfrm>
          <a:off x="295275" y="0"/>
          <a:ext cx="6696075" cy="922502"/>
          <a:chOff x="38100" y="47923"/>
          <a:chExt cx="7290252" cy="926007"/>
        </a:xfrm>
      </xdr:grpSpPr>
      <xdr:grpSp>
        <xdr:nvGrpSpPr>
          <xdr:cNvPr id="3" name="Group 5654">
            <a:extLst>
              <a:ext uri="{FF2B5EF4-FFF2-40B4-BE49-F238E27FC236}">
                <a16:creationId xmlns:a16="http://schemas.microsoft.com/office/drawing/2014/main" xmlns="" id="{00000000-0008-0000-0100-000003000000}"/>
              </a:ext>
            </a:extLst>
          </xdr:cNvPr>
          <xdr:cNvGrpSpPr>
            <a:grpSpLocks/>
          </xdr:cNvGrpSpPr>
        </xdr:nvGrpSpPr>
        <xdr:grpSpPr bwMode="auto">
          <a:xfrm>
            <a:off x="38100" y="47923"/>
            <a:ext cx="7277539" cy="926007"/>
            <a:chOff x="1332" y="876"/>
            <a:chExt cx="9732" cy="1791"/>
          </a:xfrm>
        </xdr:grpSpPr>
        <xdr:cxnSp macro="">
          <xdr:nvCxnSpPr>
            <xdr:cNvPr id="5" name="Straight Connector 9">
              <a:extLst>
                <a:ext uri="{FF2B5EF4-FFF2-40B4-BE49-F238E27FC236}">
                  <a16:creationId xmlns:a16="http://schemas.microsoft.com/office/drawing/2014/main" xmlns="" id="{00000000-0008-0000-0100-000005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332" y="2667"/>
              <a:ext cx="9732" cy="0"/>
            </a:xfrm>
            <a:prstGeom prst="straightConnector1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grpSp>
          <xdr:nvGrpSpPr>
            <xdr:cNvPr id="6" name="Group 5656">
              <a:extLst>
                <a:ext uri="{FF2B5EF4-FFF2-40B4-BE49-F238E27FC236}">
                  <a16:creationId xmlns:a16="http://schemas.microsoft.com/office/drawing/2014/main" xmlns="" id="{00000000-0008-0000-01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332" y="876"/>
              <a:ext cx="9709" cy="1680"/>
              <a:chOff x="1332" y="876"/>
              <a:chExt cx="9709" cy="1680"/>
            </a:xfrm>
          </xdr:grpSpPr>
          <xdr:pic>
            <xdr:nvPicPr>
              <xdr:cNvPr id="7" name="Picture 17" descr="22logo ntb benar">
                <a:extLst>
                  <a:ext uri="{FF2B5EF4-FFF2-40B4-BE49-F238E27FC236}">
                    <a16:creationId xmlns:a16="http://schemas.microsoft.com/office/drawing/2014/main" xmlns="" id="{00000000-0008-0000-0100-000007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332" y="909"/>
                <a:ext cx="1154" cy="155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sp macro="" textlink="">
            <xdr:nvSpPr>
              <xdr:cNvPr id="8" name="WordArt: Plain Text 4">
                <a:extLst>
                  <a:ext uri="{FF2B5EF4-FFF2-40B4-BE49-F238E27FC236}">
                    <a16:creationId xmlns:a16="http://schemas.microsoft.com/office/drawing/2014/main" xmlns="" id="{00000000-0008-0000-0100-000008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604" y="2168"/>
                <a:ext cx="8440" cy="388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Jalan Pemuda No. 18 Telp. (0370) 633654 Fax (0370) 629584  Mataram Nusa Tenggara Barat 83125</a:t>
                </a:r>
              </a:p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http://smkn2mataram.sch.id                  email : smkn2mataram@gmail.com</a:t>
                </a:r>
              </a:p>
            </xdr:txBody>
          </xdr:sp>
          <xdr:sp macro="" textlink="">
            <xdr:nvSpPr>
              <xdr:cNvPr id="9" name="WordArt: Plain Text 5">
                <a:extLst>
                  <a:ext uri="{FF2B5EF4-FFF2-40B4-BE49-F238E27FC236}">
                    <a16:creationId xmlns:a16="http://schemas.microsoft.com/office/drawing/2014/main" xmlns="" id="{00000000-0008-0000-0100-000009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775" y="876"/>
                <a:ext cx="8012" cy="222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PEMERINTAH PROVINSI NUSA TENGGARA BARAT</a:t>
                </a:r>
              </a:p>
            </xdr:txBody>
          </xdr:sp>
          <xdr:sp macro="" textlink="">
            <xdr:nvSpPr>
              <xdr:cNvPr id="10" name="WordArt: Plain Text 6">
                <a:extLst>
                  <a:ext uri="{FF2B5EF4-FFF2-40B4-BE49-F238E27FC236}">
                    <a16:creationId xmlns:a16="http://schemas.microsoft.com/office/drawing/2014/main" xmlns="" id="{00000000-0008-0000-0100-00000A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754" y="1651"/>
                <a:ext cx="5798" cy="369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2000" b="1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SMKN 2 MATARAM</a:t>
                </a:r>
              </a:p>
            </xdr:txBody>
          </xdr:sp>
          <xdr:sp macro="" textlink="">
            <xdr:nvSpPr>
              <xdr:cNvPr id="11" name="WordArt 5662">
                <a:extLst>
                  <a:ext uri="{FF2B5EF4-FFF2-40B4-BE49-F238E27FC236}">
                    <a16:creationId xmlns:a16="http://schemas.microsoft.com/office/drawing/2014/main" xmlns="" id="{00000000-0008-0000-0100-00000B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460" y="1245"/>
                <a:ext cx="6532" cy="295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DINAS PENDIDIKAN DAN KEBUDAYAAN</a:t>
                </a:r>
              </a:p>
            </xdr:txBody>
          </xdr:sp>
        </xdr:grpSp>
      </xdr:grpSp>
      <xdr:cxnSp macro="">
        <xdr:nvCxnSpPr>
          <xdr:cNvPr id="4" name="Straight Connector 10">
            <a:extLst>
              <a:ext uri="{FF2B5EF4-FFF2-40B4-BE49-F238E27FC236}">
                <a16:creationId xmlns:a16="http://schemas.microsoft.com/office/drawing/2014/main" xmlns="" id="{00000000-0008-0000-0100-000004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0813" y="927398"/>
            <a:ext cx="7277539" cy="0"/>
          </a:xfrm>
          <a:prstGeom prst="straightConnector1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20</xdr:col>
      <xdr:colOff>28575</xdr:colOff>
      <xdr:row>4</xdr:row>
      <xdr:rowOff>160502</xdr:rowOff>
    </xdr:to>
    <xdr:grpSp>
      <xdr:nvGrpSpPr>
        <xdr:cNvPr id="2" name="Group 12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pSpPr>
          <a:grpSpLocks/>
        </xdr:cNvGrpSpPr>
      </xdr:nvGrpSpPr>
      <xdr:grpSpPr bwMode="auto">
        <a:xfrm>
          <a:off x="295275" y="0"/>
          <a:ext cx="6762750" cy="922502"/>
          <a:chOff x="38100" y="47923"/>
          <a:chExt cx="7290252" cy="926007"/>
        </a:xfrm>
      </xdr:grpSpPr>
      <xdr:grpSp>
        <xdr:nvGrpSpPr>
          <xdr:cNvPr id="3" name="Group 5654">
            <a:extLst>
              <a:ext uri="{FF2B5EF4-FFF2-40B4-BE49-F238E27FC236}">
                <a16:creationId xmlns:a16="http://schemas.microsoft.com/office/drawing/2014/main" xmlns="" id="{00000000-0008-0000-0700-000003000000}"/>
              </a:ext>
            </a:extLst>
          </xdr:cNvPr>
          <xdr:cNvGrpSpPr>
            <a:grpSpLocks/>
          </xdr:cNvGrpSpPr>
        </xdr:nvGrpSpPr>
        <xdr:grpSpPr bwMode="auto">
          <a:xfrm>
            <a:off x="38100" y="47923"/>
            <a:ext cx="7277539" cy="926007"/>
            <a:chOff x="1332" y="876"/>
            <a:chExt cx="9732" cy="1791"/>
          </a:xfrm>
        </xdr:grpSpPr>
        <xdr:cxnSp macro="">
          <xdr:nvCxnSpPr>
            <xdr:cNvPr id="5" name="Straight Connector 9">
              <a:extLst>
                <a:ext uri="{FF2B5EF4-FFF2-40B4-BE49-F238E27FC236}">
                  <a16:creationId xmlns:a16="http://schemas.microsoft.com/office/drawing/2014/main" xmlns="" id="{00000000-0008-0000-0700-000005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332" y="2667"/>
              <a:ext cx="9732" cy="0"/>
            </a:xfrm>
            <a:prstGeom prst="straightConnector1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grpSp>
          <xdr:nvGrpSpPr>
            <xdr:cNvPr id="6" name="Group 5656">
              <a:extLst>
                <a:ext uri="{FF2B5EF4-FFF2-40B4-BE49-F238E27FC236}">
                  <a16:creationId xmlns:a16="http://schemas.microsoft.com/office/drawing/2014/main" xmlns="" id="{00000000-0008-0000-07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332" y="876"/>
              <a:ext cx="9709" cy="1680"/>
              <a:chOff x="1332" y="876"/>
              <a:chExt cx="9709" cy="1680"/>
            </a:xfrm>
          </xdr:grpSpPr>
          <xdr:pic>
            <xdr:nvPicPr>
              <xdr:cNvPr id="7" name="Picture 17" descr="22logo ntb benar">
                <a:extLst>
                  <a:ext uri="{FF2B5EF4-FFF2-40B4-BE49-F238E27FC236}">
                    <a16:creationId xmlns:a16="http://schemas.microsoft.com/office/drawing/2014/main" xmlns="" id="{00000000-0008-0000-0700-000007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332" y="909"/>
                <a:ext cx="1154" cy="155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sp macro="" textlink="">
            <xdr:nvSpPr>
              <xdr:cNvPr id="8" name="WordArt: Plain Text 4">
                <a:extLst>
                  <a:ext uri="{FF2B5EF4-FFF2-40B4-BE49-F238E27FC236}">
                    <a16:creationId xmlns:a16="http://schemas.microsoft.com/office/drawing/2014/main" xmlns="" id="{00000000-0008-0000-0700-000008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604" y="2168"/>
                <a:ext cx="8440" cy="388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Jalan Pemuda No. 18 Telp. (0370) 633654 Fax (0370) 629584  Mataram Nusa Tenggara Barat 83125</a:t>
                </a:r>
              </a:p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http://smkn2mataram.sch.id                  email : smkn2mataram@gmail.com</a:t>
                </a:r>
              </a:p>
            </xdr:txBody>
          </xdr:sp>
          <xdr:sp macro="" textlink="">
            <xdr:nvSpPr>
              <xdr:cNvPr id="9" name="WordArt: Plain Text 5">
                <a:extLst>
                  <a:ext uri="{FF2B5EF4-FFF2-40B4-BE49-F238E27FC236}">
                    <a16:creationId xmlns:a16="http://schemas.microsoft.com/office/drawing/2014/main" xmlns="" id="{00000000-0008-0000-0700-000009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775" y="876"/>
                <a:ext cx="8012" cy="222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PEMERINTAH PROVINSI NUSA TENGGARA BARAT</a:t>
                </a:r>
              </a:p>
            </xdr:txBody>
          </xdr:sp>
          <xdr:sp macro="" textlink="">
            <xdr:nvSpPr>
              <xdr:cNvPr id="10" name="WordArt: Plain Text 6">
                <a:extLst>
                  <a:ext uri="{FF2B5EF4-FFF2-40B4-BE49-F238E27FC236}">
                    <a16:creationId xmlns:a16="http://schemas.microsoft.com/office/drawing/2014/main" xmlns="" id="{00000000-0008-0000-0700-00000A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754" y="1651"/>
                <a:ext cx="5798" cy="369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2000" b="1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SMKN 2 MATARAM</a:t>
                </a:r>
              </a:p>
            </xdr:txBody>
          </xdr:sp>
          <xdr:sp macro="" textlink="">
            <xdr:nvSpPr>
              <xdr:cNvPr id="11" name="WordArt 5662">
                <a:extLst>
                  <a:ext uri="{FF2B5EF4-FFF2-40B4-BE49-F238E27FC236}">
                    <a16:creationId xmlns:a16="http://schemas.microsoft.com/office/drawing/2014/main" xmlns="" id="{00000000-0008-0000-0700-00000B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460" y="1245"/>
                <a:ext cx="6532" cy="295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DINAS PENDIDIKAN DAN KEBUDAYAAN</a:t>
                </a:r>
              </a:p>
            </xdr:txBody>
          </xdr:sp>
        </xdr:grpSp>
      </xdr:grpSp>
      <xdr:cxnSp macro="">
        <xdr:nvCxnSpPr>
          <xdr:cNvPr id="4" name="Straight Connector 10">
            <a:extLst>
              <a:ext uri="{FF2B5EF4-FFF2-40B4-BE49-F238E27FC236}">
                <a16:creationId xmlns:a16="http://schemas.microsoft.com/office/drawing/2014/main" xmlns="" id="{00000000-0008-0000-0700-000004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0813" y="927398"/>
            <a:ext cx="7277539" cy="0"/>
          </a:xfrm>
          <a:prstGeom prst="straightConnector1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20</xdr:col>
      <xdr:colOff>28575</xdr:colOff>
      <xdr:row>4</xdr:row>
      <xdr:rowOff>160502</xdr:rowOff>
    </xdr:to>
    <xdr:grpSp>
      <xdr:nvGrpSpPr>
        <xdr:cNvPr id="2" name="Group 12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pSpPr>
          <a:grpSpLocks/>
        </xdr:cNvGrpSpPr>
      </xdr:nvGrpSpPr>
      <xdr:grpSpPr bwMode="auto">
        <a:xfrm>
          <a:off x="295275" y="0"/>
          <a:ext cx="6743700" cy="922502"/>
          <a:chOff x="38100" y="47923"/>
          <a:chExt cx="7290252" cy="926007"/>
        </a:xfrm>
      </xdr:grpSpPr>
      <xdr:grpSp>
        <xdr:nvGrpSpPr>
          <xdr:cNvPr id="3" name="Group 5654">
            <a:extLst>
              <a:ext uri="{FF2B5EF4-FFF2-40B4-BE49-F238E27FC236}">
                <a16:creationId xmlns:a16="http://schemas.microsoft.com/office/drawing/2014/main" xmlns="" id="{00000000-0008-0000-0800-000003000000}"/>
              </a:ext>
            </a:extLst>
          </xdr:cNvPr>
          <xdr:cNvGrpSpPr>
            <a:grpSpLocks/>
          </xdr:cNvGrpSpPr>
        </xdr:nvGrpSpPr>
        <xdr:grpSpPr bwMode="auto">
          <a:xfrm>
            <a:off x="38100" y="47923"/>
            <a:ext cx="7277539" cy="926007"/>
            <a:chOff x="1332" y="876"/>
            <a:chExt cx="9732" cy="1791"/>
          </a:xfrm>
        </xdr:grpSpPr>
        <xdr:cxnSp macro="">
          <xdr:nvCxnSpPr>
            <xdr:cNvPr id="5" name="Straight Connector 9">
              <a:extLst>
                <a:ext uri="{FF2B5EF4-FFF2-40B4-BE49-F238E27FC236}">
                  <a16:creationId xmlns:a16="http://schemas.microsoft.com/office/drawing/2014/main" xmlns="" id="{00000000-0008-0000-0800-000005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332" y="2667"/>
              <a:ext cx="9732" cy="0"/>
            </a:xfrm>
            <a:prstGeom prst="straightConnector1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grpSp>
          <xdr:nvGrpSpPr>
            <xdr:cNvPr id="6" name="Group 5656">
              <a:extLst>
                <a:ext uri="{FF2B5EF4-FFF2-40B4-BE49-F238E27FC236}">
                  <a16:creationId xmlns:a16="http://schemas.microsoft.com/office/drawing/2014/main" xmlns="" id="{00000000-0008-0000-08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332" y="876"/>
              <a:ext cx="9709" cy="1680"/>
              <a:chOff x="1332" y="876"/>
              <a:chExt cx="9709" cy="1680"/>
            </a:xfrm>
          </xdr:grpSpPr>
          <xdr:pic>
            <xdr:nvPicPr>
              <xdr:cNvPr id="7" name="Picture 17" descr="22logo ntb benar">
                <a:extLst>
                  <a:ext uri="{FF2B5EF4-FFF2-40B4-BE49-F238E27FC236}">
                    <a16:creationId xmlns:a16="http://schemas.microsoft.com/office/drawing/2014/main" xmlns="" id="{00000000-0008-0000-0800-000007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332" y="909"/>
                <a:ext cx="1154" cy="155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sp macro="" textlink="">
            <xdr:nvSpPr>
              <xdr:cNvPr id="8" name="WordArt: Plain Text 4">
                <a:extLst>
                  <a:ext uri="{FF2B5EF4-FFF2-40B4-BE49-F238E27FC236}">
                    <a16:creationId xmlns:a16="http://schemas.microsoft.com/office/drawing/2014/main" xmlns="" id="{00000000-0008-0000-0800-000008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604" y="2168"/>
                <a:ext cx="8440" cy="388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Jalan Pemuda No. 18 Telp. (0370) 633654 Fax (0370) 629584  Mataram Nusa Tenggara Barat 83125</a:t>
                </a:r>
              </a:p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http://smkn2mataram.sch.id                  email : smkn2mataram@gmail.com</a:t>
                </a:r>
              </a:p>
            </xdr:txBody>
          </xdr:sp>
          <xdr:sp macro="" textlink="">
            <xdr:nvSpPr>
              <xdr:cNvPr id="9" name="WordArt: Plain Text 5">
                <a:extLst>
                  <a:ext uri="{FF2B5EF4-FFF2-40B4-BE49-F238E27FC236}">
                    <a16:creationId xmlns:a16="http://schemas.microsoft.com/office/drawing/2014/main" xmlns="" id="{00000000-0008-0000-0800-000009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775" y="876"/>
                <a:ext cx="8012" cy="222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PEMERINTAH PROVINSI NUSA TENGGARA BARAT</a:t>
                </a:r>
              </a:p>
            </xdr:txBody>
          </xdr:sp>
          <xdr:sp macro="" textlink="">
            <xdr:nvSpPr>
              <xdr:cNvPr id="10" name="WordArt: Plain Text 6">
                <a:extLst>
                  <a:ext uri="{FF2B5EF4-FFF2-40B4-BE49-F238E27FC236}">
                    <a16:creationId xmlns:a16="http://schemas.microsoft.com/office/drawing/2014/main" xmlns="" id="{00000000-0008-0000-0800-00000A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754" y="1651"/>
                <a:ext cx="5798" cy="369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2000" b="1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SMKN 2 MATARAM</a:t>
                </a:r>
              </a:p>
            </xdr:txBody>
          </xdr:sp>
          <xdr:sp macro="" textlink="">
            <xdr:nvSpPr>
              <xdr:cNvPr id="11" name="WordArt 5662">
                <a:extLst>
                  <a:ext uri="{FF2B5EF4-FFF2-40B4-BE49-F238E27FC236}">
                    <a16:creationId xmlns:a16="http://schemas.microsoft.com/office/drawing/2014/main" xmlns="" id="{00000000-0008-0000-0800-00000B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460" y="1245"/>
                <a:ext cx="6532" cy="295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DINAS PENDIDIKAN DAN KEBUDAYAAN</a:t>
                </a:r>
              </a:p>
            </xdr:txBody>
          </xdr:sp>
        </xdr:grpSp>
      </xdr:grpSp>
      <xdr:cxnSp macro="">
        <xdr:nvCxnSpPr>
          <xdr:cNvPr id="4" name="Straight Connector 10">
            <a:extLst>
              <a:ext uri="{FF2B5EF4-FFF2-40B4-BE49-F238E27FC236}">
                <a16:creationId xmlns:a16="http://schemas.microsoft.com/office/drawing/2014/main" xmlns="" id="{00000000-0008-0000-0800-000004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0813" y="927398"/>
            <a:ext cx="7277539" cy="0"/>
          </a:xfrm>
          <a:prstGeom prst="straightConnector1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20</xdr:col>
      <xdr:colOff>28575</xdr:colOff>
      <xdr:row>4</xdr:row>
      <xdr:rowOff>160502</xdr:rowOff>
    </xdr:to>
    <xdr:grpSp>
      <xdr:nvGrpSpPr>
        <xdr:cNvPr id="2" name="Group 12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pSpPr>
          <a:grpSpLocks/>
        </xdr:cNvGrpSpPr>
      </xdr:nvGrpSpPr>
      <xdr:grpSpPr bwMode="auto">
        <a:xfrm>
          <a:off x="295275" y="0"/>
          <a:ext cx="6724650" cy="922502"/>
          <a:chOff x="38100" y="47923"/>
          <a:chExt cx="7290252" cy="926007"/>
        </a:xfrm>
      </xdr:grpSpPr>
      <xdr:grpSp>
        <xdr:nvGrpSpPr>
          <xdr:cNvPr id="3" name="Group 5654">
            <a:extLst>
              <a:ext uri="{FF2B5EF4-FFF2-40B4-BE49-F238E27FC236}">
                <a16:creationId xmlns:a16="http://schemas.microsoft.com/office/drawing/2014/main" xmlns="" id="{00000000-0008-0000-1100-000003000000}"/>
              </a:ext>
            </a:extLst>
          </xdr:cNvPr>
          <xdr:cNvGrpSpPr>
            <a:grpSpLocks/>
          </xdr:cNvGrpSpPr>
        </xdr:nvGrpSpPr>
        <xdr:grpSpPr bwMode="auto">
          <a:xfrm>
            <a:off x="38100" y="47923"/>
            <a:ext cx="7277539" cy="926007"/>
            <a:chOff x="1332" y="876"/>
            <a:chExt cx="9732" cy="1791"/>
          </a:xfrm>
        </xdr:grpSpPr>
        <xdr:cxnSp macro="">
          <xdr:nvCxnSpPr>
            <xdr:cNvPr id="5" name="Straight Connector 9">
              <a:extLst>
                <a:ext uri="{FF2B5EF4-FFF2-40B4-BE49-F238E27FC236}">
                  <a16:creationId xmlns:a16="http://schemas.microsoft.com/office/drawing/2014/main" xmlns="" id="{00000000-0008-0000-1100-000005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332" y="2667"/>
              <a:ext cx="9732" cy="0"/>
            </a:xfrm>
            <a:prstGeom prst="straightConnector1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grpSp>
          <xdr:nvGrpSpPr>
            <xdr:cNvPr id="6" name="Group 5656">
              <a:extLst>
                <a:ext uri="{FF2B5EF4-FFF2-40B4-BE49-F238E27FC236}">
                  <a16:creationId xmlns:a16="http://schemas.microsoft.com/office/drawing/2014/main" xmlns="" id="{00000000-0008-0000-11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332" y="876"/>
              <a:ext cx="9709" cy="1680"/>
              <a:chOff x="1332" y="876"/>
              <a:chExt cx="9709" cy="1680"/>
            </a:xfrm>
          </xdr:grpSpPr>
          <xdr:pic>
            <xdr:nvPicPr>
              <xdr:cNvPr id="7" name="Picture 17" descr="22logo ntb benar">
                <a:extLst>
                  <a:ext uri="{FF2B5EF4-FFF2-40B4-BE49-F238E27FC236}">
                    <a16:creationId xmlns:a16="http://schemas.microsoft.com/office/drawing/2014/main" xmlns="" id="{00000000-0008-0000-1100-000007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332" y="909"/>
                <a:ext cx="1154" cy="155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sp macro="" textlink="">
            <xdr:nvSpPr>
              <xdr:cNvPr id="8" name="WordArt: Plain Text 4">
                <a:extLst>
                  <a:ext uri="{FF2B5EF4-FFF2-40B4-BE49-F238E27FC236}">
                    <a16:creationId xmlns:a16="http://schemas.microsoft.com/office/drawing/2014/main" xmlns="" id="{00000000-0008-0000-1100-000008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604" y="2168"/>
                <a:ext cx="8440" cy="388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Jalan Pemuda No. 18 Telp. (0370) 633654 Fax (0370) 629584  Mataram Nusa Tenggara Barat 83125</a:t>
                </a:r>
              </a:p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http://smkn2mataram.sch.id                  email : smkn2mataram@gmail.com</a:t>
                </a:r>
              </a:p>
            </xdr:txBody>
          </xdr:sp>
          <xdr:sp macro="" textlink="">
            <xdr:nvSpPr>
              <xdr:cNvPr id="9" name="WordArt: Plain Text 5">
                <a:extLst>
                  <a:ext uri="{FF2B5EF4-FFF2-40B4-BE49-F238E27FC236}">
                    <a16:creationId xmlns:a16="http://schemas.microsoft.com/office/drawing/2014/main" xmlns="" id="{00000000-0008-0000-1100-000009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775" y="876"/>
                <a:ext cx="8012" cy="222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PEMERINTAH PROVINSI NUSA TENGGARA BARAT</a:t>
                </a:r>
              </a:p>
            </xdr:txBody>
          </xdr:sp>
          <xdr:sp macro="" textlink="">
            <xdr:nvSpPr>
              <xdr:cNvPr id="10" name="WordArt: Plain Text 6">
                <a:extLst>
                  <a:ext uri="{FF2B5EF4-FFF2-40B4-BE49-F238E27FC236}">
                    <a16:creationId xmlns:a16="http://schemas.microsoft.com/office/drawing/2014/main" xmlns="" id="{00000000-0008-0000-1100-00000A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754" y="1651"/>
                <a:ext cx="5798" cy="369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2000" b="1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SMKN 2 MATARAM</a:t>
                </a:r>
              </a:p>
            </xdr:txBody>
          </xdr:sp>
          <xdr:sp macro="" textlink="">
            <xdr:nvSpPr>
              <xdr:cNvPr id="11" name="WordArt 5662">
                <a:extLst>
                  <a:ext uri="{FF2B5EF4-FFF2-40B4-BE49-F238E27FC236}">
                    <a16:creationId xmlns:a16="http://schemas.microsoft.com/office/drawing/2014/main" xmlns="" id="{00000000-0008-0000-1100-00000B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460" y="1245"/>
                <a:ext cx="6532" cy="295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DINAS PENDIDIKAN DAN KEBUDAYAAN</a:t>
                </a:r>
              </a:p>
            </xdr:txBody>
          </xdr:sp>
        </xdr:grpSp>
      </xdr:grpSp>
      <xdr:cxnSp macro="">
        <xdr:nvCxnSpPr>
          <xdr:cNvPr id="4" name="Straight Connector 10">
            <a:extLst>
              <a:ext uri="{FF2B5EF4-FFF2-40B4-BE49-F238E27FC236}">
                <a16:creationId xmlns:a16="http://schemas.microsoft.com/office/drawing/2014/main" xmlns="" id="{00000000-0008-0000-1100-000004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0813" y="927398"/>
            <a:ext cx="7277539" cy="0"/>
          </a:xfrm>
          <a:prstGeom prst="straightConnector1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20</xdr:col>
      <xdr:colOff>28575</xdr:colOff>
      <xdr:row>4</xdr:row>
      <xdr:rowOff>160502</xdr:rowOff>
    </xdr:to>
    <xdr:grpSp>
      <xdr:nvGrpSpPr>
        <xdr:cNvPr id="2" name="Group 12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pSpPr>
          <a:grpSpLocks/>
        </xdr:cNvGrpSpPr>
      </xdr:nvGrpSpPr>
      <xdr:grpSpPr bwMode="auto">
        <a:xfrm>
          <a:off x="295275" y="0"/>
          <a:ext cx="6724650" cy="922502"/>
          <a:chOff x="38100" y="47923"/>
          <a:chExt cx="7290252" cy="926007"/>
        </a:xfrm>
      </xdr:grpSpPr>
      <xdr:grpSp>
        <xdr:nvGrpSpPr>
          <xdr:cNvPr id="3" name="Group 5654">
            <a:extLst>
              <a:ext uri="{FF2B5EF4-FFF2-40B4-BE49-F238E27FC236}">
                <a16:creationId xmlns:a16="http://schemas.microsoft.com/office/drawing/2014/main" xmlns="" id="{00000000-0008-0000-1000-000003000000}"/>
              </a:ext>
            </a:extLst>
          </xdr:cNvPr>
          <xdr:cNvGrpSpPr>
            <a:grpSpLocks/>
          </xdr:cNvGrpSpPr>
        </xdr:nvGrpSpPr>
        <xdr:grpSpPr bwMode="auto">
          <a:xfrm>
            <a:off x="38100" y="47923"/>
            <a:ext cx="7277539" cy="926007"/>
            <a:chOff x="1332" y="876"/>
            <a:chExt cx="9732" cy="1791"/>
          </a:xfrm>
        </xdr:grpSpPr>
        <xdr:cxnSp macro="">
          <xdr:nvCxnSpPr>
            <xdr:cNvPr id="5" name="Straight Connector 9">
              <a:extLst>
                <a:ext uri="{FF2B5EF4-FFF2-40B4-BE49-F238E27FC236}">
                  <a16:creationId xmlns:a16="http://schemas.microsoft.com/office/drawing/2014/main" xmlns="" id="{00000000-0008-0000-1000-000005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332" y="2667"/>
              <a:ext cx="9732" cy="0"/>
            </a:xfrm>
            <a:prstGeom prst="straightConnector1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grpSp>
          <xdr:nvGrpSpPr>
            <xdr:cNvPr id="6" name="Group 5656">
              <a:extLst>
                <a:ext uri="{FF2B5EF4-FFF2-40B4-BE49-F238E27FC236}">
                  <a16:creationId xmlns:a16="http://schemas.microsoft.com/office/drawing/2014/main" xmlns="" id="{00000000-0008-0000-10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332" y="876"/>
              <a:ext cx="9709" cy="1680"/>
              <a:chOff x="1332" y="876"/>
              <a:chExt cx="9709" cy="1680"/>
            </a:xfrm>
          </xdr:grpSpPr>
          <xdr:pic>
            <xdr:nvPicPr>
              <xdr:cNvPr id="7" name="Picture 17" descr="22logo ntb benar">
                <a:extLst>
                  <a:ext uri="{FF2B5EF4-FFF2-40B4-BE49-F238E27FC236}">
                    <a16:creationId xmlns:a16="http://schemas.microsoft.com/office/drawing/2014/main" xmlns="" id="{00000000-0008-0000-1000-000007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332" y="909"/>
                <a:ext cx="1154" cy="155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sp macro="" textlink="">
            <xdr:nvSpPr>
              <xdr:cNvPr id="8" name="WordArt: Plain Text 4">
                <a:extLst>
                  <a:ext uri="{FF2B5EF4-FFF2-40B4-BE49-F238E27FC236}">
                    <a16:creationId xmlns:a16="http://schemas.microsoft.com/office/drawing/2014/main" xmlns="" id="{00000000-0008-0000-1000-000008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604" y="2168"/>
                <a:ext cx="8440" cy="388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Jalan Pemuda No. 18 Telp. (0370) 633654 Fax (0370) 629584  Mataram Nusa Tenggara Barat 83125</a:t>
                </a:r>
              </a:p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http://smkn2mataram.sch.id                  email : smkn2mataram@gmail.com</a:t>
                </a:r>
              </a:p>
            </xdr:txBody>
          </xdr:sp>
          <xdr:sp macro="" textlink="">
            <xdr:nvSpPr>
              <xdr:cNvPr id="9" name="WordArt: Plain Text 5">
                <a:extLst>
                  <a:ext uri="{FF2B5EF4-FFF2-40B4-BE49-F238E27FC236}">
                    <a16:creationId xmlns:a16="http://schemas.microsoft.com/office/drawing/2014/main" xmlns="" id="{00000000-0008-0000-1000-000009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775" y="876"/>
                <a:ext cx="8012" cy="222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PEMERINTAH PROVINSI NUSA TENGGARA BARAT</a:t>
                </a:r>
              </a:p>
            </xdr:txBody>
          </xdr:sp>
          <xdr:sp macro="" textlink="">
            <xdr:nvSpPr>
              <xdr:cNvPr id="10" name="WordArt: Plain Text 6">
                <a:extLst>
                  <a:ext uri="{FF2B5EF4-FFF2-40B4-BE49-F238E27FC236}">
                    <a16:creationId xmlns:a16="http://schemas.microsoft.com/office/drawing/2014/main" xmlns="" id="{00000000-0008-0000-1000-00000A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754" y="1651"/>
                <a:ext cx="5798" cy="369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2000" b="1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SMKN 2 MATARAM</a:t>
                </a:r>
              </a:p>
            </xdr:txBody>
          </xdr:sp>
          <xdr:sp macro="" textlink="">
            <xdr:nvSpPr>
              <xdr:cNvPr id="11" name="WordArt 5662">
                <a:extLst>
                  <a:ext uri="{FF2B5EF4-FFF2-40B4-BE49-F238E27FC236}">
                    <a16:creationId xmlns:a16="http://schemas.microsoft.com/office/drawing/2014/main" xmlns="" id="{00000000-0008-0000-1000-00000B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460" y="1245"/>
                <a:ext cx="6532" cy="295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DINAS PENDIDIKAN DAN KEBUDAYAAN</a:t>
                </a:r>
              </a:p>
            </xdr:txBody>
          </xdr:sp>
        </xdr:grpSp>
      </xdr:grpSp>
      <xdr:cxnSp macro="">
        <xdr:nvCxnSpPr>
          <xdr:cNvPr id="4" name="Straight Connector 10">
            <a:extLst>
              <a:ext uri="{FF2B5EF4-FFF2-40B4-BE49-F238E27FC236}">
                <a16:creationId xmlns:a16="http://schemas.microsoft.com/office/drawing/2014/main" xmlns="" id="{00000000-0008-0000-1000-000004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0813" y="927398"/>
            <a:ext cx="7277539" cy="0"/>
          </a:xfrm>
          <a:prstGeom prst="straightConnector1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20</xdr:col>
      <xdr:colOff>28575</xdr:colOff>
      <xdr:row>4</xdr:row>
      <xdr:rowOff>160502</xdr:rowOff>
    </xdr:to>
    <xdr:grpSp>
      <xdr:nvGrpSpPr>
        <xdr:cNvPr id="2" name="Group 12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pSpPr>
          <a:grpSpLocks/>
        </xdr:cNvGrpSpPr>
      </xdr:nvGrpSpPr>
      <xdr:grpSpPr bwMode="auto">
        <a:xfrm>
          <a:off x="295275" y="0"/>
          <a:ext cx="6724650" cy="922502"/>
          <a:chOff x="38100" y="47923"/>
          <a:chExt cx="7290252" cy="926007"/>
        </a:xfrm>
      </xdr:grpSpPr>
      <xdr:grpSp>
        <xdr:nvGrpSpPr>
          <xdr:cNvPr id="3" name="Group 5654">
            <a:extLst>
              <a:ext uri="{FF2B5EF4-FFF2-40B4-BE49-F238E27FC236}">
                <a16:creationId xmlns:a16="http://schemas.microsoft.com/office/drawing/2014/main" xmlns="" id="{00000000-0008-0000-1000-000003000000}"/>
              </a:ext>
            </a:extLst>
          </xdr:cNvPr>
          <xdr:cNvGrpSpPr>
            <a:grpSpLocks/>
          </xdr:cNvGrpSpPr>
        </xdr:nvGrpSpPr>
        <xdr:grpSpPr bwMode="auto">
          <a:xfrm>
            <a:off x="38100" y="47923"/>
            <a:ext cx="7277539" cy="926007"/>
            <a:chOff x="1332" y="876"/>
            <a:chExt cx="9732" cy="1791"/>
          </a:xfrm>
        </xdr:grpSpPr>
        <xdr:cxnSp macro="">
          <xdr:nvCxnSpPr>
            <xdr:cNvPr id="5" name="Straight Connector 9">
              <a:extLst>
                <a:ext uri="{FF2B5EF4-FFF2-40B4-BE49-F238E27FC236}">
                  <a16:creationId xmlns:a16="http://schemas.microsoft.com/office/drawing/2014/main" xmlns="" id="{00000000-0008-0000-1000-000005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332" y="2667"/>
              <a:ext cx="9732" cy="0"/>
            </a:xfrm>
            <a:prstGeom prst="straightConnector1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grpSp>
          <xdr:nvGrpSpPr>
            <xdr:cNvPr id="6" name="Group 5656">
              <a:extLst>
                <a:ext uri="{FF2B5EF4-FFF2-40B4-BE49-F238E27FC236}">
                  <a16:creationId xmlns:a16="http://schemas.microsoft.com/office/drawing/2014/main" xmlns="" id="{00000000-0008-0000-10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332" y="876"/>
              <a:ext cx="9709" cy="1680"/>
              <a:chOff x="1332" y="876"/>
              <a:chExt cx="9709" cy="1680"/>
            </a:xfrm>
          </xdr:grpSpPr>
          <xdr:pic>
            <xdr:nvPicPr>
              <xdr:cNvPr id="7" name="Picture 17" descr="22logo ntb benar">
                <a:extLst>
                  <a:ext uri="{FF2B5EF4-FFF2-40B4-BE49-F238E27FC236}">
                    <a16:creationId xmlns:a16="http://schemas.microsoft.com/office/drawing/2014/main" xmlns="" id="{00000000-0008-0000-1000-000007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332" y="909"/>
                <a:ext cx="1154" cy="155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sp macro="" textlink="">
            <xdr:nvSpPr>
              <xdr:cNvPr id="8" name="WordArt: Plain Text 4">
                <a:extLst>
                  <a:ext uri="{FF2B5EF4-FFF2-40B4-BE49-F238E27FC236}">
                    <a16:creationId xmlns:a16="http://schemas.microsoft.com/office/drawing/2014/main" xmlns="" id="{00000000-0008-0000-1000-000008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604" y="2168"/>
                <a:ext cx="8440" cy="388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Jalan Pemuda No. 18 Telp. (0370) 633654 Fax (0370) 629584  Mataram Nusa Tenggara Barat 83125</a:t>
                </a:r>
              </a:p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http://smkn2mataram.sch.id                  email : smkn2mataram@gmail.com</a:t>
                </a:r>
              </a:p>
            </xdr:txBody>
          </xdr:sp>
          <xdr:sp macro="" textlink="">
            <xdr:nvSpPr>
              <xdr:cNvPr id="9" name="WordArt: Plain Text 5">
                <a:extLst>
                  <a:ext uri="{FF2B5EF4-FFF2-40B4-BE49-F238E27FC236}">
                    <a16:creationId xmlns:a16="http://schemas.microsoft.com/office/drawing/2014/main" xmlns="" id="{00000000-0008-0000-1000-000009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775" y="876"/>
                <a:ext cx="8012" cy="222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PEMERINTAH PROVINSI NUSA TENGGARA BARAT</a:t>
                </a:r>
              </a:p>
            </xdr:txBody>
          </xdr:sp>
          <xdr:sp macro="" textlink="">
            <xdr:nvSpPr>
              <xdr:cNvPr id="10" name="WordArt: Plain Text 6">
                <a:extLst>
                  <a:ext uri="{FF2B5EF4-FFF2-40B4-BE49-F238E27FC236}">
                    <a16:creationId xmlns:a16="http://schemas.microsoft.com/office/drawing/2014/main" xmlns="" id="{00000000-0008-0000-1000-00000A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754" y="1651"/>
                <a:ext cx="5798" cy="369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2000" b="1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SMKN 2 MATARAM</a:t>
                </a:r>
              </a:p>
            </xdr:txBody>
          </xdr:sp>
          <xdr:sp macro="" textlink="">
            <xdr:nvSpPr>
              <xdr:cNvPr id="11" name="WordArt 5662">
                <a:extLst>
                  <a:ext uri="{FF2B5EF4-FFF2-40B4-BE49-F238E27FC236}">
                    <a16:creationId xmlns:a16="http://schemas.microsoft.com/office/drawing/2014/main" xmlns="" id="{00000000-0008-0000-1000-00000B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460" y="1245"/>
                <a:ext cx="6532" cy="295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DINAS PENDIDIKAN DAN KEBUDAYAAN</a:t>
                </a:r>
              </a:p>
            </xdr:txBody>
          </xdr:sp>
        </xdr:grpSp>
      </xdr:grpSp>
      <xdr:cxnSp macro="">
        <xdr:nvCxnSpPr>
          <xdr:cNvPr id="4" name="Straight Connector 10">
            <a:extLst>
              <a:ext uri="{FF2B5EF4-FFF2-40B4-BE49-F238E27FC236}">
                <a16:creationId xmlns:a16="http://schemas.microsoft.com/office/drawing/2014/main" xmlns="" id="{00000000-0008-0000-1000-000004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0813" y="927398"/>
            <a:ext cx="7277539" cy="0"/>
          </a:xfrm>
          <a:prstGeom prst="straightConnector1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19</xdr:col>
      <xdr:colOff>304800</xdr:colOff>
      <xdr:row>4</xdr:row>
      <xdr:rowOff>160502</xdr:rowOff>
    </xdr:to>
    <xdr:grpSp>
      <xdr:nvGrpSpPr>
        <xdr:cNvPr id="2" name="Group 12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pSpPr>
          <a:grpSpLocks/>
        </xdr:cNvGrpSpPr>
      </xdr:nvGrpSpPr>
      <xdr:grpSpPr bwMode="auto">
        <a:xfrm>
          <a:off x="295275" y="0"/>
          <a:ext cx="6677025" cy="922502"/>
          <a:chOff x="38100" y="47923"/>
          <a:chExt cx="7290252" cy="926007"/>
        </a:xfrm>
      </xdr:grpSpPr>
      <xdr:grpSp>
        <xdr:nvGrpSpPr>
          <xdr:cNvPr id="3" name="Group 5654">
            <a:extLst>
              <a:ext uri="{FF2B5EF4-FFF2-40B4-BE49-F238E27FC236}">
                <a16:creationId xmlns:a16="http://schemas.microsoft.com/office/drawing/2014/main" xmlns="" id="{00000000-0008-0000-0A00-000003000000}"/>
              </a:ext>
            </a:extLst>
          </xdr:cNvPr>
          <xdr:cNvGrpSpPr>
            <a:grpSpLocks/>
          </xdr:cNvGrpSpPr>
        </xdr:nvGrpSpPr>
        <xdr:grpSpPr bwMode="auto">
          <a:xfrm>
            <a:off x="38100" y="47923"/>
            <a:ext cx="7277539" cy="926007"/>
            <a:chOff x="1332" y="876"/>
            <a:chExt cx="9732" cy="1791"/>
          </a:xfrm>
        </xdr:grpSpPr>
        <xdr:cxnSp macro="">
          <xdr:nvCxnSpPr>
            <xdr:cNvPr id="5" name="Straight Connector 9">
              <a:extLst>
                <a:ext uri="{FF2B5EF4-FFF2-40B4-BE49-F238E27FC236}">
                  <a16:creationId xmlns:a16="http://schemas.microsoft.com/office/drawing/2014/main" xmlns="" id="{00000000-0008-0000-0A00-000005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332" y="2667"/>
              <a:ext cx="9732" cy="0"/>
            </a:xfrm>
            <a:prstGeom prst="straightConnector1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grpSp>
          <xdr:nvGrpSpPr>
            <xdr:cNvPr id="6" name="Group 5656">
              <a:extLst>
                <a:ext uri="{FF2B5EF4-FFF2-40B4-BE49-F238E27FC236}">
                  <a16:creationId xmlns:a16="http://schemas.microsoft.com/office/drawing/2014/main" xmlns="" id="{00000000-0008-0000-0A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332" y="876"/>
              <a:ext cx="9709" cy="1680"/>
              <a:chOff x="1332" y="876"/>
              <a:chExt cx="9709" cy="1680"/>
            </a:xfrm>
          </xdr:grpSpPr>
          <xdr:pic>
            <xdr:nvPicPr>
              <xdr:cNvPr id="7" name="Picture 17" descr="22logo ntb benar">
                <a:extLst>
                  <a:ext uri="{FF2B5EF4-FFF2-40B4-BE49-F238E27FC236}">
                    <a16:creationId xmlns:a16="http://schemas.microsoft.com/office/drawing/2014/main" xmlns="" id="{00000000-0008-0000-0A00-000007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332" y="909"/>
                <a:ext cx="1154" cy="155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sp macro="" textlink="">
            <xdr:nvSpPr>
              <xdr:cNvPr id="8" name="WordArt: Plain Text 4">
                <a:extLst>
                  <a:ext uri="{FF2B5EF4-FFF2-40B4-BE49-F238E27FC236}">
                    <a16:creationId xmlns:a16="http://schemas.microsoft.com/office/drawing/2014/main" xmlns="" id="{00000000-0008-0000-0A00-000008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604" y="2168"/>
                <a:ext cx="8440" cy="388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Jalan Pemuda No. 18 Telp. (0370) 633654 Fax (0370) 629584  Mataram Nusa Tenggara Barat 83125</a:t>
                </a:r>
              </a:p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http://smkn2mataram.sch.id                  email : smkn2mataram@gmail.com</a:t>
                </a:r>
              </a:p>
            </xdr:txBody>
          </xdr:sp>
          <xdr:sp macro="" textlink="">
            <xdr:nvSpPr>
              <xdr:cNvPr id="9" name="WordArt: Plain Text 5">
                <a:extLst>
                  <a:ext uri="{FF2B5EF4-FFF2-40B4-BE49-F238E27FC236}">
                    <a16:creationId xmlns:a16="http://schemas.microsoft.com/office/drawing/2014/main" xmlns="" id="{00000000-0008-0000-0A00-000009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775" y="876"/>
                <a:ext cx="8012" cy="222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PEMERINTAH PROVINSI NUSA TENGGARA BARAT</a:t>
                </a:r>
              </a:p>
            </xdr:txBody>
          </xdr:sp>
          <xdr:sp macro="" textlink="">
            <xdr:nvSpPr>
              <xdr:cNvPr id="10" name="WordArt: Plain Text 6">
                <a:extLst>
                  <a:ext uri="{FF2B5EF4-FFF2-40B4-BE49-F238E27FC236}">
                    <a16:creationId xmlns:a16="http://schemas.microsoft.com/office/drawing/2014/main" xmlns="" id="{00000000-0008-0000-0A00-00000A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754" y="1651"/>
                <a:ext cx="5798" cy="369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2000" b="1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SMKN 2 MATARAM</a:t>
                </a:r>
              </a:p>
            </xdr:txBody>
          </xdr:sp>
          <xdr:sp macro="" textlink="">
            <xdr:nvSpPr>
              <xdr:cNvPr id="11" name="WordArt 5662">
                <a:extLst>
                  <a:ext uri="{FF2B5EF4-FFF2-40B4-BE49-F238E27FC236}">
                    <a16:creationId xmlns:a16="http://schemas.microsoft.com/office/drawing/2014/main" xmlns="" id="{00000000-0008-0000-0A00-00000B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460" y="1245"/>
                <a:ext cx="6532" cy="295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DINAS PENDIDIKAN DAN KEBUDAYAAN</a:t>
                </a:r>
              </a:p>
            </xdr:txBody>
          </xdr:sp>
        </xdr:grpSp>
      </xdr:grpSp>
      <xdr:cxnSp macro="">
        <xdr:nvCxnSpPr>
          <xdr:cNvPr id="4" name="Straight Connector 10">
            <a:extLst>
              <a:ext uri="{FF2B5EF4-FFF2-40B4-BE49-F238E27FC236}">
                <a16:creationId xmlns:a16="http://schemas.microsoft.com/office/drawing/2014/main" xmlns="" id="{00000000-0008-0000-0A00-000004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0813" y="927398"/>
            <a:ext cx="7277539" cy="0"/>
          </a:xfrm>
          <a:prstGeom prst="straightConnector1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20</xdr:col>
      <xdr:colOff>28575</xdr:colOff>
      <xdr:row>4</xdr:row>
      <xdr:rowOff>160502</xdr:rowOff>
    </xdr:to>
    <xdr:grpSp>
      <xdr:nvGrpSpPr>
        <xdr:cNvPr id="2" name="Group 12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pSpPr>
          <a:grpSpLocks/>
        </xdr:cNvGrpSpPr>
      </xdr:nvGrpSpPr>
      <xdr:grpSpPr bwMode="auto">
        <a:xfrm>
          <a:off x="295275" y="0"/>
          <a:ext cx="6753225" cy="922502"/>
          <a:chOff x="38100" y="47923"/>
          <a:chExt cx="7290252" cy="926007"/>
        </a:xfrm>
      </xdr:grpSpPr>
      <xdr:grpSp>
        <xdr:nvGrpSpPr>
          <xdr:cNvPr id="3" name="Group 5654">
            <a:extLst>
              <a:ext uri="{FF2B5EF4-FFF2-40B4-BE49-F238E27FC236}">
                <a16:creationId xmlns:a16="http://schemas.microsoft.com/office/drawing/2014/main" xmlns="" id="{00000000-0008-0000-0E00-000003000000}"/>
              </a:ext>
            </a:extLst>
          </xdr:cNvPr>
          <xdr:cNvGrpSpPr>
            <a:grpSpLocks/>
          </xdr:cNvGrpSpPr>
        </xdr:nvGrpSpPr>
        <xdr:grpSpPr bwMode="auto">
          <a:xfrm>
            <a:off x="38100" y="47923"/>
            <a:ext cx="7277539" cy="926007"/>
            <a:chOff x="1332" y="876"/>
            <a:chExt cx="9732" cy="1791"/>
          </a:xfrm>
        </xdr:grpSpPr>
        <xdr:cxnSp macro="">
          <xdr:nvCxnSpPr>
            <xdr:cNvPr id="5" name="Straight Connector 9">
              <a:extLst>
                <a:ext uri="{FF2B5EF4-FFF2-40B4-BE49-F238E27FC236}">
                  <a16:creationId xmlns:a16="http://schemas.microsoft.com/office/drawing/2014/main" xmlns="" id="{00000000-0008-0000-0E00-000005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332" y="2667"/>
              <a:ext cx="9732" cy="0"/>
            </a:xfrm>
            <a:prstGeom prst="straightConnector1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grpSp>
          <xdr:nvGrpSpPr>
            <xdr:cNvPr id="6" name="Group 5656">
              <a:extLst>
                <a:ext uri="{FF2B5EF4-FFF2-40B4-BE49-F238E27FC236}">
                  <a16:creationId xmlns:a16="http://schemas.microsoft.com/office/drawing/2014/main" xmlns="" id="{00000000-0008-0000-0E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332" y="876"/>
              <a:ext cx="9709" cy="1680"/>
              <a:chOff x="1332" y="876"/>
              <a:chExt cx="9709" cy="1680"/>
            </a:xfrm>
          </xdr:grpSpPr>
          <xdr:pic>
            <xdr:nvPicPr>
              <xdr:cNvPr id="7" name="Picture 17" descr="22logo ntb benar">
                <a:extLst>
                  <a:ext uri="{FF2B5EF4-FFF2-40B4-BE49-F238E27FC236}">
                    <a16:creationId xmlns:a16="http://schemas.microsoft.com/office/drawing/2014/main" xmlns="" id="{00000000-0008-0000-0E00-000007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332" y="909"/>
                <a:ext cx="1154" cy="155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sp macro="" textlink="">
            <xdr:nvSpPr>
              <xdr:cNvPr id="8" name="WordArt: Plain Text 4">
                <a:extLst>
                  <a:ext uri="{FF2B5EF4-FFF2-40B4-BE49-F238E27FC236}">
                    <a16:creationId xmlns:a16="http://schemas.microsoft.com/office/drawing/2014/main" xmlns="" id="{00000000-0008-0000-0E00-000008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604" y="2168"/>
                <a:ext cx="8440" cy="388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Jalan Pemuda No. 18 Telp. (0370) 633654 Fax (0370) 629584  Mataram Nusa Tenggara Barat 83125</a:t>
                </a:r>
              </a:p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http://smkn2mataram.sch.id                  email : smkn2mataram@gmail.com</a:t>
                </a:r>
              </a:p>
            </xdr:txBody>
          </xdr:sp>
          <xdr:sp macro="" textlink="">
            <xdr:nvSpPr>
              <xdr:cNvPr id="9" name="WordArt: Plain Text 5">
                <a:extLst>
                  <a:ext uri="{FF2B5EF4-FFF2-40B4-BE49-F238E27FC236}">
                    <a16:creationId xmlns:a16="http://schemas.microsoft.com/office/drawing/2014/main" xmlns="" id="{00000000-0008-0000-0E00-000009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775" y="876"/>
                <a:ext cx="8012" cy="222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PEMERINTAH PROVINSI NUSA TENGGARA BARAT</a:t>
                </a:r>
              </a:p>
            </xdr:txBody>
          </xdr:sp>
          <xdr:sp macro="" textlink="">
            <xdr:nvSpPr>
              <xdr:cNvPr id="10" name="WordArt: Plain Text 6">
                <a:extLst>
                  <a:ext uri="{FF2B5EF4-FFF2-40B4-BE49-F238E27FC236}">
                    <a16:creationId xmlns:a16="http://schemas.microsoft.com/office/drawing/2014/main" xmlns="" id="{00000000-0008-0000-0E00-00000A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754" y="1651"/>
                <a:ext cx="5798" cy="369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2000" b="1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SMKN 2 MATARAM</a:t>
                </a:r>
              </a:p>
            </xdr:txBody>
          </xdr:sp>
          <xdr:sp macro="" textlink="">
            <xdr:nvSpPr>
              <xdr:cNvPr id="11" name="WordArt 5662">
                <a:extLst>
                  <a:ext uri="{FF2B5EF4-FFF2-40B4-BE49-F238E27FC236}">
                    <a16:creationId xmlns:a16="http://schemas.microsoft.com/office/drawing/2014/main" xmlns="" id="{00000000-0008-0000-0E00-00000B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460" y="1245"/>
                <a:ext cx="6532" cy="295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DINAS PENDIDIKAN DAN KEBUDAYAAN</a:t>
                </a:r>
              </a:p>
            </xdr:txBody>
          </xdr:sp>
        </xdr:grpSp>
      </xdr:grpSp>
      <xdr:cxnSp macro="">
        <xdr:nvCxnSpPr>
          <xdr:cNvPr id="4" name="Straight Connector 10">
            <a:extLst>
              <a:ext uri="{FF2B5EF4-FFF2-40B4-BE49-F238E27FC236}">
                <a16:creationId xmlns:a16="http://schemas.microsoft.com/office/drawing/2014/main" xmlns="" id="{00000000-0008-0000-0E00-000004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0813" y="927398"/>
            <a:ext cx="7277539" cy="0"/>
          </a:xfrm>
          <a:prstGeom prst="straightConnector1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19</xdr:col>
      <xdr:colOff>304800</xdr:colOff>
      <xdr:row>4</xdr:row>
      <xdr:rowOff>160502</xdr:rowOff>
    </xdr:to>
    <xdr:grpSp>
      <xdr:nvGrpSpPr>
        <xdr:cNvPr id="2" name="Group 12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pSpPr>
          <a:grpSpLocks/>
        </xdr:cNvGrpSpPr>
      </xdr:nvGrpSpPr>
      <xdr:grpSpPr bwMode="auto">
        <a:xfrm>
          <a:off x="295275" y="0"/>
          <a:ext cx="6677025" cy="922502"/>
          <a:chOff x="38100" y="47923"/>
          <a:chExt cx="7290252" cy="926007"/>
        </a:xfrm>
      </xdr:grpSpPr>
      <xdr:grpSp>
        <xdr:nvGrpSpPr>
          <xdr:cNvPr id="3" name="Group 5654">
            <a:extLst>
              <a:ext uri="{FF2B5EF4-FFF2-40B4-BE49-F238E27FC236}">
                <a16:creationId xmlns:a16="http://schemas.microsoft.com/office/drawing/2014/main" xmlns="" id="{00000000-0008-0000-0C00-000003000000}"/>
              </a:ext>
            </a:extLst>
          </xdr:cNvPr>
          <xdr:cNvGrpSpPr>
            <a:grpSpLocks/>
          </xdr:cNvGrpSpPr>
        </xdr:nvGrpSpPr>
        <xdr:grpSpPr bwMode="auto">
          <a:xfrm>
            <a:off x="38100" y="47923"/>
            <a:ext cx="7277539" cy="926007"/>
            <a:chOff x="1332" y="876"/>
            <a:chExt cx="9732" cy="1791"/>
          </a:xfrm>
        </xdr:grpSpPr>
        <xdr:cxnSp macro="">
          <xdr:nvCxnSpPr>
            <xdr:cNvPr id="5" name="Straight Connector 9">
              <a:extLst>
                <a:ext uri="{FF2B5EF4-FFF2-40B4-BE49-F238E27FC236}">
                  <a16:creationId xmlns:a16="http://schemas.microsoft.com/office/drawing/2014/main" xmlns="" id="{00000000-0008-0000-0C00-000005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332" y="2667"/>
              <a:ext cx="9732" cy="0"/>
            </a:xfrm>
            <a:prstGeom prst="straightConnector1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grpSp>
          <xdr:nvGrpSpPr>
            <xdr:cNvPr id="6" name="Group 5656">
              <a:extLst>
                <a:ext uri="{FF2B5EF4-FFF2-40B4-BE49-F238E27FC236}">
                  <a16:creationId xmlns:a16="http://schemas.microsoft.com/office/drawing/2014/main" xmlns="" id="{00000000-0008-0000-0C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332" y="876"/>
              <a:ext cx="9709" cy="1680"/>
              <a:chOff x="1332" y="876"/>
              <a:chExt cx="9709" cy="1680"/>
            </a:xfrm>
          </xdr:grpSpPr>
          <xdr:pic>
            <xdr:nvPicPr>
              <xdr:cNvPr id="7" name="Picture 17" descr="22logo ntb benar">
                <a:extLst>
                  <a:ext uri="{FF2B5EF4-FFF2-40B4-BE49-F238E27FC236}">
                    <a16:creationId xmlns:a16="http://schemas.microsoft.com/office/drawing/2014/main" xmlns="" id="{00000000-0008-0000-0C00-000007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332" y="909"/>
                <a:ext cx="1154" cy="155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sp macro="" textlink="">
            <xdr:nvSpPr>
              <xdr:cNvPr id="8" name="WordArt: Plain Text 4">
                <a:extLst>
                  <a:ext uri="{FF2B5EF4-FFF2-40B4-BE49-F238E27FC236}">
                    <a16:creationId xmlns:a16="http://schemas.microsoft.com/office/drawing/2014/main" xmlns="" id="{00000000-0008-0000-0C00-000008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604" y="2168"/>
                <a:ext cx="8440" cy="388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Jalan Pemuda No. 18 Telp. (0370) 633654 Fax (0370) 629584  Mataram Nusa Tenggara Barat 83125</a:t>
                </a:r>
              </a:p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http://smkn2mataram.sch.id                  email : smkn2mataram@gmail.com</a:t>
                </a:r>
              </a:p>
            </xdr:txBody>
          </xdr:sp>
          <xdr:sp macro="" textlink="">
            <xdr:nvSpPr>
              <xdr:cNvPr id="9" name="WordArt: Plain Text 5">
                <a:extLst>
                  <a:ext uri="{FF2B5EF4-FFF2-40B4-BE49-F238E27FC236}">
                    <a16:creationId xmlns:a16="http://schemas.microsoft.com/office/drawing/2014/main" xmlns="" id="{00000000-0008-0000-0C00-000009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775" y="876"/>
                <a:ext cx="8012" cy="222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PEMERINTAH PROVINSI NUSA TENGGARA BARAT</a:t>
                </a:r>
              </a:p>
            </xdr:txBody>
          </xdr:sp>
          <xdr:sp macro="" textlink="">
            <xdr:nvSpPr>
              <xdr:cNvPr id="10" name="WordArt: Plain Text 6">
                <a:extLst>
                  <a:ext uri="{FF2B5EF4-FFF2-40B4-BE49-F238E27FC236}">
                    <a16:creationId xmlns:a16="http://schemas.microsoft.com/office/drawing/2014/main" xmlns="" id="{00000000-0008-0000-0C00-00000A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754" y="1651"/>
                <a:ext cx="5798" cy="369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2000" b="1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SMKN 2 MATARAM</a:t>
                </a:r>
              </a:p>
            </xdr:txBody>
          </xdr:sp>
          <xdr:sp macro="" textlink="">
            <xdr:nvSpPr>
              <xdr:cNvPr id="11" name="WordArt 5662">
                <a:extLst>
                  <a:ext uri="{FF2B5EF4-FFF2-40B4-BE49-F238E27FC236}">
                    <a16:creationId xmlns:a16="http://schemas.microsoft.com/office/drawing/2014/main" xmlns="" id="{00000000-0008-0000-0C00-00000B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460" y="1245"/>
                <a:ext cx="6532" cy="295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DINAS PENDIDIKAN DAN KEBUDAYAAN</a:t>
                </a:r>
              </a:p>
            </xdr:txBody>
          </xdr:sp>
        </xdr:grpSp>
      </xdr:grpSp>
      <xdr:cxnSp macro="">
        <xdr:nvCxnSpPr>
          <xdr:cNvPr id="4" name="Straight Connector 10">
            <a:extLst>
              <a:ext uri="{FF2B5EF4-FFF2-40B4-BE49-F238E27FC236}">
                <a16:creationId xmlns:a16="http://schemas.microsoft.com/office/drawing/2014/main" xmlns="" id="{00000000-0008-0000-0C00-000004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0813" y="927398"/>
            <a:ext cx="7277539" cy="0"/>
          </a:xfrm>
          <a:prstGeom prst="straightConnector1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20</xdr:col>
      <xdr:colOff>28575</xdr:colOff>
      <xdr:row>4</xdr:row>
      <xdr:rowOff>160502</xdr:rowOff>
    </xdr:to>
    <xdr:grpSp>
      <xdr:nvGrpSpPr>
        <xdr:cNvPr id="2" name="Group 1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pSpPr>
          <a:grpSpLocks/>
        </xdr:cNvGrpSpPr>
      </xdr:nvGrpSpPr>
      <xdr:grpSpPr bwMode="auto">
        <a:xfrm>
          <a:off x="295275" y="0"/>
          <a:ext cx="6762750" cy="922502"/>
          <a:chOff x="38100" y="47923"/>
          <a:chExt cx="7290252" cy="926007"/>
        </a:xfrm>
      </xdr:grpSpPr>
      <xdr:grpSp>
        <xdr:nvGrpSpPr>
          <xdr:cNvPr id="3" name="Group 5654">
            <a:extLst>
              <a:ext uri="{FF2B5EF4-FFF2-40B4-BE49-F238E27FC236}">
                <a16:creationId xmlns:a16="http://schemas.microsoft.com/office/drawing/2014/main" xmlns="" id="{00000000-0008-0000-0600-000003000000}"/>
              </a:ext>
            </a:extLst>
          </xdr:cNvPr>
          <xdr:cNvGrpSpPr>
            <a:grpSpLocks/>
          </xdr:cNvGrpSpPr>
        </xdr:nvGrpSpPr>
        <xdr:grpSpPr bwMode="auto">
          <a:xfrm>
            <a:off x="38100" y="47923"/>
            <a:ext cx="7277539" cy="926007"/>
            <a:chOff x="1332" y="876"/>
            <a:chExt cx="9732" cy="1791"/>
          </a:xfrm>
        </xdr:grpSpPr>
        <xdr:cxnSp macro="">
          <xdr:nvCxnSpPr>
            <xdr:cNvPr id="5" name="Straight Connector 9">
              <a:extLst>
                <a:ext uri="{FF2B5EF4-FFF2-40B4-BE49-F238E27FC236}">
                  <a16:creationId xmlns:a16="http://schemas.microsoft.com/office/drawing/2014/main" xmlns="" id="{00000000-0008-0000-0600-000005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332" y="2667"/>
              <a:ext cx="9732" cy="0"/>
            </a:xfrm>
            <a:prstGeom prst="straightConnector1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grpSp>
          <xdr:nvGrpSpPr>
            <xdr:cNvPr id="6" name="Group 5656">
              <a:extLst>
                <a:ext uri="{FF2B5EF4-FFF2-40B4-BE49-F238E27FC236}">
                  <a16:creationId xmlns:a16="http://schemas.microsoft.com/office/drawing/2014/main" xmlns="" id="{00000000-0008-0000-06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332" y="876"/>
              <a:ext cx="9709" cy="1680"/>
              <a:chOff x="1332" y="876"/>
              <a:chExt cx="9709" cy="1680"/>
            </a:xfrm>
          </xdr:grpSpPr>
          <xdr:pic>
            <xdr:nvPicPr>
              <xdr:cNvPr id="7" name="Picture 17" descr="22logo ntb benar">
                <a:extLst>
                  <a:ext uri="{FF2B5EF4-FFF2-40B4-BE49-F238E27FC236}">
                    <a16:creationId xmlns:a16="http://schemas.microsoft.com/office/drawing/2014/main" xmlns="" id="{00000000-0008-0000-0600-000007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332" y="909"/>
                <a:ext cx="1154" cy="155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sp macro="" textlink="">
            <xdr:nvSpPr>
              <xdr:cNvPr id="8" name="WordArt: Plain Text 4">
                <a:extLst>
                  <a:ext uri="{FF2B5EF4-FFF2-40B4-BE49-F238E27FC236}">
                    <a16:creationId xmlns:a16="http://schemas.microsoft.com/office/drawing/2014/main" xmlns="" id="{00000000-0008-0000-0600-000008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604" y="2168"/>
                <a:ext cx="8440" cy="388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Jalan Pemuda No. 18 Telp. (0370) 633654 Fax (0370) 629584  Mataram Nusa Tenggara Barat 83125</a:t>
                </a:r>
              </a:p>
              <a:p>
                <a:pPr algn="ctr" rtl="0">
                  <a:lnSpc>
                    <a:spcPts val="1100"/>
                  </a:lnSpc>
                  <a:buNone/>
                </a:pPr>
                <a:r>
                  <a:rPr lang="id-ID" sz="10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http://smkn2mataram.sch.id                  email : smkn2mataram@gmail.com</a:t>
                </a:r>
              </a:p>
            </xdr:txBody>
          </xdr:sp>
          <xdr:sp macro="" textlink="">
            <xdr:nvSpPr>
              <xdr:cNvPr id="9" name="WordArt: Plain Text 5">
                <a:extLst>
                  <a:ext uri="{FF2B5EF4-FFF2-40B4-BE49-F238E27FC236}">
                    <a16:creationId xmlns:a16="http://schemas.microsoft.com/office/drawing/2014/main" xmlns="" id="{00000000-0008-0000-0600-000009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2775" y="876"/>
                <a:ext cx="8012" cy="222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PEMERINTAH PROVINSI NUSA TENGGARA BARAT</a:t>
                </a:r>
              </a:p>
            </xdr:txBody>
          </xdr:sp>
          <xdr:sp macro="" textlink="">
            <xdr:nvSpPr>
              <xdr:cNvPr id="10" name="WordArt: Plain Text 6">
                <a:extLst>
                  <a:ext uri="{FF2B5EF4-FFF2-40B4-BE49-F238E27FC236}">
                    <a16:creationId xmlns:a16="http://schemas.microsoft.com/office/drawing/2014/main" xmlns="" id="{00000000-0008-0000-0600-00000A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754" y="1651"/>
                <a:ext cx="5798" cy="369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2000" b="1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SMKN 2 MATARAM</a:t>
                </a:r>
              </a:p>
            </xdr:txBody>
          </xdr:sp>
          <xdr:sp macro="" textlink="">
            <xdr:nvSpPr>
              <xdr:cNvPr id="11" name="WordArt 5662">
                <a:extLst>
                  <a:ext uri="{FF2B5EF4-FFF2-40B4-BE49-F238E27FC236}">
                    <a16:creationId xmlns:a16="http://schemas.microsoft.com/office/drawing/2014/main" xmlns="" id="{00000000-0008-0000-0600-00000B000000}"/>
                  </a:ext>
                </a:extLst>
              </xdr:cNvPr>
              <xdr:cNvSpPr>
                <a:spLocks noChangeArrowheads="1" noChangeShapeType="1" noTextEdit="1"/>
              </xdr:cNvSpPr>
            </xdr:nvSpPr>
            <xdr:spPr bwMode="auto">
              <a:xfrm>
                <a:off x="3460" y="1245"/>
                <a:ext cx="6532" cy="295"/>
              </a:xfrm>
              <a:prstGeom prst="rect">
                <a:avLst/>
              </a:prstGeom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none" fromWordArt="1">
                <a:prstTxWarp prst="textPlain">
                  <a:avLst>
                    <a:gd name="adj" fmla="val 50000"/>
                  </a:avLst>
                </a:prstTxWarp>
              </a:bodyPr>
              <a:lstStyle/>
              <a:p>
                <a:pPr algn="ctr" rtl="0">
                  <a:buNone/>
                </a:pPr>
                <a:r>
                  <a:rPr lang="id-ID" sz="1400" spc="0">
                    <a:ln>
                      <a:noFill/>
                    </a:ln>
                    <a:solidFill>
                      <a:srgbClr val="000000"/>
                    </a:solidFill>
                    <a:effectLst>
                      <a:outerShdw algn="ctr" rotWithShape="0">
                        <a:srgbClr val="B2B2B2">
                          <a:alpha val="78999"/>
                        </a:srgbClr>
                      </a:out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DINAS PENDIDIKAN DAN KEBUDAYAAN</a:t>
                </a:r>
              </a:p>
            </xdr:txBody>
          </xdr:sp>
        </xdr:grpSp>
      </xdr:grpSp>
      <xdr:cxnSp macro="">
        <xdr:nvCxnSpPr>
          <xdr:cNvPr id="4" name="Straight Connector 10">
            <a:extLst>
              <a:ext uri="{FF2B5EF4-FFF2-40B4-BE49-F238E27FC236}">
                <a16:creationId xmlns:a16="http://schemas.microsoft.com/office/drawing/2014/main" xmlns="" id="{00000000-0008-0000-0600-000004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0813" y="927398"/>
            <a:ext cx="7277539" cy="0"/>
          </a:xfrm>
          <a:prstGeom prst="straightConnector1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RFAN%202022/IRFAN/3.IRFAN%202023/KESISWAAN%202023/DAFTAR%20HADIR/revisi%20alfa%20c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BRT1 (2)"/>
      <sheetName val="XBDG1 (2)"/>
      <sheetName val="XBRT2 (2)"/>
      <sheetName val="XBDG2"/>
    </sheetNames>
    <sheetDataSet>
      <sheetData sheetId="0"/>
      <sheetData sheetId="1"/>
      <sheetData sheetId="2"/>
      <sheetData sheetId="3">
        <row r="14">
          <cell r="W14">
            <v>32</v>
          </cell>
        </row>
        <row r="15">
          <cell r="W15">
            <v>2</v>
          </cell>
        </row>
        <row r="16">
          <cell r="W16">
            <v>0</v>
          </cell>
        </row>
        <row r="17">
          <cell r="W17">
            <v>0</v>
          </cell>
        </row>
        <row r="18">
          <cell r="W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view="pageBreakPreview" topLeftCell="A4" zoomScaleNormal="40" zoomScaleSheetLayoutView="100" workbookViewId="0">
      <selection activeCell="E55" sqref="E55"/>
    </sheetView>
  </sheetViews>
  <sheetFormatPr defaultRowHeight="12.75" x14ac:dyDescent="0.2"/>
  <cols>
    <col min="1" max="1" width="10.42578125" style="32" customWidth="1"/>
    <col min="2" max="2" width="7" style="32" bestFit="1" customWidth="1"/>
    <col min="3" max="3" width="6.7109375" style="38" customWidth="1"/>
    <col min="4" max="4" width="31.42578125" style="32" customWidth="1"/>
    <col min="5" max="5" width="12.28515625" style="32" customWidth="1"/>
    <col min="6" max="6" width="17.85546875" style="32" customWidth="1"/>
    <col min="7" max="8" width="9.140625" style="32"/>
    <col min="9" max="9" width="10.85546875" style="32" customWidth="1"/>
    <col min="10" max="10" width="8.5703125" style="32" bestFit="1" customWidth="1"/>
    <col min="11" max="16384" width="9.140625" style="32"/>
  </cols>
  <sheetData>
    <row r="1" spans="2:10" ht="18" x14ac:dyDescent="0.25">
      <c r="B1" s="247" t="s">
        <v>32</v>
      </c>
      <c r="C1" s="247"/>
      <c r="D1" s="247"/>
      <c r="E1" s="247"/>
      <c r="F1" s="247"/>
      <c r="H1" s="55" t="s">
        <v>605</v>
      </c>
    </row>
    <row r="2" spans="2:10" ht="18" x14ac:dyDescent="0.25">
      <c r="B2" s="247" t="s">
        <v>33</v>
      </c>
      <c r="C2" s="247"/>
      <c r="D2" s="247"/>
      <c r="E2" s="247"/>
      <c r="F2" s="247"/>
      <c r="H2" s="32" t="s">
        <v>84</v>
      </c>
    </row>
    <row r="3" spans="2:10" ht="18" x14ac:dyDescent="0.25">
      <c r="B3" s="247" t="s">
        <v>632</v>
      </c>
      <c r="C3" s="247"/>
      <c r="D3" s="247"/>
      <c r="E3" s="247"/>
      <c r="F3" s="247"/>
      <c r="H3" s="32" t="s">
        <v>85</v>
      </c>
    </row>
    <row r="4" spans="2:10" x14ac:dyDescent="0.2">
      <c r="B4" s="248"/>
      <c r="C4" s="248"/>
      <c r="D4" s="248"/>
      <c r="E4" s="248"/>
      <c r="H4" s="32" t="s">
        <v>87</v>
      </c>
    </row>
    <row r="6" spans="2:10" ht="12.75" customHeight="1" x14ac:dyDescent="0.2">
      <c r="B6" s="242" t="s">
        <v>598</v>
      </c>
      <c r="C6" s="33">
        <f>'AKT1'!E60</f>
        <v>6</v>
      </c>
      <c r="D6" s="34" t="s">
        <v>34</v>
      </c>
      <c r="E6" s="243">
        <f>C8</f>
        <v>36</v>
      </c>
      <c r="F6" s="244">
        <f>SUM(E6+E9+E12)</f>
        <v>107</v>
      </c>
      <c r="H6" s="32" t="s">
        <v>69</v>
      </c>
    </row>
    <row r="7" spans="2:10" ht="12.75" customHeight="1" x14ac:dyDescent="0.2">
      <c r="B7" s="242"/>
      <c r="C7" s="33">
        <f>'AKT1'!E61</f>
        <v>30</v>
      </c>
      <c r="D7" s="34" t="s">
        <v>35</v>
      </c>
      <c r="E7" s="243"/>
      <c r="F7" s="245"/>
    </row>
    <row r="8" spans="2:10" ht="12.75" customHeight="1" x14ac:dyDescent="0.2">
      <c r="B8" s="242"/>
      <c r="C8" s="33">
        <f>SUM(C6:C7)</f>
        <v>36</v>
      </c>
      <c r="D8" s="34" t="s">
        <v>36</v>
      </c>
      <c r="E8" s="243"/>
      <c r="F8" s="245"/>
    </row>
    <row r="9" spans="2:10" ht="13.5" customHeight="1" x14ac:dyDescent="0.2">
      <c r="B9" s="242" t="s">
        <v>633</v>
      </c>
      <c r="C9" s="33">
        <f>'AKT2'!E60</f>
        <v>4</v>
      </c>
      <c r="D9" s="34" t="s">
        <v>34</v>
      </c>
      <c r="E9" s="243">
        <f>C11</f>
        <v>35</v>
      </c>
      <c r="F9" s="245"/>
    </row>
    <row r="10" spans="2:10" ht="12.75" customHeight="1" x14ac:dyDescent="0.2">
      <c r="B10" s="242"/>
      <c r="C10" s="33">
        <f>'AKT2'!E61</f>
        <v>31</v>
      </c>
      <c r="D10" s="34" t="s">
        <v>35</v>
      </c>
      <c r="E10" s="243"/>
      <c r="F10" s="245"/>
    </row>
    <row r="11" spans="2:10" ht="13.5" customHeight="1" x14ac:dyDescent="0.2">
      <c r="B11" s="242"/>
      <c r="C11" s="33">
        <f t="shared" ref="C11" si="0">SUM(C9:C10)</f>
        <v>35</v>
      </c>
      <c r="D11" s="34" t="s">
        <v>36</v>
      </c>
      <c r="E11" s="243"/>
      <c r="F11" s="245"/>
      <c r="I11" s="32" t="s">
        <v>48</v>
      </c>
    </row>
    <row r="12" spans="2:10" ht="13.5" customHeight="1" x14ac:dyDescent="0.2">
      <c r="B12" s="242" t="s">
        <v>600</v>
      </c>
      <c r="C12" s="33">
        <f>BDG!E60</f>
        <v>18</v>
      </c>
      <c r="D12" s="34" t="s">
        <v>34</v>
      </c>
      <c r="E12" s="243">
        <f>C14</f>
        <v>36</v>
      </c>
      <c r="F12" s="245"/>
    </row>
    <row r="13" spans="2:10" ht="13.5" customHeight="1" x14ac:dyDescent="0.2">
      <c r="B13" s="242"/>
      <c r="C13" s="33">
        <f>BDG!E61</f>
        <v>18</v>
      </c>
      <c r="D13" s="34" t="s">
        <v>35</v>
      </c>
      <c r="E13" s="243"/>
      <c r="F13" s="245"/>
    </row>
    <row r="14" spans="2:10" ht="13.5" customHeight="1" x14ac:dyDescent="0.2">
      <c r="B14" s="242"/>
      <c r="C14" s="33">
        <f t="shared" ref="C14" si="1">SUM(C12:C13)</f>
        <v>36</v>
      </c>
      <c r="D14" s="34" t="s">
        <v>36</v>
      </c>
      <c r="E14" s="243"/>
      <c r="F14" s="246"/>
    </row>
    <row r="15" spans="2:10" ht="13.5" customHeight="1" x14ac:dyDescent="0.2">
      <c r="B15" s="242" t="s">
        <v>601</v>
      </c>
      <c r="C15" s="33">
        <f>'BRT1'!E60</f>
        <v>7</v>
      </c>
      <c r="D15" s="34" t="s">
        <v>34</v>
      </c>
      <c r="E15" s="243">
        <f>C17</f>
        <v>34</v>
      </c>
      <c r="F15" s="257">
        <f>SUM(E15:E23)</f>
        <v>103</v>
      </c>
      <c r="I15" s="32" t="s">
        <v>49</v>
      </c>
    </row>
    <row r="16" spans="2:10" ht="12.75" customHeight="1" x14ac:dyDescent="0.2">
      <c r="B16" s="242"/>
      <c r="C16" s="33">
        <f>'BRT1'!E61</f>
        <v>27</v>
      </c>
      <c r="D16" s="34" t="s">
        <v>35</v>
      </c>
      <c r="E16" s="243"/>
      <c r="F16" s="257"/>
      <c r="I16" s="32" t="s">
        <v>44</v>
      </c>
      <c r="J16" s="32" t="e">
        <f>SUM(C6,#REF!,#REF!,C9,C15,#REF!,C21,#REF!,C27,#REF!,C33,#REF!,C39,#REF!,#REF!,C45)</f>
        <v>#REF!</v>
      </c>
    </row>
    <row r="17" spans="2:11" ht="13.5" customHeight="1" x14ac:dyDescent="0.2">
      <c r="B17" s="242"/>
      <c r="C17" s="33">
        <f>SUM(C15:C16)</f>
        <v>34</v>
      </c>
      <c r="D17" s="34" t="s">
        <v>36</v>
      </c>
      <c r="E17" s="243"/>
      <c r="F17" s="257"/>
      <c r="I17" s="32" t="s">
        <v>45</v>
      </c>
      <c r="J17" s="32" t="e">
        <f>SUM(C7,#REF!,#REF!,C10,C16,#REF!,C22,#REF!,C28,#REF!,C34,#REF!,C40,#REF!,#REF!,C46)</f>
        <v>#REF!</v>
      </c>
    </row>
    <row r="18" spans="2:11" ht="13.5" customHeight="1" x14ac:dyDescent="0.2">
      <c r="B18" s="242" t="s">
        <v>602</v>
      </c>
      <c r="C18" s="33">
        <f>'BRT2'!E60</f>
        <v>13</v>
      </c>
      <c r="D18" s="34" t="s">
        <v>34</v>
      </c>
      <c r="E18" s="249">
        <f>C20</f>
        <v>33</v>
      </c>
      <c r="F18" s="257"/>
    </row>
    <row r="19" spans="2:11" ht="13.5" customHeight="1" x14ac:dyDescent="0.2">
      <c r="B19" s="242"/>
      <c r="C19" s="33">
        <f>'BRT2'!E61</f>
        <v>20</v>
      </c>
      <c r="D19" s="34" t="s">
        <v>35</v>
      </c>
      <c r="E19" s="250"/>
      <c r="F19" s="257"/>
    </row>
    <row r="20" spans="2:11" ht="13.5" customHeight="1" x14ac:dyDescent="0.2">
      <c r="B20" s="242"/>
      <c r="C20" s="33">
        <f>SUM(C18:C19)</f>
        <v>33</v>
      </c>
      <c r="D20" s="34" t="s">
        <v>36</v>
      </c>
      <c r="E20" s="251"/>
      <c r="F20" s="257"/>
    </row>
    <row r="21" spans="2:11" ht="13.5" customHeight="1" x14ac:dyDescent="0.2">
      <c r="B21" s="258" t="s">
        <v>599</v>
      </c>
      <c r="C21" s="33">
        <f>LPS!E60</f>
        <v>7</v>
      </c>
      <c r="D21" s="34" t="s">
        <v>34</v>
      </c>
      <c r="E21" s="243">
        <f>C23</f>
        <v>36</v>
      </c>
      <c r="F21" s="257"/>
      <c r="I21" s="32" t="s">
        <v>50</v>
      </c>
      <c r="J21" s="32" t="e">
        <f>SUM(J16:J17)</f>
        <v>#REF!</v>
      </c>
    </row>
    <row r="22" spans="2:11" ht="12.75" customHeight="1" x14ac:dyDescent="0.2">
      <c r="B22" s="259"/>
      <c r="C22" s="33">
        <f>LPS!E61</f>
        <v>29</v>
      </c>
      <c r="D22" s="34" t="s">
        <v>35</v>
      </c>
      <c r="E22" s="243"/>
      <c r="F22" s="257"/>
    </row>
    <row r="23" spans="2:11" ht="12.75" customHeight="1" x14ac:dyDescent="0.2">
      <c r="B23" s="260"/>
      <c r="C23" s="33">
        <f>SUM(C21:C22)</f>
        <v>36</v>
      </c>
      <c r="D23" s="34" t="s">
        <v>36</v>
      </c>
      <c r="E23" s="243"/>
      <c r="F23" s="257"/>
    </row>
    <row r="24" spans="2:11" ht="12.75" customHeight="1" x14ac:dyDescent="0.2">
      <c r="B24" s="258" t="s">
        <v>603</v>
      </c>
      <c r="C24" s="33">
        <f>'MPK1'!E60</f>
        <v>3</v>
      </c>
      <c r="D24" s="34" t="s">
        <v>34</v>
      </c>
      <c r="E24" s="249">
        <f>C26</f>
        <v>36</v>
      </c>
      <c r="F24" s="257">
        <f>SUM(E27:E30)</f>
        <v>70</v>
      </c>
    </row>
    <row r="25" spans="2:11" ht="12.75" customHeight="1" x14ac:dyDescent="0.2">
      <c r="B25" s="259"/>
      <c r="C25" s="33">
        <f>'MPK1'!E61</f>
        <v>33</v>
      </c>
      <c r="D25" s="34" t="s">
        <v>35</v>
      </c>
      <c r="E25" s="250"/>
      <c r="F25" s="257"/>
      <c r="I25" s="32" t="s">
        <v>22</v>
      </c>
      <c r="K25" s="32" t="s">
        <v>21</v>
      </c>
    </row>
    <row r="26" spans="2:11" ht="12.75" customHeight="1" x14ac:dyDescent="0.2">
      <c r="B26" s="260"/>
      <c r="C26" s="33">
        <f>SUM(C24:C25)</f>
        <v>36</v>
      </c>
      <c r="D26" s="34" t="s">
        <v>36</v>
      </c>
      <c r="E26" s="251"/>
      <c r="F26" s="257"/>
      <c r="I26" s="32">
        <f>SUM(C6,C9,C12,C15,C18,C21,C24,C27,C30,C33,C36,C39,C42,C45,C48)</f>
        <v>202</v>
      </c>
      <c r="K26" s="32">
        <f>F51-I26</f>
        <v>318</v>
      </c>
    </row>
    <row r="27" spans="2:11" ht="12.75" customHeight="1" x14ac:dyDescent="0.2">
      <c r="B27" s="258" t="s">
        <v>604</v>
      </c>
      <c r="C27" s="33">
        <f>'MPK2'!E60</f>
        <v>2</v>
      </c>
      <c r="D27" s="34" t="s">
        <v>34</v>
      </c>
      <c r="E27" s="243">
        <f>C29</f>
        <v>36</v>
      </c>
      <c r="F27" s="257"/>
    </row>
    <row r="28" spans="2:11" ht="12.75" customHeight="1" x14ac:dyDescent="0.2">
      <c r="B28" s="259"/>
      <c r="C28" s="33">
        <f>'MPK2'!E61</f>
        <v>34</v>
      </c>
      <c r="D28" s="34" t="s">
        <v>35</v>
      </c>
      <c r="E28" s="243"/>
      <c r="F28" s="257"/>
    </row>
    <row r="29" spans="2:11" ht="12.75" customHeight="1" x14ac:dyDescent="0.2">
      <c r="B29" s="260"/>
      <c r="C29" s="33">
        <f>SUM(C27:C28)</f>
        <v>36</v>
      </c>
      <c r="D29" s="34" t="s">
        <v>36</v>
      </c>
      <c r="E29" s="243"/>
      <c r="F29" s="257"/>
    </row>
    <row r="30" spans="2:11" ht="12.75" customHeight="1" x14ac:dyDescent="0.2">
      <c r="B30" s="242" t="s">
        <v>593</v>
      </c>
      <c r="C30" s="33">
        <f>'RPL1'!E60</f>
        <v>21</v>
      </c>
      <c r="D30" s="34" t="s">
        <v>34</v>
      </c>
      <c r="E30" s="249">
        <f>C32</f>
        <v>34</v>
      </c>
      <c r="F30" s="257">
        <f>E30</f>
        <v>34</v>
      </c>
    </row>
    <row r="31" spans="2:11" ht="12.75" customHeight="1" x14ac:dyDescent="0.2">
      <c r="B31" s="242"/>
      <c r="C31" s="33">
        <f>'RPL1'!E61</f>
        <v>13</v>
      </c>
      <c r="D31" s="34" t="s">
        <v>35</v>
      </c>
      <c r="E31" s="250"/>
      <c r="F31" s="257"/>
    </row>
    <row r="32" spans="2:11" ht="12.75" customHeight="1" x14ac:dyDescent="0.2">
      <c r="B32" s="242"/>
      <c r="C32" s="33">
        <f>SUM(C30:C31)</f>
        <v>34</v>
      </c>
      <c r="D32" s="34" t="s">
        <v>36</v>
      </c>
      <c r="E32" s="251"/>
      <c r="F32" s="257"/>
    </row>
    <row r="33" spans="2:9" ht="12.75" customHeight="1" x14ac:dyDescent="0.2">
      <c r="B33" s="258" t="s">
        <v>592</v>
      </c>
      <c r="C33" s="33">
        <f>'RPL2'!E60</f>
        <v>19</v>
      </c>
      <c r="D33" s="34" t="s">
        <v>34</v>
      </c>
      <c r="E33" s="243">
        <f>C35</f>
        <v>35</v>
      </c>
      <c r="F33" s="257">
        <f>SUM(E33)</f>
        <v>35</v>
      </c>
    </row>
    <row r="34" spans="2:9" ht="12.75" customHeight="1" x14ac:dyDescent="0.2">
      <c r="B34" s="259"/>
      <c r="C34" s="33">
        <f>'RPL2'!E61</f>
        <v>16</v>
      </c>
      <c r="D34" s="34" t="s">
        <v>35</v>
      </c>
      <c r="E34" s="243"/>
      <c r="F34" s="257"/>
    </row>
    <row r="35" spans="2:9" ht="13.5" customHeight="1" x14ac:dyDescent="0.2">
      <c r="B35" s="260"/>
      <c r="C35" s="33">
        <f>SUM(C33:C34)</f>
        <v>35</v>
      </c>
      <c r="D35" s="34" t="s">
        <v>36</v>
      </c>
      <c r="E35" s="243"/>
      <c r="F35" s="257"/>
    </row>
    <row r="36" spans="2:9" ht="13.5" customHeight="1" x14ac:dyDescent="0.2">
      <c r="B36" s="258" t="s">
        <v>594</v>
      </c>
      <c r="C36" s="33">
        <f>'RPL3'!E60</f>
        <v>20</v>
      </c>
      <c r="D36" s="34" t="s">
        <v>34</v>
      </c>
      <c r="E36" s="249">
        <f>C38</f>
        <v>34</v>
      </c>
      <c r="F36" s="257">
        <f>SUM(E36:E41)</f>
        <v>68</v>
      </c>
    </row>
    <row r="37" spans="2:9" ht="13.5" customHeight="1" x14ac:dyDescent="0.2">
      <c r="B37" s="259"/>
      <c r="C37" s="33">
        <f>'RPL3'!E61</f>
        <v>14</v>
      </c>
      <c r="D37" s="34" t="s">
        <v>35</v>
      </c>
      <c r="E37" s="250"/>
      <c r="F37" s="257"/>
    </row>
    <row r="38" spans="2:9" ht="13.5" customHeight="1" x14ac:dyDescent="0.2">
      <c r="B38" s="260"/>
      <c r="C38" s="33">
        <f>SUM(C36:C37)</f>
        <v>34</v>
      </c>
      <c r="D38" s="34" t="s">
        <v>36</v>
      </c>
      <c r="E38" s="251"/>
      <c r="F38" s="257"/>
    </row>
    <row r="39" spans="2:9" ht="13.5" customHeight="1" x14ac:dyDescent="0.2">
      <c r="B39" s="242" t="s">
        <v>595</v>
      </c>
      <c r="C39" s="33">
        <f>'TKJ1'!E60</f>
        <v>20</v>
      </c>
      <c r="D39" s="34" t="s">
        <v>34</v>
      </c>
      <c r="E39" s="249">
        <f>C41</f>
        <v>34</v>
      </c>
      <c r="F39" s="257"/>
    </row>
    <row r="40" spans="2:9" ht="13.5" customHeight="1" x14ac:dyDescent="0.2">
      <c r="B40" s="242"/>
      <c r="C40" s="33">
        <f>'TKJ1'!E61</f>
        <v>14</v>
      </c>
      <c r="D40" s="34" t="s">
        <v>35</v>
      </c>
      <c r="E40" s="250"/>
      <c r="F40" s="257"/>
    </row>
    <row r="41" spans="2:9" ht="13.5" customHeight="1" x14ac:dyDescent="0.2">
      <c r="B41" s="242"/>
      <c r="C41" s="33">
        <f t="shared" ref="C41" si="2">SUM(C39:C40)</f>
        <v>34</v>
      </c>
      <c r="D41" s="34" t="s">
        <v>36</v>
      </c>
      <c r="E41" s="251"/>
      <c r="F41" s="257"/>
    </row>
    <row r="42" spans="2:9" ht="13.5" customHeight="1" x14ac:dyDescent="0.2">
      <c r="B42" s="242" t="s">
        <v>596</v>
      </c>
      <c r="C42" s="33">
        <f>'TKJ2'!E60</f>
        <v>22</v>
      </c>
      <c r="D42" s="34" t="s">
        <v>34</v>
      </c>
      <c r="E42" s="249">
        <f>C44</f>
        <v>34</v>
      </c>
      <c r="F42" s="257">
        <f>SUM(E42:E47)</f>
        <v>67</v>
      </c>
    </row>
    <row r="43" spans="2:9" ht="13.5" customHeight="1" x14ac:dyDescent="0.2">
      <c r="B43" s="242"/>
      <c r="C43" s="33">
        <f>'TKJ2'!E61</f>
        <v>12</v>
      </c>
      <c r="D43" s="34" t="s">
        <v>35</v>
      </c>
      <c r="E43" s="250"/>
      <c r="F43" s="257"/>
    </row>
    <row r="44" spans="2:9" ht="13.5" customHeight="1" x14ac:dyDescent="0.2">
      <c r="B44" s="242"/>
      <c r="C44" s="33">
        <f>SUM(C42:C43)</f>
        <v>34</v>
      </c>
      <c r="D44" s="34" t="s">
        <v>36</v>
      </c>
      <c r="E44" s="251"/>
      <c r="F44" s="257"/>
    </row>
    <row r="45" spans="2:9" ht="14.25" customHeight="1" x14ac:dyDescent="0.2">
      <c r="B45" s="242" t="s">
        <v>597</v>
      </c>
      <c r="C45" s="33">
        <f>'TKJ3'!E60</f>
        <v>22</v>
      </c>
      <c r="D45" s="34" t="s">
        <v>34</v>
      </c>
      <c r="E45" s="243">
        <f>C47</f>
        <v>33</v>
      </c>
      <c r="F45" s="257"/>
    </row>
    <row r="46" spans="2:9" ht="14.25" customHeight="1" x14ac:dyDescent="0.2">
      <c r="B46" s="242"/>
      <c r="C46" s="33">
        <f>'TKJ3'!E61</f>
        <v>11</v>
      </c>
      <c r="D46" s="34" t="s">
        <v>35</v>
      </c>
      <c r="E46" s="243"/>
      <c r="F46" s="257"/>
    </row>
    <row r="47" spans="2:9" ht="14.25" customHeight="1" x14ac:dyDescent="0.2">
      <c r="B47" s="242"/>
      <c r="C47" s="33">
        <f>SUM(C45:C46)</f>
        <v>33</v>
      </c>
      <c r="D47" s="34" t="s">
        <v>36</v>
      </c>
      <c r="E47" s="243"/>
      <c r="F47" s="257"/>
      <c r="I47" s="32" t="s">
        <v>48</v>
      </c>
    </row>
    <row r="48" spans="2:9" ht="14.25" customHeight="1" x14ac:dyDescent="0.2">
      <c r="B48" s="242" t="s">
        <v>606</v>
      </c>
      <c r="C48" s="33">
        <f>UPW!E60</f>
        <v>18</v>
      </c>
      <c r="D48" s="34" t="s">
        <v>34</v>
      </c>
      <c r="E48" s="249">
        <f>C50</f>
        <v>36</v>
      </c>
      <c r="F48" s="244">
        <f>E48</f>
        <v>36</v>
      </c>
    </row>
    <row r="49" spans="2:16" ht="14.25" customHeight="1" x14ac:dyDescent="0.2">
      <c r="B49" s="242"/>
      <c r="C49" s="33">
        <f>UPW!E61</f>
        <v>18</v>
      </c>
      <c r="D49" s="34" t="s">
        <v>35</v>
      </c>
      <c r="E49" s="250"/>
      <c r="F49" s="245"/>
    </row>
    <row r="50" spans="2:16" ht="14.25" customHeight="1" x14ac:dyDescent="0.2">
      <c r="B50" s="242"/>
      <c r="C50" s="33">
        <f>SUM(C48:C49)</f>
        <v>36</v>
      </c>
      <c r="D50" s="34" t="s">
        <v>36</v>
      </c>
      <c r="E50" s="251"/>
      <c r="F50" s="246"/>
    </row>
    <row r="51" spans="2:16" ht="12.75" customHeight="1" x14ac:dyDescent="0.2">
      <c r="B51" s="255" t="s">
        <v>38</v>
      </c>
      <c r="C51" s="255"/>
      <c r="D51" s="255"/>
      <c r="E51" s="35">
        <f>SUM(E6:E50)</f>
        <v>522</v>
      </c>
      <c r="F51" s="36">
        <f>SUM(F6:F50)</f>
        <v>520</v>
      </c>
      <c r="I51" s="32" t="s">
        <v>51</v>
      </c>
    </row>
    <row r="52" spans="2:16" ht="12.75" customHeight="1" x14ac:dyDescent="0.2">
      <c r="B52" s="37"/>
      <c r="C52" s="37"/>
      <c r="D52" s="37"/>
      <c r="E52" s="37"/>
      <c r="I52" s="106" t="s">
        <v>0</v>
      </c>
      <c r="J52" s="106" t="s">
        <v>11</v>
      </c>
      <c r="K52" s="106" t="s">
        <v>43</v>
      </c>
      <c r="L52" s="106" t="s">
        <v>53</v>
      </c>
      <c r="M52" s="106" t="s">
        <v>52</v>
      </c>
      <c r="N52" s="106" t="s">
        <v>61</v>
      </c>
      <c r="O52" s="106" t="s">
        <v>36</v>
      </c>
      <c r="P52" s="106" t="s">
        <v>38</v>
      </c>
    </row>
    <row r="53" spans="2:16" ht="12.75" customHeight="1" x14ac:dyDescent="0.2">
      <c r="B53" s="38"/>
      <c r="C53" s="256"/>
      <c r="D53" s="256"/>
      <c r="I53" s="107" t="str">
        <f>B6</f>
        <v>AKT1</v>
      </c>
      <c r="J53" s="109">
        <f>'TKJ3'!W14</f>
        <v>0</v>
      </c>
      <c r="K53" s="109">
        <f>'TKJ3'!W15</f>
        <v>0</v>
      </c>
      <c r="L53" s="109">
        <f>'TKJ3'!W16</f>
        <v>0</v>
      </c>
      <c r="M53" s="109">
        <f>'TKJ3'!W17</f>
        <v>0</v>
      </c>
      <c r="N53" s="109">
        <f>'TKJ3'!W18</f>
        <v>0</v>
      </c>
      <c r="O53" s="109">
        <f>SUM(J53:N53)</f>
        <v>0</v>
      </c>
      <c r="P53" s="139">
        <f>SUM(O53)</f>
        <v>0</v>
      </c>
    </row>
    <row r="54" spans="2:16" ht="12.75" customHeight="1" x14ac:dyDescent="0.2">
      <c r="B54" s="39" t="s">
        <v>39</v>
      </c>
      <c r="C54" s="39"/>
      <c r="D54" s="39"/>
      <c r="E54" s="40" t="s">
        <v>634</v>
      </c>
      <c r="I54" s="108" t="str">
        <f>B9</f>
        <v>AKT2</v>
      </c>
      <c r="J54" s="109">
        <f>'TKJ2'!W14</f>
        <v>0</v>
      </c>
      <c r="K54" s="109">
        <f>'TKJ2'!W15</f>
        <v>0</v>
      </c>
      <c r="L54" s="109">
        <f>'TKJ2'!W16</f>
        <v>0</v>
      </c>
      <c r="M54" s="109">
        <f>'TKJ2'!W17</f>
        <v>0</v>
      </c>
      <c r="N54" s="109">
        <f>'TKJ2'!W18</f>
        <v>0</v>
      </c>
      <c r="O54" s="109">
        <f t="shared" ref="O54:O67" si="3">SUM(J54:N54)</f>
        <v>0</v>
      </c>
      <c r="P54" s="249">
        <f>SUM(O54:O55)</f>
        <v>0</v>
      </c>
    </row>
    <row r="55" spans="2:16" ht="12.75" customHeight="1" x14ac:dyDescent="0.2">
      <c r="B55" s="39" t="s">
        <v>40</v>
      </c>
      <c r="C55" s="39"/>
      <c r="D55" s="39"/>
      <c r="E55" s="40" t="s">
        <v>41</v>
      </c>
      <c r="I55" s="108" t="str">
        <f>B12</f>
        <v>BDG</v>
      </c>
      <c r="J55" s="109">
        <f>'TKJ1'!W14</f>
        <v>0</v>
      </c>
      <c r="K55" s="109">
        <f>'TKJ1'!W15</f>
        <v>0</v>
      </c>
      <c r="L55" s="126">
        <f>'TKJ1'!W16</f>
        <v>0</v>
      </c>
      <c r="M55" s="126">
        <f>'TKJ1'!X17</f>
        <v>0</v>
      </c>
      <c r="N55" s="126">
        <f>'TKJ1'!W18</f>
        <v>0</v>
      </c>
      <c r="O55" s="109">
        <f t="shared" si="3"/>
        <v>0</v>
      </c>
      <c r="P55" s="251"/>
    </row>
    <row r="56" spans="2:16" ht="12.75" customHeight="1" x14ac:dyDescent="0.2">
      <c r="B56" s="39"/>
      <c r="C56" s="39"/>
      <c r="D56" s="39"/>
      <c r="E56" s="40"/>
      <c r="I56" s="108" t="str">
        <f>B15</f>
        <v>BRT1</v>
      </c>
      <c r="J56" s="109">
        <f>'RPL3'!W14</f>
        <v>0</v>
      </c>
      <c r="K56" s="109">
        <f>'RPL3'!W15</f>
        <v>0</v>
      </c>
      <c r="L56" s="109">
        <f>'RPL3'!W16</f>
        <v>0</v>
      </c>
      <c r="M56" s="109">
        <f>'RPL3'!W17</f>
        <v>0</v>
      </c>
      <c r="N56" s="109">
        <f>'RPL3'!W18</f>
        <v>0</v>
      </c>
      <c r="O56" s="109">
        <f t="shared" si="3"/>
        <v>0</v>
      </c>
      <c r="P56" s="249">
        <f>SUM(O56:O57)</f>
        <v>0</v>
      </c>
    </row>
    <row r="57" spans="2:16" ht="12.75" customHeight="1" x14ac:dyDescent="0.2">
      <c r="B57" s="39"/>
      <c r="C57" s="39"/>
      <c r="D57" s="39"/>
      <c r="E57" s="40"/>
      <c r="I57" s="108" t="str">
        <f>B18</f>
        <v>BRT2</v>
      </c>
      <c r="J57" s="109">
        <f>'RPL2'!W14</f>
        <v>0</v>
      </c>
      <c r="K57" s="109">
        <f>'RPL2'!W15</f>
        <v>0</v>
      </c>
      <c r="L57" s="109">
        <f>'RPL2'!W16</f>
        <v>0</v>
      </c>
      <c r="M57" s="109">
        <f>'RPL2'!W17</f>
        <v>0</v>
      </c>
      <c r="N57" s="109">
        <f>'RPL2'!W18</f>
        <v>0</v>
      </c>
      <c r="O57" s="109">
        <f t="shared" si="3"/>
        <v>0</v>
      </c>
      <c r="P57" s="251"/>
    </row>
    <row r="58" spans="2:16" ht="12.75" customHeight="1" x14ac:dyDescent="0.2">
      <c r="B58" s="39"/>
      <c r="C58" s="39"/>
      <c r="D58" s="39"/>
      <c r="E58" s="40"/>
      <c r="I58" s="108" t="str">
        <f>B21</f>
        <v>LPS</v>
      </c>
      <c r="J58" s="109">
        <f>'RPL1'!W14</f>
        <v>0</v>
      </c>
      <c r="K58" s="109">
        <f>'RPL1'!W15</f>
        <v>0</v>
      </c>
      <c r="L58" s="109">
        <f>'RPL1'!W16</f>
        <v>0</v>
      </c>
      <c r="M58" s="109">
        <f>'RPL1'!W17</f>
        <v>0</v>
      </c>
      <c r="N58" s="109">
        <f>'RPL1'!W18</f>
        <v>0</v>
      </c>
      <c r="O58" s="109">
        <f t="shared" si="3"/>
        <v>0</v>
      </c>
      <c r="P58" s="249">
        <f>SUM(O58:O59)</f>
        <v>0</v>
      </c>
    </row>
    <row r="59" spans="2:16" ht="12.75" customHeight="1" x14ac:dyDescent="0.2">
      <c r="B59" s="39"/>
      <c r="C59" s="39"/>
      <c r="D59" s="39"/>
      <c r="E59" s="40"/>
      <c r="I59" s="108" t="str">
        <f>B24</f>
        <v>MPK1</v>
      </c>
      <c r="J59" s="109">
        <f>UPW!W14</f>
        <v>0</v>
      </c>
      <c r="K59" s="109">
        <f>UPW!W15</f>
        <v>0</v>
      </c>
      <c r="L59" s="109">
        <f>UPW!W16</f>
        <v>0</v>
      </c>
      <c r="M59" s="109">
        <f>UPW!W17</f>
        <v>0</v>
      </c>
      <c r="N59" s="109">
        <f>UPW!W18</f>
        <v>0</v>
      </c>
      <c r="O59" s="109">
        <f t="shared" si="3"/>
        <v>0</v>
      </c>
      <c r="P59" s="251"/>
    </row>
    <row r="60" spans="2:16" ht="12.75" customHeight="1" x14ac:dyDescent="0.25">
      <c r="B60" s="41" t="s">
        <v>60</v>
      </c>
      <c r="C60" s="41"/>
      <c r="D60" s="41"/>
      <c r="E60" s="42" t="s">
        <v>55</v>
      </c>
      <c r="I60" s="108" t="str">
        <f>B27</f>
        <v>MPK2</v>
      </c>
      <c r="J60" s="109">
        <f>'AKT2'!W14</f>
        <v>0</v>
      </c>
      <c r="K60" s="109">
        <f>'AKT2'!W15</f>
        <v>0</v>
      </c>
      <c r="L60" s="109">
        <f>'AKT2'!W16</f>
        <v>0</v>
      </c>
      <c r="M60" s="109">
        <f>'AKT2'!W17</f>
        <v>0</v>
      </c>
      <c r="N60" s="109">
        <f>'AKT2'!W18</f>
        <v>0</v>
      </c>
      <c r="O60" s="109">
        <f t="shared" si="3"/>
        <v>0</v>
      </c>
      <c r="P60" s="249">
        <f>SUM(O60:O61)</f>
        <v>35</v>
      </c>
    </row>
    <row r="61" spans="2:16" ht="12.75" customHeight="1" x14ac:dyDescent="0.25">
      <c r="B61" s="39" t="s">
        <v>42</v>
      </c>
      <c r="C61" s="39"/>
      <c r="D61" s="39"/>
      <c r="E61" s="43" t="s">
        <v>56</v>
      </c>
      <c r="I61" s="108" t="str">
        <f>B30</f>
        <v>RPL1</v>
      </c>
      <c r="J61" s="109">
        <f>'AKT1'!W14</f>
        <v>34</v>
      </c>
      <c r="K61" s="109">
        <f>'AKT1'!W15</f>
        <v>1</v>
      </c>
      <c r="L61" s="109">
        <f>'AKT1'!W16</f>
        <v>0</v>
      </c>
      <c r="M61" s="109">
        <f>'AKT1'!W17</f>
        <v>0</v>
      </c>
      <c r="N61" s="109">
        <f>'AKT1'!W18</f>
        <v>0</v>
      </c>
      <c r="O61" s="109">
        <f t="shared" si="3"/>
        <v>35</v>
      </c>
      <c r="P61" s="251"/>
    </row>
    <row r="62" spans="2:16" ht="12.75" customHeight="1" x14ac:dyDescent="0.2">
      <c r="B62" s="39" t="s">
        <v>63</v>
      </c>
      <c r="C62" s="39"/>
      <c r="D62" s="39"/>
      <c r="E62" s="39"/>
      <c r="F62" s="44"/>
      <c r="I62" s="108" t="str">
        <f>B33</f>
        <v>RPL2</v>
      </c>
      <c r="J62" s="109" t="e">
        <f>#REF!</f>
        <v>#REF!</v>
      </c>
      <c r="K62" s="109" t="e">
        <f>#REF!</f>
        <v>#REF!</v>
      </c>
      <c r="L62" s="109" t="e">
        <f>#REF!</f>
        <v>#REF!</v>
      </c>
      <c r="M62" s="109" t="e">
        <f>#REF!</f>
        <v>#REF!</v>
      </c>
      <c r="N62" s="109" t="e">
        <f>#REF!</f>
        <v>#REF!</v>
      </c>
      <c r="O62" s="109" t="e">
        <f t="shared" si="3"/>
        <v>#REF!</v>
      </c>
      <c r="P62" s="249" t="e">
        <f>SUM(O62:O63)</f>
        <v>#REF!</v>
      </c>
    </row>
    <row r="63" spans="2:16" ht="12.75" customHeight="1" x14ac:dyDescent="0.2">
      <c r="I63" s="108" t="str">
        <f>B36</f>
        <v>RPL3</v>
      </c>
      <c r="J63" s="109">
        <f>[1]XBDG2!W14</f>
        <v>32</v>
      </c>
      <c r="K63" s="109">
        <f>[1]XBDG2!W15</f>
        <v>2</v>
      </c>
      <c r="L63" s="109">
        <f>[1]XBDG2!W16</f>
        <v>0</v>
      </c>
      <c r="M63" s="109">
        <f>[1]XBDG2!W17</f>
        <v>0</v>
      </c>
      <c r="N63" s="109">
        <f>[1]XBDG2!W18</f>
        <v>0</v>
      </c>
      <c r="O63" s="109">
        <f t="shared" si="3"/>
        <v>34</v>
      </c>
      <c r="P63" s="251"/>
    </row>
    <row r="64" spans="2:16" ht="12.75" customHeight="1" x14ac:dyDescent="0.2">
      <c r="I64" s="108" t="str">
        <f>B39</f>
        <v>TKJ1</v>
      </c>
      <c r="J64" s="109" t="e">
        <f>#REF!</f>
        <v>#REF!</v>
      </c>
      <c r="K64" s="109" t="e">
        <f>#REF!</f>
        <v>#REF!</v>
      </c>
      <c r="L64" s="109" t="e">
        <f>#REF!</f>
        <v>#REF!</v>
      </c>
      <c r="M64" s="109" t="e">
        <f>#REF!</f>
        <v>#REF!</v>
      </c>
      <c r="N64" s="109" t="e">
        <f>#REF!</f>
        <v>#REF!</v>
      </c>
      <c r="O64" s="109" t="e">
        <f t="shared" si="3"/>
        <v>#REF!</v>
      </c>
      <c r="P64" s="249" t="e">
        <f>SUM(O64:O65)</f>
        <v>#REF!</v>
      </c>
    </row>
    <row r="65" spans="1:16" ht="12.75" customHeight="1" x14ac:dyDescent="0.2">
      <c r="I65" s="108" t="str">
        <f>B42</f>
        <v>TKJ2</v>
      </c>
      <c r="J65" s="109" t="e">
        <f>#REF!</f>
        <v>#REF!</v>
      </c>
      <c r="K65" s="109" t="e">
        <f>#REF!</f>
        <v>#REF!</v>
      </c>
      <c r="L65" s="109" t="e">
        <f>#REF!</f>
        <v>#REF!</v>
      </c>
      <c r="M65" s="109" t="e">
        <f>#REF!</f>
        <v>#REF!</v>
      </c>
      <c r="N65" s="109" t="e">
        <f>#REF!</f>
        <v>#REF!</v>
      </c>
      <c r="O65" s="109" t="e">
        <f t="shared" si="3"/>
        <v>#REF!</v>
      </c>
      <c r="P65" s="251"/>
    </row>
    <row r="66" spans="1:16" ht="12" customHeight="1" x14ac:dyDescent="0.2">
      <c r="A66" s="32" t="s">
        <v>37</v>
      </c>
      <c r="I66" s="108" t="str">
        <f>B45</f>
        <v>TKJ3</v>
      </c>
      <c r="J66" s="109">
        <f>'BRT1'!W14</f>
        <v>0</v>
      </c>
      <c r="K66" s="109">
        <f>'BRT1'!W15</f>
        <v>0</v>
      </c>
      <c r="L66" s="109">
        <f>'BRT1'!W16</f>
        <v>0</v>
      </c>
      <c r="M66" s="109">
        <f>'BRT1'!W17</f>
        <v>0</v>
      </c>
      <c r="N66" s="109">
        <f>'BRT1'!W18</f>
        <v>0</v>
      </c>
      <c r="O66" s="109">
        <f t="shared" si="3"/>
        <v>0</v>
      </c>
      <c r="P66" s="249">
        <f>SUM(O66:O67)</f>
        <v>0</v>
      </c>
    </row>
    <row r="67" spans="1:16" ht="12.75" customHeight="1" x14ac:dyDescent="0.2">
      <c r="I67" s="108" t="str">
        <f>B48</f>
        <v>UPW</v>
      </c>
      <c r="J67" s="109">
        <f>BDG!W14</f>
        <v>0</v>
      </c>
      <c r="K67" s="109">
        <f>BDG!W15</f>
        <v>0</v>
      </c>
      <c r="L67" s="109">
        <f>BDG!W16</f>
        <v>0</v>
      </c>
      <c r="M67" s="109">
        <f>BDG!W17</f>
        <v>0</v>
      </c>
      <c r="N67" s="109">
        <f>BDG!W18</f>
        <v>0</v>
      </c>
      <c r="O67" s="109">
        <f t="shared" si="3"/>
        <v>0</v>
      </c>
      <c r="P67" s="251"/>
    </row>
    <row r="68" spans="1:16" ht="12.75" customHeight="1" x14ac:dyDescent="0.2">
      <c r="I68" s="252" t="s">
        <v>38</v>
      </c>
      <c r="J68" s="253"/>
      <c r="K68" s="253"/>
      <c r="L68" s="253"/>
      <c r="M68" s="254"/>
      <c r="N68" s="136"/>
      <c r="O68" s="33" t="e">
        <f>SUM(O53:O67)</f>
        <v>#REF!</v>
      </c>
      <c r="P68" s="33" t="e">
        <f>SUM(P53:P67)</f>
        <v>#REF!</v>
      </c>
    </row>
    <row r="69" spans="1:16" ht="14.25" customHeight="1" x14ac:dyDescent="0.2"/>
    <row r="70" spans="1:16" ht="14.25" customHeight="1" x14ac:dyDescent="0.2"/>
    <row r="71" spans="1:16" ht="14.25" customHeight="1" x14ac:dyDescent="0.2"/>
    <row r="72" spans="1:16" ht="14.25" customHeight="1" x14ac:dyDescent="0.2"/>
    <row r="73" spans="1:16" ht="14.25" customHeight="1" x14ac:dyDescent="0.2"/>
    <row r="74" spans="1:16" ht="14.25" customHeight="1" x14ac:dyDescent="0.2"/>
    <row r="75" spans="1:16" ht="15" customHeight="1" x14ac:dyDescent="0.2">
      <c r="L75" s="32">
        <f>458*2</f>
        <v>916</v>
      </c>
    </row>
    <row r="76" spans="1:16" ht="15.75" customHeight="1" x14ac:dyDescent="0.2">
      <c r="K76" s="32">
        <f>F51*2</f>
        <v>1040</v>
      </c>
      <c r="L76" s="32">
        <v>916</v>
      </c>
      <c r="O76" s="32">
        <f>567+458</f>
        <v>1025</v>
      </c>
    </row>
    <row r="77" spans="1:16" ht="14.25" customHeight="1" x14ac:dyDescent="0.2">
      <c r="K77" s="32">
        <v>12</v>
      </c>
      <c r="L77" s="32">
        <v>6</v>
      </c>
    </row>
    <row r="78" spans="1:16" x14ac:dyDescent="0.2">
      <c r="K78" s="32">
        <f>K76*K77</f>
        <v>12480</v>
      </c>
      <c r="L78" s="32">
        <f>L76*L77</f>
        <v>5496</v>
      </c>
    </row>
    <row r="79" spans="1:16" x14ac:dyDescent="0.2">
      <c r="K79" s="32">
        <v>500</v>
      </c>
      <c r="L79" s="32">
        <v>500</v>
      </c>
    </row>
    <row r="80" spans="1:16" x14ac:dyDescent="0.2">
      <c r="K80" s="32">
        <f>K78/K79</f>
        <v>24.96</v>
      </c>
      <c r="L80" s="32">
        <f>L78/L79</f>
        <v>10.992000000000001</v>
      </c>
      <c r="M80" s="32">
        <f>SUM(K80:L80)</f>
        <v>35.951999999999998</v>
      </c>
    </row>
  </sheetData>
  <mergeCells count="52">
    <mergeCell ref="P64:P65"/>
    <mergeCell ref="P66:P67"/>
    <mergeCell ref="P54:P55"/>
    <mergeCell ref="P56:P57"/>
    <mergeCell ref="P58:P59"/>
    <mergeCell ref="P60:P61"/>
    <mergeCell ref="P62:P63"/>
    <mergeCell ref="F33:F35"/>
    <mergeCell ref="F36:F41"/>
    <mergeCell ref="B30:B32"/>
    <mergeCell ref="B36:B38"/>
    <mergeCell ref="E15:E17"/>
    <mergeCell ref="B15:B17"/>
    <mergeCell ref="B18:B20"/>
    <mergeCell ref="B24:B26"/>
    <mergeCell ref="B21:B23"/>
    <mergeCell ref="E21:E23"/>
    <mergeCell ref="F15:F23"/>
    <mergeCell ref="F24:F29"/>
    <mergeCell ref="F30:F32"/>
    <mergeCell ref="B33:B35"/>
    <mergeCell ref="E33:E35"/>
    <mergeCell ref="B39:B41"/>
    <mergeCell ref="E39:E41"/>
    <mergeCell ref="B27:B29"/>
    <mergeCell ref="E27:E29"/>
    <mergeCell ref="E18:E20"/>
    <mergeCell ref="E24:E26"/>
    <mergeCell ref="E30:E32"/>
    <mergeCell ref="E36:E38"/>
    <mergeCell ref="E42:E44"/>
    <mergeCell ref="I68:M68"/>
    <mergeCell ref="B51:D51"/>
    <mergeCell ref="C53:D53"/>
    <mergeCell ref="B45:B47"/>
    <mergeCell ref="E45:E47"/>
    <mergeCell ref="F42:F47"/>
    <mergeCell ref="F48:F50"/>
    <mergeCell ref="B42:B44"/>
    <mergeCell ref="B48:B50"/>
    <mergeCell ref="E48:E50"/>
    <mergeCell ref="B1:F1"/>
    <mergeCell ref="B2:F2"/>
    <mergeCell ref="B3:F3"/>
    <mergeCell ref="B4:E4"/>
    <mergeCell ref="B6:B8"/>
    <mergeCell ref="E6:E8"/>
    <mergeCell ref="B9:B11"/>
    <mergeCell ref="E9:E11"/>
    <mergeCell ref="B12:B14"/>
    <mergeCell ref="E12:E14"/>
    <mergeCell ref="F6:F14"/>
  </mergeCells>
  <pageMargins left="0.69" right="0.43307086614173229" top="0.35433070866141736" bottom="0.35433070866141736" header="0.31496062992125984" footer="0.31496062992125984"/>
  <pageSetup paperSize="9" scale="90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6:AA76"/>
  <sheetViews>
    <sheetView view="pageBreakPreview" topLeftCell="A16" zoomScaleNormal="100" zoomScaleSheetLayoutView="100" workbookViewId="0">
      <selection activeCell="D40" sqref="D40"/>
    </sheetView>
  </sheetViews>
  <sheetFormatPr defaultRowHeight="15" x14ac:dyDescent="0.25"/>
  <cols>
    <col min="1" max="1" width="4.42578125" customWidth="1"/>
    <col min="2" max="2" width="3.140625" style="54" customWidth="1"/>
    <col min="3" max="3" width="9.28515625" style="98" customWidth="1"/>
    <col min="4" max="4" width="29.7109375" style="54" customWidth="1"/>
    <col min="5" max="5" width="3.140625" style="54" customWidth="1"/>
    <col min="6" max="6" width="4.28515625" style="54" customWidth="1"/>
    <col min="7" max="15" width="2.7109375" style="54" customWidth="1"/>
    <col min="16" max="16" width="1.42578125" style="54" customWidth="1"/>
    <col min="17" max="17" width="4" style="54" customWidth="1"/>
    <col min="18" max="18" width="5.7109375" style="54" customWidth="1"/>
    <col min="19" max="19" width="9.85546875" style="54" customWidth="1"/>
    <col min="20" max="20" width="6" style="54" customWidth="1"/>
    <col min="21" max="21" width="9.140625" style="54"/>
    <col min="22" max="22" width="21.5703125" style="54" customWidth="1"/>
    <col min="23" max="24" width="9.140625" style="54"/>
    <col min="25" max="25" width="10.7109375" style="54" bestFit="1" customWidth="1"/>
    <col min="26" max="16384" width="9.140625" style="54"/>
  </cols>
  <sheetData>
    <row r="6" spans="2:27" ht="6.75" customHeight="1" x14ac:dyDescent="0.25"/>
    <row r="7" spans="2:27" ht="11.25" customHeight="1" x14ac:dyDescent="0.25">
      <c r="B7" s="261" t="str">
        <f>'REKAP  X'!H4</f>
        <v>DAFTAR HADIR SISWA SEMESTER GANJIL DAN JURNAL DIKLAT TAHUN PELAJARAN 2023/2024</v>
      </c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</row>
    <row r="8" spans="2:27" ht="12.75" customHeight="1" x14ac:dyDescent="0.25">
      <c r="B8" s="55" t="str">
        <f>'TKJ3'!B8</f>
        <v>KELAS        : X</v>
      </c>
      <c r="C8" s="89"/>
      <c r="D8" s="55" t="s">
        <v>607</v>
      </c>
      <c r="E8" s="55"/>
      <c r="F8" s="55"/>
      <c r="G8" s="56"/>
      <c r="H8" s="55"/>
      <c r="I8" s="55"/>
      <c r="J8" s="55"/>
      <c r="K8" s="55"/>
      <c r="L8" s="28" t="str">
        <f>'REKAP  X'!H2</f>
        <v>Hari…………….………Tgl……………………..2023</v>
      </c>
      <c r="M8" s="55"/>
      <c r="N8" s="55"/>
      <c r="O8" s="55"/>
      <c r="P8" s="55"/>
      <c r="Q8" s="55"/>
      <c r="R8" s="55"/>
      <c r="S8" s="55"/>
      <c r="T8" s="55"/>
    </row>
    <row r="9" spans="2:27" ht="7.5" customHeight="1" x14ac:dyDescent="0.25">
      <c r="B9" s="57"/>
      <c r="C9" s="99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W9" s="58"/>
    </row>
    <row r="10" spans="2:27" ht="12" customHeight="1" x14ac:dyDescent="0.25">
      <c r="B10" s="262" t="s">
        <v>1</v>
      </c>
      <c r="C10" s="262" t="s">
        <v>2</v>
      </c>
      <c r="D10" s="262" t="s">
        <v>3</v>
      </c>
      <c r="E10" s="262" t="s">
        <v>4</v>
      </c>
      <c r="F10" s="262" t="s">
        <v>5</v>
      </c>
      <c r="G10" s="283" t="s">
        <v>6</v>
      </c>
      <c r="H10" s="284"/>
      <c r="I10" s="284"/>
      <c r="J10" s="284"/>
      <c r="K10" s="284"/>
      <c r="L10" s="284"/>
      <c r="M10" s="284"/>
      <c r="N10" s="284"/>
      <c r="O10" s="285"/>
      <c r="P10" s="59"/>
      <c r="Q10" s="154" t="s">
        <v>7</v>
      </c>
      <c r="R10" s="262" t="s">
        <v>8</v>
      </c>
      <c r="S10" s="262" t="s">
        <v>9</v>
      </c>
      <c r="T10" s="262" t="s">
        <v>10</v>
      </c>
    </row>
    <row r="11" spans="2:27" ht="12" customHeight="1" x14ac:dyDescent="0.25">
      <c r="B11" s="263"/>
      <c r="C11" s="264"/>
      <c r="D11" s="263"/>
      <c r="E11" s="264"/>
      <c r="F11" s="263"/>
      <c r="G11" s="48" t="s">
        <v>11</v>
      </c>
      <c r="H11" s="48" t="s">
        <v>12</v>
      </c>
      <c r="I11" s="48" t="s">
        <v>13</v>
      </c>
      <c r="J11" s="48" t="s">
        <v>14</v>
      </c>
      <c r="K11" s="48" t="s">
        <v>15</v>
      </c>
      <c r="L11" s="48" t="s">
        <v>16</v>
      </c>
      <c r="M11" s="48" t="s">
        <v>17</v>
      </c>
      <c r="N11" s="48" t="s">
        <v>18</v>
      </c>
      <c r="O11" s="48" t="s">
        <v>19</v>
      </c>
      <c r="P11" s="59"/>
      <c r="Q11" s="154" t="s">
        <v>20</v>
      </c>
      <c r="R11" s="264"/>
      <c r="S11" s="264"/>
      <c r="T11" s="264"/>
    </row>
    <row r="12" spans="2:27" ht="12" customHeight="1" x14ac:dyDescent="0.25">
      <c r="B12" s="63">
        <v>1</v>
      </c>
      <c r="C12" s="103">
        <v>23118500</v>
      </c>
      <c r="D12" s="239" t="s">
        <v>251</v>
      </c>
      <c r="E12" s="240" t="s">
        <v>22</v>
      </c>
      <c r="F12" s="61"/>
      <c r="G12" s="62"/>
      <c r="H12" s="62"/>
      <c r="I12" s="62"/>
      <c r="J12" s="63"/>
      <c r="K12" s="64"/>
      <c r="L12" s="64"/>
      <c r="M12" s="64"/>
      <c r="N12" s="64"/>
      <c r="O12" s="64"/>
      <c r="P12" s="26"/>
      <c r="Q12" s="276">
        <v>1</v>
      </c>
      <c r="R12" s="276"/>
      <c r="S12" s="276"/>
      <c r="T12" s="276"/>
      <c r="U12" s="270" t="s">
        <v>48</v>
      </c>
      <c r="V12" s="270"/>
      <c r="W12" s="270"/>
      <c r="X12" s="270"/>
      <c r="Y12" s="270"/>
      <c r="Z12" s="270"/>
      <c r="AA12" s="271"/>
    </row>
    <row r="13" spans="2:27" ht="12" customHeight="1" x14ac:dyDescent="0.25">
      <c r="B13" s="69">
        <v>2</v>
      </c>
      <c r="C13" s="103">
        <v>23118501</v>
      </c>
      <c r="D13" s="200" t="s">
        <v>252</v>
      </c>
      <c r="E13" s="236" t="s">
        <v>22</v>
      </c>
      <c r="F13" s="67"/>
      <c r="G13" s="68"/>
      <c r="H13" s="68"/>
      <c r="I13" s="68"/>
      <c r="J13" s="69"/>
      <c r="K13" s="70"/>
      <c r="L13" s="70"/>
      <c r="M13" s="70"/>
      <c r="N13" s="70"/>
      <c r="O13" s="70"/>
      <c r="P13" s="26"/>
      <c r="Q13" s="277"/>
      <c r="R13" s="277"/>
      <c r="S13" s="277"/>
      <c r="T13" s="277"/>
      <c r="U13" s="145"/>
      <c r="V13" s="272" t="s">
        <v>54</v>
      </c>
      <c r="W13" s="271"/>
      <c r="X13" s="133" t="s">
        <v>22</v>
      </c>
      <c r="Y13" s="133" t="s">
        <v>21</v>
      </c>
      <c r="Z13" s="146"/>
      <c r="AA13" s="132" t="s">
        <v>64</v>
      </c>
    </row>
    <row r="14" spans="2:27" ht="12" customHeight="1" x14ac:dyDescent="0.25">
      <c r="B14" s="69">
        <v>3</v>
      </c>
      <c r="C14" s="103">
        <v>23118502</v>
      </c>
      <c r="D14" s="200" t="s">
        <v>253</v>
      </c>
      <c r="E14" s="236" t="s">
        <v>22</v>
      </c>
      <c r="F14" s="67"/>
      <c r="G14" s="68"/>
      <c r="H14" s="68"/>
      <c r="I14" s="68"/>
      <c r="J14" s="69"/>
      <c r="K14" s="70"/>
      <c r="L14" s="70"/>
      <c r="M14" s="70"/>
      <c r="N14" s="70"/>
      <c r="O14" s="70"/>
      <c r="P14" s="26"/>
      <c r="Q14" s="277"/>
      <c r="R14" s="277"/>
      <c r="S14" s="277"/>
      <c r="T14" s="277"/>
      <c r="U14" s="145" t="s">
        <v>11</v>
      </c>
      <c r="V14" s="130" t="s">
        <v>65</v>
      </c>
      <c r="W14" s="130">
        <f>COUNTIF(F11:F50,"I")</f>
        <v>0</v>
      </c>
      <c r="X14" s="132">
        <f>COUNTIFS($E$12:$E$48,"L",$F$12:$F$48,"I")</f>
        <v>0</v>
      </c>
      <c r="Y14" s="132">
        <f>COUNTIFS($E$12:$E$48,"P",$F$12:$F$48,"I")</f>
        <v>0</v>
      </c>
      <c r="Z14" s="147"/>
      <c r="AA14" s="131">
        <f>X14+Y14</f>
        <v>0</v>
      </c>
    </row>
    <row r="15" spans="2:27" ht="12" customHeight="1" x14ac:dyDescent="0.25">
      <c r="B15" s="69">
        <v>4</v>
      </c>
      <c r="C15" s="103">
        <v>23118503</v>
      </c>
      <c r="D15" s="200" t="s">
        <v>254</v>
      </c>
      <c r="E15" s="236" t="s">
        <v>22</v>
      </c>
      <c r="F15" s="67"/>
      <c r="G15" s="68"/>
      <c r="H15" s="68"/>
      <c r="I15" s="68"/>
      <c r="J15" s="69"/>
      <c r="K15" s="70"/>
      <c r="L15" s="70"/>
      <c r="M15" s="70"/>
      <c r="N15" s="70"/>
      <c r="O15" s="70"/>
      <c r="P15" s="26"/>
      <c r="Q15" s="277"/>
      <c r="R15" s="277"/>
      <c r="S15" s="277"/>
      <c r="T15" s="277"/>
      <c r="U15" s="145" t="s">
        <v>43</v>
      </c>
      <c r="V15" s="130" t="s">
        <v>66</v>
      </c>
      <c r="W15" s="130">
        <f>COUNTIF(F11:F50,"H")</f>
        <v>0</v>
      </c>
      <c r="X15" s="132">
        <f>COUNTIFS($E$12:$E$48,"L",$F$12:$F$48,"H")</f>
        <v>0</v>
      </c>
      <c r="Y15" s="132">
        <f>COUNTIFS($E$12:$E$48,"P",$F$12:$F$48,"H")</f>
        <v>0</v>
      </c>
      <c r="Z15" s="147"/>
      <c r="AA15" s="131">
        <f t="shared" ref="AA15:AA17" si="0">X15+Y15</f>
        <v>0</v>
      </c>
    </row>
    <row r="16" spans="2:27" ht="12" customHeight="1" x14ac:dyDescent="0.25">
      <c r="B16" s="69">
        <v>5</v>
      </c>
      <c r="C16" s="103">
        <v>23118504</v>
      </c>
      <c r="D16" s="200" t="s">
        <v>255</v>
      </c>
      <c r="E16" s="236" t="s">
        <v>22</v>
      </c>
      <c r="F16" s="67"/>
      <c r="G16" s="68"/>
      <c r="H16" s="68"/>
      <c r="I16" s="68"/>
      <c r="J16" s="69"/>
      <c r="K16" s="70"/>
      <c r="L16" s="70"/>
      <c r="M16" s="70"/>
      <c r="N16" s="70"/>
      <c r="O16" s="70"/>
      <c r="P16" s="26"/>
      <c r="Q16" s="278"/>
      <c r="R16" s="278"/>
      <c r="S16" s="278"/>
      <c r="T16" s="278"/>
      <c r="U16" s="145" t="s">
        <v>53</v>
      </c>
      <c r="V16" s="130" t="s">
        <v>67</v>
      </c>
      <c r="W16" s="130">
        <f>COUNTIF(F11:F50,"KP")</f>
        <v>0</v>
      </c>
      <c r="X16" s="132">
        <f>COUNTIFS($E$12:$E$48,"L",$F$12:$F$48,"KP")</f>
        <v>0</v>
      </c>
      <c r="Y16" s="132">
        <f>COUNTIFS($E$12:$E$48,"P",$F$12:$F$48,"KP")</f>
        <v>0</v>
      </c>
      <c r="Z16" s="147"/>
      <c r="AA16" s="131">
        <f t="shared" si="0"/>
        <v>0</v>
      </c>
    </row>
    <row r="17" spans="2:27" ht="12" customHeight="1" x14ac:dyDescent="0.25">
      <c r="B17" s="69">
        <v>6</v>
      </c>
      <c r="C17" s="103">
        <v>23118505</v>
      </c>
      <c r="D17" s="200" t="s">
        <v>256</v>
      </c>
      <c r="E17" s="236" t="s">
        <v>22</v>
      </c>
      <c r="F17" s="67"/>
      <c r="G17" s="68"/>
      <c r="H17" s="68"/>
      <c r="I17" s="68"/>
      <c r="J17" s="69"/>
      <c r="K17" s="70"/>
      <c r="L17" s="70"/>
      <c r="M17" s="70"/>
      <c r="N17" s="70"/>
      <c r="O17" s="70"/>
      <c r="P17" s="26"/>
      <c r="Q17" s="276">
        <v>2</v>
      </c>
      <c r="R17" s="276"/>
      <c r="S17" s="276"/>
      <c r="T17" s="276"/>
      <c r="U17" s="145" t="s">
        <v>83</v>
      </c>
      <c r="V17" s="130" t="s">
        <v>68</v>
      </c>
      <c r="W17" s="130">
        <f>COUNTIF(F11:F50,"KT")</f>
        <v>0</v>
      </c>
      <c r="X17" s="132">
        <f>COUNTIFS($E$12:$E$48,"L",$F$12:$F$48,"KT")</f>
        <v>0</v>
      </c>
      <c r="Y17" s="132">
        <f>COUNTIFS($E$12:$E$48,"P",$F$12:$F$48,"KT")</f>
        <v>0</v>
      </c>
      <c r="Z17" s="147"/>
      <c r="AA17" s="131">
        <f t="shared" si="0"/>
        <v>0</v>
      </c>
    </row>
    <row r="18" spans="2:27" ht="12" customHeight="1" x14ac:dyDescent="0.25">
      <c r="B18" s="69">
        <v>7</v>
      </c>
      <c r="C18" s="103">
        <v>23118506</v>
      </c>
      <c r="D18" s="200" t="s">
        <v>257</v>
      </c>
      <c r="E18" s="236" t="s">
        <v>21</v>
      </c>
      <c r="F18" s="67"/>
      <c r="G18" s="68"/>
      <c r="H18" s="68"/>
      <c r="I18" s="68"/>
      <c r="J18" s="69"/>
      <c r="K18" s="70"/>
      <c r="L18" s="70"/>
      <c r="M18" s="70"/>
      <c r="N18" s="70"/>
      <c r="O18" s="70"/>
      <c r="P18" s="26"/>
      <c r="Q18" s="277"/>
      <c r="R18" s="277"/>
      <c r="S18" s="277"/>
      <c r="T18" s="277"/>
      <c r="U18" s="145" t="s">
        <v>61</v>
      </c>
      <c r="V18" s="130" t="s">
        <v>62</v>
      </c>
      <c r="W18" s="130">
        <f>COUNTIF(F12:F51,"B")</f>
        <v>0</v>
      </c>
      <c r="X18" s="132">
        <f>COUNTIFS($E$12:$E$48,"L",$F$12:$F$48,"B")</f>
        <v>0</v>
      </c>
      <c r="Y18" s="132">
        <f>COUNTIFS($E$12:$E$48,"P",$F$12:$F$48,"B")</f>
        <v>0</v>
      </c>
      <c r="Z18" s="148"/>
      <c r="AA18" s="131">
        <f>X18+Y18</f>
        <v>0</v>
      </c>
    </row>
    <row r="19" spans="2:27" ht="12" customHeight="1" x14ac:dyDescent="0.25">
      <c r="B19" s="69">
        <v>8</v>
      </c>
      <c r="C19" s="103">
        <v>23118507</v>
      </c>
      <c r="D19" s="200" t="s">
        <v>258</v>
      </c>
      <c r="E19" s="236" t="s">
        <v>21</v>
      </c>
      <c r="F19" s="67"/>
      <c r="G19" s="68"/>
      <c r="H19" s="68"/>
      <c r="I19" s="68"/>
      <c r="J19" s="69"/>
      <c r="K19" s="70"/>
      <c r="L19" s="70"/>
      <c r="M19" s="70"/>
      <c r="N19" s="70"/>
      <c r="O19" s="70"/>
      <c r="P19" s="26"/>
      <c r="Q19" s="277"/>
      <c r="R19" s="277"/>
      <c r="S19" s="277"/>
      <c r="T19" s="277"/>
      <c r="U19" s="145"/>
      <c r="V19" s="134" t="s">
        <v>50</v>
      </c>
      <c r="W19" s="135">
        <f>SUM(W14:W17)</f>
        <v>0</v>
      </c>
      <c r="X19" s="133">
        <f>SUM(X14:X17)</f>
        <v>0</v>
      </c>
      <c r="Y19" s="133">
        <f>SUM(Y14:Y17)</f>
        <v>0</v>
      </c>
      <c r="Z19" s="133">
        <f>SUM(X19:Y19)</f>
        <v>0</v>
      </c>
      <c r="AA19" s="132">
        <f>SUM(AA14:AA18)</f>
        <v>0</v>
      </c>
    </row>
    <row r="20" spans="2:27" ht="12" customHeight="1" x14ac:dyDescent="0.25">
      <c r="B20" s="69">
        <v>9</v>
      </c>
      <c r="C20" s="103">
        <v>23118508</v>
      </c>
      <c r="D20" s="200" t="s">
        <v>259</v>
      </c>
      <c r="E20" s="236" t="s">
        <v>21</v>
      </c>
      <c r="F20" s="67"/>
      <c r="G20" s="68"/>
      <c r="H20" s="68"/>
      <c r="I20" s="68"/>
      <c r="J20" s="69"/>
      <c r="K20" s="70"/>
      <c r="L20" s="70"/>
      <c r="M20" s="70"/>
      <c r="N20" s="70"/>
      <c r="O20" s="70"/>
      <c r="P20" s="26"/>
      <c r="Q20" s="277"/>
      <c r="R20" s="277"/>
      <c r="S20" s="277"/>
      <c r="T20" s="277"/>
    </row>
    <row r="21" spans="2:27" ht="12" customHeight="1" x14ac:dyDescent="0.25">
      <c r="B21" s="69">
        <v>10</v>
      </c>
      <c r="C21" s="103">
        <v>23118509</v>
      </c>
      <c r="D21" s="200" t="s">
        <v>260</v>
      </c>
      <c r="E21" s="236" t="s">
        <v>21</v>
      </c>
      <c r="F21" s="67"/>
      <c r="G21" s="68"/>
      <c r="H21" s="68"/>
      <c r="I21" s="68"/>
      <c r="J21" s="69"/>
      <c r="K21" s="70"/>
      <c r="L21" s="70"/>
      <c r="M21" s="70"/>
      <c r="N21" s="70"/>
      <c r="O21" s="70"/>
      <c r="P21" s="26"/>
      <c r="Q21" s="278"/>
      <c r="R21" s="278"/>
      <c r="S21" s="278"/>
      <c r="T21" s="278"/>
      <c r="V21" s="54" t="s">
        <v>46</v>
      </c>
    </row>
    <row r="22" spans="2:27" ht="12" customHeight="1" x14ac:dyDescent="0.25">
      <c r="B22" s="69">
        <v>11</v>
      </c>
      <c r="C22" s="103">
        <v>23118510</v>
      </c>
      <c r="D22" s="200" t="s">
        <v>261</v>
      </c>
      <c r="E22" s="236" t="s">
        <v>22</v>
      </c>
      <c r="F22" s="67"/>
      <c r="G22" s="68"/>
      <c r="H22" s="68"/>
      <c r="I22" s="68"/>
      <c r="J22" s="69"/>
      <c r="K22" s="70"/>
      <c r="L22" s="70"/>
      <c r="M22" s="70"/>
      <c r="N22" s="70"/>
      <c r="O22" s="70"/>
      <c r="P22" s="26"/>
      <c r="Q22" s="276">
        <v>3</v>
      </c>
      <c r="R22" s="276"/>
      <c r="S22" s="276"/>
      <c r="T22" s="276"/>
      <c r="V22" s="111" t="s">
        <v>47</v>
      </c>
      <c r="Y22" s="111" t="s">
        <v>58</v>
      </c>
    </row>
    <row r="23" spans="2:27" ht="12" customHeight="1" x14ac:dyDescent="0.25">
      <c r="B23" s="69">
        <v>12</v>
      </c>
      <c r="C23" s="103">
        <v>23118511</v>
      </c>
      <c r="D23" s="200" t="s">
        <v>262</v>
      </c>
      <c r="E23" s="236" t="s">
        <v>22</v>
      </c>
      <c r="F23" s="67"/>
      <c r="G23" s="68"/>
      <c r="H23" s="68"/>
      <c r="I23" s="68"/>
      <c r="J23" s="69"/>
      <c r="K23" s="70"/>
      <c r="L23" s="70"/>
      <c r="M23" s="70"/>
      <c r="N23" s="70"/>
      <c r="O23" s="70"/>
      <c r="P23" s="26"/>
      <c r="Q23" s="277"/>
      <c r="R23" s="277"/>
      <c r="S23" s="277"/>
      <c r="T23" s="277"/>
      <c r="U23" s="101"/>
      <c r="V23" s="113"/>
      <c r="W23" s="110"/>
      <c r="X23" s="110"/>
    </row>
    <row r="24" spans="2:27" ht="12" customHeight="1" x14ac:dyDescent="0.25">
      <c r="B24" s="69">
        <v>13</v>
      </c>
      <c r="C24" s="103">
        <v>23118512</v>
      </c>
      <c r="D24" s="200" t="s">
        <v>263</v>
      </c>
      <c r="E24" s="236" t="s">
        <v>21</v>
      </c>
      <c r="F24" s="67"/>
      <c r="G24" s="68"/>
      <c r="H24" s="68"/>
      <c r="I24" s="68"/>
      <c r="J24" s="69"/>
      <c r="K24" s="70"/>
      <c r="L24" s="70"/>
      <c r="M24" s="70"/>
      <c r="N24" s="70"/>
      <c r="O24" s="70"/>
      <c r="P24" s="26"/>
      <c r="Q24" s="277"/>
      <c r="R24" s="277"/>
      <c r="S24" s="277"/>
      <c r="T24" s="277"/>
      <c r="U24" s="101"/>
      <c r="V24" s="113"/>
      <c r="W24" s="110"/>
      <c r="X24" s="110"/>
      <c r="Y24" s="105"/>
    </row>
    <row r="25" spans="2:27" ht="12" customHeight="1" x14ac:dyDescent="0.25">
      <c r="B25" s="69">
        <v>14</v>
      </c>
      <c r="C25" s="103">
        <v>23118513</v>
      </c>
      <c r="D25" s="200" t="s">
        <v>264</v>
      </c>
      <c r="E25" s="236" t="s">
        <v>22</v>
      </c>
      <c r="F25" s="67"/>
      <c r="G25" s="68"/>
      <c r="H25" s="68"/>
      <c r="I25" s="68"/>
      <c r="J25" s="69"/>
      <c r="K25" s="70"/>
      <c r="L25" s="70"/>
      <c r="M25" s="70"/>
      <c r="N25" s="70"/>
      <c r="O25" s="70"/>
      <c r="P25" s="26"/>
      <c r="Q25" s="277"/>
      <c r="R25" s="277"/>
      <c r="S25" s="277"/>
      <c r="T25" s="277"/>
    </row>
    <row r="26" spans="2:27" ht="12" customHeight="1" x14ac:dyDescent="0.25">
      <c r="B26" s="69">
        <v>15</v>
      </c>
      <c r="C26" s="103">
        <v>23118514</v>
      </c>
      <c r="D26" s="200" t="s">
        <v>265</v>
      </c>
      <c r="E26" s="236" t="s">
        <v>22</v>
      </c>
      <c r="F26" s="67"/>
      <c r="G26" s="68"/>
      <c r="H26" s="68"/>
      <c r="I26" s="68"/>
      <c r="J26" s="69"/>
      <c r="K26" s="70"/>
      <c r="L26" s="70"/>
      <c r="M26" s="70"/>
      <c r="N26" s="70"/>
      <c r="O26" s="70"/>
      <c r="P26" s="26"/>
      <c r="Q26" s="278"/>
      <c r="R26" s="278"/>
      <c r="S26" s="278"/>
      <c r="T26" s="278"/>
    </row>
    <row r="27" spans="2:27" ht="12" customHeight="1" x14ac:dyDescent="0.25">
      <c r="B27" s="69">
        <v>16</v>
      </c>
      <c r="C27" s="103">
        <v>23118515</v>
      </c>
      <c r="D27" s="200" t="s">
        <v>266</v>
      </c>
      <c r="E27" s="236" t="s">
        <v>22</v>
      </c>
      <c r="F27" s="67"/>
      <c r="G27" s="68"/>
      <c r="H27" s="68"/>
      <c r="I27" s="68"/>
      <c r="J27" s="69"/>
      <c r="K27" s="70"/>
      <c r="L27" s="70"/>
      <c r="M27" s="70"/>
      <c r="N27" s="70"/>
      <c r="O27" s="70"/>
      <c r="P27" s="26"/>
      <c r="Q27" s="276">
        <v>4</v>
      </c>
      <c r="R27" s="276"/>
      <c r="S27" s="276"/>
      <c r="T27" s="276"/>
    </row>
    <row r="28" spans="2:27" ht="12" customHeight="1" x14ac:dyDescent="0.25">
      <c r="B28" s="69">
        <v>17</v>
      </c>
      <c r="C28" s="103">
        <v>23118516</v>
      </c>
      <c r="D28" s="200" t="s">
        <v>267</v>
      </c>
      <c r="E28" s="236" t="s">
        <v>21</v>
      </c>
      <c r="F28" s="67"/>
      <c r="G28" s="68"/>
      <c r="H28" s="68"/>
      <c r="I28" s="68"/>
      <c r="J28" s="69"/>
      <c r="K28" s="70"/>
      <c r="L28" s="70"/>
      <c r="M28" s="70"/>
      <c r="N28" s="70"/>
      <c r="O28" s="70"/>
      <c r="P28" s="26"/>
      <c r="Q28" s="277"/>
      <c r="R28" s="277"/>
      <c r="S28" s="277"/>
      <c r="T28" s="277"/>
    </row>
    <row r="29" spans="2:27" ht="12" customHeight="1" x14ac:dyDescent="0.25">
      <c r="B29" s="69">
        <v>18</v>
      </c>
      <c r="C29" s="103">
        <v>23118517</v>
      </c>
      <c r="D29" s="200" t="s">
        <v>268</v>
      </c>
      <c r="E29" s="236" t="s">
        <v>22</v>
      </c>
      <c r="F29" s="67"/>
      <c r="G29" s="68"/>
      <c r="H29" s="68"/>
      <c r="I29" s="68"/>
      <c r="J29" s="69"/>
      <c r="K29" s="70"/>
      <c r="L29" s="70"/>
      <c r="M29" s="70"/>
      <c r="N29" s="70"/>
      <c r="O29" s="70"/>
      <c r="P29" s="26"/>
      <c r="Q29" s="277"/>
      <c r="R29" s="277"/>
      <c r="S29" s="277"/>
      <c r="T29" s="277"/>
    </row>
    <row r="30" spans="2:27" ht="12" customHeight="1" x14ac:dyDescent="0.25">
      <c r="B30" s="69">
        <v>19</v>
      </c>
      <c r="C30" s="103">
        <v>23118518</v>
      </c>
      <c r="D30" s="200" t="s">
        <v>269</v>
      </c>
      <c r="E30" s="236" t="s">
        <v>21</v>
      </c>
      <c r="F30" s="67"/>
      <c r="G30" s="68"/>
      <c r="H30" s="68"/>
      <c r="I30" s="68"/>
      <c r="J30" s="69"/>
      <c r="K30" s="70"/>
      <c r="L30" s="70"/>
      <c r="M30" s="70"/>
      <c r="N30" s="70"/>
      <c r="O30" s="70"/>
      <c r="P30" s="26"/>
      <c r="Q30" s="277"/>
      <c r="R30" s="277"/>
      <c r="S30" s="277"/>
      <c r="T30" s="277"/>
    </row>
    <row r="31" spans="2:27" ht="12" customHeight="1" x14ac:dyDescent="0.25">
      <c r="B31" s="69">
        <v>20</v>
      </c>
      <c r="C31" s="103">
        <v>23118519</v>
      </c>
      <c r="D31" s="200" t="s">
        <v>270</v>
      </c>
      <c r="E31" s="236" t="s">
        <v>22</v>
      </c>
      <c r="F31" s="67"/>
      <c r="G31" s="68"/>
      <c r="H31" s="68"/>
      <c r="I31" s="68"/>
      <c r="J31" s="69"/>
      <c r="K31" s="70"/>
      <c r="L31" s="70"/>
      <c r="M31" s="70"/>
      <c r="N31" s="70"/>
      <c r="O31" s="70"/>
      <c r="P31" s="26"/>
      <c r="Q31" s="278"/>
      <c r="R31" s="278"/>
      <c r="S31" s="278"/>
      <c r="T31" s="278"/>
    </row>
    <row r="32" spans="2:27" ht="12" customHeight="1" x14ac:dyDescent="0.25">
      <c r="B32" s="69">
        <v>21</v>
      </c>
      <c r="C32" s="103">
        <v>23118520</v>
      </c>
      <c r="D32" s="200" t="s">
        <v>271</v>
      </c>
      <c r="E32" s="236" t="s">
        <v>22</v>
      </c>
      <c r="F32" s="67"/>
      <c r="G32" s="68"/>
      <c r="H32" s="68"/>
      <c r="I32" s="68"/>
      <c r="J32" s="69"/>
      <c r="K32" s="70"/>
      <c r="L32" s="70"/>
      <c r="M32" s="70"/>
      <c r="N32" s="70"/>
      <c r="O32" s="70"/>
      <c r="P32" s="26"/>
      <c r="Q32" s="276">
        <v>5</v>
      </c>
      <c r="R32" s="276"/>
      <c r="S32" s="276"/>
      <c r="T32" s="276"/>
    </row>
    <row r="33" spans="2:25" ht="12" customHeight="1" x14ac:dyDescent="0.25">
      <c r="B33" s="69">
        <v>22</v>
      </c>
      <c r="C33" s="103">
        <v>23118521</v>
      </c>
      <c r="D33" s="200" t="s">
        <v>643</v>
      </c>
      <c r="E33" s="236" t="s">
        <v>21</v>
      </c>
      <c r="F33" s="67"/>
      <c r="G33" s="68"/>
      <c r="H33" s="68"/>
      <c r="I33" s="68"/>
      <c r="J33" s="69"/>
      <c r="K33" s="70"/>
      <c r="L33" s="70"/>
      <c r="M33" s="70"/>
      <c r="N33" s="70"/>
      <c r="O33" s="70"/>
      <c r="P33" s="26"/>
      <c r="Q33" s="277"/>
      <c r="R33" s="277"/>
      <c r="S33" s="277"/>
      <c r="T33" s="277"/>
    </row>
    <row r="34" spans="2:25" ht="12" customHeight="1" x14ac:dyDescent="0.25">
      <c r="B34" s="69">
        <v>23</v>
      </c>
      <c r="C34" s="103">
        <v>23118522</v>
      </c>
      <c r="D34" s="200" t="s">
        <v>272</v>
      </c>
      <c r="E34" s="236" t="s">
        <v>21</v>
      </c>
      <c r="F34" s="67"/>
      <c r="G34" s="68"/>
      <c r="H34" s="68"/>
      <c r="I34" s="68"/>
      <c r="J34" s="69"/>
      <c r="K34" s="70"/>
      <c r="L34" s="70"/>
      <c r="M34" s="70"/>
      <c r="N34" s="70"/>
      <c r="O34" s="70"/>
      <c r="P34" s="26"/>
      <c r="Q34" s="277"/>
      <c r="R34" s="277"/>
      <c r="S34" s="277"/>
      <c r="T34" s="277"/>
    </row>
    <row r="35" spans="2:25" ht="12" customHeight="1" x14ac:dyDescent="0.25">
      <c r="B35" s="69">
        <v>24</v>
      </c>
      <c r="C35" s="103">
        <v>23118523</v>
      </c>
      <c r="D35" s="200" t="s">
        <v>273</v>
      </c>
      <c r="E35" s="236" t="s">
        <v>22</v>
      </c>
      <c r="F35" s="67"/>
      <c r="G35" s="68"/>
      <c r="H35" s="68"/>
      <c r="I35" s="68"/>
      <c r="J35" s="69"/>
      <c r="K35" s="70"/>
      <c r="L35" s="70"/>
      <c r="M35" s="70"/>
      <c r="N35" s="70"/>
      <c r="O35" s="70"/>
      <c r="P35" s="26"/>
      <c r="Q35" s="277"/>
      <c r="R35" s="277"/>
      <c r="S35" s="277"/>
      <c r="T35" s="277"/>
    </row>
    <row r="36" spans="2:25" ht="12" customHeight="1" x14ac:dyDescent="0.25">
      <c r="B36" s="69">
        <v>25</v>
      </c>
      <c r="C36" s="103">
        <v>23118524</v>
      </c>
      <c r="D36" s="200" t="s">
        <v>274</v>
      </c>
      <c r="E36" s="236" t="s">
        <v>21</v>
      </c>
      <c r="F36" s="67"/>
      <c r="G36" s="68"/>
      <c r="H36" s="68"/>
      <c r="I36" s="68"/>
      <c r="J36" s="69"/>
      <c r="K36" s="70"/>
      <c r="L36" s="70"/>
      <c r="M36" s="70"/>
      <c r="N36" s="70"/>
      <c r="O36" s="70"/>
      <c r="P36" s="26"/>
      <c r="Q36" s="278"/>
      <c r="R36" s="278"/>
      <c r="S36" s="278"/>
      <c r="T36" s="278"/>
    </row>
    <row r="37" spans="2:25" ht="12" customHeight="1" x14ac:dyDescent="0.25">
      <c r="B37" s="69">
        <v>26</v>
      </c>
      <c r="C37" s="103">
        <v>23118525</v>
      </c>
      <c r="D37" s="200" t="s">
        <v>275</v>
      </c>
      <c r="E37" s="236" t="s">
        <v>22</v>
      </c>
      <c r="F37" s="67"/>
      <c r="G37" s="68"/>
      <c r="H37" s="68"/>
      <c r="I37" s="68"/>
      <c r="J37" s="69"/>
      <c r="K37" s="70"/>
      <c r="L37" s="70"/>
      <c r="M37" s="70"/>
      <c r="N37" s="70"/>
      <c r="O37" s="70"/>
      <c r="P37" s="26"/>
      <c r="Q37" s="276">
        <v>6</v>
      </c>
      <c r="R37" s="276"/>
      <c r="S37" s="276"/>
      <c r="T37" s="276"/>
    </row>
    <row r="38" spans="2:25" ht="12" customHeight="1" x14ac:dyDescent="0.25">
      <c r="B38" s="69">
        <v>27</v>
      </c>
      <c r="C38" s="103">
        <v>23118526</v>
      </c>
      <c r="D38" s="200" t="s">
        <v>276</v>
      </c>
      <c r="E38" s="236" t="s">
        <v>22</v>
      </c>
      <c r="F38" s="67"/>
      <c r="G38" s="68"/>
      <c r="H38" s="68"/>
      <c r="I38" s="68"/>
      <c r="J38" s="69"/>
      <c r="K38" s="70"/>
      <c r="L38" s="70"/>
      <c r="M38" s="70"/>
      <c r="N38" s="70"/>
      <c r="O38" s="70"/>
      <c r="P38" s="26"/>
      <c r="Q38" s="277"/>
      <c r="R38" s="277"/>
      <c r="S38" s="277"/>
      <c r="T38" s="277"/>
    </row>
    <row r="39" spans="2:25" ht="12" customHeight="1" x14ac:dyDescent="0.25">
      <c r="B39" s="69">
        <v>28</v>
      </c>
      <c r="C39" s="103">
        <v>23118527</v>
      </c>
      <c r="D39" s="200" t="s">
        <v>277</v>
      </c>
      <c r="E39" s="236" t="s">
        <v>22</v>
      </c>
      <c r="F39" s="67"/>
      <c r="G39" s="68"/>
      <c r="H39" s="68"/>
      <c r="I39" s="68"/>
      <c r="J39" s="69"/>
      <c r="K39" s="70"/>
      <c r="L39" s="70"/>
      <c r="M39" s="70"/>
      <c r="N39" s="70"/>
      <c r="O39" s="70"/>
      <c r="P39" s="26"/>
      <c r="Q39" s="277"/>
      <c r="R39" s="277"/>
      <c r="S39" s="277"/>
      <c r="T39" s="277"/>
      <c r="X39" s="110"/>
    </row>
    <row r="40" spans="2:25" ht="12" customHeight="1" x14ac:dyDescent="0.25">
      <c r="B40" s="69">
        <v>29</v>
      </c>
      <c r="C40" s="103">
        <v>23118528</v>
      </c>
      <c r="D40" s="200" t="s">
        <v>278</v>
      </c>
      <c r="E40" s="236" t="s">
        <v>21</v>
      </c>
      <c r="F40" s="67"/>
      <c r="G40" s="68"/>
      <c r="H40" s="68"/>
      <c r="I40" s="68"/>
      <c r="J40" s="69"/>
      <c r="K40" s="70"/>
      <c r="L40" s="70"/>
      <c r="M40" s="70"/>
      <c r="N40" s="70"/>
      <c r="O40" s="70"/>
      <c r="P40" s="26"/>
      <c r="Q40" s="277"/>
      <c r="R40" s="277"/>
      <c r="S40" s="277"/>
      <c r="T40" s="277"/>
      <c r="V40" s="112"/>
      <c r="W40" s="110"/>
    </row>
    <row r="41" spans="2:25" ht="12" customHeight="1" x14ac:dyDescent="0.25">
      <c r="B41" s="69">
        <v>30</v>
      </c>
      <c r="C41" s="103">
        <v>23118529</v>
      </c>
      <c r="D41" s="200" t="s">
        <v>279</v>
      </c>
      <c r="E41" s="236" t="s">
        <v>21</v>
      </c>
      <c r="F41" s="67"/>
      <c r="G41" s="68"/>
      <c r="H41" s="68"/>
      <c r="I41" s="68"/>
      <c r="J41" s="69"/>
      <c r="K41" s="70"/>
      <c r="L41" s="70"/>
      <c r="M41" s="70"/>
      <c r="N41" s="70"/>
      <c r="O41" s="70"/>
      <c r="P41" s="26"/>
      <c r="Q41" s="278"/>
      <c r="R41" s="278"/>
      <c r="S41" s="278"/>
      <c r="T41" s="278"/>
    </row>
    <row r="42" spans="2:25" ht="12" customHeight="1" x14ac:dyDescent="0.25">
      <c r="B42" s="69">
        <v>31</v>
      </c>
      <c r="C42" s="103">
        <v>23118530</v>
      </c>
      <c r="D42" s="200" t="s">
        <v>280</v>
      </c>
      <c r="E42" s="236" t="s">
        <v>22</v>
      </c>
      <c r="F42" s="67"/>
      <c r="G42" s="68"/>
      <c r="H42" s="68"/>
      <c r="I42" s="68"/>
      <c r="J42" s="69"/>
      <c r="K42" s="70"/>
      <c r="L42" s="70"/>
      <c r="M42" s="70"/>
      <c r="N42" s="70"/>
      <c r="O42" s="70"/>
      <c r="P42" s="26"/>
      <c r="Q42" s="276">
        <v>7</v>
      </c>
      <c r="R42" s="276"/>
      <c r="S42" s="276"/>
      <c r="T42" s="276"/>
    </row>
    <row r="43" spans="2:25" ht="12" customHeight="1" x14ac:dyDescent="0.25">
      <c r="B43" s="69">
        <v>32</v>
      </c>
      <c r="C43" s="103">
        <v>23118531</v>
      </c>
      <c r="D43" s="200" t="s">
        <v>281</v>
      </c>
      <c r="E43" s="236" t="s">
        <v>22</v>
      </c>
      <c r="F43" s="67"/>
      <c r="G43" s="68"/>
      <c r="H43" s="68"/>
      <c r="I43" s="68"/>
      <c r="J43" s="69"/>
      <c r="K43" s="70"/>
      <c r="L43" s="70"/>
      <c r="M43" s="70"/>
      <c r="N43" s="70"/>
      <c r="O43" s="70"/>
      <c r="P43" s="26"/>
      <c r="Q43" s="277"/>
      <c r="R43" s="277"/>
      <c r="S43" s="277"/>
      <c r="T43" s="277"/>
      <c r="U43" s="101"/>
      <c r="X43" s="110"/>
    </row>
    <row r="44" spans="2:25" ht="12" customHeight="1" x14ac:dyDescent="0.25">
      <c r="B44" s="69">
        <v>33</v>
      </c>
      <c r="C44" s="103">
        <v>23118532</v>
      </c>
      <c r="D44" s="200" t="s">
        <v>282</v>
      </c>
      <c r="E44" s="236" t="s">
        <v>21</v>
      </c>
      <c r="F44" s="67"/>
      <c r="G44" s="68"/>
      <c r="H44" s="68"/>
      <c r="I44" s="68"/>
      <c r="J44" s="69"/>
      <c r="K44" s="70"/>
      <c r="L44" s="70"/>
      <c r="M44" s="70"/>
      <c r="N44" s="70"/>
      <c r="O44" s="70"/>
      <c r="P44" s="26"/>
      <c r="Q44" s="277"/>
      <c r="R44" s="277"/>
      <c r="S44" s="277"/>
      <c r="T44" s="277"/>
      <c r="V44" s="113"/>
      <c r="W44" s="110"/>
      <c r="Y44" s="105"/>
    </row>
    <row r="45" spans="2:25" ht="12" customHeight="1" x14ac:dyDescent="0.25">
      <c r="B45" s="69">
        <v>34</v>
      </c>
      <c r="C45" s="103">
        <v>23118533</v>
      </c>
      <c r="D45" s="200" t="s">
        <v>283</v>
      </c>
      <c r="E45" s="236" t="s">
        <v>22</v>
      </c>
      <c r="F45" s="67"/>
      <c r="G45" s="68"/>
      <c r="H45" s="68"/>
      <c r="I45" s="68"/>
      <c r="J45" s="69"/>
      <c r="K45" s="70"/>
      <c r="L45" s="70"/>
      <c r="M45" s="70"/>
      <c r="N45" s="70"/>
      <c r="O45" s="70"/>
      <c r="P45" s="26"/>
      <c r="Q45" s="277"/>
      <c r="R45" s="277"/>
      <c r="S45" s="277"/>
      <c r="T45" s="277"/>
    </row>
    <row r="46" spans="2:25" ht="12" customHeight="1" x14ac:dyDescent="0.25">
      <c r="B46" s="69">
        <v>35</v>
      </c>
      <c r="C46" s="103"/>
      <c r="D46" s="53"/>
      <c r="E46" s="83"/>
      <c r="F46" s="67"/>
      <c r="G46" s="68"/>
      <c r="H46" s="68"/>
      <c r="I46" s="68"/>
      <c r="J46" s="69"/>
      <c r="K46" s="70"/>
      <c r="L46" s="70"/>
      <c r="M46" s="70"/>
      <c r="N46" s="70"/>
      <c r="O46" s="70"/>
      <c r="P46" s="26"/>
      <c r="Q46" s="277"/>
      <c r="R46" s="277"/>
      <c r="S46" s="277"/>
      <c r="T46" s="277"/>
    </row>
    <row r="47" spans="2:25" ht="12" customHeight="1" x14ac:dyDescent="0.25">
      <c r="B47" s="69">
        <v>36</v>
      </c>
      <c r="C47" s="103"/>
      <c r="D47" s="53"/>
      <c r="E47" s="83"/>
      <c r="F47" s="67"/>
      <c r="G47" s="68"/>
      <c r="H47" s="68"/>
      <c r="I47" s="68"/>
      <c r="J47" s="69"/>
      <c r="K47" s="70"/>
      <c r="L47" s="70"/>
      <c r="M47" s="70"/>
      <c r="N47" s="70"/>
      <c r="O47" s="70"/>
      <c r="P47" s="26"/>
      <c r="Q47" s="278"/>
      <c r="R47" s="278"/>
      <c r="S47" s="278"/>
      <c r="T47" s="278"/>
    </row>
    <row r="48" spans="2:25" ht="12" customHeight="1" x14ac:dyDescent="0.25">
      <c r="B48" s="65"/>
      <c r="C48" s="97"/>
      <c r="D48" s="53"/>
      <c r="E48" s="72"/>
      <c r="F48" s="73"/>
      <c r="G48" s="68"/>
      <c r="H48" s="68"/>
      <c r="I48" s="68"/>
      <c r="J48" s="69"/>
      <c r="K48" s="70"/>
      <c r="L48" s="70"/>
      <c r="M48" s="70"/>
      <c r="N48" s="70"/>
      <c r="O48" s="70"/>
      <c r="P48" s="26"/>
      <c r="Q48" s="276">
        <v>8</v>
      </c>
      <c r="R48" s="276"/>
      <c r="S48" s="276"/>
      <c r="T48" s="276"/>
    </row>
    <row r="49" spans="2:20" ht="12" customHeight="1" x14ac:dyDescent="0.25">
      <c r="B49" s="65"/>
      <c r="C49" s="97"/>
      <c r="D49" s="53"/>
      <c r="E49" s="72"/>
      <c r="F49" s="73"/>
      <c r="G49" s="68"/>
      <c r="H49" s="68"/>
      <c r="I49" s="68"/>
      <c r="J49" s="69"/>
      <c r="K49" s="70"/>
      <c r="L49" s="70"/>
      <c r="M49" s="70"/>
      <c r="N49" s="70"/>
      <c r="O49" s="70"/>
      <c r="P49" s="26"/>
      <c r="Q49" s="277"/>
      <c r="R49" s="277"/>
      <c r="S49" s="277"/>
      <c r="T49" s="277"/>
    </row>
    <row r="50" spans="2:20" ht="12" customHeight="1" x14ac:dyDescent="0.25">
      <c r="B50" s="65"/>
      <c r="C50" s="97"/>
      <c r="D50" s="84"/>
      <c r="E50" s="72"/>
      <c r="F50" s="73"/>
      <c r="G50" s="68"/>
      <c r="H50" s="68"/>
      <c r="I50" s="68"/>
      <c r="J50" s="69"/>
      <c r="K50" s="70"/>
      <c r="L50" s="70"/>
      <c r="M50" s="70"/>
      <c r="N50" s="70"/>
      <c r="O50" s="70"/>
      <c r="P50" s="26"/>
      <c r="Q50" s="277"/>
      <c r="R50" s="277"/>
      <c r="S50" s="277"/>
      <c r="T50" s="277"/>
    </row>
    <row r="51" spans="2:20" ht="12" customHeight="1" x14ac:dyDescent="0.25">
      <c r="B51" s="65"/>
      <c r="C51" s="97"/>
      <c r="D51" s="69"/>
      <c r="E51" s="72"/>
      <c r="F51" s="73"/>
      <c r="G51" s="68"/>
      <c r="H51" s="68"/>
      <c r="I51" s="68"/>
      <c r="J51" s="69"/>
      <c r="K51" s="70"/>
      <c r="L51" s="70"/>
      <c r="M51" s="70"/>
      <c r="N51" s="70"/>
      <c r="O51" s="70"/>
      <c r="P51" s="26"/>
      <c r="Q51" s="277"/>
      <c r="R51" s="277"/>
      <c r="S51" s="277"/>
      <c r="T51" s="277"/>
    </row>
    <row r="52" spans="2:20" ht="12" customHeight="1" x14ac:dyDescent="0.25">
      <c r="B52" s="65"/>
      <c r="C52" s="97"/>
      <c r="D52" s="69"/>
      <c r="E52" s="72"/>
      <c r="F52" s="73"/>
      <c r="G52" s="68"/>
      <c r="H52" s="68"/>
      <c r="I52" s="68"/>
      <c r="J52" s="69"/>
      <c r="K52" s="70"/>
      <c r="L52" s="70"/>
      <c r="M52" s="70"/>
      <c r="N52" s="70"/>
      <c r="O52" s="70"/>
      <c r="P52" s="26"/>
      <c r="Q52" s="277"/>
      <c r="R52" s="277"/>
      <c r="S52" s="277"/>
      <c r="T52" s="277"/>
    </row>
    <row r="53" spans="2:20" ht="12" customHeight="1" x14ac:dyDescent="0.25">
      <c r="B53" s="65"/>
      <c r="C53" s="97"/>
      <c r="D53" s="69"/>
      <c r="E53" s="72"/>
      <c r="F53" s="73"/>
      <c r="G53" s="68"/>
      <c r="H53" s="68"/>
      <c r="I53" s="68"/>
      <c r="J53" s="69"/>
      <c r="K53" s="70"/>
      <c r="L53" s="70"/>
      <c r="M53" s="70"/>
      <c r="N53" s="70"/>
      <c r="O53" s="70"/>
      <c r="P53" s="26"/>
      <c r="Q53" s="278"/>
      <c r="R53" s="278"/>
      <c r="S53" s="278"/>
      <c r="T53" s="278"/>
    </row>
    <row r="54" spans="2:20" ht="12" customHeight="1" x14ac:dyDescent="0.25">
      <c r="B54" s="65"/>
      <c r="C54" s="97"/>
      <c r="D54" s="69"/>
      <c r="E54" s="72"/>
      <c r="F54" s="73"/>
      <c r="G54" s="68"/>
      <c r="H54" s="68"/>
      <c r="I54" s="68"/>
      <c r="J54" s="69"/>
      <c r="K54" s="70"/>
      <c r="L54" s="70"/>
      <c r="M54" s="70"/>
      <c r="N54" s="70"/>
      <c r="O54" s="70"/>
      <c r="P54" s="26"/>
      <c r="Q54" s="276">
        <v>9</v>
      </c>
      <c r="R54" s="155"/>
      <c r="S54" s="155"/>
      <c r="T54" s="155"/>
    </row>
    <row r="55" spans="2:20" ht="12" customHeight="1" x14ac:dyDescent="0.25">
      <c r="B55" s="65"/>
      <c r="C55" s="97"/>
      <c r="D55" s="69"/>
      <c r="E55" s="72"/>
      <c r="F55" s="73"/>
      <c r="G55" s="68"/>
      <c r="H55" s="68"/>
      <c r="I55" s="68"/>
      <c r="J55" s="69"/>
      <c r="K55" s="70"/>
      <c r="L55" s="70"/>
      <c r="M55" s="70"/>
      <c r="N55" s="70"/>
      <c r="O55" s="70"/>
      <c r="P55" s="26"/>
      <c r="Q55" s="277"/>
      <c r="R55" s="156"/>
      <c r="S55" s="156"/>
      <c r="T55" s="156"/>
    </row>
    <row r="56" spans="2:20" ht="12" customHeight="1" x14ac:dyDescent="0.25">
      <c r="B56" s="65"/>
      <c r="C56" s="97"/>
      <c r="D56" s="69"/>
      <c r="E56" s="72"/>
      <c r="F56" s="73"/>
      <c r="G56" s="68"/>
      <c r="H56" s="68"/>
      <c r="I56" s="68"/>
      <c r="J56" s="69"/>
      <c r="K56" s="70"/>
      <c r="L56" s="70"/>
      <c r="M56" s="70"/>
      <c r="N56" s="70"/>
      <c r="O56" s="70"/>
      <c r="P56" s="26"/>
      <c r="Q56" s="277"/>
      <c r="R56" s="156"/>
      <c r="S56" s="156"/>
      <c r="T56" s="156"/>
    </row>
    <row r="57" spans="2:20" ht="12" customHeight="1" x14ac:dyDescent="0.25">
      <c r="B57" s="65"/>
      <c r="C57" s="97"/>
      <c r="D57" s="69"/>
      <c r="E57" s="72"/>
      <c r="F57" s="73"/>
      <c r="G57" s="68"/>
      <c r="H57" s="68"/>
      <c r="I57" s="68"/>
      <c r="J57" s="69"/>
      <c r="K57" s="70"/>
      <c r="L57" s="70"/>
      <c r="M57" s="70"/>
      <c r="N57" s="70"/>
      <c r="O57" s="70"/>
      <c r="P57" s="26"/>
      <c r="Q57" s="277"/>
      <c r="R57" s="156"/>
      <c r="S57" s="156"/>
      <c r="T57" s="156"/>
    </row>
    <row r="58" spans="2:20" ht="12" customHeight="1" x14ac:dyDescent="0.25">
      <c r="B58" s="74"/>
      <c r="C58" s="100"/>
      <c r="D58" s="76"/>
      <c r="E58" s="77"/>
      <c r="F58" s="78"/>
      <c r="G58" s="75"/>
      <c r="H58" s="75"/>
      <c r="I58" s="75"/>
      <c r="J58" s="76"/>
      <c r="K58" s="79"/>
      <c r="L58" s="79"/>
      <c r="M58" s="79"/>
      <c r="N58" s="79"/>
      <c r="O58" s="79"/>
      <c r="P58" s="80"/>
      <c r="Q58" s="278"/>
      <c r="R58" s="157"/>
      <c r="S58" s="157"/>
      <c r="T58" s="157"/>
    </row>
    <row r="59" spans="2:20" ht="12" customHeight="1" x14ac:dyDescent="0.25">
      <c r="B59" s="81"/>
      <c r="C59" s="101"/>
      <c r="D59" s="26"/>
      <c r="E59" s="81"/>
      <c r="F59" s="81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 spans="2:20" ht="12.75" customHeight="1" x14ac:dyDescent="0.25">
      <c r="B60" s="82" t="s">
        <v>23</v>
      </c>
      <c r="C60" s="102"/>
      <c r="D60" s="82"/>
      <c r="E60" s="82">
        <f>COUNTIF(E12:E58,"L")</f>
        <v>21</v>
      </c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2:20" ht="13.5" customHeight="1" x14ac:dyDescent="0.25">
      <c r="B61" s="82" t="s">
        <v>24</v>
      </c>
      <c r="C61" s="102"/>
      <c r="D61" s="82"/>
      <c r="E61" s="82">
        <f>COUNTIF(E12:E58,"P")</f>
        <v>13</v>
      </c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2:20" x14ac:dyDescent="0.25">
      <c r="B62" s="82" t="s">
        <v>25</v>
      </c>
      <c r="C62" s="102"/>
      <c r="D62" s="82"/>
      <c r="E62" s="82">
        <f>SUM(E60:E61)</f>
        <v>34</v>
      </c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2:20" ht="7.5" customHeight="1" x14ac:dyDescent="0.25">
      <c r="B63" s="82"/>
      <c r="C63" s="10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2:20" x14ac:dyDescent="0.25">
      <c r="B64" s="82"/>
      <c r="C64" s="102"/>
      <c r="D64" s="82" t="s">
        <v>26</v>
      </c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 t="str">
        <f>'REKAP  X'!H3</f>
        <v>Mataram,                         2023</v>
      </c>
      <c r="R64" s="82"/>
      <c r="S64" s="82"/>
      <c r="T64" s="82"/>
    </row>
    <row r="65" spans="2:20" x14ac:dyDescent="0.25">
      <c r="B65" s="82"/>
      <c r="C65" s="102"/>
      <c r="D65" s="82" t="s">
        <v>27</v>
      </c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 t="s">
        <v>28</v>
      </c>
      <c r="R65" s="82"/>
      <c r="S65" s="82"/>
      <c r="T65" s="82"/>
    </row>
    <row r="66" spans="2:20" x14ac:dyDescent="0.25">
      <c r="B66" s="82"/>
      <c r="C66" s="10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2:20" ht="6" customHeight="1" x14ac:dyDescent="0.25">
      <c r="B67" s="82"/>
      <c r="C67" s="10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2:20" ht="9" customHeight="1" x14ac:dyDescent="0.25">
      <c r="B68" s="82"/>
      <c r="C68" s="10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2:20" x14ac:dyDescent="0.25">
      <c r="B69" s="82"/>
      <c r="C69" s="102"/>
      <c r="D69" s="87" t="s">
        <v>616</v>
      </c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 t="s">
        <v>31</v>
      </c>
      <c r="R69" s="82"/>
      <c r="S69" s="82"/>
      <c r="T69" s="82"/>
    </row>
    <row r="70" spans="2:20" x14ac:dyDescent="0.25">
      <c r="B70" s="82"/>
      <c r="C70" s="102"/>
      <c r="D70" s="82" t="s">
        <v>29</v>
      </c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 t="s">
        <v>30</v>
      </c>
      <c r="R70" s="82"/>
      <c r="S70" s="82"/>
      <c r="T70" s="82"/>
    </row>
    <row r="76" spans="2:20" x14ac:dyDescent="0.25">
      <c r="O76" s="54" t="s">
        <v>37</v>
      </c>
    </row>
  </sheetData>
  <sortState ref="D13:D58">
    <sortCondition ref="D12"/>
  </sortState>
  <mergeCells count="45">
    <mergeCell ref="U12:AA12"/>
    <mergeCell ref="V13:W13"/>
    <mergeCell ref="B7:T7"/>
    <mergeCell ref="B10:B11"/>
    <mergeCell ref="C10:C11"/>
    <mergeCell ref="D10:D11"/>
    <mergeCell ref="E10:E11"/>
    <mergeCell ref="F10:F11"/>
    <mergeCell ref="G10:O10"/>
    <mergeCell ref="R10:R11"/>
    <mergeCell ref="S10:S11"/>
    <mergeCell ref="T10:T11"/>
    <mergeCell ref="Q12:Q16"/>
    <mergeCell ref="R12:R16"/>
    <mergeCell ref="S12:S16"/>
    <mergeCell ref="T12:T16"/>
    <mergeCell ref="Q17:Q21"/>
    <mergeCell ref="R17:R21"/>
    <mergeCell ref="S17:S21"/>
    <mergeCell ref="T17:T21"/>
    <mergeCell ref="Q22:Q26"/>
    <mergeCell ref="R22:R26"/>
    <mergeCell ref="S22:S26"/>
    <mergeCell ref="T22:T26"/>
    <mergeCell ref="Q27:Q31"/>
    <mergeCell ref="R27:R31"/>
    <mergeCell ref="S27:S31"/>
    <mergeCell ref="T27:T31"/>
    <mergeCell ref="Q32:Q36"/>
    <mergeCell ref="R32:R36"/>
    <mergeCell ref="S32:S36"/>
    <mergeCell ref="T32:T36"/>
    <mergeCell ref="Q37:Q41"/>
    <mergeCell ref="R37:R41"/>
    <mergeCell ref="S37:S41"/>
    <mergeCell ref="T37:T41"/>
    <mergeCell ref="Q54:Q58"/>
    <mergeCell ref="Q42:Q47"/>
    <mergeCell ref="R42:R47"/>
    <mergeCell ref="S42:S47"/>
    <mergeCell ref="T42:T47"/>
    <mergeCell ref="Q48:Q53"/>
    <mergeCell ref="R48:R53"/>
    <mergeCell ref="S48:S53"/>
    <mergeCell ref="T48:T53"/>
  </mergeCells>
  <conditionalFormatting sqref="V44 D28:D45">
    <cfRule type="expression" dxfId="773" priority="359" stopIfTrue="1">
      <formula>MOD(ROW(),2)</formula>
    </cfRule>
  </conditionalFormatting>
  <conditionalFormatting sqref="D34">
    <cfRule type="expression" dxfId="772" priority="323" stopIfTrue="1">
      <formula>MOD(ROW(),2)</formula>
    </cfRule>
  </conditionalFormatting>
  <conditionalFormatting sqref="D32">
    <cfRule type="expression" dxfId="771" priority="317" stopIfTrue="1">
      <formula>MOD(ROW(),2)</formula>
    </cfRule>
  </conditionalFormatting>
  <conditionalFormatting sqref="D35">
    <cfRule type="expression" dxfId="770" priority="315" stopIfTrue="1">
      <formula>MOD(ROW(),2)</formula>
    </cfRule>
  </conditionalFormatting>
  <conditionalFormatting sqref="D35">
    <cfRule type="expression" dxfId="769" priority="314" stopIfTrue="1">
      <formula>MOD(ROW(),2)</formula>
    </cfRule>
  </conditionalFormatting>
  <conditionalFormatting sqref="D35">
    <cfRule type="expression" dxfId="768" priority="313" stopIfTrue="1">
      <formula>MOD(ROW(),2)</formula>
    </cfRule>
  </conditionalFormatting>
  <conditionalFormatting sqref="D35">
    <cfRule type="expression" dxfId="767" priority="312" stopIfTrue="1">
      <formula>MOD(ROW(),2)</formula>
    </cfRule>
  </conditionalFormatting>
  <conditionalFormatting sqref="D35">
    <cfRule type="expression" dxfId="766" priority="311" stopIfTrue="1">
      <formula>MOD(ROW(),2)</formula>
    </cfRule>
  </conditionalFormatting>
  <conditionalFormatting sqref="D35">
    <cfRule type="expression" dxfId="765" priority="310" stopIfTrue="1">
      <formula>MOD(ROW(),2)</formula>
    </cfRule>
  </conditionalFormatting>
  <conditionalFormatting sqref="D34">
    <cfRule type="expression" dxfId="764" priority="309" stopIfTrue="1">
      <formula>MOD(ROW(),2)</formula>
    </cfRule>
  </conditionalFormatting>
  <conditionalFormatting sqref="D35">
    <cfRule type="expression" dxfId="763" priority="308" stopIfTrue="1">
      <formula>MOD(ROW(),2)</formula>
    </cfRule>
  </conditionalFormatting>
  <conditionalFormatting sqref="D35">
    <cfRule type="expression" dxfId="762" priority="307" stopIfTrue="1">
      <formula>MOD(ROW(),2)</formula>
    </cfRule>
  </conditionalFormatting>
  <conditionalFormatting sqref="D35">
    <cfRule type="expression" dxfId="761" priority="306" stopIfTrue="1">
      <formula>MOD(ROW(),2)</formula>
    </cfRule>
  </conditionalFormatting>
  <conditionalFormatting sqref="D35">
    <cfRule type="expression" dxfId="760" priority="305" stopIfTrue="1">
      <formula>MOD(ROW(),2)</formula>
    </cfRule>
  </conditionalFormatting>
  <conditionalFormatting sqref="D35">
    <cfRule type="expression" dxfId="759" priority="304" stopIfTrue="1">
      <formula>MOD(ROW(),2)</formula>
    </cfRule>
  </conditionalFormatting>
  <conditionalFormatting sqref="D34">
    <cfRule type="expression" dxfId="758" priority="303" stopIfTrue="1">
      <formula>MOD(ROW(),2)</formula>
    </cfRule>
  </conditionalFormatting>
  <conditionalFormatting sqref="D35">
    <cfRule type="expression" dxfId="757" priority="302" stopIfTrue="1">
      <formula>MOD(ROW(),2)</formula>
    </cfRule>
  </conditionalFormatting>
  <conditionalFormatting sqref="D34">
    <cfRule type="expression" dxfId="756" priority="301" stopIfTrue="1">
      <formula>MOD(ROW(),2)</formula>
    </cfRule>
  </conditionalFormatting>
  <conditionalFormatting sqref="D34">
    <cfRule type="expression" dxfId="755" priority="300" stopIfTrue="1">
      <formula>MOD(ROW(),2)</formula>
    </cfRule>
  </conditionalFormatting>
  <conditionalFormatting sqref="D34">
    <cfRule type="expression" dxfId="754" priority="299" stopIfTrue="1">
      <formula>MOD(ROW(),2)</formula>
    </cfRule>
  </conditionalFormatting>
  <conditionalFormatting sqref="D34">
    <cfRule type="expression" dxfId="753" priority="298" stopIfTrue="1">
      <formula>MOD(ROW(),2)</formula>
    </cfRule>
  </conditionalFormatting>
  <conditionalFormatting sqref="D34">
    <cfRule type="expression" dxfId="752" priority="297" stopIfTrue="1">
      <formula>MOD(ROW(),2)</formula>
    </cfRule>
  </conditionalFormatting>
  <conditionalFormatting sqref="D36">
    <cfRule type="expression" dxfId="751" priority="358" stopIfTrue="1">
      <formula>MOD(ROW(),2)</formula>
    </cfRule>
  </conditionalFormatting>
  <conditionalFormatting sqref="D36">
    <cfRule type="expression" dxfId="750" priority="357" stopIfTrue="1">
      <formula>MOD(ROW(),2)</formula>
    </cfRule>
  </conditionalFormatting>
  <conditionalFormatting sqref="D36">
    <cfRule type="expression" dxfId="749" priority="356" stopIfTrue="1">
      <formula>MOD(ROW(),2)</formula>
    </cfRule>
  </conditionalFormatting>
  <conditionalFormatting sqref="D36">
    <cfRule type="expression" dxfId="748" priority="355" stopIfTrue="1">
      <formula>MOD(ROW(),2)</formula>
    </cfRule>
  </conditionalFormatting>
  <conditionalFormatting sqref="D36">
    <cfRule type="expression" dxfId="747" priority="354" stopIfTrue="1">
      <formula>MOD(ROW(),2)</formula>
    </cfRule>
  </conditionalFormatting>
  <conditionalFormatting sqref="D36">
    <cfRule type="expression" dxfId="746" priority="353" stopIfTrue="1">
      <formula>MOD(ROW(),2)</formula>
    </cfRule>
  </conditionalFormatting>
  <conditionalFormatting sqref="D36">
    <cfRule type="expression" dxfId="745" priority="352" stopIfTrue="1">
      <formula>MOD(ROW(),2)</formula>
    </cfRule>
  </conditionalFormatting>
  <conditionalFormatting sqref="D35">
    <cfRule type="expression" dxfId="744" priority="351" stopIfTrue="1">
      <formula>MOD(ROW(),2)</formula>
    </cfRule>
  </conditionalFormatting>
  <conditionalFormatting sqref="D36">
    <cfRule type="expression" dxfId="743" priority="350" stopIfTrue="1">
      <formula>MOD(ROW(),2)</formula>
    </cfRule>
  </conditionalFormatting>
  <conditionalFormatting sqref="D36">
    <cfRule type="expression" dxfId="742" priority="349" stopIfTrue="1">
      <formula>MOD(ROW(),2)</formula>
    </cfRule>
  </conditionalFormatting>
  <conditionalFormatting sqref="D36">
    <cfRule type="expression" dxfId="741" priority="348" stopIfTrue="1">
      <formula>MOD(ROW(),2)</formula>
    </cfRule>
  </conditionalFormatting>
  <conditionalFormatting sqref="D36">
    <cfRule type="expression" dxfId="740" priority="347" stopIfTrue="1">
      <formula>MOD(ROW(),2)</formula>
    </cfRule>
  </conditionalFormatting>
  <conditionalFormatting sqref="D36">
    <cfRule type="expression" dxfId="739" priority="346" stopIfTrue="1">
      <formula>MOD(ROW(),2)</formula>
    </cfRule>
  </conditionalFormatting>
  <conditionalFormatting sqref="D35">
    <cfRule type="expression" dxfId="738" priority="345" stopIfTrue="1">
      <formula>MOD(ROW(),2)</formula>
    </cfRule>
  </conditionalFormatting>
  <conditionalFormatting sqref="D36">
    <cfRule type="expression" dxfId="737" priority="344" stopIfTrue="1">
      <formula>MOD(ROW(),2)</formula>
    </cfRule>
  </conditionalFormatting>
  <conditionalFormatting sqref="D35">
    <cfRule type="expression" dxfId="736" priority="343" stopIfTrue="1">
      <formula>MOD(ROW(),2)</formula>
    </cfRule>
  </conditionalFormatting>
  <conditionalFormatting sqref="D35">
    <cfRule type="expression" dxfId="735" priority="342" stopIfTrue="1">
      <formula>MOD(ROW(),2)</formula>
    </cfRule>
  </conditionalFormatting>
  <conditionalFormatting sqref="D35">
    <cfRule type="expression" dxfId="734" priority="341" stopIfTrue="1">
      <formula>MOD(ROW(),2)</formula>
    </cfRule>
  </conditionalFormatting>
  <conditionalFormatting sqref="D35">
    <cfRule type="expression" dxfId="733" priority="340" stopIfTrue="1">
      <formula>MOD(ROW(),2)</formula>
    </cfRule>
  </conditionalFormatting>
  <conditionalFormatting sqref="D35">
    <cfRule type="expression" dxfId="732" priority="339" stopIfTrue="1">
      <formula>MOD(ROW(),2)</formula>
    </cfRule>
  </conditionalFormatting>
  <conditionalFormatting sqref="D34">
    <cfRule type="expression" dxfId="731" priority="338" stopIfTrue="1">
      <formula>MOD(ROW(),2)</formula>
    </cfRule>
  </conditionalFormatting>
  <conditionalFormatting sqref="D34">
    <cfRule type="expression" dxfId="730" priority="337" stopIfTrue="1">
      <formula>MOD(ROW(),2)</formula>
    </cfRule>
  </conditionalFormatting>
  <conditionalFormatting sqref="D34">
    <cfRule type="expression" dxfId="729" priority="336" stopIfTrue="1">
      <formula>MOD(ROW(),2)</formula>
    </cfRule>
  </conditionalFormatting>
  <conditionalFormatting sqref="D34">
    <cfRule type="expression" dxfId="728" priority="335" stopIfTrue="1">
      <formula>MOD(ROW(),2)</formula>
    </cfRule>
  </conditionalFormatting>
  <conditionalFormatting sqref="D34">
    <cfRule type="expression" dxfId="727" priority="334" stopIfTrue="1">
      <formula>MOD(ROW(),2)</formula>
    </cfRule>
  </conditionalFormatting>
  <conditionalFormatting sqref="D34">
    <cfRule type="expression" dxfId="726" priority="333" stopIfTrue="1">
      <formula>MOD(ROW(),2)</formula>
    </cfRule>
  </conditionalFormatting>
  <conditionalFormatting sqref="D34">
    <cfRule type="expression" dxfId="725" priority="332" stopIfTrue="1">
      <formula>MOD(ROW(),2)</formula>
    </cfRule>
  </conditionalFormatting>
  <conditionalFormatting sqref="D34">
    <cfRule type="expression" dxfId="724" priority="331" stopIfTrue="1">
      <formula>MOD(ROW(),2)</formula>
    </cfRule>
  </conditionalFormatting>
  <conditionalFormatting sqref="D33">
    <cfRule type="expression" dxfId="723" priority="330" stopIfTrue="1">
      <formula>MOD(ROW(),2)</formula>
    </cfRule>
  </conditionalFormatting>
  <conditionalFormatting sqref="D34">
    <cfRule type="expression" dxfId="722" priority="329" stopIfTrue="1">
      <formula>MOD(ROW(),2)</formula>
    </cfRule>
  </conditionalFormatting>
  <conditionalFormatting sqref="D34">
    <cfRule type="expression" dxfId="721" priority="328" stopIfTrue="1">
      <formula>MOD(ROW(),2)</formula>
    </cfRule>
  </conditionalFormatting>
  <conditionalFormatting sqref="D34">
    <cfRule type="expression" dxfId="720" priority="327" stopIfTrue="1">
      <formula>MOD(ROW(),2)</formula>
    </cfRule>
  </conditionalFormatting>
  <conditionalFormatting sqref="D34">
    <cfRule type="expression" dxfId="719" priority="326" stopIfTrue="1">
      <formula>MOD(ROW(),2)</formula>
    </cfRule>
  </conditionalFormatting>
  <conditionalFormatting sqref="D34">
    <cfRule type="expression" dxfId="718" priority="325" stopIfTrue="1">
      <formula>MOD(ROW(),2)</formula>
    </cfRule>
  </conditionalFormatting>
  <conditionalFormatting sqref="D33">
    <cfRule type="expression" dxfId="717" priority="324" stopIfTrue="1">
      <formula>MOD(ROW(),2)</formula>
    </cfRule>
  </conditionalFormatting>
  <conditionalFormatting sqref="D33">
    <cfRule type="expression" dxfId="716" priority="322" stopIfTrue="1">
      <formula>MOD(ROW(),2)</formula>
    </cfRule>
  </conditionalFormatting>
  <conditionalFormatting sqref="D33">
    <cfRule type="expression" dxfId="715" priority="321" stopIfTrue="1">
      <formula>MOD(ROW(),2)</formula>
    </cfRule>
  </conditionalFormatting>
  <conditionalFormatting sqref="D33">
    <cfRule type="expression" dxfId="714" priority="320" stopIfTrue="1">
      <formula>MOD(ROW(),2)</formula>
    </cfRule>
  </conditionalFormatting>
  <conditionalFormatting sqref="D33">
    <cfRule type="expression" dxfId="713" priority="319" stopIfTrue="1">
      <formula>MOD(ROW(),2)</formula>
    </cfRule>
  </conditionalFormatting>
  <conditionalFormatting sqref="D33">
    <cfRule type="expression" dxfId="712" priority="318" stopIfTrue="1">
      <formula>MOD(ROW(),2)</formula>
    </cfRule>
  </conditionalFormatting>
  <conditionalFormatting sqref="D35">
    <cfRule type="expression" dxfId="711" priority="316" stopIfTrue="1">
      <formula>MOD(ROW(),2)</formula>
    </cfRule>
  </conditionalFormatting>
  <conditionalFormatting sqref="D32">
    <cfRule type="expression" dxfId="710" priority="296" stopIfTrue="1">
      <formula>MOD(ROW(),2)</formula>
    </cfRule>
  </conditionalFormatting>
  <conditionalFormatting sqref="D30">
    <cfRule type="expression" dxfId="709" priority="295" stopIfTrue="1">
      <formula>MOD(ROW(),2)</formula>
    </cfRule>
  </conditionalFormatting>
  <conditionalFormatting sqref="D33">
    <cfRule type="expression" dxfId="708" priority="294" stopIfTrue="1">
      <formula>MOD(ROW(),2)</formula>
    </cfRule>
  </conditionalFormatting>
  <conditionalFormatting sqref="D33">
    <cfRule type="expression" dxfId="707" priority="293" stopIfTrue="1">
      <formula>MOD(ROW(),2)</formula>
    </cfRule>
  </conditionalFormatting>
  <conditionalFormatting sqref="D33">
    <cfRule type="expression" dxfId="706" priority="292" stopIfTrue="1">
      <formula>MOD(ROW(),2)</formula>
    </cfRule>
  </conditionalFormatting>
  <conditionalFormatting sqref="D33">
    <cfRule type="expression" dxfId="705" priority="291" stopIfTrue="1">
      <formula>MOD(ROW(),2)</formula>
    </cfRule>
  </conditionalFormatting>
  <conditionalFormatting sqref="D33">
    <cfRule type="expression" dxfId="704" priority="290" stopIfTrue="1">
      <formula>MOD(ROW(),2)</formula>
    </cfRule>
  </conditionalFormatting>
  <conditionalFormatting sqref="D33">
    <cfRule type="expression" dxfId="703" priority="289" stopIfTrue="1">
      <formula>MOD(ROW(),2)</formula>
    </cfRule>
  </conditionalFormatting>
  <conditionalFormatting sqref="D32">
    <cfRule type="expression" dxfId="702" priority="288" stopIfTrue="1">
      <formula>MOD(ROW(),2)</formula>
    </cfRule>
  </conditionalFormatting>
  <conditionalFormatting sqref="D33">
    <cfRule type="expression" dxfId="701" priority="287" stopIfTrue="1">
      <formula>MOD(ROW(),2)</formula>
    </cfRule>
  </conditionalFormatting>
  <conditionalFormatting sqref="D33">
    <cfRule type="expression" dxfId="700" priority="286" stopIfTrue="1">
      <formula>MOD(ROW(),2)</formula>
    </cfRule>
  </conditionalFormatting>
  <conditionalFormatting sqref="D33">
    <cfRule type="expression" dxfId="699" priority="285" stopIfTrue="1">
      <formula>MOD(ROW(),2)</formula>
    </cfRule>
  </conditionalFormatting>
  <conditionalFormatting sqref="D33">
    <cfRule type="expression" dxfId="698" priority="284" stopIfTrue="1">
      <formula>MOD(ROW(),2)</formula>
    </cfRule>
  </conditionalFormatting>
  <conditionalFormatting sqref="D33">
    <cfRule type="expression" dxfId="697" priority="283" stopIfTrue="1">
      <formula>MOD(ROW(),2)</formula>
    </cfRule>
  </conditionalFormatting>
  <conditionalFormatting sqref="D32">
    <cfRule type="expression" dxfId="696" priority="282" stopIfTrue="1">
      <formula>MOD(ROW(),2)</formula>
    </cfRule>
  </conditionalFormatting>
  <conditionalFormatting sqref="D33">
    <cfRule type="expression" dxfId="695" priority="281" stopIfTrue="1">
      <formula>MOD(ROW(),2)</formula>
    </cfRule>
  </conditionalFormatting>
  <conditionalFormatting sqref="D32">
    <cfRule type="expression" dxfId="694" priority="280" stopIfTrue="1">
      <formula>MOD(ROW(),2)</formula>
    </cfRule>
  </conditionalFormatting>
  <conditionalFormatting sqref="D32">
    <cfRule type="expression" dxfId="693" priority="279" stopIfTrue="1">
      <formula>MOD(ROW(),2)</formula>
    </cfRule>
  </conditionalFormatting>
  <conditionalFormatting sqref="D32">
    <cfRule type="expression" dxfId="692" priority="278" stopIfTrue="1">
      <formula>MOD(ROW(),2)</formula>
    </cfRule>
  </conditionalFormatting>
  <conditionalFormatting sqref="D32">
    <cfRule type="expression" dxfId="691" priority="277" stopIfTrue="1">
      <formula>MOD(ROW(),2)</formula>
    </cfRule>
  </conditionalFormatting>
  <conditionalFormatting sqref="D32">
    <cfRule type="expression" dxfId="690" priority="276" stopIfTrue="1">
      <formula>MOD(ROW(),2)</formula>
    </cfRule>
  </conditionalFormatting>
  <conditionalFormatting sqref="D34">
    <cfRule type="expression" dxfId="689" priority="275" stopIfTrue="1">
      <formula>MOD(ROW(),2)</formula>
    </cfRule>
  </conditionalFormatting>
  <conditionalFormatting sqref="D34">
    <cfRule type="expression" dxfId="688" priority="274" stopIfTrue="1">
      <formula>MOD(ROW(),2)</formula>
    </cfRule>
  </conditionalFormatting>
  <conditionalFormatting sqref="D34">
    <cfRule type="expression" dxfId="687" priority="273" stopIfTrue="1">
      <formula>MOD(ROW(),2)</formula>
    </cfRule>
  </conditionalFormatting>
  <conditionalFormatting sqref="D34">
    <cfRule type="expression" dxfId="686" priority="272" stopIfTrue="1">
      <formula>MOD(ROW(),2)</formula>
    </cfRule>
  </conditionalFormatting>
  <conditionalFormatting sqref="D34">
    <cfRule type="expression" dxfId="685" priority="271" stopIfTrue="1">
      <formula>MOD(ROW(),2)</formula>
    </cfRule>
  </conditionalFormatting>
  <conditionalFormatting sqref="D34">
    <cfRule type="expression" dxfId="684" priority="270" stopIfTrue="1">
      <formula>MOD(ROW(),2)</formula>
    </cfRule>
  </conditionalFormatting>
  <conditionalFormatting sqref="D34">
    <cfRule type="expression" dxfId="683" priority="269" stopIfTrue="1">
      <formula>MOD(ROW(),2)</formula>
    </cfRule>
  </conditionalFormatting>
  <conditionalFormatting sqref="D33">
    <cfRule type="expression" dxfId="682" priority="268" stopIfTrue="1">
      <formula>MOD(ROW(),2)</formula>
    </cfRule>
  </conditionalFormatting>
  <conditionalFormatting sqref="D34">
    <cfRule type="expression" dxfId="681" priority="267" stopIfTrue="1">
      <formula>MOD(ROW(),2)</formula>
    </cfRule>
  </conditionalFormatting>
  <conditionalFormatting sqref="D34">
    <cfRule type="expression" dxfId="680" priority="266" stopIfTrue="1">
      <formula>MOD(ROW(),2)</formula>
    </cfRule>
  </conditionalFormatting>
  <conditionalFormatting sqref="D34">
    <cfRule type="expression" dxfId="679" priority="265" stopIfTrue="1">
      <formula>MOD(ROW(),2)</formula>
    </cfRule>
  </conditionalFormatting>
  <conditionalFormatting sqref="D34">
    <cfRule type="expression" dxfId="678" priority="264" stopIfTrue="1">
      <formula>MOD(ROW(),2)</formula>
    </cfRule>
  </conditionalFormatting>
  <conditionalFormatting sqref="D34">
    <cfRule type="expression" dxfId="677" priority="263" stopIfTrue="1">
      <formula>MOD(ROW(),2)</formula>
    </cfRule>
  </conditionalFormatting>
  <conditionalFormatting sqref="D33">
    <cfRule type="expression" dxfId="676" priority="262" stopIfTrue="1">
      <formula>MOD(ROW(),2)</formula>
    </cfRule>
  </conditionalFormatting>
  <conditionalFormatting sqref="D34">
    <cfRule type="expression" dxfId="675" priority="261" stopIfTrue="1">
      <formula>MOD(ROW(),2)</formula>
    </cfRule>
  </conditionalFormatting>
  <conditionalFormatting sqref="D33">
    <cfRule type="expression" dxfId="674" priority="260" stopIfTrue="1">
      <formula>MOD(ROW(),2)</formula>
    </cfRule>
  </conditionalFormatting>
  <conditionalFormatting sqref="D33">
    <cfRule type="expression" dxfId="673" priority="259" stopIfTrue="1">
      <formula>MOD(ROW(),2)</formula>
    </cfRule>
  </conditionalFormatting>
  <conditionalFormatting sqref="D33">
    <cfRule type="expression" dxfId="672" priority="258" stopIfTrue="1">
      <formula>MOD(ROW(),2)</formula>
    </cfRule>
  </conditionalFormatting>
  <conditionalFormatting sqref="D33">
    <cfRule type="expression" dxfId="671" priority="257" stopIfTrue="1">
      <formula>MOD(ROW(),2)</formula>
    </cfRule>
  </conditionalFormatting>
  <conditionalFormatting sqref="D33">
    <cfRule type="expression" dxfId="670" priority="256" stopIfTrue="1">
      <formula>MOD(ROW(),2)</formula>
    </cfRule>
  </conditionalFormatting>
  <conditionalFormatting sqref="D32">
    <cfRule type="expression" dxfId="669" priority="255" stopIfTrue="1">
      <formula>MOD(ROW(),2)</formula>
    </cfRule>
  </conditionalFormatting>
  <conditionalFormatting sqref="D32">
    <cfRule type="expression" dxfId="668" priority="254" stopIfTrue="1">
      <formula>MOD(ROW(),2)</formula>
    </cfRule>
  </conditionalFormatting>
  <conditionalFormatting sqref="D32">
    <cfRule type="expression" dxfId="667" priority="253" stopIfTrue="1">
      <formula>MOD(ROW(),2)</formula>
    </cfRule>
  </conditionalFormatting>
  <conditionalFormatting sqref="D32">
    <cfRule type="expression" dxfId="666" priority="252" stopIfTrue="1">
      <formula>MOD(ROW(),2)</formula>
    </cfRule>
  </conditionalFormatting>
  <conditionalFormatting sqref="D32">
    <cfRule type="expression" dxfId="665" priority="251" stopIfTrue="1">
      <formula>MOD(ROW(),2)</formula>
    </cfRule>
  </conditionalFormatting>
  <conditionalFormatting sqref="D32">
    <cfRule type="expression" dxfId="664" priority="250" stopIfTrue="1">
      <formula>MOD(ROW(),2)</formula>
    </cfRule>
  </conditionalFormatting>
  <conditionalFormatting sqref="D32">
    <cfRule type="expression" dxfId="663" priority="249" stopIfTrue="1">
      <formula>MOD(ROW(),2)</formula>
    </cfRule>
  </conditionalFormatting>
  <conditionalFormatting sqref="D32">
    <cfRule type="expression" dxfId="662" priority="248" stopIfTrue="1">
      <formula>MOD(ROW(),2)</formula>
    </cfRule>
  </conditionalFormatting>
  <conditionalFormatting sqref="D31">
    <cfRule type="expression" dxfId="661" priority="247" stopIfTrue="1">
      <formula>MOD(ROW(),2)</formula>
    </cfRule>
  </conditionalFormatting>
  <conditionalFormatting sqref="D32">
    <cfRule type="expression" dxfId="660" priority="246" stopIfTrue="1">
      <formula>MOD(ROW(),2)</formula>
    </cfRule>
  </conditionalFormatting>
  <conditionalFormatting sqref="D32">
    <cfRule type="expression" dxfId="659" priority="245" stopIfTrue="1">
      <formula>MOD(ROW(),2)</formula>
    </cfRule>
  </conditionalFormatting>
  <conditionalFormatting sqref="D32">
    <cfRule type="expression" dxfId="658" priority="244" stopIfTrue="1">
      <formula>MOD(ROW(),2)</formula>
    </cfRule>
  </conditionalFormatting>
  <conditionalFormatting sqref="D32">
    <cfRule type="expression" dxfId="657" priority="243" stopIfTrue="1">
      <formula>MOD(ROW(),2)</formula>
    </cfRule>
  </conditionalFormatting>
  <conditionalFormatting sqref="D32">
    <cfRule type="expression" dxfId="656" priority="242" stopIfTrue="1">
      <formula>MOD(ROW(),2)</formula>
    </cfRule>
  </conditionalFormatting>
  <conditionalFormatting sqref="D31">
    <cfRule type="expression" dxfId="655" priority="241" stopIfTrue="1">
      <formula>MOD(ROW(),2)</formula>
    </cfRule>
  </conditionalFormatting>
  <conditionalFormatting sqref="D31">
    <cfRule type="expression" dxfId="654" priority="240" stopIfTrue="1">
      <formula>MOD(ROW(),2)</formula>
    </cfRule>
  </conditionalFormatting>
  <conditionalFormatting sqref="D31">
    <cfRule type="expression" dxfId="653" priority="239" stopIfTrue="1">
      <formula>MOD(ROW(),2)</formula>
    </cfRule>
  </conditionalFormatting>
  <conditionalFormatting sqref="D31">
    <cfRule type="expression" dxfId="652" priority="238" stopIfTrue="1">
      <formula>MOD(ROW(),2)</formula>
    </cfRule>
  </conditionalFormatting>
  <conditionalFormatting sqref="D31">
    <cfRule type="expression" dxfId="651" priority="237" stopIfTrue="1">
      <formula>MOD(ROW(),2)</formula>
    </cfRule>
  </conditionalFormatting>
  <conditionalFormatting sqref="D31">
    <cfRule type="expression" dxfId="650" priority="236" stopIfTrue="1">
      <formula>MOD(ROW(),2)</formula>
    </cfRule>
  </conditionalFormatting>
  <conditionalFormatting sqref="D33">
    <cfRule type="expression" dxfId="649" priority="235" stopIfTrue="1">
      <formula>MOD(ROW(),2)</formula>
    </cfRule>
  </conditionalFormatting>
  <conditionalFormatting sqref="D33">
    <cfRule type="expression" dxfId="648" priority="234" stopIfTrue="1">
      <formula>MOD(ROW(),2)</formula>
    </cfRule>
  </conditionalFormatting>
  <conditionalFormatting sqref="D31">
    <cfRule type="expression" dxfId="647" priority="233" stopIfTrue="1">
      <formula>MOD(ROW(),2)</formula>
    </cfRule>
  </conditionalFormatting>
  <conditionalFormatting sqref="D34">
    <cfRule type="expression" dxfId="646" priority="232" stopIfTrue="1">
      <formula>MOD(ROW(),2)</formula>
    </cfRule>
  </conditionalFormatting>
  <conditionalFormatting sqref="D34">
    <cfRule type="expression" dxfId="645" priority="231" stopIfTrue="1">
      <formula>MOD(ROW(),2)</formula>
    </cfRule>
  </conditionalFormatting>
  <conditionalFormatting sqref="D34">
    <cfRule type="expression" dxfId="644" priority="230" stopIfTrue="1">
      <formula>MOD(ROW(),2)</formula>
    </cfRule>
  </conditionalFormatting>
  <conditionalFormatting sqref="D34">
    <cfRule type="expression" dxfId="643" priority="229" stopIfTrue="1">
      <formula>MOD(ROW(),2)</formula>
    </cfRule>
  </conditionalFormatting>
  <conditionalFormatting sqref="D34">
    <cfRule type="expression" dxfId="642" priority="228" stopIfTrue="1">
      <formula>MOD(ROW(),2)</formula>
    </cfRule>
  </conditionalFormatting>
  <conditionalFormatting sqref="D34">
    <cfRule type="expression" dxfId="641" priority="227" stopIfTrue="1">
      <formula>MOD(ROW(),2)</formula>
    </cfRule>
  </conditionalFormatting>
  <conditionalFormatting sqref="D33">
    <cfRule type="expression" dxfId="640" priority="226" stopIfTrue="1">
      <formula>MOD(ROW(),2)</formula>
    </cfRule>
  </conditionalFormatting>
  <conditionalFormatting sqref="D34">
    <cfRule type="expression" dxfId="639" priority="225" stopIfTrue="1">
      <formula>MOD(ROW(),2)</formula>
    </cfRule>
  </conditionalFormatting>
  <conditionalFormatting sqref="D34">
    <cfRule type="expression" dxfId="638" priority="224" stopIfTrue="1">
      <formula>MOD(ROW(),2)</formula>
    </cfRule>
  </conditionalFormatting>
  <conditionalFormatting sqref="D34">
    <cfRule type="expression" dxfId="637" priority="223" stopIfTrue="1">
      <formula>MOD(ROW(),2)</formula>
    </cfRule>
  </conditionalFormatting>
  <conditionalFormatting sqref="D34">
    <cfRule type="expression" dxfId="636" priority="222" stopIfTrue="1">
      <formula>MOD(ROW(),2)</formula>
    </cfRule>
  </conditionalFormatting>
  <conditionalFormatting sqref="D34">
    <cfRule type="expression" dxfId="635" priority="221" stopIfTrue="1">
      <formula>MOD(ROW(),2)</formula>
    </cfRule>
  </conditionalFormatting>
  <conditionalFormatting sqref="D33">
    <cfRule type="expression" dxfId="634" priority="220" stopIfTrue="1">
      <formula>MOD(ROW(),2)</formula>
    </cfRule>
  </conditionalFormatting>
  <conditionalFormatting sqref="D34">
    <cfRule type="expression" dxfId="633" priority="219" stopIfTrue="1">
      <formula>MOD(ROW(),2)</formula>
    </cfRule>
  </conditionalFormatting>
  <conditionalFormatting sqref="D33">
    <cfRule type="expression" dxfId="632" priority="218" stopIfTrue="1">
      <formula>MOD(ROW(),2)</formula>
    </cfRule>
  </conditionalFormatting>
  <conditionalFormatting sqref="D33">
    <cfRule type="expression" dxfId="631" priority="217" stopIfTrue="1">
      <formula>MOD(ROW(),2)</formula>
    </cfRule>
  </conditionalFormatting>
  <conditionalFormatting sqref="D33">
    <cfRule type="expression" dxfId="630" priority="216" stopIfTrue="1">
      <formula>MOD(ROW(),2)</formula>
    </cfRule>
  </conditionalFormatting>
  <conditionalFormatting sqref="D33">
    <cfRule type="expression" dxfId="629" priority="215" stopIfTrue="1">
      <formula>MOD(ROW(),2)</formula>
    </cfRule>
  </conditionalFormatting>
  <conditionalFormatting sqref="D33">
    <cfRule type="expression" dxfId="628" priority="214" stopIfTrue="1">
      <formula>MOD(ROW(),2)</formula>
    </cfRule>
  </conditionalFormatting>
  <conditionalFormatting sqref="D35">
    <cfRule type="expression" dxfId="627" priority="213" stopIfTrue="1">
      <formula>MOD(ROW(),2)</formula>
    </cfRule>
  </conditionalFormatting>
  <conditionalFormatting sqref="D35">
    <cfRule type="expression" dxfId="626" priority="212" stopIfTrue="1">
      <formula>MOD(ROW(),2)</formula>
    </cfRule>
  </conditionalFormatting>
  <conditionalFormatting sqref="D35">
    <cfRule type="expression" dxfId="625" priority="211" stopIfTrue="1">
      <formula>MOD(ROW(),2)</formula>
    </cfRule>
  </conditionalFormatting>
  <conditionalFormatting sqref="D35">
    <cfRule type="expression" dxfId="624" priority="210" stopIfTrue="1">
      <formula>MOD(ROW(),2)</formula>
    </cfRule>
  </conditionalFormatting>
  <conditionalFormatting sqref="D35">
    <cfRule type="expression" dxfId="623" priority="209" stopIfTrue="1">
      <formula>MOD(ROW(),2)</formula>
    </cfRule>
  </conditionalFormatting>
  <conditionalFormatting sqref="D35">
    <cfRule type="expression" dxfId="622" priority="208" stopIfTrue="1">
      <formula>MOD(ROW(),2)</formula>
    </cfRule>
  </conditionalFormatting>
  <conditionalFormatting sqref="D35">
    <cfRule type="expression" dxfId="621" priority="207" stopIfTrue="1">
      <formula>MOD(ROW(),2)</formula>
    </cfRule>
  </conditionalFormatting>
  <conditionalFormatting sqref="D34">
    <cfRule type="expression" dxfId="620" priority="206" stopIfTrue="1">
      <formula>MOD(ROW(),2)</formula>
    </cfRule>
  </conditionalFormatting>
  <conditionalFormatting sqref="D35">
    <cfRule type="expression" dxfId="619" priority="205" stopIfTrue="1">
      <formula>MOD(ROW(),2)</formula>
    </cfRule>
  </conditionalFormatting>
  <conditionalFormatting sqref="D35">
    <cfRule type="expression" dxfId="618" priority="204" stopIfTrue="1">
      <formula>MOD(ROW(),2)</formula>
    </cfRule>
  </conditionalFormatting>
  <conditionalFormatting sqref="D35">
    <cfRule type="expression" dxfId="617" priority="203" stopIfTrue="1">
      <formula>MOD(ROW(),2)</formula>
    </cfRule>
  </conditionalFormatting>
  <conditionalFormatting sqref="D35">
    <cfRule type="expression" dxfId="616" priority="202" stopIfTrue="1">
      <formula>MOD(ROW(),2)</formula>
    </cfRule>
  </conditionalFormatting>
  <conditionalFormatting sqref="D35">
    <cfRule type="expression" dxfId="615" priority="201" stopIfTrue="1">
      <formula>MOD(ROW(),2)</formula>
    </cfRule>
  </conditionalFormatting>
  <conditionalFormatting sqref="D34">
    <cfRule type="expression" dxfId="614" priority="200" stopIfTrue="1">
      <formula>MOD(ROW(),2)</formula>
    </cfRule>
  </conditionalFormatting>
  <conditionalFormatting sqref="D35">
    <cfRule type="expression" dxfId="613" priority="199" stopIfTrue="1">
      <formula>MOD(ROW(),2)</formula>
    </cfRule>
  </conditionalFormatting>
  <conditionalFormatting sqref="D34">
    <cfRule type="expression" dxfId="612" priority="198" stopIfTrue="1">
      <formula>MOD(ROW(),2)</formula>
    </cfRule>
  </conditionalFormatting>
  <conditionalFormatting sqref="D34">
    <cfRule type="expression" dxfId="611" priority="197" stopIfTrue="1">
      <formula>MOD(ROW(),2)</formula>
    </cfRule>
  </conditionalFormatting>
  <conditionalFormatting sqref="D34">
    <cfRule type="expression" dxfId="610" priority="196" stopIfTrue="1">
      <formula>MOD(ROW(),2)</formula>
    </cfRule>
  </conditionalFormatting>
  <conditionalFormatting sqref="D34">
    <cfRule type="expression" dxfId="609" priority="195" stopIfTrue="1">
      <formula>MOD(ROW(),2)</formula>
    </cfRule>
  </conditionalFormatting>
  <conditionalFormatting sqref="D34">
    <cfRule type="expression" dxfId="608" priority="194" stopIfTrue="1">
      <formula>MOD(ROW(),2)</formula>
    </cfRule>
  </conditionalFormatting>
  <conditionalFormatting sqref="D33">
    <cfRule type="expression" dxfId="607" priority="193" stopIfTrue="1">
      <formula>MOD(ROW(),2)</formula>
    </cfRule>
  </conditionalFormatting>
  <conditionalFormatting sqref="D33">
    <cfRule type="expression" dxfId="606" priority="192" stopIfTrue="1">
      <formula>MOD(ROW(),2)</formula>
    </cfRule>
  </conditionalFormatting>
  <conditionalFormatting sqref="D33">
    <cfRule type="expression" dxfId="605" priority="191" stopIfTrue="1">
      <formula>MOD(ROW(),2)</formula>
    </cfRule>
  </conditionalFormatting>
  <conditionalFormatting sqref="D33">
    <cfRule type="expression" dxfId="604" priority="190" stopIfTrue="1">
      <formula>MOD(ROW(),2)</formula>
    </cfRule>
  </conditionalFormatting>
  <conditionalFormatting sqref="D33">
    <cfRule type="expression" dxfId="603" priority="189" stopIfTrue="1">
      <formula>MOD(ROW(),2)</formula>
    </cfRule>
  </conditionalFormatting>
  <conditionalFormatting sqref="D33">
    <cfRule type="expression" dxfId="602" priority="188" stopIfTrue="1">
      <formula>MOD(ROW(),2)</formula>
    </cfRule>
  </conditionalFormatting>
  <conditionalFormatting sqref="D33">
    <cfRule type="expression" dxfId="601" priority="187" stopIfTrue="1">
      <formula>MOD(ROW(),2)</formula>
    </cfRule>
  </conditionalFormatting>
  <conditionalFormatting sqref="D33">
    <cfRule type="expression" dxfId="600" priority="186" stopIfTrue="1">
      <formula>MOD(ROW(),2)</formula>
    </cfRule>
  </conditionalFormatting>
  <conditionalFormatting sqref="D32">
    <cfRule type="expression" dxfId="599" priority="185" stopIfTrue="1">
      <formula>MOD(ROW(),2)</formula>
    </cfRule>
  </conditionalFormatting>
  <conditionalFormatting sqref="D33">
    <cfRule type="expression" dxfId="598" priority="184" stopIfTrue="1">
      <formula>MOD(ROW(),2)</formula>
    </cfRule>
  </conditionalFormatting>
  <conditionalFormatting sqref="D33">
    <cfRule type="expression" dxfId="597" priority="183" stopIfTrue="1">
      <formula>MOD(ROW(),2)</formula>
    </cfRule>
  </conditionalFormatting>
  <conditionalFormatting sqref="D33">
    <cfRule type="expression" dxfId="596" priority="182" stopIfTrue="1">
      <formula>MOD(ROW(),2)</formula>
    </cfRule>
  </conditionalFormatting>
  <conditionalFormatting sqref="D33">
    <cfRule type="expression" dxfId="595" priority="181" stopIfTrue="1">
      <formula>MOD(ROW(),2)</formula>
    </cfRule>
  </conditionalFormatting>
  <conditionalFormatting sqref="D33">
    <cfRule type="expression" dxfId="594" priority="180" stopIfTrue="1">
      <formula>MOD(ROW(),2)</formula>
    </cfRule>
  </conditionalFormatting>
  <conditionalFormatting sqref="D32">
    <cfRule type="expression" dxfId="593" priority="179" stopIfTrue="1">
      <formula>MOD(ROW(),2)</formula>
    </cfRule>
  </conditionalFormatting>
  <conditionalFormatting sqref="D32">
    <cfRule type="expression" dxfId="592" priority="178" stopIfTrue="1">
      <formula>MOD(ROW(),2)</formula>
    </cfRule>
  </conditionalFormatting>
  <conditionalFormatting sqref="D32">
    <cfRule type="expression" dxfId="591" priority="177" stopIfTrue="1">
      <formula>MOD(ROW(),2)</formula>
    </cfRule>
  </conditionalFormatting>
  <conditionalFormatting sqref="D32">
    <cfRule type="expression" dxfId="590" priority="176" stopIfTrue="1">
      <formula>MOD(ROW(),2)</formula>
    </cfRule>
  </conditionalFormatting>
  <conditionalFormatting sqref="D32">
    <cfRule type="expression" dxfId="589" priority="175" stopIfTrue="1">
      <formula>MOD(ROW(),2)</formula>
    </cfRule>
  </conditionalFormatting>
  <conditionalFormatting sqref="D32">
    <cfRule type="expression" dxfId="588" priority="174" stopIfTrue="1">
      <formula>MOD(ROW(),2)</formula>
    </cfRule>
  </conditionalFormatting>
  <conditionalFormatting sqref="D34">
    <cfRule type="expression" dxfId="587" priority="173" stopIfTrue="1">
      <formula>MOD(ROW(),2)</formula>
    </cfRule>
  </conditionalFormatting>
  <conditionalFormatting sqref="D31">
    <cfRule type="expression" dxfId="586" priority="172" stopIfTrue="1">
      <formula>MOD(ROW(),2)</formula>
    </cfRule>
  </conditionalFormatting>
  <conditionalFormatting sqref="D29">
    <cfRule type="expression" dxfId="585" priority="171" stopIfTrue="1">
      <formula>MOD(ROW(),2)</formula>
    </cfRule>
  </conditionalFormatting>
  <conditionalFormatting sqref="D32">
    <cfRule type="expression" dxfId="584" priority="170" stopIfTrue="1">
      <formula>MOD(ROW(),2)</formula>
    </cfRule>
  </conditionalFormatting>
  <conditionalFormatting sqref="D32">
    <cfRule type="expression" dxfId="583" priority="169" stopIfTrue="1">
      <formula>MOD(ROW(),2)</formula>
    </cfRule>
  </conditionalFormatting>
  <conditionalFormatting sqref="D32">
    <cfRule type="expression" dxfId="582" priority="168" stopIfTrue="1">
      <formula>MOD(ROW(),2)</formula>
    </cfRule>
  </conditionalFormatting>
  <conditionalFormatting sqref="D32">
    <cfRule type="expression" dxfId="581" priority="167" stopIfTrue="1">
      <formula>MOD(ROW(),2)</formula>
    </cfRule>
  </conditionalFormatting>
  <conditionalFormatting sqref="D32">
    <cfRule type="expression" dxfId="580" priority="166" stopIfTrue="1">
      <formula>MOD(ROW(),2)</formula>
    </cfRule>
  </conditionalFormatting>
  <conditionalFormatting sqref="D32">
    <cfRule type="expression" dxfId="579" priority="165" stopIfTrue="1">
      <formula>MOD(ROW(),2)</formula>
    </cfRule>
  </conditionalFormatting>
  <conditionalFormatting sqref="D31">
    <cfRule type="expression" dxfId="578" priority="164" stopIfTrue="1">
      <formula>MOD(ROW(),2)</formula>
    </cfRule>
  </conditionalFormatting>
  <conditionalFormatting sqref="D32">
    <cfRule type="expression" dxfId="577" priority="163" stopIfTrue="1">
      <formula>MOD(ROW(),2)</formula>
    </cfRule>
  </conditionalFormatting>
  <conditionalFormatting sqref="D32">
    <cfRule type="expression" dxfId="576" priority="162" stopIfTrue="1">
      <formula>MOD(ROW(),2)</formula>
    </cfRule>
  </conditionalFormatting>
  <conditionalFormatting sqref="D32">
    <cfRule type="expression" dxfId="575" priority="161" stopIfTrue="1">
      <formula>MOD(ROW(),2)</formula>
    </cfRule>
  </conditionalFormatting>
  <conditionalFormatting sqref="D32">
    <cfRule type="expression" dxfId="574" priority="160" stopIfTrue="1">
      <formula>MOD(ROW(),2)</formula>
    </cfRule>
  </conditionalFormatting>
  <conditionalFormatting sqref="D32">
    <cfRule type="expression" dxfId="573" priority="159" stopIfTrue="1">
      <formula>MOD(ROW(),2)</formula>
    </cfRule>
  </conditionalFormatting>
  <conditionalFormatting sqref="D31">
    <cfRule type="expression" dxfId="572" priority="158" stopIfTrue="1">
      <formula>MOD(ROW(),2)</formula>
    </cfRule>
  </conditionalFormatting>
  <conditionalFormatting sqref="D32">
    <cfRule type="expression" dxfId="571" priority="157" stopIfTrue="1">
      <formula>MOD(ROW(),2)</formula>
    </cfRule>
  </conditionalFormatting>
  <conditionalFormatting sqref="D31">
    <cfRule type="expression" dxfId="570" priority="156" stopIfTrue="1">
      <formula>MOD(ROW(),2)</formula>
    </cfRule>
  </conditionalFormatting>
  <conditionalFormatting sqref="D31">
    <cfRule type="expression" dxfId="569" priority="155" stopIfTrue="1">
      <formula>MOD(ROW(),2)</formula>
    </cfRule>
  </conditionalFormatting>
  <conditionalFormatting sqref="D31">
    <cfRule type="expression" dxfId="568" priority="154" stopIfTrue="1">
      <formula>MOD(ROW(),2)</formula>
    </cfRule>
  </conditionalFormatting>
  <conditionalFormatting sqref="D31">
    <cfRule type="expression" dxfId="567" priority="153" stopIfTrue="1">
      <formula>MOD(ROW(),2)</formula>
    </cfRule>
  </conditionalFormatting>
  <conditionalFormatting sqref="D31">
    <cfRule type="expression" dxfId="566" priority="152" stopIfTrue="1">
      <formula>MOD(ROW(),2)</formula>
    </cfRule>
  </conditionalFormatting>
  <conditionalFormatting sqref="D33">
    <cfRule type="expression" dxfId="565" priority="151" stopIfTrue="1">
      <formula>MOD(ROW(),2)</formula>
    </cfRule>
  </conditionalFormatting>
  <conditionalFormatting sqref="D33">
    <cfRule type="expression" dxfId="564" priority="150" stopIfTrue="1">
      <formula>MOD(ROW(),2)</formula>
    </cfRule>
  </conditionalFormatting>
  <conditionalFormatting sqref="D33">
    <cfRule type="expression" dxfId="563" priority="149" stopIfTrue="1">
      <formula>MOD(ROW(),2)</formula>
    </cfRule>
  </conditionalFormatting>
  <conditionalFormatting sqref="D33">
    <cfRule type="expression" dxfId="562" priority="148" stopIfTrue="1">
      <formula>MOD(ROW(),2)</formula>
    </cfRule>
  </conditionalFormatting>
  <conditionalFormatting sqref="D33">
    <cfRule type="expression" dxfId="561" priority="147" stopIfTrue="1">
      <formula>MOD(ROW(),2)</formula>
    </cfRule>
  </conditionalFormatting>
  <conditionalFormatting sqref="D33">
    <cfRule type="expression" dxfId="560" priority="146" stopIfTrue="1">
      <formula>MOD(ROW(),2)</formula>
    </cfRule>
  </conditionalFormatting>
  <conditionalFormatting sqref="D33">
    <cfRule type="expression" dxfId="559" priority="145" stopIfTrue="1">
      <formula>MOD(ROW(),2)</formula>
    </cfRule>
  </conditionalFormatting>
  <conditionalFormatting sqref="D32">
    <cfRule type="expression" dxfId="558" priority="144" stopIfTrue="1">
      <formula>MOD(ROW(),2)</formula>
    </cfRule>
  </conditionalFormatting>
  <conditionalFormatting sqref="D33">
    <cfRule type="expression" dxfId="557" priority="143" stopIfTrue="1">
      <formula>MOD(ROW(),2)</formula>
    </cfRule>
  </conditionalFormatting>
  <conditionalFormatting sqref="D33">
    <cfRule type="expression" dxfId="556" priority="142" stopIfTrue="1">
      <formula>MOD(ROW(),2)</formula>
    </cfRule>
  </conditionalFormatting>
  <conditionalFormatting sqref="D33">
    <cfRule type="expression" dxfId="555" priority="141" stopIfTrue="1">
      <formula>MOD(ROW(),2)</formula>
    </cfRule>
  </conditionalFormatting>
  <conditionalFormatting sqref="D33">
    <cfRule type="expression" dxfId="554" priority="140" stopIfTrue="1">
      <formula>MOD(ROW(),2)</formula>
    </cfRule>
  </conditionalFormatting>
  <conditionalFormatting sqref="D33">
    <cfRule type="expression" dxfId="553" priority="139" stopIfTrue="1">
      <formula>MOD(ROW(),2)</formula>
    </cfRule>
  </conditionalFormatting>
  <conditionalFormatting sqref="D32">
    <cfRule type="expression" dxfId="552" priority="138" stopIfTrue="1">
      <formula>MOD(ROW(),2)</formula>
    </cfRule>
  </conditionalFormatting>
  <conditionalFormatting sqref="D33">
    <cfRule type="expression" dxfId="551" priority="137" stopIfTrue="1">
      <formula>MOD(ROW(),2)</formula>
    </cfRule>
  </conditionalFormatting>
  <conditionalFormatting sqref="D32">
    <cfRule type="expression" dxfId="550" priority="136" stopIfTrue="1">
      <formula>MOD(ROW(),2)</formula>
    </cfRule>
  </conditionalFormatting>
  <conditionalFormatting sqref="D32">
    <cfRule type="expression" dxfId="549" priority="135" stopIfTrue="1">
      <formula>MOD(ROW(),2)</formula>
    </cfRule>
  </conditionalFormatting>
  <conditionalFormatting sqref="D32">
    <cfRule type="expression" dxfId="548" priority="134" stopIfTrue="1">
      <formula>MOD(ROW(),2)</formula>
    </cfRule>
  </conditionalFormatting>
  <conditionalFormatting sqref="D32">
    <cfRule type="expression" dxfId="547" priority="133" stopIfTrue="1">
      <formula>MOD(ROW(),2)</formula>
    </cfRule>
  </conditionalFormatting>
  <conditionalFormatting sqref="D32">
    <cfRule type="expression" dxfId="546" priority="132" stopIfTrue="1">
      <formula>MOD(ROW(),2)</formula>
    </cfRule>
  </conditionalFormatting>
  <conditionalFormatting sqref="D31">
    <cfRule type="expression" dxfId="545" priority="131" stopIfTrue="1">
      <formula>MOD(ROW(),2)</formula>
    </cfRule>
  </conditionalFormatting>
  <conditionalFormatting sqref="D31">
    <cfRule type="expression" dxfId="544" priority="130" stopIfTrue="1">
      <formula>MOD(ROW(),2)</formula>
    </cfRule>
  </conditionalFormatting>
  <conditionalFormatting sqref="D31">
    <cfRule type="expression" dxfId="543" priority="129" stopIfTrue="1">
      <formula>MOD(ROW(),2)</formula>
    </cfRule>
  </conditionalFormatting>
  <conditionalFormatting sqref="D31">
    <cfRule type="expression" dxfId="542" priority="128" stopIfTrue="1">
      <formula>MOD(ROW(),2)</formula>
    </cfRule>
  </conditionalFormatting>
  <conditionalFormatting sqref="D31">
    <cfRule type="expression" dxfId="541" priority="127" stopIfTrue="1">
      <formula>MOD(ROW(),2)</formula>
    </cfRule>
  </conditionalFormatting>
  <conditionalFormatting sqref="D31">
    <cfRule type="expression" dxfId="540" priority="126" stopIfTrue="1">
      <formula>MOD(ROW(),2)</formula>
    </cfRule>
  </conditionalFormatting>
  <conditionalFormatting sqref="D31">
    <cfRule type="expression" dxfId="539" priority="125" stopIfTrue="1">
      <formula>MOD(ROW(),2)</formula>
    </cfRule>
  </conditionalFormatting>
  <conditionalFormatting sqref="D31">
    <cfRule type="expression" dxfId="538" priority="124" stopIfTrue="1">
      <formula>MOD(ROW(),2)</formula>
    </cfRule>
  </conditionalFormatting>
  <conditionalFormatting sqref="D30">
    <cfRule type="expression" dxfId="537" priority="123" stopIfTrue="1">
      <formula>MOD(ROW(),2)</formula>
    </cfRule>
  </conditionalFormatting>
  <conditionalFormatting sqref="D31">
    <cfRule type="expression" dxfId="536" priority="122" stopIfTrue="1">
      <formula>MOD(ROW(),2)</formula>
    </cfRule>
  </conditionalFormatting>
  <conditionalFormatting sqref="D31">
    <cfRule type="expression" dxfId="535" priority="121" stopIfTrue="1">
      <formula>MOD(ROW(),2)</formula>
    </cfRule>
  </conditionalFormatting>
  <conditionalFormatting sqref="D31">
    <cfRule type="expression" dxfId="534" priority="120" stopIfTrue="1">
      <formula>MOD(ROW(),2)</formula>
    </cfRule>
  </conditionalFormatting>
  <conditionalFormatting sqref="D31">
    <cfRule type="expression" dxfId="533" priority="119" stopIfTrue="1">
      <formula>MOD(ROW(),2)</formula>
    </cfRule>
  </conditionalFormatting>
  <conditionalFormatting sqref="D31">
    <cfRule type="expression" dxfId="532" priority="118" stopIfTrue="1">
      <formula>MOD(ROW(),2)</formula>
    </cfRule>
  </conditionalFormatting>
  <conditionalFormatting sqref="D30">
    <cfRule type="expression" dxfId="531" priority="117" stopIfTrue="1">
      <formula>MOD(ROW(),2)</formula>
    </cfRule>
  </conditionalFormatting>
  <conditionalFormatting sqref="D30">
    <cfRule type="expression" dxfId="530" priority="116" stopIfTrue="1">
      <formula>MOD(ROW(),2)</formula>
    </cfRule>
  </conditionalFormatting>
  <conditionalFormatting sqref="D30">
    <cfRule type="expression" dxfId="529" priority="115" stopIfTrue="1">
      <formula>MOD(ROW(),2)</formula>
    </cfRule>
  </conditionalFormatting>
  <conditionalFormatting sqref="D30">
    <cfRule type="expression" dxfId="528" priority="114" stopIfTrue="1">
      <formula>MOD(ROW(),2)</formula>
    </cfRule>
  </conditionalFormatting>
  <conditionalFormatting sqref="D30">
    <cfRule type="expression" dxfId="527" priority="113" stopIfTrue="1">
      <formula>MOD(ROW(),2)</formula>
    </cfRule>
  </conditionalFormatting>
  <conditionalFormatting sqref="D30">
    <cfRule type="expression" dxfId="526" priority="112" stopIfTrue="1">
      <formula>MOD(ROW(),2)</formula>
    </cfRule>
  </conditionalFormatting>
  <conditionalFormatting sqref="D32">
    <cfRule type="expression" dxfId="525" priority="111" stopIfTrue="1">
      <formula>MOD(ROW(),2)</formula>
    </cfRule>
  </conditionalFormatting>
  <conditionalFormatting sqref="D33">
    <cfRule type="expression" dxfId="524" priority="110" stopIfTrue="1">
      <formula>MOD(ROW(),2)</formula>
    </cfRule>
  </conditionalFormatting>
  <conditionalFormatting sqref="D34">
    <cfRule type="expression" dxfId="523" priority="109" stopIfTrue="1">
      <formula>MOD(ROW(),2)</formula>
    </cfRule>
  </conditionalFormatting>
  <conditionalFormatting sqref="D34">
    <cfRule type="expression" dxfId="522" priority="108" stopIfTrue="1">
      <formula>MOD(ROW(),2)</formula>
    </cfRule>
  </conditionalFormatting>
  <conditionalFormatting sqref="D34">
    <cfRule type="expression" dxfId="521" priority="107" stopIfTrue="1">
      <formula>MOD(ROW(),2)</formula>
    </cfRule>
  </conditionalFormatting>
  <conditionalFormatting sqref="D34">
    <cfRule type="expression" dxfId="520" priority="106" stopIfTrue="1">
      <formula>MOD(ROW(),2)</formula>
    </cfRule>
  </conditionalFormatting>
  <conditionalFormatting sqref="D34">
    <cfRule type="expression" dxfId="519" priority="105" stopIfTrue="1">
      <formula>MOD(ROW(),2)</formula>
    </cfRule>
  </conditionalFormatting>
  <conditionalFormatting sqref="D34">
    <cfRule type="expression" dxfId="518" priority="104" stopIfTrue="1">
      <formula>MOD(ROW(),2)</formula>
    </cfRule>
  </conditionalFormatting>
  <conditionalFormatting sqref="D33">
    <cfRule type="expression" dxfId="517" priority="103" stopIfTrue="1">
      <formula>MOD(ROW(),2)</formula>
    </cfRule>
  </conditionalFormatting>
  <conditionalFormatting sqref="D34">
    <cfRule type="expression" dxfId="516" priority="102" stopIfTrue="1">
      <formula>MOD(ROW(),2)</formula>
    </cfRule>
  </conditionalFormatting>
  <conditionalFormatting sqref="D34">
    <cfRule type="expression" dxfId="515" priority="101" stopIfTrue="1">
      <formula>MOD(ROW(),2)</formula>
    </cfRule>
  </conditionalFormatting>
  <conditionalFormatting sqref="D34">
    <cfRule type="expression" dxfId="514" priority="100" stopIfTrue="1">
      <formula>MOD(ROW(),2)</formula>
    </cfRule>
  </conditionalFormatting>
  <conditionalFormatting sqref="D34">
    <cfRule type="expression" dxfId="513" priority="99" stopIfTrue="1">
      <formula>MOD(ROW(),2)</formula>
    </cfRule>
  </conditionalFormatting>
  <conditionalFormatting sqref="D34">
    <cfRule type="expression" dxfId="512" priority="98" stopIfTrue="1">
      <formula>MOD(ROW(),2)</formula>
    </cfRule>
  </conditionalFormatting>
  <conditionalFormatting sqref="D33">
    <cfRule type="expression" dxfId="511" priority="97" stopIfTrue="1">
      <formula>MOD(ROW(),2)</formula>
    </cfRule>
  </conditionalFormatting>
  <conditionalFormatting sqref="D34">
    <cfRule type="expression" dxfId="510" priority="96" stopIfTrue="1">
      <formula>MOD(ROW(),2)</formula>
    </cfRule>
  </conditionalFormatting>
  <conditionalFormatting sqref="D33">
    <cfRule type="expression" dxfId="509" priority="95" stopIfTrue="1">
      <formula>MOD(ROW(),2)</formula>
    </cfRule>
  </conditionalFormatting>
  <conditionalFormatting sqref="D33">
    <cfRule type="expression" dxfId="508" priority="94" stopIfTrue="1">
      <formula>MOD(ROW(),2)</formula>
    </cfRule>
  </conditionalFormatting>
  <conditionalFormatting sqref="D33">
    <cfRule type="expression" dxfId="507" priority="93" stopIfTrue="1">
      <formula>MOD(ROW(),2)</formula>
    </cfRule>
  </conditionalFormatting>
  <conditionalFormatting sqref="D33">
    <cfRule type="expression" dxfId="506" priority="92" stopIfTrue="1">
      <formula>MOD(ROW(),2)</formula>
    </cfRule>
  </conditionalFormatting>
  <conditionalFormatting sqref="D33">
    <cfRule type="expression" dxfId="505" priority="91" stopIfTrue="1">
      <formula>MOD(ROW(),2)</formula>
    </cfRule>
  </conditionalFormatting>
  <conditionalFormatting sqref="D35">
    <cfRule type="expression" dxfId="504" priority="90" stopIfTrue="1">
      <formula>MOD(ROW(),2)</formula>
    </cfRule>
  </conditionalFormatting>
  <conditionalFormatting sqref="D35">
    <cfRule type="expression" dxfId="503" priority="89" stopIfTrue="1">
      <formula>MOD(ROW(),2)</formula>
    </cfRule>
  </conditionalFormatting>
  <conditionalFormatting sqref="D35">
    <cfRule type="expression" dxfId="502" priority="88" stopIfTrue="1">
      <formula>MOD(ROW(),2)</formula>
    </cfRule>
  </conditionalFormatting>
  <conditionalFormatting sqref="D35">
    <cfRule type="expression" dxfId="501" priority="87" stopIfTrue="1">
      <formula>MOD(ROW(),2)</formula>
    </cfRule>
  </conditionalFormatting>
  <conditionalFormatting sqref="D35">
    <cfRule type="expression" dxfId="500" priority="86" stopIfTrue="1">
      <formula>MOD(ROW(),2)</formula>
    </cfRule>
  </conditionalFormatting>
  <conditionalFormatting sqref="D35">
    <cfRule type="expression" dxfId="499" priority="85" stopIfTrue="1">
      <formula>MOD(ROW(),2)</formula>
    </cfRule>
  </conditionalFormatting>
  <conditionalFormatting sqref="D35">
    <cfRule type="expression" dxfId="498" priority="84" stopIfTrue="1">
      <formula>MOD(ROW(),2)</formula>
    </cfRule>
  </conditionalFormatting>
  <conditionalFormatting sqref="D34">
    <cfRule type="expression" dxfId="497" priority="83" stopIfTrue="1">
      <formula>MOD(ROW(),2)</formula>
    </cfRule>
  </conditionalFormatting>
  <conditionalFormatting sqref="D35">
    <cfRule type="expression" dxfId="496" priority="82" stopIfTrue="1">
      <formula>MOD(ROW(),2)</formula>
    </cfRule>
  </conditionalFormatting>
  <conditionalFormatting sqref="D35">
    <cfRule type="expression" dxfId="495" priority="81" stopIfTrue="1">
      <formula>MOD(ROW(),2)</formula>
    </cfRule>
  </conditionalFormatting>
  <conditionalFormatting sqref="D35">
    <cfRule type="expression" dxfId="494" priority="80" stopIfTrue="1">
      <formula>MOD(ROW(),2)</formula>
    </cfRule>
  </conditionalFormatting>
  <conditionalFormatting sqref="D35">
    <cfRule type="expression" dxfId="493" priority="79" stopIfTrue="1">
      <formula>MOD(ROW(),2)</formula>
    </cfRule>
  </conditionalFormatting>
  <conditionalFormatting sqref="D35">
    <cfRule type="expression" dxfId="492" priority="78" stopIfTrue="1">
      <formula>MOD(ROW(),2)</formula>
    </cfRule>
  </conditionalFormatting>
  <conditionalFormatting sqref="D34">
    <cfRule type="expression" dxfId="491" priority="77" stopIfTrue="1">
      <formula>MOD(ROW(),2)</formula>
    </cfRule>
  </conditionalFormatting>
  <conditionalFormatting sqref="D35">
    <cfRule type="expression" dxfId="490" priority="76" stopIfTrue="1">
      <formula>MOD(ROW(),2)</formula>
    </cfRule>
  </conditionalFormatting>
  <conditionalFormatting sqref="D34">
    <cfRule type="expression" dxfId="489" priority="75" stopIfTrue="1">
      <formula>MOD(ROW(),2)</formula>
    </cfRule>
  </conditionalFormatting>
  <conditionalFormatting sqref="D34">
    <cfRule type="expression" dxfId="488" priority="74" stopIfTrue="1">
      <formula>MOD(ROW(),2)</formula>
    </cfRule>
  </conditionalFormatting>
  <conditionalFormatting sqref="D34">
    <cfRule type="expression" dxfId="487" priority="73" stopIfTrue="1">
      <formula>MOD(ROW(),2)</formula>
    </cfRule>
  </conditionalFormatting>
  <conditionalFormatting sqref="D34">
    <cfRule type="expression" dxfId="486" priority="72" stopIfTrue="1">
      <formula>MOD(ROW(),2)</formula>
    </cfRule>
  </conditionalFormatting>
  <conditionalFormatting sqref="D34">
    <cfRule type="expression" dxfId="485" priority="71" stopIfTrue="1">
      <formula>MOD(ROW(),2)</formula>
    </cfRule>
  </conditionalFormatting>
  <conditionalFormatting sqref="D33">
    <cfRule type="expression" dxfId="484" priority="70" stopIfTrue="1">
      <formula>MOD(ROW(),2)</formula>
    </cfRule>
  </conditionalFormatting>
  <conditionalFormatting sqref="D33">
    <cfRule type="expression" dxfId="483" priority="69" stopIfTrue="1">
      <formula>MOD(ROW(),2)</formula>
    </cfRule>
  </conditionalFormatting>
  <conditionalFormatting sqref="D33">
    <cfRule type="expression" dxfId="482" priority="68" stopIfTrue="1">
      <formula>MOD(ROW(),2)</formula>
    </cfRule>
  </conditionalFormatting>
  <conditionalFormatting sqref="D33">
    <cfRule type="expression" dxfId="481" priority="67" stopIfTrue="1">
      <formula>MOD(ROW(),2)</formula>
    </cfRule>
  </conditionalFormatting>
  <conditionalFormatting sqref="D33">
    <cfRule type="expression" dxfId="480" priority="66" stopIfTrue="1">
      <formula>MOD(ROW(),2)</formula>
    </cfRule>
  </conditionalFormatting>
  <conditionalFormatting sqref="D33">
    <cfRule type="expression" dxfId="479" priority="65" stopIfTrue="1">
      <formula>MOD(ROW(),2)</formula>
    </cfRule>
  </conditionalFormatting>
  <conditionalFormatting sqref="D33">
    <cfRule type="expression" dxfId="478" priority="64" stopIfTrue="1">
      <formula>MOD(ROW(),2)</formula>
    </cfRule>
  </conditionalFormatting>
  <conditionalFormatting sqref="D33">
    <cfRule type="expression" dxfId="477" priority="63" stopIfTrue="1">
      <formula>MOD(ROW(),2)</formula>
    </cfRule>
  </conditionalFormatting>
  <conditionalFormatting sqref="D33">
    <cfRule type="expression" dxfId="476" priority="62" stopIfTrue="1">
      <formula>MOD(ROW(),2)</formula>
    </cfRule>
  </conditionalFormatting>
  <conditionalFormatting sqref="D33">
    <cfRule type="expression" dxfId="475" priority="61" stopIfTrue="1">
      <formula>MOD(ROW(),2)</formula>
    </cfRule>
  </conditionalFormatting>
  <conditionalFormatting sqref="D33">
    <cfRule type="expression" dxfId="474" priority="60" stopIfTrue="1">
      <formula>MOD(ROW(),2)</formula>
    </cfRule>
  </conditionalFormatting>
  <conditionalFormatting sqref="D33">
    <cfRule type="expression" dxfId="473" priority="59" stopIfTrue="1">
      <formula>MOD(ROW(),2)</formula>
    </cfRule>
  </conditionalFormatting>
  <conditionalFormatting sqref="D33">
    <cfRule type="expression" dxfId="472" priority="58" stopIfTrue="1">
      <formula>MOD(ROW(),2)</formula>
    </cfRule>
  </conditionalFormatting>
  <conditionalFormatting sqref="D34">
    <cfRule type="expression" dxfId="471" priority="57" stopIfTrue="1">
      <formula>MOD(ROW(),2)</formula>
    </cfRule>
  </conditionalFormatting>
  <conditionalFormatting sqref="D33">
    <cfRule type="expression" dxfId="470" priority="56" stopIfTrue="1">
      <formula>MOD(ROW(),2)</formula>
    </cfRule>
  </conditionalFormatting>
  <conditionalFormatting sqref="D33">
    <cfRule type="expression" dxfId="469" priority="55" stopIfTrue="1">
      <formula>MOD(ROW(),2)</formula>
    </cfRule>
  </conditionalFormatting>
  <conditionalFormatting sqref="D33">
    <cfRule type="expression" dxfId="468" priority="54" stopIfTrue="1">
      <formula>MOD(ROW(),2)</formula>
    </cfRule>
  </conditionalFormatting>
  <conditionalFormatting sqref="D33">
    <cfRule type="expression" dxfId="467" priority="53" stopIfTrue="1">
      <formula>MOD(ROW(),2)</formula>
    </cfRule>
  </conditionalFormatting>
  <conditionalFormatting sqref="D33">
    <cfRule type="expression" dxfId="466" priority="52" stopIfTrue="1">
      <formula>MOD(ROW(),2)</formula>
    </cfRule>
  </conditionalFormatting>
  <conditionalFormatting sqref="D33">
    <cfRule type="expression" dxfId="465" priority="51" stopIfTrue="1">
      <formula>MOD(ROW(),2)</formula>
    </cfRule>
  </conditionalFormatting>
  <conditionalFormatting sqref="D33">
    <cfRule type="expression" dxfId="464" priority="50" stopIfTrue="1">
      <formula>MOD(ROW(),2)</formula>
    </cfRule>
  </conditionalFormatting>
  <conditionalFormatting sqref="D33">
    <cfRule type="expression" dxfId="463" priority="49" stopIfTrue="1">
      <formula>MOD(ROW(),2)</formula>
    </cfRule>
  </conditionalFormatting>
  <conditionalFormatting sqref="D33">
    <cfRule type="expression" dxfId="462" priority="48" stopIfTrue="1">
      <formula>MOD(ROW(),2)</formula>
    </cfRule>
  </conditionalFormatting>
  <conditionalFormatting sqref="D33">
    <cfRule type="expression" dxfId="461" priority="47" stopIfTrue="1">
      <formula>MOD(ROW(),2)</formula>
    </cfRule>
  </conditionalFormatting>
  <conditionalFormatting sqref="D33">
    <cfRule type="expression" dxfId="460" priority="46" stopIfTrue="1">
      <formula>MOD(ROW(),2)</formula>
    </cfRule>
  </conditionalFormatting>
  <conditionalFormatting sqref="D33">
    <cfRule type="expression" dxfId="459" priority="45" stopIfTrue="1">
      <formula>MOD(ROW(),2)</formula>
    </cfRule>
  </conditionalFormatting>
  <conditionalFormatting sqref="D33">
    <cfRule type="expression" dxfId="458" priority="44" stopIfTrue="1">
      <formula>MOD(ROW(),2)</formula>
    </cfRule>
  </conditionalFormatting>
  <conditionalFormatting sqref="D33">
    <cfRule type="expression" dxfId="457" priority="43" stopIfTrue="1">
      <formula>MOD(ROW(),2)</formula>
    </cfRule>
  </conditionalFormatting>
  <conditionalFormatting sqref="D33">
    <cfRule type="expression" dxfId="456" priority="42" stopIfTrue="1">
      <formula>MOD(ROW(),2)</formula>
    </cfRule>
  </conditionalFormatting>
  <conditionalFormatting sqref="D33">
    <cfRule type="expression" dxfId="455" priority="41" stopIfTrue="1">
      <formula>MOD(ROW(),2)</formula>
    </cfRule>
  </conditionalFormatting>
  <conditionalFormatting sqref="D33">
    <cfRule type="expression" dxfId="454" priority="40" stopIfTrue="1">
      <formula>MOD(ROW(),2)</formula>
    </cfRule>
  </conditionalFormatting>
  <conditionalFormatting sqref="D33">
    <cfRule type="expression" dxfId="453" priority="39" stopIfTrue="1">
      <formula>MOD(ROW(),2)</formula>
    </cfRule>
  </conditionalFormatting>
  <conditionalFormatting sqref="D33">
    <cfRule type="expression" dxfId="452" priority="38" stopIfTrue="1">
      <formula>MOD(ROW(),2)</formula>
    </cfRule>
  </conditionalFormatting>
  <conditionalFormatting sqref="D33">
    <cfRule type="expression" dxfId="451" priority="37" stopIfTrue="1">
      <formula>MOD(ROW(),2)</formula>
    </cfRule>
  </conditionalFormatting>
  <conditionalFormatting sqref="D33">
    <cfRule type="expression" dxfId="450" priority="36" stopIfTrue="1">
      <formula>MOD(ROW(),2)</formula>
    </cfRule>
  </conditionalFormatting>
  <conditionalFormatting sqref="D33">
    <cfRule type="expression" dxfId="449" priority="35" stopIfTrue="1">
      <formula>MOD(ROW(),2)</formula>
    </cfRule>
  </conditionalFormatting>
  <conditionalFormatting sqref="D33">
    <cfRule type="expression" dxfId="448" priority="34" stopIfTrue="1">
      <formula>MOD(ROW(),2)</formula>
    </cfRule>
  </conditionalFormatting>
  <conditionalFormatting sqref="D33">
    <cfRule type="expression" dxfId="447" priority="33" stopIfTrue="1">
      <formula>MOD(ROW(),2)</formula>
    </cfRule>
  </conditionalFormatting>
  <conditionalFormatting sqref="D33">
    <cfRule type="expression" dxfId="446" priority="32" stopIfTrue="1">
      <formula>MOD(ROW(),2)</formula>
    </cfRule>
  </conditionalFormatting>
  <conditionalFormatting sqref="D34">
    <cfRule type="expression" dxfId="445" priority="31" stopIfTrue="1">
      <formula>MOD(ROW(),2)</formula>
    </cfRule>
  </conditionalFormatting>
  <conditionalFormatting sqref="D34">
    <cfRule type="expression" dxfId="444" priority="30" stopIfTrue="1">
      <formula>MOD(ROW(),2)</formula>
    </cfRule>
  </conditionalFormatting>
  <conditionalFormatting sqref="D34">
    <cfRule type="expression" dxfId="443" priority="29" stopIfTrue="1">
      <formula>MOD(ROW(),2)</formula>
    </cfRule>
  </conditionalFormatting>
  <conditionalFormatting sqref="D34">
    <cfRule type="expression" dxfId="442" priority="28" stopIfTrue="1">
      <formula>MOD(ROW(),2)</formula>
    </cfRule>
  </conditionalFormatting>
  <conditionalFormatting sqref="D34">
    <cfRule type="expression" dxfId="441" priority="27" stopIfTrue="1">
      <formula>MOD(ROW(),2)</formula>
    </cfRule>
  </conditionalFormatting>
  <conditionalFormatting sqref="D34">
    <cfRule type="expression" dxfId="440" priority="26" stopIfTrue="1">
      <formula>MOD(ROW(),2)</formula>
    </cfRule>
  </conditionalFormatting>
  <conditionalFormatting sqref="D34">
    <cfRule type="expression" dxfId="439" priority="25" stopIfTrue="1">
      <formula>MOD(ROW(),2)</formula>
    </cfRule>
  </conditionalFormatting>
  <conditionalFormatting sqref="D33">
    <cfRule type="expression" dxfId="438" priority="24" stopIfTrue="1">
      <formula>MOD(ROW(),2)</formula>
    </cfRule>
  </conditionalFormatting>
  <conditionalFormatting sqref="D34">
    <cfRule type="expression" dxfId="437" priority="23" stopIfTrue="1">
      <formula>MOD(ROW(),2)</formula>
    </cfRule>
  </conditionalFormatting>
  <conditionalFormatting sqref="D34">
    <cfRule type="expression" dxfId="436" priority="22" stopIfTrue="1">
      <formula>MOD(ROW(),2)</formula>
    </cfRule>
  </conditionalFormatting>
  <conditionalFormatting sqref="D34">
    <cfRule type="expression" dxfId="435" priority="21" stopIfTrue="1">
      <formula>MOD(ROW(),2)</formula>
    </cfRule>
  </conditionalFormatting>
  <conditionalFormatting sqref="D34">
    <cfRule type="expression" dxfId="434" priority="20" stopIfTrue="1">
      <formula>MOD(ROW(),2)</formula>
    </cfRule>
  </conditionalFormatting>
  <conditionalFormatting sqref="D34">
    <cfRule type="expression" dxfId="433" priority="19" stopIfTrue="1">
      <formula>MOD(ROW(),2)</formula>
    </cfRule>
  </conditionalFormatting>
  <conditionalFormatting sqref="D33">
    <cfRule type="expression" dxfId="432" priority="18" stopIfTrue="1">
      <formula>MOD(ROW(),2)</formula>
    </cfRule>
  </conditionalFormatting>
  <conditionalFormatting sqref="D34">
    <cfRule type="expression" dxfId="431" priority="17" stopIfTrue="1">
      <formula>MOD(ROW(),2)</formula>
    </cfRule>
  </conditionalFormatting>
  <conditionalFormatting sqref="D33">
    <cfRule type="expression" dxfId="430" priority="16" stopIfTrue="1">
      <formula>MOD(ROW(),2)</formula>
    </cfRule>
  </conditionalFormatting>
  <conditionalFormatting sqref="D33">
    <cfRule type="expression" dxfId="429" priority="15" stopIfTrue="1">
      <formula>MOD(ROW(),2)</formula>
    </cfRule>
  </conditionalFormatting>
  <conditionalFormatting sqref="D33">
    <cfRule type="expression" dxfId="428" priority="14" stopIfTrue="1">
      <formula>MOD(ROW(),2)</formula>
    </cfRule>
  </conditionalFormatting>
  <conditionalFormatting sqref="D33">
    <cfRule type="expression" dxfId="427" priority="13" stopIfTrue="1">
      <formula>MOD(ROW(),2)</formula>
    </cfRule>
  </conditionalFormatting>
  <conditionalFormatting sqref="D33">
    <cfRule type="expression" dxfId="426" priority="12" stopIfTrue="1">
      <formula>MOD(ROW(),2)</formula>
    </cfRule>
  </conditionalFormatting>
  <conditionalFormatting sqref="D33">
    <cfRule type="expression" dxfId="425" priority="11" stopIfTrue="1">
      <formula>MOD(ROW(),2)</formula>
    </cfRule>
  </conditionalFormatting>
  <conditionalFormatting sqref="D46">
    <cfRule type="expression" dxfId="424" priority="10" stopIfTrue="1">
      <formula>MOD(ROW(),2)</formula>
    </cfRule>
  </conditionalFormatting>
  <conditionalFormatting sqref="D45">
    <cfRule type="expression" dxfId="423" priority="9" stopIfTrue="1">
      <formula>MOD(ROW(),2)</formula>
    </cfRule>
  </conditionalFormatting>
  <conditionalFormatting sqref="V23">
    <cfRule type="expression" dxfId="422" priority="8" stopIfTrue="1">
      <formula>MOD(ROW(),2)</formula>
    </cfRule>
  </conditionalFormatting>
  <conditionalFormatting sqref="D45">
    <cfRule type="expression" dxfId="421" priority="7" stopIfTrue="1">
      <formula>MOD(ROW(),2)</formula>
    </cfRule>
  </conditionalFormatting>
  <conditionalFormatting sqref="D44">
    <cfRule type="expression" dxfId="420" priority="6" stopIfTrue="1">
      <formula>MOD(ROW(),2)</formula>
    </cfRule>
  </conditionalFormatting>
  <conditionalFormatting sqref="V24">
    <cfRule type="expression" dxfId="419" priority="5" stopIfTrue="1">
      <formula>MOD(ROW(),2)</formula>
    </cfRule>
  </conditionalFormatting>
  <conditionalFormatting sqref="D45">
    <cfRule type="expression" dxfId="418" priority="4" stopIfTrue="1">
      <formula>MOD(ROW(),2)</formula>
    </cfRule>
  </conditionalFormatting>
  <conditionalFormatting sqref="D44">
    <cfRule type="expression" dxfId="417" priority="3" stopIfTrue="1">
      <formula>MOD(ROW(),2)</formula>
    </cfRule>
  </conditionalFormatting>
  <conditionalFormatting sqref="D44">
    <cfRule type="expression" dxfId="416" priority="2" stopIfTrue="1">
      <formula>MOD(ROW(),2)</formula>
    </cfRule>
  </conditionalFormatting>
  <conditionalFormatting sqref="D43">
    <cfRule type="expression" dxfId="415" priority="1" stopIfTrue="1">
      <formula>MOD(ROW(),2)</formula>
    </cfRule>
  </conditionalFormatting>
  <pageMargins left="0.23622047244094491" right="0.23622047244094491" top="0.74803149606299213" bottom="0.78740157480314965" header="0.31496062992125984" footer="0.31496062992125984"/>
  <pageSetup paperSize="9" scale="90"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6:AA70"/>
  <sheetViews>
    <sheetView view="pageBreakPreview" topLeftCell="A28" zoomScaleNormal="100" zoomScaleSheetLayoutView="100" workbookViewId="0">
      <selection activeCell="E47" sqref="E47"/>
    </sheetView>
  </sheetViews>
  <sheetFormatPr defaultRowHeight="15" x14ac:dyDescent="0.25"/>
  <cols>
    <col min="1" max="1" width="4.42578125" customWidth="1"/>
    <col min="2" max="2" width="3.140625" customWidth="1"/>
    <col min="3" max="3" width="9.140625" style="91" customWidth="1"/>
    <col min="4" max="4" width="29.7109375" customWidth="1"/>
    <col min="5" max="5" width="3.140625" customWidth="1"/>
    <col min="6" max="6" width="4.28515625" customWidth="1"/>
    <col min="7" max="15" width="2.7109375" customWidth="1"/>
    <col min="16" max="16" width="1.42578125" customWidth="1"/>
    <col min="17" max="17" width="4" customWidth="1"/>
    <col min="18" max="18" width="5.7109375" customWidth="1"/>
    <col min="19" max="19" width="9.85546875" customWidth="1"/>
    <col min="20" max="20" width="6" customWidth="1"/>
    <col min="22" max="22" width="20.7109375" customWidth="1"/>
    <col min="23" max="23" width="5.28515625" customWidth="1"/>
    <col min="24" max="24" width="4.42578125" customWidth="1"/>
    <col min="25" max="25" width="10.7109375" bestFit="1" customWidth="1"/>
  </cols>
  <sheetData>
    <row r="6" spans="2:27" ht="6.75" customHeight="1" x14ac:dyDescent="0.25"/>
    <row r="7" spans="2:27" ht="11.25" customHeight="1" x14ac:dyDescent="0.25">
      <c r="B7" s="261" t="str">
        <f>'REKAP  X'!H4</f>
        <v>DAFTAR HADIR SISWA SEMESTER GANJIL DAN JURNAL DIKLAT TAHUN PELAJARAN 2023/2024</v>
      </c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</row>
    <row r="8" spans="2:27" ht="12.75" customHeight="1" x14ac:dyDescent="0.25">
      <c r="B8" s="28" t="str">
        <f>'TKJ3'!B8</f>
        <v>KELAS        : X</v>
      </c>
      <c r="C8" s="90"/>
      <c r="D8" s="55" t="s">
        <v>608</v>
      </c>
      <c r="E8" s="28"/>
      <c r="F8" s="28"/>
      <c r="G8" s="29"/>
      <c r="H8" s="28"/>
      <c r="I8" s="28"/>
      <c r="J8" s="28"/>
      <c r="K8" s="28"/>
      <c r="L8" s="28" t="str">
        <f>'REKAP  X'!H2</f>
        <v>Hari…………….………Tgl……………………..2023</v>
      </c>
      <c r="M8" s="28"/>
      <c r="N8" s="28"/>
      <c r="O8" s="28"/>
      <c r="P8" s="28"/>
      <c r="Q8" s="28"/>
      <c r="R8" s="28"/>
      <c r="S8" s="28"/>
      <c r="T8" s="28"/>
    </row>
    <row r="9" spans="2:27" ht="7.5" customHeight="1" x14ac:dyDescent="0.25">
      <c r="B9" s="27"/>
      <c r="C9" s="92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W9" s="5"/>
    </row>
    <row r="10" spans="2:27" ht="12" customHeight="1" x14ac:dyDescent="0.25">
      <c r="B10" s="262" t="s">
        <v>1</v>
      </c>
      <c r="C10" s="262" t="s">
        <v>2</v>
      </c>
      <c r="D10" s="262" t="s">
        <v>3</v>
      </c>
      <c r="E10" s="262" t="s">
        <v>4</v>
      </c>
      <c r="F10" s="262" t="s">
        <v>5</v>
      </c>
      <c r="G10" s="265" t="s">
        <v>6</v>
      </c>
      <c r="H10" s="266"/>
      <c r="I10" s="266"/>
      <c r="J10" s="266"/>
      <c r="K10" s="266"/>
      <c r="L10" s="266"/>
      <c r="M10" s="266"/>
      <c r="N10" s="266"/>
      <c r="O10" s="267"/>
      <c r="P10" s="30"/>
      <c r="Q10" s="150" t="s">
        <v>7</v>
      </c>
      <c r="R10" s="268" t="s">
        <v>8</v>
      </c>
      <c r="S10" s="268" t="s">
        <v>9</v>
      </c>
      <c r="T10" s="268" t="s">
        <v>10</v>
      </c>
    </row>
    <row r="11" spans="2:27" ht="12" customHeight="1" x14ac:dyDescent="0.25">
      <c r="B11" s="263"/>
      <c r="C11" s="264"/>
      <c r="D11" s="263"/>
      <c r="E11" s="264"/>
      <c r="F11" s="263"/>
      <c r="G11" s="31" t="s">
        <v>11</v>
      </c>
      <c r="H11" s="31" t="s">
        <v>12</v>
      </c>
      <c r="I11" s="31" t="s">
        <v>13</v>
      </c>
      <c r="J11" s="31" t="s">
        <v>14</v>
      </c>
      <c r="K11" s="31" t="s">
        <v>15</v>
      </c>
      <c r="L11" s="31" t="s">
        <v>16</v>
      </c>
      <c r="M11" s="31" t="s">
        <v>17</v>
      </c>
      <c r="N11" s="31" t="s">
        <v>18</v>
      </c>
      <c r="O11" s="31" t="s">
        <v>19</v>
      </c>
      <c r="P11" s="30"/>
      <c r="Q11" s="150" t="s">
        <v>20</v>
      </c>
      <c r="R11" s="269"/>
      <c r="S11" s="269"/>
      <c r="T11" s="269"/>
    </row>
    <row r="12" spans="2:27" ht="12" customHeight="1" x14ac:dyDescent="0.25">
      <c r="B12" s="4">
        <v>1</v>
      </c>
      <c r="C12" s="103">
        <v>23118534</v>
      </c>
      <c r="D12" s="239" t="s">
        <v>218</v>
      </c>
      <c r="E12" s="240" t="s">
        <v>21</v>
      </c>
      <c r="F12" s="17"/>
      <c r="G12" s="9"/>
      <c r="H12" s="9"/>
      <c r="I12" s="9"/>
      <c r="J12" s="4"/>
      <c r="K12" s="12"/>
      <c r="L12" s="12"/>
      <c r="M12" s="12"/>
      <c r="N12" s="12"/>
      <c r="O12" s="12"/>
      <c r="P12" s="1"/>
      <c r="Q12" s="276">
        <v>1</v>
      </c>
      <c r="R12" s="279"/>
      <c r="S12" s="279"/>
      <c r="T12" s="279"/>
      <c r="U12" s="270" t="s">
        <v>48</v>
      </c>
      <c r="V12" s="270"/>
      <c r="W12" s="270"/>
      <c r="X12" s="270"/>
      <c r="Y12" s="270"/>
      <c r="Z12" s="270"/>
      <c r="AA12" s="271"/>
    </row>
    <row r="13" spans="2:27" ht="12" customHeight="1" x14ac:dyDescent="0.25">
      <c r="B13" s="6">
        <v>2</v>
      </c>
      <c r="C13" s="103">
        <v>23118535</v>
      </c>
      <c r="D13" s="200" t="s">
        <v>219</v>
      </c>
      <c r="E13" s="236" t="s">
        <v>21</v>
      </c>
      <c r="F13" s="18"/>
      <c r="G13" s="10"/>
      <c r="H13" s="10"/>
      <c r="I13" s="10"/>
      <c r="J13" s="6"/>
      <c r="K13" s="13"/>
      <c r="L13" s="13"/>
      <c r="M13" s="13"/>
      <c r="N13" s="13"/>
      <c r="O13" s="13"/>
      <c r="P13" s="1"/>
      <c r="Q13" s="277"/>
      <c r="R13" s="280"/>
      <c r="S13" s="280"/>
      <c r="T13" s="280"/>
      <c r="U13" s="145"/>
      <c r="V13" s="272" t="s">
        <v>54</v>
      </c>
      <c r="W13" s="271"/>
      <c r="X13" s="133" t="s">
        <v>22</v>
      </c>
      <c r="Y13" s="133" t="s">
        <v>21</v>
      </c>
      <c r="Z13" s="273"/>
      <c r="AA13" s="132" t="s">
        <v>64</v>
      </c>
    </row>
    <row r="14" spans="2:27" ht="12" customHeight="1" x14ac:dyDescent="0.25">
      <c r="B14" s="6">
        <v>3</v>
      </c>
      <c r="C14" s="103">
        <v>23118536</v>
      </c>
      <c r="D14" s="200" t="s">
        <v>220</v>
      </c>
      <c r="E14" s="236" t="s">
        <v>21</v>
      </c>
      <c r="F14" s="18"/>
      <c r="G14" s="10"/>
      <c r="H14" s="10"/>
      <c r="I14" s="10"/>
      <c r="J14" s="6"/>
      <c r="K14" s="13"/>
      <c r="L14" s="13"/>
      <c r="M14" s="13"/>
      <c r="N14" s="13"/>
      <c r="O14" s="13"/>
      <c r="P14" s="1"/>
      <c r="Q14" s="277"/>
      <c r="R14" s="280"/>
      <c r="S14" s="280"/>
      <c r="T14" s="280"/>
      <c r="U14" s="145" t="s">
        <v>11</v>
      </c>
      <c r="V14" s="130" t="s">
        <v>65</v>
      </c>
      <c r="W14" s="130">
        <f>COUNTIF(F11:F50,"I")</f>
        <v>0</v>
      </c>
      <c r="X14" s="132">
        <f>COUNTIFS($E$12:$E$48,"L",$F$12:$F$48,"I")</f>
        <v>0</v>
      </c>
      <c r="Y14" s="132">
        <f>COUNTIFS($E$12:$E$48,"P",$F$12:$F$48,"I")</f>
        <v>0</v>
      </c>
      <c r="Z14" s="274"/>
      <c r="AA14" s="131">
        <f>X14+Y14</f>
        <v>0</v>
      </c>
    </row>
    <row r="15" spans="2:27" ht="12" customHeight="1" x14ac:dyDescent="0.25">
      <c r="B15" s="6">
        <v>4</v>
      </c>
      <c r="C15" s="103">
        <v>23118537</v>
      </c>
      <c r="D15" s="200" t="s">
        <v>221</v>
      </c>
      <c r="E15" s="236" t="s">
        <v>22</v>
      </c>
      <c r="F15" s="18"/>
      <c r="G15" s="10"/>
      <c r="H15" s="10"/>
      <c r="I15" s="10"/>
      <c r="J15" s="6"/>
      <c r="K15" s="13"/>
      <c r="L15" s="13"/>
      <c r="M15" s="13"/>
      <c r="N15" s="13"/>
      <c r="O15" s="13"/>
      <c r="P15" s="1"/>
      <c r="Q15" s="277"/>
      <c r="R15" s="280"/>
      <c r="S15" s="280"/>
      <c r="T15" s="280"/>
      <c r="U15" s="145" t="s">
        <v>43</v>
      </c>
      <c r="V15" s="130" t="s">
        <v>66</v>
      </c>
      <c r="W15" s="130">
        <f>COUNTIF(F11:F50,"H")</f>
        <v>0</v>
      </c>
      <c r="X15" s="132">
        <f>COUNTIFS($E$12:$E$48,"L",$F$12:$F$48,"H")</f>
        <v>0</v>
      </c>
      <c r="Y15" s="132">
        <f>COUNTIFS($E$12:$E$48,"P",$F$12:$F$48,"H")</f>
        <v>0</v>
      </c>
      <c r="Z15" s="274"/>
      <c r="AA15" s="131">
        <f t="shared" ref="AA15:AA17" si="0">X15+Y15</f>
        <v>0</v>
      </c>
    </row>
    <row r="16" spans="2:27" ht="12" customHeight="1" x14ac:dyDescent="0.25">
      <c r="B16" s="6">
        <v>5</v>
      </c>
      <c r="C16" s="103">
        <v>23118538</v>
      </c>
      <c r="D16" s="200" t="s">
        <v>222</v>
      </c>
      <c r="E16" s="236" t="s">
        <v>22</v>
      </c>
      <c r="F16" s="18"/>
      <c r="G16" s="10"/>
      <c r="H16" s="10"/>
      <c r="I16" s="10"/>
      <c r="J16" s="6"/>
      <c r="K16" s="13"/>
      <c r="L16" s="13"/>
      <c r="M16" s="13"/>
      <c r="N16" s="13"/>
      <c r="O16" s="13"/>
      <c r="P16" s="1"/>
      <c r="Q16" s="278"/>
      <c r="R16" s="281"/>
      <c r="S16" s="281"/>
      <c r="T16" s="281"/>
      <c r="U16" s="145" t="s">
        <v>53</v>
      </c>
      <c r="V16" s="130" t="s">
        <v>67</v>
      </c>
      <c r="W16" s="130">
        <f>COUNTIF(F11:F50,"KP")</f>
        <v>0</v>
      </c>
      <c r="X16" s="132">
        <f>COUNTIFS($E$12:$E$48,"L",$F$12:$F$48,"KP")</f>
        <v>0</v>
      </c>
      <c r="Y16" s="132">
        <f>COUNTIFS($E$12:$E$48,"P",$F$12:$F$48,"KP")</f>
        <v>0</v>
      </c>
      <c r="Z16" s="274"/>
      <c r="AA16" s="131">
        <f t="shared" si="0"/>
        <v>0</v>
      </c>
    </row>
    <row r="17" spans="2:27" ht="12" customHeight="1" x14ac:dyDescent="0.25">
      <c r="B17" s="6">
        <v>6</v>
      </c>
      <c r="C17" s="103">
        <v>23118539</v>
      </c>
      <c r="D17" s="200" t="s">
        <v>223</v>
      </c>
      <c r="E17" s="236" t="s">
        <v>22</v>
      </c>
      <c r="F17" s="18"/>
      <c r="G17" s="10"/>
      <c r="H17" s="10"/>
      <c r="I17" s="10"/>
      <c r="J17" s="6"/>
      <c r="K17" s="13"/>
      <c r="L17" s="13"/>
      <c r="M17" s="13"/>
      <c r="N17" s="13"/>
      <c r="O17" s="13"/>
      <c r="P17" s="1"/>
      <c r="Q17" s="276">
        <v>2</v>
      </c>
      <c r="R17" s="279"/>
      <c r="S17" s="279"/>
      <c r="T17" s="279"/>
      <c r="U17" s="145" t="s">
        <v>52</v>
      </c>
      <c r="V17" s="130" t="s">
        <v>68</v>
      </c>
      <c r="W17" s="130">
        <f>COUNTIF(F11:F50,"KK")</f>
        <v>0</v>
      </c>
      <c r="X17" s="132">
        <f>COUNTIFS($E$12:$E$48,"L",$F$12:$F$48,"KK")</f>
        <v>0</v>
      </c>
      <c r="Y17" s="132">
        <f>COUNTIFS($E$12:$E$48,"P",$F$12:$F$48,"KK")</f>
        <v>0</v>
      </c>
      <c r="Z17" s="274"/>
      <c r="AA17" s="131">
        <f t="shared" si="0"/>
        <v>0</v>
      </c>
    </row>
    <row r="18" spans="2:27" ht="12" customHeight="1" x14ac:dyDescent="0.25">
      <c r="B18" s="6">
        <v>7</v>
      </c>
      <c r="C18" s="103">
        <v>23118540</v>
      </c>
      <c r="D18" s="200" t="s">
        <v>224</v>
      </c>
      <c r="E18" s="236" t="s">
        <v>21</v>
      </c>
      <c r="F18" s="18"/>
      <c r="G18" s="10"/>
      <c r="H18" s="10"/>
      <c r="I18" s="10"/>
      <c r="J18" s="6"/>
      <c r="K18" s="13"/>
      <c r="L18" s="13"/>
      <c r="M18" s="13"/>
      <c r="N18" s="13"/>
      <c r="O18" s="13"/>
      <c r="P18" s="1"/>
      <c r="Q18" s="277"/>
      <c r="R18" s="280"/>
      <c r="S18" s="280"/>
      <c r="T18" s="280"/>
      <c r="U18" s="145" t="s">
        <v>61</v>
      </c>
      <c r="V18" s="130" t="s">
        <v>62</v>
      </c>
      <c r="W18" s="130">
        <f>COUNTIF(F12:F51,"BD")</f>
        <v>0</v>
      </c>
      <c r="X18" s="132">
        <f>COUNTIFS($E$12:$E$48,"L",$F$12:$F$48,"BD")</f>
        <v>0</v>
      </c>
      <c r="Y18" s="132">
        <f>COUNTIFS($E$12:$E$48,"P",$F$12:$F$48,"BD")</f>
        <v>0</v>
      </c>
      <c r="Z18" s="275"/>
      <c r="AA18" s="131">
        <f>X18+Y18</f>
        <v>0</v>
      </c>
    </row>
    <row r="19" spans="2:27" ht="12" customHeight="1" x14ac:dyDescent="0.25">
      <c r="B19" s="6">
        <v>8</v>
      </c>
      <c r="C19" s="103">
        <v>23118541</v>
      </c>
      <c r="D19" s="200" t="s">
        <v>225</v>
      </c>
      <c r="E19" s="236" t="s">
        <v>22</v>
      </c>
      <c r="F19" s="18"/>
      <c r="G19" s="10"/>
      <c r="H19" s="10"/>
      <c r="I19" s="10"/>
      <c r="J19" s="6"/>
      <c r="K19" s="13"/>
      <c r="L19" s="13"/>
      <c r="M19" s="13"/>
      <c r="N19" s="13"/>
      <c r="O19" s="13"/>
      <c r="P19" s="1"/>
      <c r="Q19" s="277"/>
      <c r="R19" s="280"/>
      <c r="S19" s="280"/>
      <c r="T19" s="280"/>
      <c r="U19" s="145"/>
      <c r="V19" s="134" t="s">
        <v>50</v>
      </c>
      <c r="W19" s="135">
        <f>SUM(W14:W17)</f>
        <v>0</v>
      </c>
      <c r="X19" s="133">
        <f>SUM(X14:X17)</f>
        <v>0</v>
      </c>
      <c r="Y19" s="133">
        <f>SUM(Y14:Y17)</f>
        <v>0</v>
      </c>
      <c r="Z19" s="133">
        <f>SUM(X19:Y19)</f>
        <v>0</v>
      </c>
      <c r="AA19" s="132">
        <f>SUM(AA14:AA18)</f>
        <v>0</v>
      </c>
    </row>
    <row r="20" spans="2:27" ht="12" customHeight="1" x14ac:dyDescent="0.25">
      <c r="B20" s="6">
        <v>9</v>
      </c>
      <c r="C20" s="103">
        <v>23118542</v>
      </c>
      <c r="D20" s="200" t="s">
        <v>226</v>
      </c>
      <c r="E20" s="236" t="s">
        <v>22</v>
      </c>
      <c r="F20" s="18"/>
      <c r="G20" s="10"/>
      <c r="H20" s="10"/>
      <c r="I20" s="10"/>
      <c r="J20" s="6"/>
      <c r="K20" s="13"/>
      <c r="L20" s="13"/>
      <c r="M20" s="13"/>
      <c r="N20" s="13"/>
      <c r="O20" s="13"/>
      <c r="P20" s="1"/>
      <c r="Q20" s="277"/>
      <c r="R20" s="280"/>
      <c r="S20" s="280"/>
      <c r="T20" s="280"/>
      <c r="V20" s="86" t="s">
        <v>46</v>
      </c>
    </row>
    <row r="21" spans="2:27" ht="12" customHeight="1" x14ac:dyDescent="0.25">
      <c r="B21" s="6">
        <v>10</v>
      </c>
      <c r="C21" s="103">
        <v>23118543</v>
      </c>
      <c r="D21" s="200" t="s">
        <v>227</v>
      </c>
      <c r="E21" s="236" t="s">
        <v>21</v>
      </c>
      <c r="F21" s="18"/>
      <c r="G21" s="10"/>
      <c r="H21" s="10"/>
      <c r="I21" s="10"/>
      <c r="J21" s="6"/>
      <c r="K21" s="13"/>
      <c r="L21" s="13"/>
      <c r="M21" s="13"/>
      <c r="N21" s="13"/>
      <c r="O21" s="13"/>
      <c r="P21" s="1"/>
      <c r="Q21" s="278"/>
      <c r="R21" s="281"/>
      <c r="S21" s="281"/>
      <c r="T21" s="281"/>
      <c r="V21" s="117" t="s">
        <v>47</v>
      </c>
      <c r="AA21" s="116" t="s">
        <v>58</v>
      </c>
    </row>
    <row r="22" spans="2:27" ht="12" customHeight="1" x14ac:dyDescent="0.25">
      <c r="B22" s="6">
        <v>11</v>
      </c>
      <c r="C22" s="103">
        <v>23118544</v>
      </c>
      <c r="D22" s="200" t="s">
        <v>228</v>
      </c>
      <c r="E22" s="236" t="s">
        <v>22</v>
      </c>
      <c r="F22" s="18"/>
      <c r="G22" s="10"/>
      <c r="H22" s="10"/>
      <c r="I22" s="10"/>
      <c r="J22" s="6"/>
      <c r="K22" s="13"/>
      <c r="L22" s="13"/>
      <c r="M22" s="13"/>
      <c r="N22" s="13"/>
      <c r="O22" s="13"/>
      <c r="P22" s="1"/>
      <c r="Q22" s="276">
        <v>3</v>
      </c>
      <c r="R22" s="279"/>
      <c r="S22" s="279"/>
      <c r="T22" s="279"/>
      <c r="U22" s="101"/>
      <c r="V22" s="122"/>
      <c r="W22" s="110"/>
      <c r="X22" s="115"/>
    </row>
    <row r="23" spans="2:27" ht="12" customHeight="1" x14ac:dyDescent="0.25">
      <c r="B23" s="6">
        <v>12</v>
      </c>
      <c r="C23" s="103">
        <v>23118545</v>
      </c>
      <c r="D23" s="200" t="s">
        <v>229</v>
      </c>
      <c r="E23" s="236" t="s">
        <v>21</v>
      </c>
      <c r="F23" s="18"/>
      <c r="G23" s="10"/>
      <c r="H23" s="10"/>
      <c r="I23" s="10"/>
      <c r="J23" s="6"/>
      <c r="K23" s="13"/>
      <c r="L23" s="13"/>
      <c r="M23" s="13"/>
      <c r="N23" s="13"/>
      <c r="O23" s="13"/>
      <c r="P23" s="1"/>
      <c r="Q23" s="277"/>
      <c r="R23" s="280"/>
      <c r="S23" s="280"/>
      <c r="T23" s="280"/>
      <c r="U23" s="103"/>
      <c r="V23" s="104"/>
      <c r="W23" s="66"/>
      <c r="X23" s="18"/>
      <c r="Y23" s="121"/>
    </row>
    <row r="24" spans="2:27" ht="12" customHeight="1" x14ac:dyDescent="0.25">
      <c r="B24" s="6">
        <v>13</v>
      </c>
      <c r="C24" s="103">
        <v>23118546</v>
      </c>
      <c r="D24" s="200" t="s">
        <v>230</v>
      </c>
      <c r="E24" s="236" t="s">
        <v>22</v>
      </c>
      <c r="F24" s="18"/>
      <c r="G24" s="10"/>
      <c r="H24" s="10"/>
      <c r="I24" s="10"/>
      <c r="J24" s="6"/>
      <c r="K24" s="13"/>
      <c r="L24" s="13"/>
      <c r="M24" s="13"/>
      <c r="N24" s="13"/>
      <c r="O24" s="13"/>
      <c r="P24" s="1"/>
      <c r="Q24" s="277"/>
      <c r="R24" s="280"/>
      <c r="S24" s="280"/>
      <c r="T24" s="280"/>
      <c r="U24" s="103"/>
      <c r="V24" s="51"/>
      <c r="W24" s="66"/>
      <c r="X24" s="18"/>
      <c r="Y24" s="121"/>
    </row>
    <row r="25" spans="2:27" ht="12" customHeight="1" x14ac:dyDescent="0.25">
      <c r="B25" s="6">
        <v>14</v>
      </c>
      <c r="C25" s="103">
        <v>23118547</v>
      </c>
      <c r="D25" s="200" t="s">
        <v>231</v>
      </c>
      <c r="E25" s="236" t="s">
        <v>22</v>
      </c>
      <c r="F25" s="18"/>
      <c r="G25" s="10"/>
      <c r="H25" s="10"/>
      <c r="I25" s="10"/>
      <c r="J25" s="6"/>
      <c r="K25" s="13"/>
      <c r="L25" s="13"/>
      <c r="M25" s="13"/>
      <c r="N25" s="13"/>
      <c r="O25" s="13"/>
      <c r="P25" s="1"/>
      <c r="Q25" s="277"/>
      <c r="R25" s="280"/>
      <c r="S25" s="280"/>
      <c r="T25" s="280"/>
      <c r="U25" s="103"/>
      <c r="V25" s="50"/>
      <c r="W25" s="66"/>
      <c r="X25" s="18"/>
      <c r="Y25" s="121"/>
    </row>
    <row r="26" spans="2:27" ht="12" customHeight="1" x14ac:dyDescent="0.25">
      <c r="B26" s="6">
        <v>15</v>
      </c>
      <c r="C26" s="103">
        <v>23118548</v>
      </c>
      <c r="D26" s="200" t="s">
        <v>232</v>
      </c>
      <c r="E26" s="236" t="s">
        <v>22</v>
      </c>
      <c r="F26" s="18"/>
      <c r="G26" s="10"/>
      <c r="H26" s="10"/>
      <c r="I26" s="10"/>
      <c r="J26" s="6"/>
      <c r="K26" s="13"/>
      <c r="L26" s="13"/>
      <c r="M26" s="13"/>
      <c r="N26" s="13"/>
      <c r="O26" s="13"/>
      <c r="P26" s="1"/>
      <c r="Q26" s="278"/>
      <c r="R26" s="281"/>
      <c r="S26" s="281"/>
      <c r="T26" s="281"/>
      <c r="U26" s="103"/>
      <c r="V26" s="50"/>
      <c r="W26" s="66"/>
      <c r="X26" s="18"/>
      <c r="Y26" s="121"/>
    </row>
    <row r="27" spans="2:27" ht="12" customHeight="1" x14ac:dyDescent="0.25">
      <c r="B27" s="6">
        <v>16</v>
      </c>
      <c r="C27" s="103">
        <v>23118549</v>
      </c>
      <c r="D27" s="200" t="s">
        <v>233</v>
      </c>
      <c r="E27" s="236" t="s">
        <v>22</v>
      </c>
      <c r="F27" s="18"/>
      <c r="G27" s="10"/>
      <c r="H27" s="10"/>
      <c r="I27" s="10"/>
      <c r="J27" s="6"/>
      <c r="K27" s="13"/>
      <c r="L27" s="13"/>
      <c r="M27" s="13"/>
      <c r="N27" s="13"/>
      <c r="O27" s="13"/>
      <c r="P27" s="1"/>
      <c r="Q27" s="276">
        <v>4</v>
      </c>
      <c r="R27" s="279"/>
      <c r="S27" s="279"/>
      <c r="T27" s="279"/>
    </row>
    <row r="28" spans="2:27" ht="12" customHeight="1" x14ac:dyDescent="0.25">
      <c r="B28" s="6">
        <v>17</v>
      </c>
      <c r="C28" s="103">
        <v>23118550</v>
      </c>
      <c r="D28" s="200" t="s">
        <v>234</v>
      </c>
      <c r="E28" s="236" t="s">
        <v>21</v>
      </c>
      <c r="F28" s="18"/>
      <c r="G28" s="10"/>
      <c r="H28" s="10"/>
      <c r="I28" s="10"/>
      <c r="J28" s="6"/>
      <c r="K28" s="13"/>
      <c r="L28" s="13"/>
      <c r="M28" s="13"/>
      <c r="N28" s="13"/>
      <c r="O28" s="13"/>
      <c r="P28" s="1"/>
      <c r="Q28" s="277"/>
      <c r="R28" s="280"/>
      <c r="S28" s="280"/>
      <c r="T28" s="280"/>
    </row>
    <row r="29" spans="2:27" ht="12" customHeight="1" x14ac:dyDescent="0.25">
      <c r="B29" s="6">
        <v>18</v>
      </c>
      <c r="C29" s="103">
        <v>23118551</v>
      </c>
      <c r="D29" s="200" t="s">
        <v>235</v>
      </c>
      <c r="E29" s="236" t="s">
        <v>22</v>
      </c>
      <c r="F29" s="18"/>
      <c r="G29" s="10"/>
      <c r="H29" s="10"/>
      <c r="I29" s="10"/>
      <c r="J29" s="6"/>
      <c r="K29" s="13"/>
      <c r="L29" s="13"/>
      <c r="M29" s="13"/>
      <c r="N29" s="13"/>
      <c r="O29" s="13"/>
      <c r="P29" s="1"/>
      <c r="Q29" s="277"/>
      <c r="R29" s="280"/>
      <c r="S29" s="280"/>
      <c r="T29" s="280"/>
    </row>
    <row r="30" spans="2:27" ht="12" customHeight="1" x14ac:dyDescent="0.25">
      <c r="B30" s="6">
        <v>19</v>
      </c>
      <c r="C30" s="103">
        <v>23118552</v>
      </c>
      <c r="D30" s="200" t="s">
        <v>236</v>
      </c>
      <c r="E30" s="236" t="s">
        <v>21</v>
      </c>
      <c r="F30" s="18"/>
      <c r="G30" s="10"/>
      <c r="H30" s="10"/>
      <c r="I30" s="10"/>
      <c r="J30" s="6"/>
      <c r="K30" s="13"/>
      <c r="L30" s="13"/>
      <c r="M30" s="13"/>
      <c r="N30" s="13"/>
      <c r="O30" s="13"/>
      <c r="P30" s="1"/>
      <c r="Q30" s="277"/>
      <c r="R30" s="280"/>
      <c r="S30" s="280"/>
      <c r="T30" s="280"/>
    </row>
    <row r="31" spans="2:27" ht="12" customHeight="1" x14ac:dyDescent="0.25">
      <c r="B31" s="6">
        <v>20</v>
      </c>
      <c r="C31" s="103">
        <v>23118553</v>
      </c>
      <c r="D31" s="200" t="s">
        <v>237</v>
      </c>
      <c r="E31" s="236" t="s">
        <v>22</v>
      </c>
      <c r="F31" s="85"/>
      <c r="G31" s="10"/>
      <c r="H31" s="10"/>
      <c r="I31" s="10"/>
      <c r="J31" s="6"/>
      <c r="K31" s="13"/>
      <c r="L31" s="13"/>
      <c r="M31" s="13"/>
      <c r="N31" s="13"/>
      <c r="O31" s="13"/>
      <c r="P31" s="1"/>
      <c r="Q31" s="278"/>
      <c r="R31" s="281"/>
      <c r="S31" s="281"/>
      <c r="T31" s="281"/>
    </row>
    <row r="32" spans="2:27" ht="12" customHeight="1" x14ac:dyDescent="0.25">
      <c r="B32" s="6">
        <v>21</v>
      </c>
      <c r="C32" s="103">
        <v>23118554</v>
      </c>
      <c r="D32" s="200" t="s">
        <v>238</v>
      </c>
      <c r="E32" s="236" t="s">
        <v>22</v>
      </c>
      <c r="F32" s="46"/>
      <c r="G32" s="10"/>
      <c r="H32" s="10"/>
      <c r="I32" s="10"/>
      <c r="J32" s="6"/>
      <c r="K32" s="13"/>
      <c r="L32" s="13"/>
      <c r="M32" s="13"/>
      <c r="N32" s="13"/>
      <c r="O32" s="13"/>
      <c r="P32" s="1"/>
      <c r="Q32" s="276">
        <v>5</v>
      </c>
      <c r="R32" s="279"/>
      <c r="S32" s="279"/>
      <c r="T32" s="279"/>
    </row>
    <row r="33" spans="2:25" ht="12" customHeight="1" x14ac:dyDescent="0.25">
      <c r="B33" s="6">
        <v>22</v>
      </c>
      <c r="C33" s="103">
        <v>23118555</v>
      </c>
      <c r="D33" s="200" t="s">
        <v>644</v>
      </c>
      <c r="E33" s="236" t="s">
        <v>22</v>
      </c>
      <c r="F33" s="46"/>
      <c r="G33" s="10"/>
      <c r="H33" s="10"/>
      <c r="I33" s="10"/>
      <c r="J33" s="6"/>
      <c r="K33" s="13"/>
      <c r="L33" s="13"/>
      <c r="M33" s="13"/>
      <c r="N33" s="13"/>
      <c r="O33" s="13"/>
      <c r="P33" s="1"/>
      <c r="Q33" s="277"/>
      <c r="R33" s="280"/>
      <c r="S33" s="280"/>
      <c r="T33" s="280"/>
    </row>
    <row r="34" spans="2:25" ht="12" customHeight="1" x14ac:dyDescent="0.25">
      <c r="B34" s="6">
        <v>23</v>
      </c>
      <c r="C34" s="103">
        <v>23118556</v>
      </c>
      <c r="D34" s="200" t="s">
        <v>239</v>
      </c>
      <c r="E34" s="236" t="s">
        <v>21</v>
      </c>
      <c r="F34" s="46"/>
      <c r="G34" s="10"/>
      <c r="H34" s="10"/>
      <c r="I34" s="10"/>
      <c r="J34" s="6"/>
      <c r="K34" s="13"/>
      <c r="L34" s="13"/>
      <c r="M34" s="13"/>
      <c r="N34" s="13"/>
      <c r="O34" s="13"/>
      <c r="P34" s="1"/>
      <c r="Q34" s="277"/>
      <c r="R34" s="280"/>
      <c r="S34" s="280"/>
      <c r="T34" s="280"/>
    </row>
    <row r="35" spans="2:25" ht="12" customHeight="1" x14ac:dyDescent="0.25">
      <c r="B35" s="6">
        <v>24</v>
      </c>
      <c r="C35" s="103">
        <v>23118557</v>
      </c>
      <c r="D35" s="200" t="s">
        <v>240</v>
      </c>
      <c r="E35" s="236" t="s">
        <v>22</v>
      </c>
      <c r="F35" s="46"/>
      <c r="G35" s="10"/>
      <c r="H35" s="10"/>
      <c r="I35" s="10"/>
      <c r="J35" s="6"/>
      <c r="K35" s="13"/>
      <c r="L35" s="13"/>
      <c r="M35" s="13"/>
      <c r="N35" s="13"/>
      <c r="O35" s="13"/>
      <c r="P35" s="1"/>
      <c r="Q35" s="277"/>
      <c r="R35" s="280"/>
      <c r="S35" s="280"/>
      <c r="T35" s="280"/>
    </row>
    <row r="36" spans="2:25" ht="12" customHeight="1" x14ac:dyDescent="0.25">
      <c r="B36" s="6">
        <v>25</v>
      </c>
      <c r="C36" s="103">
        <v>23118558</v>
      </c>
      <c r="D36" s="200" t="s">
        <v>241</v>
      </c>
      <c r="E36" s="236" t="s">
        <v>21</v>
      </c>
      <c r="F36" s="46"/>
      <c r="G36" s="10"/>
      <c r="H36" s="10"/>
      <c r="I36" s="10"/>
      <c r="J36" s="6"/>
      <c r="K36" s="13"/>
      <c r="L36" s="13"/>
      <c r="M36" s="13"/>
      <c r="N36" s="13"/>
      <c r="O36" s="13"/>
      <c r="P36" s="1"/>
      <c r="Q36" s="278"/>
      <c r="R36" s="281"/>
      <c r="S36" s="281"/>
      <c r="T36" s="281"/>
    </row>
    <row r="37" spans="2:25" ht="12" customHeight="1" x14ac:dyDescent="0.25">
      <c r="B37" s="6">
        <v>26</v>
      </c>
      <c r="C37" s="103">
        <v>23118559</v>
      </c>
      <c r="D37" s="200" t="s">
        <v>242</v>
      </c>
      <c r="E37" s="236" t="s">
        <v>21</v>
      </c>
      <c r="F37" s="46"/>
      <c r="G37" s="10"/>
      <c r="H37" s="10"/>
      <c r="I37" s="10"/>
      <c r="J37" s="6"/>
      <c r="K37" s="13"/>
      <c r="L37" s="13"/>
      <c r="M37" s="13"/>
      <c r="N37" s="13"/>
      <c r="O37" s="13"/>
      <c r="P37" s="1"/>
      <c r="Q37" s="276">
        <v>6</v>
      </c>
      <c r="R37" s="279"/>
      <c r="S37" s="279"/>
      <c r="T37" s="279"/>
    </row>
    <row r="38" spans="2:25" ht="12" customHeight="1" x14ac:dyDescent="0.25">
      <c r="B38" s="6">
        <v>27</v>
      </c>
      <c r="C38" s="103">
        <v>23118560</v>
      </c>
      <c r="D38" s="200" t="s">
        <v>243</v>
      </c>
      <c r="E38" s="236" t="s">
        <v>21</v>
      </c>
      <c r="F38" s="46"/>
      <c r="G38" s="10"/>
      <c r="H38" s="10"/>
      <c r="I38" s="10"/>
      <c r="J38" s="6"/>
      <c r="K38" s="13"/>
      <c r="L38" s="13"/>
      <c r="M38" s="13"/>
      <c r="N38" s="13"/>
      <c r="O38" s="13"/>
      <c r="P38" s="1"/>
      <c r="Q38" s="277"/>
      <c r="R38" s="280"/>
      <c r="S38" s="280"/>
      <c r="T38" s="280"/>
    </row>
    <row r="39" spans="2:25" ht="12" customHeight="1" x14ac:dyDescent="0.25">
      <c r="B39" s="6">
        <v>28</v>
      </c>
      <c r="C39" s="103">
        <v>23118561</v>
      </c>
      <c r="D39" s="200" t="s">
        <v>244</v>
      </c>
      <c r="E39" s="236" t="s">
        <v>22</v>
      </c>
      <c r="F39" s="46"/>
      <c r="G39" s="10"/>
      <c r="H39" s="10"/>
      <c r="I39" s="10"/>
      <c r="J39" s="6"/>
      <c r="K39" s="13"/>
      <c r="L39" s="13"/>
      <c r="M39" s="13"/>
      <c r="N39" s="13"/>
      <c r="O39" s="13"/>
      <c r="P39" s="1"/>
      <c r="Q39" s="277"/>
      <c r="R39" s="280"/>
      <c r="S39" s="280"/>
      <c r="T39" s="280"/>
      <c r="V39" s="114"/>
      <c r="W39" s="115"/>
      <c r="X39" s="115"/>
    </row>
    <row r="40" spans="2:25" ht="12" customHeight="1" x14ac:dyDescent="0.25">
      <c r="B40" s="6">
        <v>29</v>
      </c>
      <c r="C40" s="103">
        <v>23118562</v>
      </c>
      <c r="D40" s="200" t="s">
        <v>245</v>
      </c>
      <c r="E40" s="236" t="s">
        <v>22</v>
      </c>
      <c r="F40" s="46"/>
      <c r="G40" s="8"/>
      <c r="H40" s="10"/>
      <c r="I40" s="10"/>
      <c r="J40" s="6"/>
      <c r="K40" s="13"/>
      <c r="L40" s="13"/>
      <c r="M40" s="13"/>
      <c r="N40" s="13"/>
      <c r="O40" s="13"/>
      <c r="P40" s="1"/>
      <c r="Q40" s="277"/>
      <c r="R40" s="280"/>
      <c r="S40" s="280"/>
      <c r="T40" s="280"/>
      <c r="V40" s="114"/>
      <c r="W40" s="115"/>
      <c r="X40" s="115"/>
    </row>
    <row r="41" spans="2:25" ht="12" customHeight="1" x14ac:dyDescent="0.25">
      <c r="B41" s="6">
        <v>30</v>
      </c>
      <c r="C41" s="103">
        <v>23118563</v>
      </c>
      <c r="D41" s="200" t="s">
        <v>246</v>
      </c>
      <c r="E41" s="236" t="s">
        <v>21</v>
      </c>
      <c r="F41" s="83"/>
      <c r="G41" s="8"/>
      <c r="H41" s="10"/>
      <c r="I41" s="10"/>
      <c r="J41" s="6"/>
      <c r="K41" s="13"/>
      <c r="L41" s="13"/>
      <c r="M41" s="13"/>
      <c r="N41" s="13"/>
      <c r="O41" s="13"/>
      <c r="P41" s="1"/>
      <c r="Q41" s="278"/>
      <c r="R41" s="281"/>
      <c r="S41" s="281"/>
      <c r="T41" s="281"/>
      <c r="V41" s="114"/>
      <c r="W41" s="115"/>
      <c r="X41" s="115"/>
    </row>
    <row r="42" spans="2:25" ht="12" customHeight="1" x14ac:dyDescent="0.25">
      <c r="B42" s="6">
        <v>31</v>
      </c>
      <c r="C42" s="103">
        <v>23118564</v>
      </c>
      <c r="D42" s="200" t="s">
        <v>247</v>
      </c>
      <c r="E42" s="236" t="s">
        <v>21</v>
      </c>
      <c r="F42" s="83"/>
      <c r="G42" s="8"/>
      <c r="H42" s="10"/>
      <c r="I42" s="10"/>
      <c r="J42" s="6"/>
      <c r="K42" s="13"/>
      <c r="L42" s="13"/>
      <c r="M42" s="13"/>
      <c r="N42" s="13"/>
      <c r="O42" s="13"/>
      <c r="P42" s="1"/>
      <c r="Q42" s="276">
        <v>7</v>
      </c>
      <c r="R42" s="279"/>
      <c r="S42" s="279"/>
      <c r="T42" s="279"/>
      <c r="V42" s="118"/>
      <c r="W42" s="115"/>
      <c r="X42" s="115"/>
    </row>
    <row r="43" spans="2:25" ht="12" customHeight="1" x14ac:dyDescent="0.25">
      <c r="B43" s="6">
        <v>32</v>
      </c>
      <c r="C43" s="103">
        <v>23118565</v>
      </c>
      <c r="D43" s="200" t="s">
        <v>248</v>
      </c>
      <c r="E43" s="236" t="s">
        <v>21</v>
      </c>
      <c r="F43" s="83"/>
      <c r="G43" s="8"/>
      <c r="H43" s="10"/>
      <c r="I43" s="10"/>
      <c r="J43" s="6"/>
      <c r="K43" s="13"/>
      <c r="L43" s="13"/>
      <c r="M43" s="13"/>
      <c r="N43" s="13"/>
      <c r="O43" s="13"/>
      <c r="P43" s="1"/>
      <c r="Q43" s="277"/>
      <c r="R43" s="280"/>
      <c r="S43" s="280"/>
      <c r="T43" s="280"/>
    </row>
    <row r="44" spans="2:25" ht="12" customHeight="1" x14ac:dyDescent="0.25">
      <c r="B44" s="6">
        <v>33</v>
      </c>
      <c r="C44" s="103">
        <v>23118566</v>
      </c>
      <c r="D44" s="200" t="s">
        <v>249</v>
      </c>
      <c r="E44" s="236" t="s">
        <v>22</v>
      </c>
      <c r="F44" s="67"/>
      <c r="G44" s="6"/>
      <c r="H44" s="10"/>
      <c r="I44" s="10"/>
      <c r="J44" s="6"/>
      <c r="K44" s="13"/>
      <c r="L44" s="13"/>
      <c r="M44" s="13"/>
      <c r="N44" s="13"/>
      <c r="O44" s="13"/>
      <c r="P44" s="1"/>
      <c r="Q44" s="277"/>
      <c r="R44" s="280"/>
      <c r="S44" s="280"/>
      <c r="T44" s="280"/>
    </row>
    <row r="45" spans="2:25" ht="12" customHeight="1" x14ac:dyDescent="0.25">
      <c r="B45" s="6">
        <v>34</v>
      </c>
      <c r="C45" s="103">
        <v>23118567</v>
      </c>
      <c r="D45" s="200" t="s">
        <v>250</v>
      </c>
      <c r="E45" s="236" t="s">
        <v>21</v>
      </c>
      <c r="F45" s="67"/>
      <c r="G45" s="10"/>
      <c r="H45" s="10"/>
      <c r="I45" s="10"/>
      <c r="J45" s="6"/>
      <c r="K45" s="13"/>
      <c r="L45" s="13"/>
      <c r="M45" s="13"/>
      <c r="N45" s="13"/>
      <c r="O45" s="13"/>
      <c r="P45" s="1"/>
      <c r="Q45" s="277"/>
      <c r="R45" s="280"/>
      <c r="S45" s="280"/>
      <c r="T45" s="280"/>
    </row>
    <row r="46" spans="2:25" ht="12" customHeight="1" x14ac:dyDescent="0.25">
      <c r="B46" s="6">
        <v>35</v>
      </c>
      <c r="C46" s="103"/>
      <c r="D46" s="49" t="s">
        <v>650</v>
      </c>
      <c r="E46" s="236" t="s">
        <v>22</v>
      </c>
      <c r="F46" s="20"/>
      <c r="G46" s="10"/>
      <c r="H46" s="10"/>
      <c r="I46" s="10"/>
      <c r="J46" s="6"/>
      <c r="K46" s="13"/>
      <c r="L46" s="13"/>
      <c r="M46" s="13"/>
      <c r="N46" s="13"/>
      <c r="O46" s="13"/>
      <c r="P46" s="1"/>
      <c r="Q46" s="277"/>
      <c r="R46" s="280"/>
      <c r="S46" s="280"/>
      <c r="T46" s="280"/>
    </row>
    <row r="47" spans="2:25" ht="12" customHeight="1" x14ac:dyDescent="0.25">
      <c r="B47" s="6">
        <v>36</v>
      </c>
      <c r="C47" s="103"/>
      <c r="D47" s="49"/>
      <c r="E47" s="19"/>
      <c r="F47" s="20"/>
      <c r="G47" s="10"/>
      <c r="H47" s="10"/>
      <c r="I47" s="10"/>
      <c r="J47" s="6"/>
      <c r="K47" s="13"/>
      <c r="L47" s="13"/>
      <c r="M47" s="13"/>
      <c r="N47" s="13"/>
      <c r="O47" s="13"/>
      <c r="P47" s="1"/>
      <c r="Q47" s="278"/>
      <c r="R47" s="281"/>
      <c r="S47" s="281"/>
      <c r="T47" s="281"/>
      <c r="U47" s="101"/>
      <c r="V47" s="122"/>
      <c r="W47" s="115"/>
      <c r="X47" s="115"/>
      <c r="Y47" s="121"/>
    </row>
    <row r="48" spans="2:25" ht="12" customHeight="1" x14ac:dyDescent="0.25">
      <c r="B48" s="23"/>
      <c r="C48" s="93"/>
      <c r="D48" s="49"/>
      <c r="E48" s="19"/>
      <c r="F48" s="20"/>
      <c r="G48" s="10"/>
      <c r="H48" s="10"/>
      <c r="I48" s="10"/>
      <c r="J48" s="6"/>
      <c r="K48" s="13"/>
      <c r="L48" s="13"/>
      <c r="M48" s="13"/>
      <c r="N48" s="13"/>
      <c r="O48" s="13"/>
      <c r="P48" s="1"/>
      <c r="Q48" s="276">
        <v>8</v>
      </c>
      <c r="R48" s="279"/>
      <c r="S48" s="279"/>
      <c r="T48" s="279"/>
    </row>
    <row r="49" spans="2:20" ht="12" customHeight="1" x14ac:dyDescent="0.25">
      <c r="B49" s="23"/>
      <c r="C49" s="93"/>
      <c r="D49" s="15"/>
      <c r="E49" s="19"/>
      <c r="F49" s="20"/>
      <c r="G49" s="10"/>
      <c r="H49" s="10"/>
      <c r="I49" s="10"/>
      <c r="J49" s="6"/>
      <c r="K49" s="13"/>
      <c r="L49" s="13"/>
      <c r="M49" s="13"/>
      <c r="N49" s="13"/>
      <c r="O49" s="13"/>
      <c r="P49" s="1"/>
      <c r="Q49" s="277"/>
      <c r="R49" s="280"/>
      <c r="S49" s="280"/>
      <c r="T49" s="280"/>
    </row>
    <row r="50" spans="2:20" ht="12" customHeight="1" x14ac:dyDescent="0.25">
      <c r="B50" s="23"/>
      <c r="C50" s="93"/>
      <c r="D50" s="6"/>
      <c r="E50" s="19"/>
      <c r="F50" s="20"/>
      <c r="G50" s="10"/>
      <c r="H50" s="10"/>
      <c r="I50" s="10"/>
      <c r="J50" s="6"/>
      <c r="K50" s="13"/>
      <c r="L50" s="13"/>
      <c r="M50" s="13"/>
      <c r="N50" s="13"/>
      <c r="O50" s="13"/>
      <c r="P50" s="1"/>
      <c r="Q50" s="277"/>
      <c r="R50" s="280"/>
      <c r="S50" s="280"/>
      <c r="T50" s="280"/>
    </row>
    <row r="51" spans="2:20" ht="12" customHeight="1" x14ac:dyDescent="0.25">
      <c r="B51" s="23"/>
      <c r="C51" s="93"/>
      <c r="D51" s="6"/>
      <c r="E51" s="19"/>
      <c r="F51" s="20"/>
      <c r="G51" s="10"/>
      <c r="H51" s="10"/>
      <c r="I51" s="10"/>
      <c r="J51" s="6"/>
      <c r="K51" s="13"/>
      <c r="L51" s="13"/>
      <c r="M51" s="13"/>
      <c r="N51" s="13"/>
      <c r="O51" s="13"/>
      <c r="P51" s="1"/>
      <c r="Q51" s="277"/>
      <c r="R51" s="280"/>
      <c r="S51" s="280"/>
      <c r="T51" s="280"/>
    </row>
    <row r="52" spans="2:20" ht="12" customHeight="1" x14ac:dyDescent="0.25">
      <c r="B52" s="23"/>
      <c r="C52" s="93"/>
      <c r="D52" s="6"/>
      <c r="E52" s="19"/>
      <c r="F52" s="20"/>
      <c r="G52" s="10"/>
      <c r="H52" s="10"/>
      <c r="I52" s="10"/>
      <c r="J52" s="6"/>
      <c r="K52" s="13"/>
      <c r="L52" s="13"/>
      <c r="M52" s="13"/>
      <c r="N52" s="13"/>
      <c r="O52" s="13"/>
      <c r="P52" s="1"/>
      <c r="Q52" s="277"/>
      <c r="R52" s="280"/>
      <c r="S52" s="280"/>
      <c r="T52" s="280"/>
    </row>
    <row r="53" spans="2:20" ht="12" customHeight="1" x14ac:dyDescent="0.25">
      <c r="B53" s="23"/>
      <c r="C53" s="93"/>
      <c r="D53" s="6"/>
      <c r="E53" s="19"/>
      <c r="F53" s="20"/>
      <c r="G53" s="10"/>
      <c r="H53" s="10"/>
      <c r="I53" s="10"/>
      <c r="J53" s="6"/>
      <c r="K53" s="13"/>
      <c r="L53" s="13"/>
      <c r="M53" s="13"/>
      <c r="N53" s="13"/>
      <c r="O53" s="13"/>
      <c r="P53" s="1"/>
      <c r="Q53" s="278"/>
      <c r="R53" s="281"/>
      <c r="S53" s="281"/>
      <c r="T53" s="281"/>
    </row>
    <row r="54" spans="2:20" ht="12" customHeight="1" x14ac:dyDescent="0.25">
      <c r="B54" s="23"/>
      <c r="C54" s="93"/>
      <c r="D54" s="6"/>
      <c r="E54" s="19"/>
      <c r="F54" s="20"/>
      <c r="G54" s="10"/>
      <c r="H54" s="10"/>
      <c r="I54" s="10"/>
      <c r="J54" s="6"/>
      <c r="K54" s="13"/>
      <c r="L54" s="13"/>
      <c r="M54" s="13"/>
      <c r="N54" s="13"/>
      <c r="O54" s="13"/>
      <c r="P54" s="1"/>
      <c r="Q54" s="276">
        <v>9</v>
      </c>
      <c r="R54" s="151"/>
      <c r="S54" s="151"/>
      <c r="T54" s="151"/>
    </row>
    <row r="55" spans="2:20" ht="12" customHeight="1" x14ac:dyDescent="0.25">
      <c r="B55" s="23"/>
      <c r="C55" s="93"/>
      <c r="D55" s="6"/>
      <c r="E55" s="19"/>
      <c r="F55" s="20"/>
      <c r="G55" s="10"/>
      <c r="H55" s="10"/>
      <c r="I55" s="10"/>
      <c r="J55" s="6"/>
      <c r="K55" s="13"/>
      <c r="L55" s="13"/>
      <c r="M55" s="13"/>
      <c r="N55" s="13"/>
      <c r="O55" s="13"/>
      <c r="P55" s="1"/>
      <c r="Q55" s="277"/>
      <c r="R55" s="152"/>
      <c r="S55" s="152"/>
      <c r="T55" s="152"/>
    </row>
    <row r="56" spans="2:20" ht="12" customHeight="1" x14ac:dyDescent="0.25">
      <c r="B56" s="23"/>
      <c r="C56" s="93"/>
      <c r="D56" s="6"/>
      <c r="E56" s="19"/>
      <c r="F56" s="20"/>
      <c r="G56" s="10"/>
      <c r="H56" s="10"/>
      <c r="I56" s="10"/>
      <c r="J56" s="6"/>
      <c r="K56" s="13"/>
      <c r="L56" s="13"/>
      <c r="M56" s="13"/>
      <c r="N56" s="13"/>
      <c r="O56" s="13"/>
      <c r="P56" s="1"/>
      <c r="Q56" s="277"/>
      <c r="R56" s="152"/>
      <c r="S56" s="152"/>
      <c r="T56" s="152"/>
    </row>
    <row r="57" spans="2:20" ht="12" customHeight="1" x14ac:dyDescent="0.25">
      <c r="B57" s="23"/>
      <c r="C57" s="93"/>
      <c r="D57" s="6"/>
      <c r="E57" s="19"/>
      <c r="F57" s="20"/>
      <c r="G57" s="10"/>
      <c r="H57" s="10"/>
      <c r="I57" s="10"/>
      <c r="J57" s="6"/>
      <c r="K57" s="13"/>
      <c r="L57" s="13"/>
      <c r="M57" s="13"/>
      <c r="N57" s="13"/>
      <c r="O57" s="13"/>
      <c r="P57" s="1"/>
      <c r="Q57" s="277"/>
      <c r="R57" s="152"/>
      <c r="S57" s="152"/>
      <c r="T57" s="152"/>
    </row>
    <row r="58" spans="2:20" ht="12" customHeight="1" x14ac:dyDescent="0.25">
      <c r="B58" s="21"/>
      <c r="C58" s="94"/>
      <c r="D58" s="7"/>
      <c r="E58" s="24"/>
      <c r="F58" s="22"/>
      <c r="G58" s="11"/>
      <c r="H58" s="11"/>
      <c r="I58" s="11"/>
      <c r="J58" s="7"/>
      <c r="K58" s="14"/>
      <c r="L58" s="14"/>
      <c r="M58" s="14"/>
      <c r="N58" s="14"/>
      <c r="O58" s="14"/>
      <c r="P58" s="2"/>
      <c r="Q58" s="278"/>
      <c r="R58" s="153"/>
      <c r="S58" s="153"/>
      <c r="T58" s="153"/>
    </row>
    <row r="59" spans="2:20" ht="12" customHeight="1" x14ac:dyDescent="0.25">
      <c r="B59" s="25"/>
      <c r="C59" s="95"/>
      <c r="D59" s="1"/>
      <c r="E59" s="25"/>
      <c r="F59" s="25"/>
      <c r="G59" s="1"/>
      <c r="H59" s="1"/>
      <c r="I59" s="1"/>
      <c r="J59" s="1"/>
      <c r="K59" s="1"/>
      <c r="L59" s="1"/>
      <c r="M59" s="1"/>
      <c r="N59" s="1"/>
      <c r="O59" s="1"/>
      <c r="P59" s="1"/>
      <c r="Q59" s="26"/>
      <c r="R59" s="1"/>
      <c r="S59" s="1"/>
      <c r="T59" s="1"/>
    </row>
    <row r="60" spans="2:20" ht="12.75" customHeight="1" x14ac:dyDescent="0.25">
      <c r="B60" s="3" t="s">
        <v>23</v>
      </c>
      <c r="C60" s="96"/>
      <c r="D60" s="3"/>
      <c r="E60" s="3">
        <f>COUNTIF(E12:E58,"L")</f>
        <v>19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2:20" ht="13.5" customHeight="1" x14ac:dyDescent="0.25">
      <c r="B61" s="3" t="s">
        <v>24</v>
      </c>
      <c r="C61" s="96"/>
      <c r="D61" s="3"/>
      <c r="E61" s="3">
        <f>COUNTIF(E12:E58,"P")</f>
        <v>16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2:20" x14ac:dyDescent="0.25">
      <c r="B62" s="3" t="s">
        <v>25</v>
      </c>
      <c r="C62" s="96"/>
      <c r="D62" s="3"/>
      <c r="E62" s="3">
        <f>SUM(E60:E61)</f>
        <v>35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2:20" ht="7.5" customHeight="1" x14ac:dyDescent="0.25">
      <c r="B63" s="3"/>
      <c r="C63" s="9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2:20" x14ac:dyDescent="0.25">
      <c r="B64" s="3"/>
      <c r="C64" s="96"/>
      <c r="D64" s="3" t="s">
        <v>26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82" t="str">
        <f>'REKAP  X'!H3</f>
        <v>Mataram,                         2023</v>
      </c>
      <c r="R64" s="3"/>
      <c r="S64" s="3"/>
      <c r="T64" s="3"/>
    </row>
    <row r="65" spans="2:20" x14ac:dyDescent="0.25">
      <c r="B65" s="3"/>
      <c r="C65" s="96"/>
      <c r="D65" s="3" t="s">
        <v>27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 t="s">
        <v>28</v>
      </c>
      <c r="R65" s="3"/>
      <c r="S65" s="3"/>
      <c r="T65" s="3"/>
    </row>
    <row r="66" spans="2:20" x14ac:dyDescent="0.25">
      <c r="B66" s="3"/>
      <c r="C66" s="9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2:20" ht="6" customHeight="1" x14ac:dyDescent="0.25">
      <c r="B67" s="3"/>
      <c r="C67" s="9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2:20" ht="9" customHeight="1" x14ac:dyDescent="0.25">
      <c r="B68" s="3"/>
      <c r="C68" s="9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2:20" x14ac:dyDescent="0.25">
      <c r="B69" s="3"/>
      <c r="C69" s="96"/>
      <c r="D69" s="47" t="s">
        <v>625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 t="s">
        <v>31</v>
      </c>
      <c r="R69" s="3"/>
      <c r="S69" s="3"/>
      <c r="T69" s="3"/>
    </row>
    <row r="70" spans="2:20" x14ac:dyDescent="0.25">
      <c r="B70" s="3"/>
      <c r="C70" s="96"/>
      <c r="D70" s="3" t="s">
        <v>29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 t="s">
        <v>30</v>
      </c>
      <c r="R70" s="3"/>
      <c r="S70" s="3"/>
      <c r="T70" s="3"/>
    </row>
  </sheetData>
  <sortState ref="C12:E47">
    <sortCondition ref="D12:D47"/>
  </sortState>
  <mergeCells count="46">
    <mergeCell ref="Q54:Q58"/>
    <mergeCell ref="Q42:Q47"/>
    <mergeCell ref="R42:R47"/>
    <mergeCell ref="S42:S47"/>
    <mergeCell ref="T42:T47"/>
    <mergeCell ref="Q48:Q53"/>
    <mergeCell ref="R48:R53"/>
    <mergeCell ref="S48:S53"/>
    <mergeCell ref="T48:T53"/>
    <mergeCell ref="Q32:Q36"/>
    <mergeCell ref="R32:R36"/>
    <mergeCell ref="S32:S36"/>
    <mergeCell ref="T32:T36"/>
    <mergeCell ref="Q37:Q41"/>
    <mergeCell ref="R37:R41"/>
    <mergeCell ref="S37:S41"/>
    <mergeCell ref="T37:T41"/>
    <mergeCell ref="Q27:Q31"/>
    <mergeCell ref="R27:R31"/>
    <mergeCell ref="S27:S31"/>
    <mergeCell ref="T27:T31"/>
    <mergeCell ref="Q12:Q16"/>
    <mergeCell ref="R12:R16"/>
    <mergeCell ref="S12:S16"/>
    <mergeCell ref="T12:T16"/>
    <mergeCell ref="T17:T21"/>
    <mergeCell ref="Q22:Q26"/>
    <mergeCell ref="R22:R26"/>
    <mergeCell ref="S22:S26"/>
    <mergeCell ref="T22:T26"/>
    <mergeCell ref="U12:AA12"/>
    <mergeCell ref="V13:W13"/>
    <mergeCell ref="Z13:Z18"/>
    <mergeCell ref="Q17:Q21"/>
    <mergeCell ref="R17:R21"/>
    <mergeCell ref="S17:S21"/>
    <mergeCell ref="B7:T7"/>
    <mergeCell ref="B10:B11"/>
    <mergeCell ref="C10:C11"/>
    <mergeCell ref="D10:D11"/>
    <mergeCell ref="E10:E11"/>
    <mergeCell ref="F10:F11"/>
    <mergeCell ref="G10:O10"/>
    <mergeCell ref="R10:R11"/>
    <mergeCell ref="S10:S11"/>
    <mergeCell ref="T10:T11"/>
  </mergeCells>
  <conditionalFormatting sqref="V39:V40 V42 D21:D38">
    <cfRule type="expression" dxfId="414" priority="36" stopIfTrue="1">
      <formula>MOD(ROW(),2)</formula>
    </cfRule>
  </conditionalFormatting>
  <conditionalFormatting sqref="D40">
    <cfRule type="expression" dxfId="413" priority="35" stopIfTrue="1">
      <formula>MOD(ROW(),2)</formula>
    </cfRule>
  </conditionalFormatting>
  <conditionalFormatting sqref="V47">
    <cfRule type="expression" dxfId="412" priority="34" stopIfTrue="1">
      <formula>MOD(ROW(),2)</formula>
    </cfRule>
  </conditionalFormatting>
  <conditionalFormatting sqref="D39">
    <cfRule type="expression" dxfId="411" priority="33" stopIfTrue="1">
      <formula>MOD(ROW(),2)</formula>
    </cfRule>
  </conditionalFormatting>
  <conditionalFormatting sqref="D36">
    <cfRule type="expression" dxfId="410" priority="32" stopIfTrue="1">
      <formula>MOD(ROW(),2)</formula>
    </cfRule>
  </conditionalFormatting>
  <conditionalFormatting sqref="D35">
    <cfRule type="expression" dxfId="409" priority="31" stopIfTrue="1">
      <formula>MOD(ROW(),2)</formula>
    </cfRule>
  </conditionalFormatting>
  <conditionalFormatting sqref="D39">
    <cfRule type="expression" dxfId="408" priority="30" stopIfTrue="1">
      <formula>MOD(ROW(),2)</formula>
    </cfRule>
  </conditionalFormatting>
  <conditionalFormatting sqref="D38">
    <cfRule type="expression" dxfId="407" priority="29" stopIfTrue="1">
      <formula>MOD(ROW(),2)</formula>
    </cfRule>
  </conditionalFormatting>
  <conditionalFormatting sqref="D35">
    <cfRule type="expression" dxfId="406" priority="28" stopIfTrue="1">
      <formula>MOD(ROW(),2)</formula>
    </cfRule>
  </conditionalFormatting>
  <conditionalFormatting sqref="D34">
    <cfRule type="expression" dxfId="405" priority="27" stopIfTrue="1">
      <formula>MOD(ROW(),2)</formula>
    </cfRule>
  </conditionalFormatting>
  <conditionalFormatting sqref="V24">
    <cfRule type="expression" dxfId="404" priority="26" stopIfTrue="1">
      <formula>MOD(ROW(),2)</formula>
    </cfRule>
  </conditionalFormatting>
  <conditionalFormatting sqref="D39">
    <cfRule type="expression" dxfId="403" priority="25" stopIfTrue="1">
      <formula>MOD(ROW(),2)</formula>
    </cfRule>
  </conditionalFormatting>
  <conditionalFormatting sqref="D38">
    <cfRule type="expression" dxfId="402" priority="24" stopIfTrue="1">
      <formula>MOD(ROW(),2)</formula>
    </cfRule>
  </conditionalFormatting>
  <conditionalFormatting sqref="D35">
    <cfRule type="expression" dxfId="401" priority="23" stopIfTrue="1">
      <formula>MOD(ROW(),2)</formula>
    </cfRule>
  </conditionalFormatting>
  <conditionalFormatting sqref="D34">
    <cfRule type="expression" dxfId="400" priority="22" stopIfTrue="1">
      <formula>MOD(ROW(),2)</formula>
    </cfRule>
  </conditionalFormatting>
  <conditionalFormatting sqref="D38">
    <cfRule type="expression" dxfId="399" priority="21" stopIfTrue="1">
      <formula>MOD(ROW(),2)</formula>
    </cfRule>
  </conditionalFormatting>
  <conditionalFormatting sqref="D37">
    <cfRule type="expression" dxfId="398" priority="20" stopIfTrue="1">
      <formula>MOD(ROW(),2)</formula>
    </cfRule>
  </conditionalFormatting>
  <conditionalFormatting sqref="D34">
    <cfRule type="expression" dxfId="397" priority="19" stopIfTrue="1">
      <formula>MOD(ROW(),2)</formula>
    </cfRule>
  </conditionalFormatting>
  <conditionalFormatting sqref="D33">
    <cfRule type="expression" dxfId="396" priority="18" stopIfTrue="1">
      <formula>MOD(ROW(),2)</formula>
    </cfRule>
  </conditionalFormatting>
  <conditionalFormatting sqref="V26">
    <cfRule type="expression" dxfId="395" priority="17" stopIfTrue="1">
      <formula>MOD(ROW(),2)</formula>
    </cfRule>
  </conditionalFormatting>
  <conditionalFormatting sqref="D39">
    <cfRule type="expression" dxfId="394" priority="16" stopIfTrue="1">
      <formula>MOD(ROW(),2)</formula>
    </cfRule>
  </conditionalFormatting>
  <conditionalFormatting sqref="D38">
    <cfRule type="expression" dxfId="393" priority="15" stopIfTrue="1">
      <formula>MOD(ROW(),2)</formula>
    </cfRule>
  </conditionalFormatting>
  <conditionalFormatting sqref="D35">
    <cfRule type="expression" dxfId="392" priority="14" stopIfTrue="1">
      <formula>MOD(ROW(),2)</formula>
    </cfRule>
  </conditionalFormatting>
  <conditionalFormatting sqref="D34">
    <cfRule type="expression" dxfId="391" priority="13" stopIfTrue="1">
      <formula>MOD(ROW(),2)</formula>
    </cfRule>
  </conditionalFormatting>
  <conditionalFormatting sqref="D38">
    <cfRule type="expression" dxfId="390" priority="12" stopIfTrue="1">
      <formula>MOD(ROW(),2)</formula>
    </cfRule>
  </conditionalFormatting>
  <conditionalFormatting sqref="D37">
    <cfRule type="expression" dxfId="389" priority="11" stopIfTrue="1">
      <formula>MOD(ROW(),2)</formula>
    </cfRule>
  </conditionalFormatting>
  <conditionalFormatting sqref="D34">
    <cfRule type="expression" dxfId="388" priority="10" stopIfTrue="1">
      <formula>MOD(ROW(),2)</formula>
    </cfRule>
  </conditionalFormatting>
  <conditionalFormatting sqref="D33">
    <cfRule type="expression" dxfId="387" priority="9" stopIfTrue="1">
      <formula>MOD(ROW(),2)</formula>
    </cfRule>
  </conditionalFormatting>
  <conditionalFormatting sqref="D38">
    <cfRule type="expression" dxfId="386" priority="8" stopIfTrue="1">
      <formula>MOD(ROW(),2)</formula>
    </cfRule>
  </conditionalFormatting>
  <conditionalFormatting sqref="D37">
    <cfRule type="expression" dxfId="385" priority="7" stopIfTrue="1">
      <formula>MOD(ROW(),2)</formula>
    </cfRule>
  </conditionalFormatting>
  <conditionalFormatting sqref="D34">
    <cfRule type="expression" dxfId="384" priority="6" stopIfTrue="1">
      <formula>MOD(ROW(),2)</formula>
    </cfRule>
  </conditionalFormatting>
  <conditionalFormatting sqref="D33">
    <cfRule type="expression" dxfId="383" priority="5" stopIfTrue="1">
      <formula>MOD(ROW(),2)</formula>
    </cfRule>
  </conditionalFormatting>
  <conditionalFormatting sqref="D37">
    <cfRule type="expression" dxfId="382" priority="4" stopIfTrue="1">
      <formula>MOD(ROW(),2)</formula>
    </cfRule>
  </conditionalFormatting>
  <conditionalFormatting sqref="D36">
    <cfRule type="expression" dxfId="381" priority="3" stopIfTrue="1">
      <formula>MOD(ROW(),2)</formula>
    </cfRule>
  </conditionalFormatting>
  <conditionalFormatting sqref="D33">
    <cfRule type="expression" dxfId="380" priority="2" stopIfTrue="1">
      <formula>MOD(ROW(),2)</formula>
    </cfRule>
  </conditionalFormatting>
  <conditionalFormatting sqref="D32">
    <cfRule type="expression" dxfId="379" priority="1" stopIfTrue="1">
      <formula>MOD(ROW(),2)</formula>
    </cfRule>
  </conditionalFormatting>
  <pageMargins left="0.23622047244094491" right="0.23622047244094491" top="0.74803149606299213" bottom="0.78740157480314965" header="0.31496062992125984" footer="0.31496062992125984"/>
  <pageSetup paperSize="9" scale="90"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6:AA70"/>
  <sheetViews>
    <sheetView view="pageBreakPreview" topLeftCell="A25" zoomScaleNormal="100" zoomScaleSheetLayoutView="100" workbookViewId="0">
      <selection activeCell="C45" sqref="C45"/>
    </sheetView>
  </sheetViews>
  <sheetFormatPr defaultRowHeight="15" x14ac:dyDescent="0.25"/>
  <cols>
    <col min="1" max="1" width="4.42578125" customWidth="1"/>
    <col min="2" max="2" width="3.140625" customWidth="1"/>
    <col min="3" max="3" width="9.140625" style="91" customWidth="1"/>
    <col min="4" max="4" width="29.7109375" customWidth="1"/>
    <col min="5" max="5" width="3.140625" customWidth="1"/>
    <col min="6" max="6" width="4.28515625" customWidth="1"/>
    <col min="7" max="15" width="2.7109375" customWidth="1"/>
    <col min="16" max="16" width="1.42578125" customWidth="1"/>
    <col min="17" max="17" width="4" customWidth="1"/>
    <col min="18" max="18" width="5.7109375" customWidth="1"/>
    <col min="19" max="19" width="9.85546875" customWidth="1"/>
    <col min="20" max="20" width="6" customWidth="1"/>
    <col min="22" max="22" width="20.7109375" customWidth="1"/>
    <col min="23" max="23" width="5.28515625" customWidth="1"/>
    <col min="24" max="24" width="4.42578125" customWidth="1"/>
    <col min="25" max="25" width="10.7109375" bestFit="1" customWidth="1"/>
  </cols>
  <sheetData>
    <row r="6" spans="2:27" ht="6.75" customHeight="1" x14ac:dyDescent="0.25"/>
    <row r="7" spans="2:27" ht="11.25" customHeight="1" x14ac:dyDescent="0.25">
      <c r="B7" s="261" t="str">
        <f>'REKAP  X'!H4</f>
        <v>DAFTAR HADIR SISWA SEMESTER GANJIL DAN JURNAL DIKLAT TAHUN PELAJARAN 2023/2024</v>
      </c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</row>
    <row r="8" spans="2:27" ht="12.75" customHeight="1" x14ac:dyDescent="0.25">
      <c r="B8" s="28" t="str">
        <f>'TKJ3'!B8</f>
        <v>KELAS        : X</v>
      </c>
      <c r="C8" s="90"/>
      <c r="D8" s="55" t="s">
        <v>609</v>
      </c>
      <c r="E8" s="28"/>
      <c r="F8" s="28"/>
      <c r="G8" s="29"/>
      <c r="H8" s="28"/>
      <c r="I8" s="28"/>
      <c r="J8" s="28"/>
      <c r="K8" s="28"/>
      <c r="L8" s="28" t="str">
        <f>'REKAP  X'!H2</f>
        <v>Hari…………….………Tgl……………………..2023</v>
      </c>
      <c r="M8" s="28"/>
      <c r="N8" s="28"/>
      <c r="O8" s="28"/>
      <c r="P8" s="28"/>
      <c r="Q8" s="28"/>
      <c r="R8" s="28"/>
      <c r="S8" s="28"/>
      <c r="T8" s="28"/>
    </row>
    <row r="9" spans="2:27" ht="7.5" customHeight="1" x14ac:dyDescent="0.25">
      <c r="B9" s="27"/>
      <c r="C9" s="92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W9" s="5"/>
    </row>
    <row r="10" spans="2:27" ht="12" customHeight="1" x14ac:dyDescent="0.25">
      <c r="B10" s="262" t="s">
        <v>1</v>
      </c>
      <c r="C10" s="262" t="s">
        <v>2</v>
      </c>
      <c r="D10" s="262" t="s">
        <v>3</v>
      </c>
      <c r="E10" s="262" t="s">
        <v>4</v>
      </c>
      <c r="F10" s="262" t="s">
        <v>5</v>
      </c>
      <c r="G10" s="265" t="s">
        <v>6</v>
      </c>
      <c r="H10" s="266"/>
      <c r="I10" s="266"/>
      <c r="J10" s="266"/>
      <c r="K10" s="266"/>
      <c r="L10" s="266"/>
      <c r="M10" s="266"/>
      <c r="N10" s="266"/>
      <c r="O10" s="267"/>
      <c r="P10" s="30"/>
      <c r="Q10" s="150" t="s">
        <v>7</v>
      </c>
      <c r="R10" s="268" t="s">
        <v>8</v>
      </c>
      <c r="S10" s="268" t="s">
        <v>9</v>
      </c>
      <c r="T10" s="268" t="s">
        <v>10</v>
      </c>
    </row>
    <row r="11" spans="2:27" ht="12" customHeight="1" x14ac:dyDescent="0.25">
      <c r="B11" s="263"/>
      <c r="C11" s="264"/>
      <c r="D11" s="263"/>
      <c r="E11" s="264"/>
      <c r="F11" s="263"/>
      <c r="G11" s="31" t="s">
        <v>11</v>
      </c>
      <c r="H11" s="31" t="s">
        <v>12</v>
      </c>
      <c r="I11" s="31" t="s">
        <v>13</v>
      </c>
      <c r="J11" s="31" t="s">
        <v>14</v>
      </c>
      <c r="K11" s="31" t="s">
        <v>15</v>
      </c>
      <c r="L11" s="31" t="s">
        <v>16</v>
      </c>
      <c r="M11" s="31" t="s">
        <v>17</v>
      </c>
      <c r="N11" s="31" t="s">
        <v>18</v>
      </c>
      <c r="O11" s="31" t="s">
        <v>19</v>
      </c>
      <c r="P11" s="30"/>
      <c r="Q11" s="150" t="s">
        <v>20</v>
      </c>
      <c r="R11" s="269"/>
      <c r="S11" s="269"/>
      <c r="T11" s="269"/>
    </row>
    <row r="12" spans="2:27" ht="12" customHeight="1" x14ac:dyDescent="0.25">
      <c r="B12" s="4">
        <v>1</v>
      </c>
      <c r="C12" s="103">
        <v>23118568</v>
      </c>
      <c r="D12" s="239" t="s">
        <v>185</v>
      </c>
      <c r="E12" s="240" t="s">
        <v>21</v>
      </c>
      <c r="F12" s="17"/>
      <c r="G12" s="9"/>
      <c r="H12" s="9"/>
      <c r="I12" s="9"/>
      <c r="J12" s="4"/>
      <c r="K12" s="12"/>
      <c r="L12" s="12"/>
      <c r="M12" s="12"/>
      <c r="N12" s="12"/>
      <c r="O12" s="12"/>
      <c r="P12" s="1"/>
      <c r="Q12" s="276">
        <v>1</v>
      </c>
      <c r="R12" s="279"/>
      <c r="S12" s="279"/>
      <c r="T12" s="307"/>
      <c r="U12" s="270" t="s">
        <v>48</v>
      </c>
      <c r="V12" s="270"/>
      <c r="W12" s="270"/>
      <c r="X12" s="270"/>
      <c r="Y12" s="270"/>
      <c r="Z12" s="270"/>
      <c r="AA12" s="271"/>
    </row>
    <row r="13" spans="2:27" ht="12" customHeight="1" x14ac:dyDescent="0.25">
      <c r="B13" s="6">
        <v>2</v>
      </c>
      <c r="C13" s="103">
        <v>23118569</v>
      </c>
      <c r="D13" s="200" t="s">
        <v>186</v>
      </c>
      <c r="E13" s="236" t="s">
        <v>22</v>
      </c>
      <c r="F13" s="18"/>
      <c r="G13" s="10"/>
      <c r="H13" s="10"/>
      <c r="I13" s="10"/>
      <c r="J13" s="6"/>
      <c r="K13" s="13"/>
      <c r="L13" s="13"/>
      <c r="M13" s="13"/>
      <c r="N13" s="13"/>
      <c r="O13" s="13"/>
      <c r="P13" s="1"/>
      <c r="Q13" s="277"/>
      <c r="R13" s="280"/>
      <c r="S13" s="280"/>
      <c r="T13" s="307"/>
      <c r="U13" s="145"/>
      <c r="V13" s="272" t="s">
        <v>54</v>
      </c>
      <c r="W13" s="271"/>
      <c r="X13" s="133" t="s">
        <v>22</v>
      </c>
      <c r="Y13" s="133" t="s">
        <v>21</v>
      </c>
      <c r="Z13" s="273"/>
      <c r="AA13" s="132" t="s">
        <v>64</v>
      </c>
    </row>
    <row r="14" spans="2:27" ht="12" customHeight="1" x14ac:dyDescent="0.25">
      <c r="B14" s="6">
        <v>3</v>
      </c>
      <c r="C14" s="103">
        <v>23118570</v>
      </c>
      <c r="D14" s="200" t="s">
        <v>187</v>
      </c>
      <c r="E14" s="236" t="s">
        <v>22</v>
      </c>
      <c r="F14" s="18"/>
      <c r="G14" s="10"/>
      <c r="H14" s="10"/>
      <c r="I14" s="10"/>
      <c r="J14" s="6"/>
      <c r="K14" s="13"/>
      <c r="L14" s="13"/>
      <c r="M14" s="13"/>
      <c r="N14" s="13"/>
      <c r="O14" s="13"/>
      <c r="P14" s="1"/>
      <c r="Q14" s="277"/>
      <c r="R14" s="280"/>
      <c r="S14" s="280"/>
      <c r="T14" s="307"/>
      <c r="U14" s="145" t="s">
        <v>11</v>
      </c>
      <c r="V14" s="130" t="s">
        <v>65</v>
      </c>
      <c r="W14" s="130">
        <f>COUNTIF(F11:F50,"I")</f>
        <v>0</v>
      </c>
      <c r="X14" s="132">
        <f>COUNTIFS($E$12:$E$48,"L",$F$12:$F$48,"I")</f>
        <v>0</v>
      </c>
      <c r="Y14" s="132">
        <f>COUNTIFS($E$12:$E$48,"P",$F$12:$F$48,"I")</f>
        <v>0</v>
      </c>
      <c r="Z14" s="274"/>
      <c r="AA14" s="131">
        <f>X14+Y14</f>
        <v>0</v>
      </c>
    </row>
    <row r="15" spans="2:27" ht="12" customHeight="1" x14ac:dyDescent="0.25">
      <c r="B15" s="6">
        <v>4</v>
      </c>
      <c r="C15" s="103">
        <v>23118571</v>
      </c>
      <c r="D15" s="200" t="s">
        <v>188</v>
      </c>
      <c r="E15" s="236" t="s">
        <v>21</v>
      </c>
      <c r="F15" s="18"/>
      <c r="G15" s="10"/>
      <c r="H15" s="10"/>
      <c r="I15" s="10"/>
      <c r="J15" s="6"/>
      <c r="K15" s="13"/>
      <c r="L15" s="13"/>
      <c r="M15" s="13"/>
      <c r="N15" s="13"/>
      <c r="O15" s="13"/>
      <c r="P15" s="1"/>
      <c r="Q15" s="277"/>
      <c r="R15" s="280"/>
      <c r="S15" s="280"/>
      <c r="T15" s="307"/>
      <c r="U15" s="145" t="s">
        <v>43</v>
      </c>
      <c r="V15" s="130" t="s">
        <v>66</v>
      </c>
      <c r="W15" s="130">
        <f>COUNTIF(F11:F50,"H")</f>
        <v>0</v>
      </c>
      <c r="X15" s="132">
        <f>COUNTIFS($E$12:$E$48,"L",$F$12:$F$48,"H")</f>
        <v>0</v>
      </c>
      <c r="Y15" s="132">
        <f>COUNTIFS($E$12:$E$48,"P",$F$12:$F$48,"H")</f>
        <v>0</v>
      </c>
      <c r="Z15" s="274"/>
      <c r="AA15" s="131">
        <f t="shared" ref="AA15:AA17" si="0">X15+Y15</f>
        <v>0</v>
      </c>
    </row>
    <row r="16" spans="2:27" ht="12" customHeight="1" x14ac:dyDescent="0.25">
      <c r="B16" s="6">
        <v>5</v>
      </c>
      <c r="C16" s="103">
        <v>23118572</v>
      </c>
      <c r="D16" s="200" t="s">
        <v>189</v>
      </c>
      <c r="E16" s="236" t="s">
        <v>21</v>
      </c>
      <c r="F16" s="18"/>
      <c r="G16" s="10"/>
      <c r="H16" s="10"/>
      <c r="I16" s="10"/>
      <c r="J16" s="6"/>
      <c r="K16" s="13"/>
      <c r="L16" s="13"/>
      <c r="M16" s="13"/>
      <c r="N16" s="13"/>
      <c r="O16" s="13"/>
      <c r="P16" s="1"/>
      <c r="Q16" s="278"/>
      <c r="R16" s="281"/>
      <c r="S16" s="281"/>
      <c r="T16" s="307"/>
      <c r="U16" s="145" t="s">
        <v>53</v>
      </c>
      <c r="V16" s="130" t="s">
        <v>67</v>
      </c>
      <c r="W16" s="130">
        <f>COUNTIF(F11:F50,"KP")</f>
        <v>0</v>
      </c>
      <c r="X16" s="132">
        <f>COUNTIFS($E$12:$E$48,"L",$F$12:$F$48,"KP")</f>
        <v>0</v>
      </c>
      <c r="Y16" s="132">
        <f>COUNTIFS($E$12:$E$48,"P",$F$12:$F$48,"KP")</f>
        <v>0</v>
      </c>
      <c r="Z16" s="274"/>
      <c r="AA16" s="131">
        <f t="shared" si="0"/>
        <v>0</v>
      </c>
    </row>
    <row r="17" spans="2:27" ht="12" customHeight="1" x14ac:dyDescent="0.25">
      <c r="B17" s="6">
        <v>6</v>
      </c>
      <c r="C17" s="103">
        <v>23118573</v>
      </c>
      <c r="D17" s="200" t="s">
        <v>190</v>
      </c>
      <c r="E17" s="236" t="s">
        <v>22</v>
      </c>
      <c r="F17" s="18"/>
      <c r="G17" s="10"/>
      <c r="H17" s="10"/>
      <c r="I17" s="10"/>
      <c r="J17" s="6"/>
      <c r="K17" s="13"/>
      <c r="L17" s="13"/>
      <c r="M17" s="13"/>
      <c r="N17" s="13"/>
      <c r="O17" s="13"/>
      <c r="P17" s="1"/>
      <c r="Q17" s="276">
        <v>2</v>
      </c>
      <c r="R17" s="279"/>
      <c r="S17" s="279"/>
      <c r="T17" s="307"/>
      <c r="U17" s="145" t="s">
        <v>52</v>
      </c>
      <c r="V17" s="130" t="s">
        <v>68</v>
      </c>
      <c r="W17" s="130">
        <f>COUNTIF(F11:F50,"KK")</f>
        <v>0</v>
      </c>
      <c r="X17" s="132">
        <f>COUNTIFS($E$12:$E$48,"L",$F$12:$F$48,"KK")</f>
        <v>0</v>
      </c>
      <c r="Y17" s="132">
        <f>COUNTIFS($E$12:$E$48,"P",$F$12:$F$48,"KK")</f>
        <v>0</v>
      </c>
      <c r="Z17" s="274"/>
      <c r="AA17" s="131">
        <f t="shared" si="0"/>
        <v>0</v>
      </c>
    </row>
    <row r="18" spans="2:27" ht="12" customHeight="1" x14ac:dyDescent="0.25">
      <c r="B18" s="6">
        <v>7</v>
      </c>
      <c r="C18" s="103">
        <v>23118574</v>
      </c>
      <c r="D18" s="200" t="s">
        <v>191</v>
      </c>
      <c r="E18" s="236" t="s">
        <v>22</v>
      </c>
      <c r="F18" s="18"/>
      <c r="G18" s="10"/>
      <c r="H18" s="10"/>
      <c r="I18" s="10"/>
      <c r="J18" s="6"/>
      <c r="K18" s="13"/>
      <c r="L18" s="13"/>
      <c r="M18" s="13"/>
      <c r="N18" s="13"/>
      <c r="O18" s="13"/>
      <c r="P18" s="1"/>
      <c r="Q18" s="277"/>
      <c r="R18" s="280"/>
      <c r="S18" s="280"/>
      <c r="T18" s="307"/>
      <c r="U18" s="145" t="s">
        <v>61</v>
      </c>
      <c r="V18" s="130" t="s">
        <v>62</v>
      </c>
      <c r="W18" s="130">
        <f>COUNTIF(F12:F51,"BD")</f>
        <v>0</v>
      </c>
      <c r="X18" s="132">
        <f>COUNTIFS($E$12:$E$48,"L",$F$12:$F$48,"BD")</f>
        <v>0</v>
      </c>
      <c r="Y18" s="132">
        <f>COUNTIFS($E$12:$E$48,"P",$F$12:$F$48,"BD")</f>
        <v>0</v>
      </c>
      <c r="Z18" s="275"/>
      <c r="AA18" s="131">
        <f>X18+Y18</f>
        <v>0</v>
      </c>
    </row>
    <row r="19" spans="2:27" ht="12" customHeight="1" x14ac:dyDescent="0.25">
      <c r="B19" s="6">
        <v>8</v>
      </c>
      <c r="C19" s="103">
        <v>23118575</v>
      </c>
      <c r="D19" s="200" t="s">
        <v>192</v>
      </c>
      <c r="E19" s="236" t="s">
        <v>22</v>
      </c>
      <c r="F19" s="18"/>
      <c r="G19" s="10"/>
      <c r="H19" s="10"/>
      <c r="I19" s="10"/>
      <c r="J19" s="6"/>
      <c r="K19" s="13"/>
      <c r="L19" s="13"/>
      <c r="M19" s="13"/>
      <c r="N19" s="13"/>
      <c r="O19" s="13"/>
      <c r="P19" s="1"/>
      <c r="Q19" s="277"/>
      <c r="R19" s="280"/>
      <c r="S19" s="280"/>
      <c r="T19" s="307"/>
      <c r="U19" s="145"/>
      <c r="V19" s="134" t="s">
        <v>50</v>
      </c>
      <c r="W19" s="135">
        <f>SUM(W14:W17)</f>
        <v>0</v>
      </c>
      <c r="X19" s="133">
        <f>SUM(X14:X17)</f>
        <v>0</v>
      </c>
      <c r="Y19" s="133">
        <f>SUM(Y14:Y17)</f>
        <v>0</v>
      </c>
      <c r="Z19" s="133">
        <f>SUM(X19:Y19)</f>
        <v>0</v>
      </c>
      <c r="AA19" s="132">
        <f>SUM(AA14:AA18)</f>
        <v>0</v>
      </c>
    </row>
    <row r="20" spans="2:27" ht="12" customHeight="1" x14ac:dyDescent="0.25">
      <c r="B20" s="6">
        <v>9</v>
      </c>
      <c r="C20" s="103">
        <v>23118576</v>
      </c>
      <c r="D20" s="200" t="s">
        <v>193</v>
      </c>
      <c r="E20" s="236" t="s">
        <v>21</v>
      </c>
      <c r="F20" s="18"/>
      <c r="G20" s="10"/>
      <c r="H20" s="10"/>
      <c r="I20" s="10"/>
      <c r="J20" s="6"/>
      <c r="K20" s="13"/>
      <c r="L20" s="13"/>
      <c r="M20" s="13"/>
      <c r="N20" s="13"/>
      <c r="O20" s="13"/>
      <c r="P20" s="1"/>
      <c r="Q20" s="277"/>
      <c r="R20" s="280"/>
      <c r="S20" s="280"/>
      <c r="T20" s="307"/>
      <c r="V20" s="86" t="s">
        <v>46</v>
      </c>
    </row>
    <row r="21" spans="2:27" ht="12" customHeight="1" x14ac:dyDescent="0.25">
      <c r="B21" s="6">
        <v>10</v>
      </c>
      <c r="C21" s="103">
        <v>23118577</v>
      </c>
      <c r="D21" s="200" t="s">
        <v>194</v>
      </c>
      <c r="E21" s="236" t="s">
        <v>22</v>
      </c>
      <c r="F21" s="18"/>
      <c r="G21" s="10"/>
      <c r="H21" s="10"/>
      <c r="I21" s="10"/>
      <c r="J21" s="6"/>
      <c r="K21" s="13"/>
      <c r="L21" s="13"/>
      <c r="M21" s="13"/>
      <c r="N21" s="13"/>
      <c r="O21" s="13"/>
      <c r="P21" s="1"/>
      <c r="Q21" s="278"/>
      <c r="R21" s="281"/>
      <c r="S21" s="281"/>
      <c r="T21" s="307"/>
      <c r="V21" s="117" t="s">
        <v>47</v>
      </c>
      <c r="Z21" s="116" t="s">
        <v>58</v>
      </c>
    </row>
    <row r="22" spans="2:27" ht="12" customHeight="1" x14ac:dyDescent="0.25">
      <c r="B22" s="6">
        <v>11</v>
      </c>
      <c r="C22" s="103">
        <v>23118578</v>
      </c>
      <c r="D22" s="200" t="s">
        <v>195</v>
      </c>
      <c r="E22" s="236" t="s">
        <v>22</v>
      </c>
      <c r="F22" s="18"/>
      <c r="G22" s="10"/>
      <c r="H22" s="10"/>
      <c r="I22" s="10"/>
      <c r="J22" s="6"/>
      <c r="K22" s="13"/>
      <c r="L22" s="13"/>
      <c r="M22" s="13"/>
      <c r="N22" s="13"/>
      <c r="O22" s="13"/>
      <c r="P22" s="1"/>
      <c r="Q22" s="276">
        <v>3</v>
      </c>
      <c r="R22" s="279"/>
      <c r="S22" s="279"/>
      <c r="T22" s="307"/>
      <c r="U22" s="101"/>
      <c r="V22" s="122"/>
      <c r="W22" s="110"/>
      <c r="X22" s="115"/>
    </row>
    <row r="23" spans="2:27" ht="12" customHeight="1" x14ac:dyDescent="0.25">
      <c r="B23" s="6">
        <v>12</v>
      </c>
      <c r="C23" s="103">
        <v>23118579</v>
      </c>
      <c r="D23" s="200" t="s">
        <v>196</v>
      </c>
      <c r="E23" s="236" t="s">
        <v>22</v>
      </c>
      <c r="F23" s="18"/>
      <c r="G23" s="10"/>
      <c r="H23" s="10"/>
      <c r="I23" s="10"/>
      <c r="J23" s="6"/>
      <c r="K23" s="13"/>
      <c r="L23" s="13"/>
      <c r="M23" s="13"/>
      <c r="N23" s="13"/>
      <c r="O23" s="13"/>
      <c r="P23" s="1"/>
      <c r="Q23" s="277"/>
      <c r="R23" s="280"/>
      <c r="S23" s="280"/>
      <c r="T23" s="307"/>
      <c r="U23" s="101"/>
      <c r="V23" s="122"/>
      <c r="W23" s="110"/>
      <c r="X23" s="115"/>
    </row>
    <row r="24" spans="2:27" ht="12" customHeight="1" x14ac:dyDescent="0.25">
      <c r="B24" s="6">
        <v>13</v>
      </c>
      <c r="C24" s="103">
        <v>23118580</v>
      </c>
      <c r="D24" s="200" t="s">
        <v>197</v>
      </c>
      <c r="E24" s="236" t="s">
        <v>22</v>
      </c>
      <c r="F24" s="18"/>
      <c r="G24" s="10"/>
      <c r="H24" s="10"/>
      <c r="I24" s="10"/>
      <c r="J24" s="6"/>
      <c r="K24" s="13"/>
      <c r="L24" s="13"/>
      <c r="M24" s="13"/>
      <c r="N24" s="13"/>
      <c r="O24" s="13"/>
      <c r="P24" s="1"/>
      <c r="Q24" s="277"/>
      <c r="R24" s="280"/>
      <c r="S24" s="280"/>
      <c r="T24" s="307"/>
      <c r="U24" s="101"/>
      <c r="V24" s="122"/>
      <c r="W24" s="110"/>
      <c r="X24" s="115"/>
    </row>
    <row r="25" spans="2:27" ht="12" customHeight="1" x14ac:dyDescent="0.25">
      <c r="B25" s="6">
        <v>14</v>
      </c>
      <c r="C25" s="103">
        <v>23118581</v>
      </c>
      <c r="D25" s="200" t="s">
        <v>198</v>
      </c>
      <c r="E25" s="236" t="s">
        <v>21</v>
      </c>
      <c r="F25" s="18"/>
      <c r="G25" s="10"/>
      <c r="H25" s="10"/>
      <c r="I25" s="10"/>
      <c r="J25" s="6"/>
      <c r="K25" s="13"/>
      <c r="L25" s="13"/>
      <c r="M25" s="13"/>
      <c r="N25" s="13"/>
      <c r="O25" s="13"/>
      <c r="P25" s="1"/>
      <c r="Q25" s="277"/>
      <c r="R25" s="280"/>
      <c r="S25" s="280"/>
      <c r="T25" s="307"/>
      <c r="U25" s="101"/>
      <c r="V25" s="122"/>
      <c r="W25" s="110"/>
      <c r="X25" s="115"/>
    </row>
    <row r="26" spans="2:27" ht="12" customHeight="1" x14ac:dyDescent="0.25">
      <c r="B26" s="6">
        <v>15</v>
      </c>
      <c r="C26" s="103">
        <v>23118582</v>
      </c>
      <c r="D26" s="200" t="s">
        <v>199</v>
      </c>
      <c r="E26" s="236" t="s">
        <v>22</v>
      </c>
      <c r="F26" s="18"/>
      <c r="G26" s="10"/>
      <c r="H26" s="10"/>
      <c r="I26" s="10"/>
      <c r="J26" s="6"/>
      <c r="K26" s="13"/>
      <c r="L26" s="13"/>
      <c r="M26" s="13"/>
      <c r="N26" s="13"/>
      <c r="O26" s="13"/>
      <c r="P26" s="1"/>
      <c r="Q26" s="278"/>
      <c r="R26" s="281"/>
      <c r="S26" s="281"/>
      <c r="T26" s="307"/>
    </row>
    <row r="27" spans="2:27" ht="12" customHeight="1" x14ac:dyDescent="0.25">
      <c r="B27" s="6">
        <v>16</v>
      </c>
      <c r="C27" s="103">
        <v>23118583</v>
      </c>
      <c r="D27" s="200" t="s">
        <v>200</v>
      </c>
      <c r="E27" s="236" t="s">
        <v>21</v>
      </c>
      <c r="F27" s="18"/>
      <c r="G27" s="10"/>
      <c r="H27" s="10"/>
      <c r="I27" s="10"/>
      <c r="J27" s="6"/>
      <c r="K27" s="13"/>
      <c r="L27" s="13"/>
      <c r="M27" s="13"/>
      <c r="N27" s="13"/>
      <c r="O27" s="13"/>
      <c r="P27" s="1"/>
      <c r="Q27" s="276">
        <v>4</v>
      </c>
      <c r="R27" s="279"/>
      <c r="S27" s="279"/>
      <c r="T27" s="307"/>
    </row>
    <row r="28" spans="2:27" ht="12" customHeight="1" x14ac:dyDescent="0.25">
      <c r="B28" s="6">
        <v>17</v>
      </c>
      <c r="C28" s="103">
        <v>23118584</v>
      </c>
      <c r="D28" s="200" t="s">
        <v>201</v>
      </c>
      <c r="E28" s="236" t="s">
        <v>22</v>
      </c>
      <c r="F28" s="18"/>
      <c r="G28" s="10"/>
      <c r="H28" s="10"/>
      <c r="I28" s="10"/>
      <c r="J28" s="6"/>
      <c r="K28" s="13"/>
      <c r="L28" s="13"/>
      <c r="M28" s="13"/>
      <c r="N28" s="13"/>
      <c r="O28" s="13"/>
      <c r="P28" s="1"/>
      <c r="Q28" s="277"/>
      <c r="R28" s="280"/>
      <c r="S28" s="280"/>
      <c r="T28" s="307"/>
    </row>
    <row r="29" spans="2:27" ht="12" customHeight="1" x14ac:dyDescent="0.25">
      <c r="B29" s="6">
        <v>18</v>
      </c>
      <c r="C29" s="103">
        <v>23118585</v>
      </c>
      <c r="D29" s="200" t="s">
        <v>202</v>
      </c>
      <c r="E29" s="236" t="s">
        <v>21</v>
      </c>
      <c r="F29" s="18"/>
      <c r="G29" s="10"/>
      <c r="H29" s="10"/>
      <c r="I29" s="10"/>
      <c r="J29" s="6"/>
      <c r="K29" s="13"/>
      <c r="L29" s="13"/>
      <c r="M29" s="13"/>
      <c r="N29" s="13"/>
      <c r="O29" s="13"/>
      <c r="P29" s="1"/>
      <c r="Q29" s="277"/>
      <c r="R29" s="280"/>
      <c r="S29" s="280"/>
      <c r="T29" s="307"/>
    </row>
    <row r="30" spans="2:27" ht="12" customHeight="1" x14ac:dyDescent="0.25">
      <c r="B30" s="6">
        <v>19</v>
      </c>
      <c r="C30" s="103">
        <v>23118586</v>
      </c>
      <c r="D30" s="200" t="s">
        <v>203</v>
      </c>
      <c r="E30" s="236" t="s">
        <v>22</v>
      </c>
      <c r="F30" s="18"/>
      <c r="G30" s="10"/>
      <c r="H30" s="10"/>
      <c r="I30" s="10"/>
      <c r="J30" s="6"/>
      <c r="K30" s="13"/>
      <c r="L30" s="13"/>
      <c r="M30" s="13"/>
      <c r="N30" s="13"/>
      <c r="O30" s="13"/>
      <c r="P30" s="1"/>
      <c r="Q30" s="277"/>
      <c r="R30" s="280"/>
      <c r="S30" s="280"/>
      <c r="T30" s="307"/>
    </row>
    <row r="31" spans="2:27" ht="12" customHeight="1" x14ac:dyDescent="0.25">
      <c r="B31" s="6">
        <v>20</v>
      </c>
      <c r="C31" s="103">
        <v>23118587</v>
      </c>
      <c r="D31" s="200" t="s">
        <v>204</v>
      </c>
      <c r="E31" s="236" t="s">
        <v>22</v>
      </c>
      <c r="F31" s="18"/>
      <c r="G31" s="10"/>
      <c r="H31" s="10"/>
      <c r="I31" s="10"/>
      <c r="J31" s="6"/>
      <c r="K31" s="13"/>
      <c r="L31" s="13"/>
      <c r="M31" s="13"/>
      <c r="N31" s="13"/>
      <c r="O31" s="13"/>
      <c r="P31" s="1"/>
      <c r="Q31" s="278"/>
      <c r="R31" s="281"/>
      <c r="S31" s="281"/>
      <c r="T31" s="307"/>
    </row>
    <row r="32" spans="2:27" ht="12" customHeight="1" x14ac:dyDescent="0.25">
      <c r="B32" s="6">
        <v>21</v>
      </c>
      <c r="C32" s="103">
        <v>23118588</v>
      </c>
      <c r="D32" s="200" t="s">
        <v>205</v>
      </c>
      <c r="E32" s="236" t="s">
        <v>22</v>
      </c>
      <c r="F32" s="18"/>
      <c r="G32" s="10"/>
      <c r="H32" s="10"/>
      <c r="I32" s="10"/>
      <c r="J32" s="6"/>
      <c r="K32" s="13"/>
      <c r="L32" s="13"/>
      <c r="M32" s="13"/>
      <c r="N32" s="13"/>
      <c r="O32" s="13"/>
      <c r="P32" s="1"/>
      <c r="Q32" s="276">
        <v>5</v>
      </c>
      <c r="R32" s="279"/>
      <c r="S32" s="279"/>
      <c r="T32" s="307"/>
    </row>
    <row r="33" spans="2:25" ht="12" customHeight="1" x14ac:dyDescent="0.25">
      <c r="B33" s="6">
        <v>22</v>
      </c>
      <c r="C33" s="103">
        <v>23118589</v>
      </c>
      <c r="D33" s="200" t="s">
        <v>645</v>
      </c>
      <c r="E33" s="236" t="s">
        <v>22</v>
      </c>
      <c r="F33" s="18"/>
      <c r="G33" s="10"/>
      <c r="H33" s="10"/>
      <c r="I33" s="10"/>
      <c r="J33" s="6"/>
      <c r="K33" s="13"/>
      <c r="L33" s="13"/>
      <c r="M33" s="13"/>
      <c r="N33" s="13"/>
      <c r="O33" s="13"/>
      <c r="P33" s="1"/>
      <c r="Q33" s="277"/>
      <c r="R33" s="280"/>
      <c r="S33" s="280"/>
      <c r="T33" s="307"/>
    </row>
    <row r="34" spans="2:25" ht="12" customHeight="1" x14ac:dyDescent="0.25">
      <c r="B34" s="6">
        <v>23</v>
      </c>
      <c r="C34" s="103">
        <v>23118590</v>
      </c>
      <c r="D34" s="200" t="s">
        <v>206</v>
      </c>
      <c r="E34" s="236" t="s">
        <v>22</v>
      </c>
      <c r="F34" s="85"/>
      <c r="G34" s="10"/>
      <c r="H34" s="10"/>
      <c r="I34" s="10"/>
      <c r="J34" s="6"/>
      <c r="K34" s="13"/>
      <c r="L34" s="13"/>
      <c r="M34" s="13"/>
      <c r="N34" s="13"/>
      <c r="O34" s="13"/>
      <c r="P34" s="1"/>
      <c r="Q34" s="277"/>
      <c r="R34" s="280"/>
      <c r="S34" s="280"/>
      <c r="T34" s="307"/>
    </row>
    <row r="35" spans="2:25" ht="12" customHeight="1" x14ac:dyDescent="0.25">
      <c r="B35" s="6">
        <v>24</v>
      </c>
      <c r="C35" s="103">
        <v>23118591</v>
      </c>
      <c r="D35" s="200" t="s">
        <v>207</v>
      </c>
      <c r="E35" s="236" t="s">
        <v>21</v>
      </c>
      <c r="F35" s="46"/>
      <c r="G35" s="10"/>
      <c r="H35" s="10"/>
      <c r="I35" s="10"/>
      <c r="J35" s="6"/>
      <c r="K35" s="13"/>
      <c r="L35" s="13"/>
      <c r="M35" s="13"/>
      <c r="N35" s="13"/>
      <c r="O35" s="13"/>
      <c r="P35" s="1"/>
      <c r="Q35" s="277"/>
      <c r="R35" s="280"/>
      <c r="S35" s="280"/>
      <c r="T35" s="307"/>
    </row>
    <row r="36" spans="2:25" ht="12" customHeight="1" x14ac:dyDescent="0.25">
      <c r="B36" s="6">
        <v>25</v>
      </c>
      <c r="C36" s="103">
        <v>23118592</v>
      </c>
      <c r="D36" s="200" t="s">
        <v>208</v>
      </c>
      <c r="E36" s="236" t="s">
        <v>21</v>
      </c>
      <c r="F36" s="46"/>
      <c r="G36" s="10"/>
      <c r="H36" s="10"/>
      <c r="I36" s="10"/>
      <c r="J36" s="6"/>
      <c r="K36" s="13"/>
      <c r="L36" s="13"/>
      <c r="M36" s="13"/>
      <c r="N36" s="13"/>
      <c r="O36" s="13"/>
      <c r="P36" s="1"/>
      <c r="Q36" s="278"/>
      <c r="R36" s="281"/>
      <c r="S36" s="281"/>
      <c r="T36" s="307"/>
    </row>
    <row r="37" spans="2:25" ht="12" customHeight="1" x14ac:dyDescent="0.25">
      <c r="B37" s="6">
        <v>26</v>
      </c>
      <c r="C37" s="103">
        <v>23118593</v>
      </c>
      <c r="D37" s="200" t="s">
        <v>209</v>
      </c>
      <c r="E37" s="236" t="s">
        <v>22</v>
      </c>
      <c r="F37" s="46"/>
      <c r="G37" s="10"/>
      <c r="H37" s="10"/>
      <c r="I37" s="10"/>
      <c r="J37" s="6"/>
      <c r="K37" s="13"/>
      <c r="L37" s="13"/>
      <c r="M37" s="13"/>
      <c r="N37" s="13"/>
      <c r="O37" s="13"/>
      <c r="P37" s="1"/>
      <c r="Q37" s="276">
        <v>6</v>
      </c>
      <c r="R37" s="279"/>
      <c r="S37" s="279"/>
      <c r="T37" s="307"/>
    </row>
    <row r="38" spans="2:25" ht="12" customHeight="1" x14ac:dyDescent="0.25">
      <c r="B38" s="6">
        <v>27</v>
      </c>
      <c r="C38" s="103">
        <v>23118594</v>
      </c>
      <c r="D38" s="200" t="s">
        <v>210</v>
      </c>
      <c r="E38" s="236" t="s">
        <v>22</v>
      </c>
      <c r="F38" s="46"/>
      <c r="G38" s="10"/>
      <c r="H38" s="10"/>
      <c r="I38" s="10"/>
      <c r="J38" s="6"/>
      <c r="K38" s="13"/>
      <c r="L38" s="13"/>
      <c r="M38" s="13"/>
      <c r="N38" s="13"/>
      <c r="O38" s="13"/>
      <c r="P38" s="1"/>
      <c r="Q38" s="277"/>
      <c r="R38" s="280"/>
      <c r="S38" s="280"/>
      <c r="T38" s="307"/>
    </row>
    <row r="39" spans="2:25" ht="12" customHeight="1" x14ac:dyDescent="0.25">
      <c r="B39" s="6">
        <v>28</v>
      </c>
      <c r="C39" s="103">
        <v>23118595</v>
      </c>
      <c r="D39" s="200" t="s">
        <v>211</v>
      </c>
      <c r="E39" s="236" t="s">
        <v>22</v>
      </c>
      <c r="F39" s="46"/>
      <c r="G39" s="10"/>
      <c r="H39" s="10"/>
      <c r="I39" s="10"/>
      <c r="J39" s="6"/>
      <c r="K39" s="13"/>
      <c r="L39" s="13"/>
      <c r="M39" s="13"/>
      <c r="N39" s="13"/>
      <c r="O39" s="13"/>
      <c r="P39" s="1"/>
      <c r="Q39" s="277"/>
      <c r="R39" s="280"/>
      <c r="S39" s="280"/>
      <c r="T39" s="307"/>
      <c r="V39" s="114"/>
      <c r="W39" s="115"/>
      <c r="X39" s="115"/>
    </row>
    <row r="40" spans="2:25" ht="12" customHeight="1" x14ac:dyDescent="0.25">
      <c r="B40" s="6">
        <v>29</v>
      </c>
      <c r="C40" s="103">
        <v>23118596</v>
      </c>
      <c r="D40" s="200" t="s">
        <v>212</v>
      </c>
      <c r="E40" s="236" t="s">
        <v>21</v>
      </c>
      <c r="F40" s="46"/>
      <c r="G40" s="8"/>
      <c r="H40" s="10"/>
      <c r="I40" s="10"/>
      <c r="J40" s="6"/>
      <c r="K40" s="13"/>
      <c r="L40" s="13"/>
      <c r="M40" s="13"/>
      <c r="N40" s="13"/>
      <c r="O40" s="13"/>
      <c r="P40" s="1"/>
      <c r="Q40" s="277"/>
      <c r="R40" s="280"/>
      <c r="S40" s="280"/>
      <c r="T40" s="307"/>
      <c r="V40" s="114"/>
      <c r="W40" s="115"/>
      <c r="X40" s="115"/>
    </row>
    <row r="41" spans="2:25" ht="12" customHeight="1" x14ac:dyDescent="0.25">
      <c r="B41" s="6">
        <v>30</v>
      </c>
      <c r="C41" s="103">
        <v>23118597</v>
      </c>
      <c r="D41" s="200" t="s">
        <v>213</v>
      </c>
      <c r="E41" s="236" t="s">
        <v>21</v>
      </c>
      <c r="F41" s="46"/>
      <c r="G41" s="8"/>
      <c r="H41" s="10"/>
      <c r="I41" s="10"/>
      <c r="J41" s="6"/>
      <c r="K41" s="13"/>
      <c r="L41" s="13"/>
      <c r="M41" s="13"/>
      <c r="N41" s="13"/>
      <c r="O41" s="13"/>
      <c r="P41" s="1"/>
      <c r="Q41" s="278"/>
      <c r="R41" s="281"/>
      <c r="S41" s="281"/>
      <c r="T41" s="307"/>
      <c r="V41" s="114"/>
      <c r="W41" s="115"/>
      <c r="X41" s="115"/>
    </row>
    <row r="42" spans="2:25" ht="12" customHeight="1" x14ac:dyDescent="0.25">
      <c r="B42" s="6">
        <v>31</v>
      </c>
      <c r="C42" s="103">
        <v>23118598</v>
      </c>
      <c r="D42" s="200" t="s">
        <v>214</v>
      </c>
      <c r="E42" s="236" t="s">
        <v>21</v>
      </c>
      <c r="F42" s="46"/>
      <c r="G42" s="8"/>
      <c r="H42" s="10"/>
      <c r="I42" s="10"/>
      <c r="J42" s="6"/>
      <c r="K42" s="13"/>
      <c r="L42" s="13"/>
      <c r="M42" s="13"/>
      <c r="N42" s="13"/>
      <c r="O42" s="13"/>
      <c r="P42" s="1"/>
      <c r="Q42" s="276">
        <v>7</v>
      </c>
      <c r="R42" s="279"/>
      <c r="S42" s="279"/>
      <c r="T42" s="307"/>
      <c r="V42" s="118"/>
      <c r="W42" s="115"/>
      <c r="X42" s="115"/>
    </row>
    <row r="43" spans="2:25" ht="12" customHeight="1" x14ac:dyDescent="0.25">
      <c r="B43" s="6">
        <v>32</v>
      </c>
      <c r="C43" s="103">
        <v>23118599</v>
      </c>
      <c r="D43" s="200" t="s">
        <v>215</v>
      </c>
      <c r="E43" s="236" t="s">
        <v>22</v>
      </c>
      <c r="F43" s="46"/>
      <c r="G43" s="8"/>
      <c r="H43" s="10"/>
      <c r="I43" s="10"/>
      <c r="J43" s="6"/>
      <c r="K43" s="13"/>
      <c r="L43" s="13"/>
      <c r="M43" s="13"/>
      <c r="N43" s="13"/>
      <c r="O43" s="13"/>
      <c r="P43" s="1"/>
      <c r="Q43" s="277"/>
      <c r="R43" s="280"/>
      <c r="S43" s="280"/>
      <c r="T43" s="307"/>
    </row>
    <row r="44" spans="2:25" ht="12" customHeight="1" x14ac:dyDescent="0.25">
      <c r="B44" s="6">
        <v>33</v>
      </c>
      <c r="C44" s="103">
        <v>23118600</v>
      </c>
      <c r="D44" s="200" t="s">
        <v>216</v>
      </c>
      <c r="E44" s="236" t="s">
        <v>21</v>
      </c>
      <c r="F44" s="83"/>
      <c r="G44" s="8"/>
      <c r="H44" s="10"/>
      <c r="I44" s="10"/>
      <c r="J44" s="6"/>
      <c r="K44" s="13"/>
      <c r="L44" s="13"/>
      <c r="M44" s="13"/>
      <c r="N44" s="13"/>
      <c r="O44" s="13"/>
      <c r="P44" s="1"/>
      <c r="Q44" s="277"/>
      <c r="R44" s="280"/>
      <c r="S44" s="280"/>
      <c r="T44" s="307"/>
    </row>
    <row r="45" spans="2:25" ht="12" customHeight="1" x14ac:dyDescent="0.25">
      <c r="B45" s="6">
        <v>34</v>
      </c>
      <c r="C45" s="103">
        <v>23118601</v>
      </c>
      <c r="D45" s="200" t="s">
        <v>217</v>
      </c>
      <c r="E45" s="236" t="s">
        <v>21</v>
      </c>
      <c r="F45" s="67"/>
      <c r="G45" s="10"/>
      <c r="H45" s="10"/>
      <c r="I45" s="10"/>
      <c r="J45" s="6"/>
      <c r="K45" s="13"/>
      <c r="L45" s="13"/>
      <c r="M45" s="13"/>
      <c r="N45" s="13"/>
      <c r="O45" s="13"/>
      <c r="P45" s="1"/>
      <c r="Q45" s="277"/>
      <c r="R45" s="280"/>
      <c r="S45" s="280"/>
      <c r="T45" s="307"/>
    </row>
    <row r="46" spans="2:25" ht="12" customHeight="1" x14ac:dyDescent="0.25">
      <c r="B46" s="6">
        <v>35</v>
      </c>
      <c r="C46" s="103"/>
      <c r="D46" s="49"/>
      <c r="E46" s="66"/>
      <c r="F46" s="67"/>
      <c r="G46" s="10"/>
      <c r="H46" s="10"/>
      <c r="I46" s="10"/>
      <c r="J46" s="6"/>
      <c r="K46" s="13"/>
      <c r="L46" s="13"/>
      <c r="M46" s="13"/>
      <c r="N46" s="13"/>
      <c r="O46" s="13"/>
      <c r="P46" s="1"/>
      <c r="Q46" s="277"/>
      <c r="R46" s="280"/>
      <c r="S46" s="280"/>
      <c r="T46" s="307"/>
    </row>
    <row r="47" spans="2:25" ht="12" customHeight="1" x14ac:dyDescent="0.25">
      <c r="B47" s="6">
        <v>36</v>
      </c>
      <c r="C47" s="103"/>
      <c r="D47" s="49"/>
      <c r="E47" s="66"/>
      <c r="F47" s="67"/>
      <c r="G47" s="10"/>
      <c r="H47" s="10"/>
      <c r="I47" s="10"/>
      <c r="J47" s="6"/>
      <c r="K47" s="13"/>
      <c r="L47" s="13"/>
      <c r="M47" s="13"/>
      <c r="N47" s="13"/>
      <c r="O47" s="13"/>
      <c r="P47" s="1"/>
      <c r="Q47" s="278"/>
      <c r="R47" s="281"/>
      <c r="S47" s="281"/>
      <c r="T47" s="307"/>
      <c r="U47" s="101"/>
      <c r="V47" s="122"/>
      <c r="W47" s="115"/>
      <c r="X47" s="115"/>
      <c r="Y47" s="121"/>
    </row>
    <row r="48" spans="2:25" ht="12" customHeight="1" x14ac:dyDescent="0.25">
      <c r="B48" s="23"/>
      <c r="C48" s="93"/>
      <c r="D48" s="49"/>
      <c r="E48" s="19"/>
      <c r="F48" s="20"/>
      <c r="G48" s="10"/>
      <c r="H48" s="10"/>
      <c r="I48" s="10"/>
      <c r="J48" s="6"/>
      <c r="K48" s="13"/>
      <c r="L48" s="13"/>
      <c r="M48" s="13"/>
      <c r="N48" s="13"/>
      <c r="O48" s="13"/>
      <c r="P48" s="1"/>
      <c r="Q48" s="276">
        <v>8</v>
      </c>
      <c r="R48" s="279"/>
      <c r="S48" s="279"/>
      <c r="T48" s="307"/>
    </row>
    <row r="49" spans="2:20" ht="12" customHeight="1" x14ac:dyDescent="0.25">
      <c r="B49" s="23"/>
      <c r="C49" s="93"/>
      <c r="D49" s="15"/>
      <c r="E49" s="19"/>
      <c r="F49" s="20"/>
      <c r="G49" s="10"/>
      <c r="H49" s="10"/>
      <c r="I49" s="10"/>
      <c r="J49" s="6"/>
      <c r="K49" s="13"/>
      <c r="L49" s="13"/>
      <c r="M49" s="13"/>
      <c r="N49" s="13"/>
      <c r="O49" s="13"/>
      <c r="P49" s="1"/>
      <c r="Q49" s="277"/>
      <c r="R49" s="280"/>
      <c r="S49" s="280"/>
      <c r="T49" s="307"/>
    </row>
    <row r="50" spans="2:20" ht="12" customHeight="1" x14ac:dyDescent="0.25">
      <c r="B50" s="23"/>
      <c r="C50" s="93"/>
      <c r="D50" s="6"/>
      <c r="E50" s="19"/>
      <c r="F50" s="20"/>
      <c r="G50" s="10"/>
      <c r="H50" s="10"/>
      <c r="I50" s="10"/>
      <c r="J50" s="6"/>
      <c r="K50" s="13"/>
      <c r="L50" s="13"/>
      <c r="M50" s="13"/>
      <c r="N50" s="13"/>
      <c r="O50" s="13"/>
      <c r="P50" s="1"/>
      <c r="Q50" s="277"/>
      <c r="R50" s="280"/>
      <c r="S50" s="280"/>
      <c r="T50" s="307"/>
    </row>
    <row r="51" spans="2:20" ht="12" customHeight="1" x14ac:dyDescent="0.25">
      <c r="B51" s="23"/>
      <c r="C51" s="93"/>
      <c r="D51" s="6"/>
      <c r="E51" s="19"/>
      <c r="F51" s="20"/>
      <c r="G51" s="10"/>
      <c r="H51" s="10"/>
      <c r="I51" s="10"/>
      <c r="J51" s="6"/>
      <c r="K51" s="13"/>
      <c r="L51" s="13"/>
      <c r="M51" s="13"/>
      <c r="N51" s="13"/>
      <c r="O51" s="13"/>
      <c r="P51" s="1"/>
      <c r="Q51" s="277"/>
      <c r="R51" s="280"/>
      <c r="S51" s="280"/>
      <c r="T51" s="307"/>
    </row>
    <row r="52" spans="2:20" ht="12" customHeight="1" x14ac:dyDescent="0.25">
      <c r="B52" s="23"/>
      <c r="C52" s="93"/>
      <c r="D52" s="6"/>
      <c r="E52" s="19"/>
      <c r="F52" s="20"/>
      <c r="G52" s="10"/>
      <c r="H52" s="10"/>
      <c r="I52" s="10"/>
      <c r="J52" s="6"/>
      <c r="K52" s="13"/>
      <c r="L52" s="13"/>
      <c r="M52" s="13"/>
      <c r="N52" s="13"/>
      <c r="O52" s="13"/>
      <c r="P52" s="1"/>
      <c r="Q52" s="277"/>
      <c r="R52" s="280"/>
      <c r="S52" s="280"/>
      <c r="T52" s="307"/>
    </row>
    <row r="53" spans="2:20" ht="12" customHeight="1" x14ac:dyDescent="0.25">
      <c r="B53" s="23"/>
      <c r="C53" s="93"/>
      <c r="D53" s="6"/>
      <c r="E53" s="19"/>
      <c r="F53" s="20"/>
      <c r="G53" s="10"/>
      <c r="H53" s="10"/>
      <c r="I53" s="10"/>
      <c r="J53" s="6"/>
      <c r="K53" s="13"/>
      <c r="L53" s="13"/>
      <c r="M53" s="13"/>
      <c r="N53" s="13"/>
      <c r="O53" s="13"/>
      <c r="P53" s="1"/>
      <c r="Q53" s="278"/>
      <c r="R53" s="281"/>
      <c r="S53" s="281"/>
      <c r="T53" s="307"/>
    </row>
    <row r="54" spans="2:20" ht="12" customHeight="1" x14ac:dyDescent="0.25">
      <c r="B54" s="23"/>
      <c r="C54" s="93"/>
      <c r="D54" s="6"/>
      <c r="E54" s="19"/>
      <c r="F54" s="20"/>
      <c r="G54" s="10"/>
      <c r="H54" s="10"/>
      <c r="I54" s="10"/>
      <c r="J54" s="6"/>
      <c r="K54" s="13"/>
      <c r="L54" s="13"/>
      <c r="M54" s="13"/>
      <c r="N54" s="13"/>
      <c r="O54" s="13"/>
      <c r="P54" s="1"/>
      <c r="Q54" s="276">
        <v>9</v>
      </c>
      <c r="R54" s="151"/>
      <c r="S54" s="151"/>
      <c r="T54" s="307"/>
    </row>
    <row r="55" spans="2:20" ht="12" customHeight="1" x14ac:dyDescent="0.25">
      <c r="B55" s="23"/>
      <c r="C55" s="93"/>
      <c r="D55" s="6"/>
      <c r="E55" s="19"/>
      <c r="F55" s="20"/>
      <c r="G55" s="10"/>
      <c r="H55" s="10"/>
      <c r="I55" s="10"/>
      <c r="J55" s="6"/>
      <c r="K55" s="13"/>
      <c r="L55" s="13"/>
      <c r="M55" s="13"/>
      <c r="N55" s="13"/>
      <c r="O55" s="13"/>
      <c r="P55" s="1"/>
      <c r="Q55" s="277"/>
      <c r="R55" s="152"/>
      <c r="S55" s="152"/>
      <c r="T55" s="307"/>
    </row>
    <row r="56" spans="2:20" ht="12" customHeight="1" x14ac:dyDescent="0.25">
      <c r="B56" s="23"/>
      <c r="C56" s="93"/>
      <c r="D56" s="6"/>
      <c r="E56" s="19"/>
      <c r="F56" s="20"/>
      <c r="G56" s="10"/>
      <c r="H56" s="10"/>
      <c r="I56" s="10"/>
      <c r="J56" s="6"/>
      <c r="K56" s="13"/>
      <c r="L56" s="13"/>
      <c r="M56" s="13"/>
      <c r="N56" s="13"/>
      <c r="O56" s="13"/>
      <c r="P56" s="1"/>
      <c r="Q56" s="277"/>
      <c r="R56" s="152"/>
      <c r="S56" s="152"/>
      <c r="T56" s="307"/>
    </row>
    <row r="57" spans="2:20" ht="12" customHeight="1" x14ac:dyDescent="0.25">
      <c r="B57" s="23"/>
      <c r="C57" s="93"/>
      <c r="D57" s="6"/>
      <c r="E57" s="19"/>
      <c r="F57" s="20"/>
      <c r="G57" s="10"/>
      <c r="H57" s="10"/>
      <c r="I57" s="10"/>
      <c r="J57" s="6"/>
      <c r="K57" s="13"/>
      <c r="L57" s="13"/>
      <c r="M57" s="13"/>
      <c r="N57" s="13"/>
      <c r="O57" s="13"/>
      <c r="P57" s="1"/>
      <c r="Q57" s="277"/>
      <c r="R57" s="152"/>
      <c r="S57" s="152"/>
      <c r="T57" s="307"/>
    </row>
    <row r="58" spans="2:20" ht="12" customHeight="1" x14ac:dyDescent="0.25">
      <c r="B58" s="21"/>
      <c r="C58" s="94"/>
      <c r="D58" s="7"/>
      <c r="E58" s="24"/>
      <c r="F58" s="22"/>
      <c r="G58" s="11"/>
      <c r="H58" s="11"/>
      <c r="I58" s="11"/>
      <c r="J58" s="7"/>
      <c r="K58" s="14"/>
      <c r="L58" s="14"/>
      <c r="M58" s="14"/>
      <c r="N58" s="14"/>
      <c r="O58" s="14"/>
      <c r="P58" s="2"/>
      <c r="Q58" s="278"/>
      <c r="R58" s="153"/>
      <c r="S58" s="153"/>
      <c r="T58" s="307"/>
    </row>
    <row r="59" spans="2:20" ht="12" customHeight="1" x14ac:dyDescent="0.25">
      <c r="B59" s="25"/>
      <c r="C59" s="95"/>
      <c r="D59" s="1"/>
      <c r="E59" s="25"/>
      <c r="F59" s="25"/>
      <c r="G59" s="1"/>
      <c r="H59" s="1"/>
      <c r="I59" s="1"/>
      <c r="J59" s="1"/>
      <c r="K59" s="1"/>
      <c r="L59" s="1"/>
      <c r="M59" s="1"/>
      <c r="N59" s="1"/>
      <c r="O59" s="1"/>
      <c r="P59" s="1"/>
      <c r="Q59" s="26"/>
      <c r="R59" s="1"/>
      <c r="S59" s="1"/>
      <c r="T59" s="1"/>
    </row>
    <row r="60" spans="2:20" ht="12.75" customHeight="1" x14ac:dyDescent="0.25">
      <c r="B60" s="3" t="s">
        <v>23</v>
      </c>
      <c r="C60" s="96"/>
      <c r="D60" s="3"/>
      <c r="E60" s="3">
        <f>COUNTIF(E12:E58,"L")</f>
        <v>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2:20" ht="13.5" customHeight="1" x14ac:dyDescent="0.25">
      <c r="B61" s="3" t="s">
        <v>24</v>
      </c>
      <c r="C61" s="96"/>
      <c r="D61" s="3"/>
      <c r="E61" s="3">
        <f>COUNTIF(E12:E58,"P")</f>
        <v>14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2:20" x14ac:dyDescent="0.25">
      <c r="B62" s="3" t="s">
        <v>25</v>
      </c>
      <c r="C62" s="96"/>
      <c r="D62" s="3"/>
      <c r="E62" s="3">
        <f>SUM(E60:E61)</f>
        <v>34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2:20" ht="7.5" customHeight="1" x14ac:dyDescent="0.25">
      <c r="B63" s="3"/>
      <c r="C63" s="9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2:20" x14ac:dyDescent="0.25">
      <c r="B64" s="3"/>
      <c r="C64" s="96"/>
      <c r="D64" s="3" t="s">
        <v>26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82" t="str">
        <f>'REKAP  X'!H3</f>
        <v>Mataram,                         2023</v>
      </c>
      <c r="R64" s="3"/>
      <c r="S64" s="3"/>
      <c r="T64" s="3"/>
    </row>
    <row r="65" spans="2:20" x14ac:dyDescent="0.25">
      <c r="B65" s="3"/>
      <c r="C65" s="96"/>
      <c r="D65" s="3" t="s">
        <v>27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 t="s">
        <v>28</v>
      </c>
      <c r="R65" s="3"/>
      <c r="S65" s="3"/>
      <c r="T65" s="3"/>
    </row>
    <row r="66" spans="2:20" x14ac:dyDescent="0.25">
      <c r="B66" s="3"/>
      <c r="C66" s="9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2:20" ht="6" customHeight="1" x14ac:dyDescent="0.25">
      <c r="B67" s="3"/>
      <c r="C67" s="9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2:20" ht="9" customHeight="1" x14ac:dyDescent="0.25">
      <c r="B68" s="3"/>
      <c r="C68" s="9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2:20" x14ac:dyDescent="0.25">
      <c r="B69" s="3"/>
      <c r="C69" s="96"/>
      <c r="D69" s="47" t="s">
        <v>626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 t="s">
        <v>31</v>
      </c>
      <c r="R69" s="3"/>
      <c r="S69" s="3"/>
      <c r="T69" s="3"/>
    </row>
    <row r="70" spans="2:20" x14ac:dyDescent="0.25">
      <c r="B70" s="3"/>
      <c r="C70" s="96"/>
      <c r="D70" s="3" t="s">
        <v>29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 t="s">
        <v>30</v>
      </c>
      <c r="R70" s="3"/>
      <c r="S70" s="3"/>
      <c r="T70" s="3"/>
    </row>
  </sheetData>
  <sortState ref="C12:E47">
    <sortCondition ref="D12:D47"/>
  </sortState>
  <mergeCells count="47">
    <mergeCell ref="U12:AA12"/>
    <mergeCell ref="V13:W13"/>
    <mergeCell ref="Z13:Z18"/>
    <mergeCell ref="B7:T7"/>
    <mergeCell ref="B10:B11"/>
    <mergeCell ref="C10:C11"/>
    <mergeCell ref="D10:D11"/>
    <mergeCell ref="E10:E11"/>
    <mergeCell ref="F10:F11"/>
    <mergeCell ref="G10:O10"/>
    <mergeCell ref="R10:R11"/>
    <mergeCell ref="S10:S11"/>
    <mergeCell ref="T10:T11"/>
    <mergeCell ref="Q12:Q16"/>
    <mergeCell ref="R12:R16"/>
    <mergeCell ref="S12:S16"/>
    <mergeCell ref="T12:T16"/>
    <mergeCell ref="Q17:Q21"/>
    <mergeCell ref="R17:R21"/>
    <mergeCell ref="S17:S21"/>
    <mergeCell ref="T17:T21"/>
    <mergeCell ref="Q22:Q26"/>
    <mergeCell ref="R22:R26"/>
    <mergeCell ref="S22:S26"/>
    <mergeCell ref="T22:T26"/>
    <mergeCell ref="Q27:Q31"/>
    <mergeCell ref="R27:R31"/>
    <mergeCell ref="S27:S31"/>
    <mergeCell ref="T27:T31"/>
    <mergeCell ref="Q32:Q36"/>
    <mergeCell ref="R32:R36"/>
    <mergeCell ref="S32:S36"/>
    <mergeCell ref="T32:T36"/>
    <mergeCell ref="Q37:Q41"/>
    <mergeCell ref="R37:R41"/>
    <mergeCell ref="S37:S41"/>
    <mergeCell ref="T37:T41"/>
    <mergeCell ref="Q54:Q58"/>
    <mergeCell ref="Q42:Q47"/>
    <mergeCell ref="R42:R47"/>
    <mergeCell ref="S42:S47"/>
    <mergeCell ref="T42:T47"/>
    <mergeCell ref="Q48:Q53"/>
    <mergeCell ref="R48:R53"/>
    <mergeCell ref="S48:S53"/>
    <mergeCell ref="T48:T53"/>
    <mergeCell ref="T54:T58"/>
  </mergeCells>
  <conditionalFormatting sqref="V39:V40 V42 D22:D38">
    <cfRule type="expression" dxfId="378" priority="6" stopIfTrue="1">
      <formula>MOD(ROW(),2)</formula>
    </cfRule>
  </conditionalFormatting>
  <conditionalFormatting sqref="D40">
    <cfRule type="expression" dxfId="377" priority="5" stopIfTrue="1">
      <formula>MOD(ROW(),2)</formula>
    </cfRule>
  </conditionalFormatting>
  <conditionalFormatting sqref="V47">
    <cfRule type="expression" dxfId="376" priority="4" stopIfTrue="1">
      <formula>MOD(ROW(),2)</formula>
    </cfRule>
  </conditionalFormatting>
  <conditionalFormatting sqref="D39">
    <cfRule type="expression" dxfId="375" priority="3" stopIfTrue="1">
      <formula>MOD(ROW(),2)</formula>
    </cfRule>
  </conditionalFormatting>
  <conditionalFormatting sqref="D36">
    <cfRule type="expression" dxfId="374" priority="2" stopIfTrue="1">
      <formula>MOD(ROW(),2)</formula>
    </cfRule>
  </conditionalFormatting>
  <conditionalFormatting sqref="D35">
    <cfRule type="expression" dxfId="373" priority="1" stopIfTrue="1">
      <formula>MOD(ROW(),2)</formula>
    </cfRule>
  </conditionalFormatting>
  <pageMargins left="0.23622047244094491" right="0.23622047244094491" top="0.74803149606299213" bottom="0.78740157480314965" header="0.31496062992125984" footer="0.31496062992125984"/>
  <pageSetup paperSize="9" scale="90" orientation="portrait" horizontalDpi="360" verticalDpi="36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6:AA70"/>
  <sheetViews>
    <sheetView tabSelected="1" view="pageBreakPreview" topLeftCell="A22" zoomScaleNormal="100" zoomScaleSheetLayoutView="100" workbookViewId="0">
      <selection activeCell="D35" sqref="D35"/>
    </sheetView>
  </sheetViews>
  <sheetFormatPr defaultRowHeight="15" x14ac:dyDescent="0.25"/>
  <cols>
    <col min="1" max="1" width="4.42578125" customWidth="1"/>
    <col min="2" max="2" width="3.140625" customWidth="1"/>
    <col min="3" max="3" width="8.85546875" style="91" customWidth="1"/>
    <col min="4" max="4" width="29.7109375" customWidth="1"/>
    <col min="5" max="5" width="3.140625" customWidth="1"/>
    <col min="6" max="6" width="4.28515625" customWidth="1"/>
    <col min="7" max="15" width="2.7109375" customWidth="1"/>
    <col min="16" max="16" width="1.42578125" customWidth="1"/>
    <col min="17" max="17" width="4" customWidth="1"/>
    <col min="18" max="18" width="5.7109375" customWidth="1"/>
    <col min="19" max="19" width="9.85546875" customWidth="1"/>
    <col min="20" max="20" width="6" customWidth="1"/>
    <col min="22" max="22" width="20.85546875" customWidth="1"/>
    <col min="23" max="23" width="5.28515625" customWidth="1"/>
    <col min="24" max="24" width="5.5703125" customWidth="1"/>
    <col min="25" max="25" width="10.7109375" bestFit="1" customWidth="1"/>
  </cols>
  <sheetData>
    <row r="6" spans="2:27" ht="6.75" customHeight="1" x14ac:dyDescent="0.25"/>
    <row r="7" spans="2:27" ht="11.25" customHeight="1" x14ac:dyDescent="0.25">
      <c r="B7" s="261" t="str">
        <f>'REKAP  X'!H4</f>
        <v>DAFTAR HADIR SISWA SEMESTER GANJIL DAN JURNAL DIKLAT TAHUN PELAJARAN 2023/2024</v>
      </c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</row>
    <row r="8" spans="2:27" ht="12.75" customHeight="1" x14ac:dyDescent="0.25">
      <c r="B8" s="28" t="str">
        <f>'TKJ3'!B8</f>
        <v>KELAS        : X</v>
      </c>
      <c r="C8" s="90"/>
      <c r="D8" s="28" t="s">
        <v>70</v>
      </c>
      <c r="E8" s="28"/>
      <c r="F8" s="28"/>
      <c r="G8" s="29"/>
      <c r="H8" s="28"/>
      <c r="I8" s="28"/>
      <c r="J8" s="28"/>
      <c r="K8" s="28"/>
      <c r="L8" s="28" t="str">
        <f>'REKAP  X'!H2</f>
        <v>Hari…………….………Tgl……………………..2023</v>
      </c>
      <c r="M8" s="28"/>
      <c r="N8" s="28"/>
      <c r="O8" s="28"/>
      <c r="P8" s="28"/>
      <c r="Q8" s="28"/>
      <c r="R8" s="28"/>
      <c r="S8" s="28"/>
      <c r="T8" s="28"/>
    </row>
    <row r="9" spans="2:27" ht="7.5" customHeight="1" x14ac:dyDescent="0.25">
      <c r="B9" s="27"/>
      <c r="C9" s="92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W9" s="5"/>
    </row>
    <row r="10" spans="2:27" ht="12" customHeight="1" x14ac:dyDescent="0.25">
      <c r="B10" s="262" t="s">
        <v>1</v>
      </c>
      <c r="C10" s="262" t="s">
        <v>2</v>
      </c>
      <c r="D10" s="262" t="s">
        <v>3</v>
      </c>
      <c r="E10" s="262" t="s">
        <v>4</v>
      </c>
      <c r="F10" s="262" t="s">
        <v>5</v>
      </c>
      <c r="G10" s="265" t="s">
        <v>6</v>
      </c>
      <c r="H10" s="266"/>
      <c r="I10" s="266"/>
      <c r="J10" s="266"/>
      <c r="K10" s="266"/>
      <c r="L10" s="266"/>
      <c r="M10" s="266"/>
      <c r="N10" s="266"/>
      <c r="O10" s="267"/>
      <c r="P10" s="30"/>
      <c r="Q10" s="150" t="s">
        <v>7</v>
      </c>
      <c r="R10" s="268" t="s">
        <v>8</v>
      </c>
      <c r="S10" s="268" t="s">
        <v>9</v>
      </c>
      <c r="T10" s="268" t="s">
        <v>10</v>
      </c>
    </row>
    <row r="11" spans="2:27" ht="12" customHeight="1" x14ac:dyDescent="0.25">
      <c r="B11" s="263"/>
      <c r="C11" s="264"/>
      <c r="D11" s="263"/>
      <c r="E11" s="264"/>
      <c r="F11" s="263"/>
      <c r="G11" s="31" t="s">
        <v>11</v>
      </c>
      <c r="H11" s="31" t="s">
        <v>12</v>
      </c>
      <c r="I11" s="31" t="s">
        <v>13</v>
      </c>
      <c r="J11" s="31" t="s">
        <v>14</v>
      </c>
      <c r="K11" s="31" t="s">
        <v>15</v>
      </c>
      <c r="L11" s="31" t="s">
        <v>16</v>
      </c>
      <c r="M11" s="31" t="s">
        <v>17</v>
      </c>
      <c r="N11" s="31" t="s">
        <v>18</v>
      </c>
      <c r="O11" s="31" t="s">
        <v>19</v>
      </c>
      <c r="P11" s="30"/>
      <c r="Q11" s="150" t="s">
        <v>20</v>
      </c>
      <c r="R11" s="269"/>
      <c r="S11" s="269"/>
      <c r="T11" s="269"/>
    </row>
    <row r="12" spans="2:27" ht="12" customHeight="1" x14ac:dyDescent="0.25">
      <c r="B12" s="4">
        <v>1</v>
      </c>
      <c r="C12" s="103">
        <v>23118602</v>
      </c>
      <c r="D12" s="239" t="s">
        <v>154</v>
      </c>
      <c r="E12" s="240" t="s">
        <v>22</v>
      </c>
      <c r="F12" s="17"/>
      <c r="G12" s="9"/>
      <c r="H12" s="9"/>
      <c r="I12" s="9"/>
      <c r="J12" s="4"/>
      <c r="K12" s="12"/>
      <c r="L12" s="12"/>
      <c r="M12" s="12"/>
      <c r="N12" s="12"/>
      <c r="O12" s="12"/>
      <c r="P12" s="1"/>
      <c r="Q12" s="276">
        <v>1</v>
      </c>
      <c r="R12" s="279"/>
      <c r="S12" s="279"/>
      <c r="T12" s="307"/>
      <c r="U12" s="270" t="s">
        <v>48</v>
      </c>
      <c r="V12" s="270"/>
      <c r="W12" s="270"/>
      <c r="X12" s="270"/>
      <c r="Y12" s="270"/>
      <c r="Z12" s="270"/>
      <c r="AA12" s="271"/>
    </row>
    <row r="13" spans="2:27" ht="12" customHeight="1" x14ac:dyDescent="0.25">
      <c r="B13" s="6">
        <v>2</v>
      </c>
      <c r="C13" s="103">
        <v>23118603</v>
      </c>
      <c r="D13" s="200" t="s">
        <v>155</v>
      </c>
      <c r="E13" s="236" t="s">
        <v>21</v>
      </c>
      <c r="F13" s="18"/>
      <c r="G13" s="10"/>
      <c r="H13" s="10"/>
      <c r="I13" s="10"/>
      <c r="J13" s="6"/>
      <c r="K13" s="13"/>
      <c r="L13" s="13"/>
      <c r="M13" s="13"/>
      <c r="N13" s="13"/>
      <c r="O13" s="13"/>
      <c r="P13" s="1"/>
      <c r="Q13" s="277"/>
      <c r="R13" s="280"/>
      <c r="S13" s="280"/>
      <c r="T13" s="307"/>
      <c r="U13" s="145"/>
      <c r="V13" s="272" t="s">
        <v>54</v>
      </c>
      <c r="W13" s="271"/>
      <c r="X13" s="133" t="s">
        <v>22</v>
      </c>
      <c r="Y13" s="133" t="s">
        <v>21</v>
      </c>
      <c r="Z13" s="273"/>
      <c r="AA13" s="132" t="s">
        <v>64</v>
      </c>
    </row>
    <row r="14" spans="2:27" ht="12" customHeight="1" x14ac:dyDescent="0.25">
      <c r="B14" s="6">
        <v>3</v>
      </c>
      <c r="C14" s="103">
        <v>23118604</v>
      </c>
      <c r="D14" s="200" t="s">
        <v>156</v>
      </c>
      <c r="E14" s="236" t="s">
        <v>21</v>
      </c>
      <c r="F14" s="18"/>
      <c r="G14" s="10"/>
      <c r="H14" s="10"/>
      <c r="I14" s="10"/>
      <c r="J14" s="6"/>
      <c r="K14" s="13"/>
      <c r="L14" s="13"/>
      <c r="M14" s="13"/>
      <c r="N14" s="13"/>
      <c r="O14" s="13"/>
      <c r="P14" s="1"/>
      <c r="Q14" s="277"/>
      <c r="R14" s="280"/>
      <c r="S14" s="280"/>
      <c r="T14" s="307"/>
      <c r="U14" s="145" t="s">
        <v>11</v>
      </c>
      <c r="V14" s="130" t="s">
        <v>65</v>
      </c>
      <c r="W14" s="130">
        <f>COUNTIF(F11:F50,"I")</f>
        <v>0</v>
      </c>
      <c r="X14" s="132">
        <f>COUNTIFS($E$12:$E$48,"L",$F$12:$F$48,"I")</f>
        <v>0</v>
      </c>
      <c r="Y14" s="132">
        <f>COUNTIFS($E$12:$E$48,"P",$F$12:$F$48,"I")</f>
        <v>0</v>
      </c>
      <c r="Z14" s="274"/>
      <c r="AA14" s="131">
        <f>X14+Y14</f>
        <v>0</v>
      </c>
    </row>
    <row r="15" spans="2:27" ht="12" customHeight="1" x14ac:dyDescent="0.25">
      <c r="B15" s="6">
        <v>4</v>
      </c>
      <c r="C15" s="103">
        <v>23118605</v>
      </c>
      <c r="D15" s="200" t="s">
        <v>157</v>
      </c>
      <c r="E15" s="236" t="s">
        <v>21</v>
      </c>
      <c r="F15" s="18"/>
      <c r="G15" s="10"/>
      <c r="H15" s="10"/>
      <c r="I15" s="10"/>
      <c r="J15" s="6"/>
      <c r="K15" s="13"/>
      <c r="L15" s="13"/>
      <c r="M15" s="13"/>
      <c r="N15" s="13"/>
      <c r="O15" s="13"/>
      <c r="P15" s="1"/>
      <c r="Q15" s="277"/>
      <c r="R15" s="280"/>
      <c r="S15" s="280"/>
      <c r="T15" s="307"/>
      <c r="U15" s="145" t="s">
        <v>43</v>
      </c>
      <c r="V15" s="130" t="s">
        <v>66</v>
      </c>
      <c r="W15" s="130">
        <f>COUNTIF(F11:F50,"H")</f>
        <v>0</v>
      </c>
      <c r="X15" s="132">
        <f>COUNTIFS($E$12:$E$48,"L",$F$12:$F$48,"H")</f>
        <v>0</v>
      </c>
      <c r="Y15" s="132">
        <f>COUNTIFS($E$12:$E$48,"P",$F$12:$F$48,"H")</f>
        <v>0</v>
      </c>
      <c r="Z15" s="274"/>
      <c r="AA15" s="131">
        <f t="shared" ref="AA15:AA17" si="0">X15+Y15</f>
        <v>0</v>
      </c>
    </row>
    <row r="16" spans="2:27" ht="12" customHeight="1" x14ac:dyDescent="0.25">
      <c r="B16" s="6">
        <v>5</v>
      </c>
      <c r="C16" s="103">
        <v>23118606</v>
      </c>
      <c r="D16" s="200" t="s">
        <v>158</v>
      </c>
      <c r="E16" s="236" t="s">
        <v>21</v>
      </c>
      <c r="F16" s="18"/>
      <c r="G16" s="10"/>
      <c r="H16" s="10"/>
      <c r="I16" s="10"/>
      <c r="J16" s="6"/>
      <c r="K16" s="13"/>
      <c r="L16" s="13"/>
      <c r="M16" s="13"/>
      <c r="N16" s="13"/>
      <c r="O16" s="13"/>
      <c r="P16" s="1"/>
      <c r="Q16" s="278"/>
      <c r="R16" s="281"/>
      <c r="S16" s="281"/>
      <c r="T16" s="307"/>
      <c r="U16" s="145" t="s">
        <v>53</v>
      </c>
      <c r="V16" s="130" t="s">
        <v>67</v>
      </c>
      <c r="W16" s="130">
        <f>COUNTIF(F11:F50,"KP")</f>
        <v>0</v>
      </c>
      <c r="X16" s="132">
        <f>COUNTIFS($E$12:$E$48,"L",$F$12:$F$48,"KP")</f>
        <v>0</v>
      </c>
      <c r="Y16" s="132">
        <f>COUNTIFS($E$12:$E$48,"P",$F$12:$F$48,"KP")</f>
        <v>0</v>
      </c>
      <c r="Z16" s="274"/>
      <c r="AA16" s="131">
        <f t="shared" si="0"/>
        <v>0</v>
      </c>
    </row>
    <row r="17" spans="2:27" ht="12" customHeight="1" x14ac:dyDescent="0.25">
      <c r="B17" s="6">
        <v>6</v>
      </c>
      <c r="C17" s="103">
        <v>23118607</v>
      </c>
      <c r="D17" s="200" t="s">
        <v>159</v>
      </c>
      <c r="E17" s="236" t="s">
        <v>22</v>
      </c>
      <c r="F17" s="18"/>
      <c r="G17" s="10"/>
      <c r="H17" s="10"/>
      <c r="I17" s="10"/>
      <c r="J17" s="6"/>
      <c r="K17" s="13"/>
      <c r="L17" s="13"/>
      <c r="M17" s="13"/>
      <c r="N17" s="13"/>
      <c r="O17" s="13"/>
      <c r="P17" s="1"/>
      <c r="Q17" s="276">
        <v>2</v>
      </c>
      <c r="R17" s="279"/>
      <c r="S17" s="279"/>
      <c r="T17" s="307"/>
      <c r="U17" s="145" t="s">
        <v>52</v>
      </c>
      <c r="V17" s="130" t="s">
        <v>68</v>
      </c>
      <c r="W17" s="130">
        <f>COUNTIF(F11:F50,"KK")</f>
        <v>0</v>
      </c>
      <c r="X17" s="132">
        <f>COUNTIFS($E$12:$E$48,"L",$F$12:$F$48,"KK")</f>
        <v>0</v>
      </c>
      <c r="Y17" s="132">
        <f>COUNTIFS($E$12:$E$48,"P",$F$12:$F$48,"KK")</f>
        <v>0</v>
      </c>
      <c r="Z17" s="274"/>
      <c r="AA17" s="131">
        <f t="shared" si="0"/>
        <v>0</v>
      </c>
    </row>
    <row r="18" spans="2:27" ht="12" customHeight="1" x14ac:dyDescent="0.25">
      <c r="B18" s="6">
        <v>7</v>
      </c>
      <c r="C18" s="103">
        <v>23118608</v>
      </c>
      <c r="D18" s="200" t="s">
        <v>160</v>
      </c>
      <c r="E18" s="236" t="s">
        <v>22</v>
      </c>
      <c r="F18" s="18"/>
      <c r="G18" s="10"/>
      <c r="H18" s="10"/>
      <c r="I18" s="10"/>
      <c r="J18" s="6"/>
      <c r="K18" s="13"/>
      <c r="L18" s="13"/>
      <c r="M18" s="13"/>
      <c r="N18" s="13"/>
      <c r="O18" s="13"/>
      <c r="P18" s="1"/>
      <c r="Q18" s="277"/>
      <c r="R18" s="280"/>
      <c r="S18" s="280"/>
      <c r="T18" s="307"/>
      <c r="U18" s="145" t="s">
        <v>61</v>
      </c>
      <c r="V18" s="130" t="s">
        <v>62</v>
      </c>
      <c r="W18" s="130">
        <f>COUNTIF(F12:F51,"BD")</f>
        <v>0</v>
      </c>
      <c r="X18" s="132">
        <f>COUNTIFS($E$12:$E$48,"L",$F$12:$F$48,"BD")</f>
        <v>0</v>
      </c>
      <c r="Y18" s="132">
        <f>COUNTIFS($E$12:$E$48,"P",$F$12:$F$48,"BD")</f>
        <v>0</v>
      </c>
      <c r="Z18" s="275"/>
      <c r="AA18" s="131">
        <f>X18+Y18</f>
        <v>0</v>
      </c>
    </row>
    <row r="19" spans="2:27" ht="12" customHeight="1" x14ac:dyDescent="0.25">
      <c r="B19" s="6">
        <v>8</v>
      </c>
      <c r="C19" s="103">
        <v>23118609</v>
      </c>
      <c r="D19" s="200" t="s">
        <v>161</v>
      </c>
      <c r="E19" s="236" t="s">
        <v>22</v>
      </c>
      <c r="F19" s="18"/>
      <c r="G19" s="10"/>
      <c r="H19" s="10"/>
      <c r="I19" s="10"/>
      <c r="J19" s="6"/>
      <c r="K19" s="13"/>
      <c r="L19" s="13"/>
      <c r="M19" s="13"/>
      <c r="N19" s="13"/>
      <c r="O19" s="13"/>
      <c r="P19" s="1"/>
      <c r="Q19" s="277"/>
      <c r="R19" s="280"/>
      <c r="S19" s="280"/>
      <c r="T19" s="307"/>
      <c r="U19" s="145"/>
      <c r="V19" s="134" t="s">
        <v>50</v>
      </c>
      <c r="W19" s="135">
        <f>SUM(W14:W17)</f>
        <v>0</v>
      </c>
      <c r="X19" s="133">
        <f>SUM(X14:X17)</f>
        <v>0</v>
      </c>
      <c r="Y19" s="133">
        <f>SUM(Y14:Y17)</f>
        <v>0</v>
      </c>
      <c r="Z19" s="133">
        <f>SUM(X19:Y19)</f>
        <v>0</v>
      </c>
      <c r="AA19" s="132">
        <f>SUM(AA14:AA18)</f>
        <v>0</v>
      </c>
    </row>
    <row r="20" spans="2:27" ht="12" customHeight="1" x14ac:dyDescent="0.25">
      <c r="B20" s="6">
        <v>9</v>
      </c>
      <c r="C20" s="103">
        <v>23118610</v>
      </c>
      <c r="D20" s="200" t="s">
        <v>162</v>
      </c>
      <c r="E20" s="236" t="s">
        <v>22</v>
      </c>
      <c r="F20" s="18"/>
      <c r="G20" s="10"/>
      <c r="H20" s="10"/>
      <c r="I20" s="10"/>
      <c r="J20" s="6"/>
      <c r="K20" s="13"/>
      <c r="L20" s="13"/>
      <c r="M20" s="13"/>
      <c r="N20" s="13"/>
      <c r="O20" s="13"/>
      <c r="P20" s="1"/>
      <c r="Q20" s="277"/>
      <c r="R20" s="280"/>
      <c r="S20" s="280"/>
      <c r="T20" s="307"/>
      <c r="V20" s="86" t="s">
        <v>46</v>
      </c>
    </row>
    <row r="21" spans="2:27" ht="12" customHeight="1" x14ac:dyDescent="0.25">
      <c r="B21" s="6">
        <v>10</v>
      </c>
      <c r="C21" s="103">
        <v>23118611</v>
      </c>
      <c r="D21" s="200" t="s">
        <v>163</v>
      </c>
      <c r="E21" s="236" t="s">
        <v>22</v>
      </c>
      <c r="F21" s="18"/>
      <c r="G21" s="10"/>
      <c r="H21" s="10"/>
      <c r="I21" s="10"/>
      <c r="J21" s="6"/>
      <c r="K21" s="13"/>
      <c r="L21" s="13"/>
      <c r="M21" s="13"/>
      <c r="N21" s="13"/>
      <c r="O21" s="13"/>
      <c r="P21" s="1"/>
      <c r="Q21" s="278"/>
      <c r="R21" s="281"/>
      <c r="S21" s="281"/>
      <c r="T21" s="307"/>
      <c r="V21" s="117" t="s">
        <v>47</v>
      </c>
      <c r="Z21" s="116" t="s">
        <v>58</v>
      </c>
    </row>
    <row r="22" spans="2:27" ht="12" customHeight="1" x14ac:dyDescent="0.25">
      <c r="B22" s="6">
        <v>11</v>
      </c>
      <c r="C22" s="103">
        <v>23118612</v>
      </c>
      <c r="D22" s="200" t="s">
        <v>164</v>
      </c>
      <c r="E22" s="236" t="s">
        <v>22</v>
      </c>
      <c r="F22" s="18"/>
      <c r="G22" s="10"/>
      <c r="H22" s="10"/>
      <c r="I22" s="10"/>
      <c r="J22" s="6"/>
      <c r="K22" s="13"/>
      <c r="L22" s="13"/>
      <c r="M22" s="13"/>
      <c r="N22" s="13"/>
      <c r="O22" s="13"/>
      <c r="P22" s="1"/>
      <c r="Q22" s="276">
        <v>3</v>
      </c>
      <c r="R22" s="279"/>
      <c r="S22" s="279"/>
      <c r="T22" s="307"/>
      <c r="U22" s="101"/>
      <c r="V22" s="122"/>
      <c r="W22" s="129"/>
      <c r="X22" s="115"/>
    </row>
    <row r="23" spans="2:27" ht="12" customHeight="1" x14ac:dyDescent="0.25">
      <c r="B23" s="6">
        <v>12</v>
      </c>
      <c r="C23" s="103">
        <v>23118613</v>
      </c>
      <c r="D23" s="200" t="s">
        <v>165</v>
      </c>
      <c r="E23" s="236" t="s">
        <v>21</v>
      </c>
      <c r="F23" s="18"/>
      <c r="G23" s="10"/>
      <c r="H23" s="10"/>
      <c r="I23" s="10"/>
      <c r="J23" s="6"/>
      <c r="K23" s="13"/>
      <c r="L23" s="13"/>
      <c r="M23" s="13"/>
      <c r="N23" s="13"/>
      <c r="O23" s="13"/>
      <c r="P23" s="1"/>
      <c r="Q23" s="277"/>
      <c r="R23" s="280"/>
      <c r="S23" s="280"/>
      <c r="T23" s="307"/>
      <c r="U23" s="101"/>
      <c r="V23" s="128"/>
      <c r="W23" s="129"/>
      <c r="X23" s="115"/>
    </row>
    <row r="24" spans="2:27" ht="12" customHeight="1" x14ac:dyDescent="0.25">
      <c r="B24" s="6">
        <v>13</v>
      </c>
      <c r="C24" s="103">
        <v>23118614</v>
      </c>
      <c r="D24" s="200" t="s">
        <v>166</v>
      </c>
      <c r="E24" s="236" t="s">
        <v>21</v>
      </c>
      <c r="F24" s="18"/>
      <c r="G24" s="10"/>
      <c r="H24" s="10"/>
      <c r="I24" s="10"/>
      <c r="J24" s="6"/>
      <c r="K24" s="13"/>
      <c r="L24" s="13"/>
      <c r="M24" s="13"/>
      <c r="N24" s="13"/>
      <c r="O24" s="13"/>
      <c r="P24" s="1"/>
      <c r="Q24" s="277"/>
      <c r="R24" s="280"/>
      <c r="S24" s="280"/>
      <c r="T24" s="307"/>
    </row>
    <row r="25" spans="2:27" ht="12" customHeight="1" x14ac:dyDescent="0.25">
      <c r="B25" s="6">
        <v>14</v>
      </c>
      <c r="C25" s="103">
        <v>23118615</v>
      </c>
      <c r="D25" s="200" t="s">
        <v>167</v>
      </c>
      <c r="E25" s="236" t="s">
        <v>22</v>
      </c>
      <c r="F25" s="18"/>
      <c r="G25" s="10"/>
      <c r="H25" s="10"/>
      <c r="I25" s="10"/>
      <c r="J25" s="6"/>
      <c r="K25" s="13"/>
      <c r="L25" s="13"/>
      <c r="M25" s="13"/>
      <c r="N25" s="13"/>
      <c r="O25" s="13"/>
      <c r="P25" s="1"/>
      <c r="Q25" s="277"/>
      <c r="R25" s="280"/>
      <c r="S25" s="280"/>
      <c r="T25" s="307"/>
    </row>
    <row r="26" spans="2:27" ht="12" customHeight="1" x14ac:dyDescent="0.25">
      <c r="B26" s="6">
        <v>15</v>
      </c>
      <c r="C26" s="103">
        <v>23118616</v>
      </c>
      <c r="D26" s="200" t="s">
        <v>168</v>
      </c>
      <c r="E26" s="236" t="s">
        <v>22</v>
      </c>
      <c r="F26" s="18"/>
      <c r="G26" s="10"/>
      <c r="H26" s="10"/>
      <c r="I26" s="10"/>
      <c r="J26" s="6"/>
      <c r="K26" s="13"/>
      <c r="L26" s="13"/>
      <c r="M26" s="13"/>
      <c r="N26" s="13"/>
      <c r="O26" s="13"/>
      <c r="P26" s="1"/>
      <c r="Q26" s="278"/>
      <c r="R26" s="281"/>
      <c r="S26" s="281"/>
      <c r="T26" s="307"/>
    </row>
    <row r="27" spans="2:27" ht="12" customHeight="1" x14ac:dyDescent="0.25">
      <c r="B27" s="6">
        <v>16</v>
      </c>
      <c r="C27" s="103">
        <v>23118617</v>
      </c>
      <c r="D27" s="200" t="s">
        <v>169</v>
      </c>
      <c r="E27" s="236" t="s">
        <v>21</v>
      </c>
      <c r="F27" s="18"/>
      <c r="G27" s="10"/>
      <c r="H27" s="10"/>
      <c r="I27" s="10"/>
      <c r="J27" s="6"/>
      <c r="K27" s="13"/>
      <c r="L27" s="13"/>
      <c r="M27" s="13"/>
      <c r="N27" s="13"/>
      <c r="O27" s="13"/>
      <c r="P27" s="1"/>
      <c r="Q27" s="276">
        <v>4</v>
      </c>
      <c r="R27" s="279"/>
      <c r="S27" s="279"/>
      <c r="T27" s="307"/>
    </row>
    <row r="28" spans="2:27" ht="12" customHeight="1" x14ac:dyDescent="0.25">
      <c r="B28" s="6">
        <v>17</v>
      </c>
      <c r="C28" s="103">
        <v>23118618</v>
      </c>
      <c r="D28" s="200" t="s">
        <v>170</v>
      </c>
      <c r="E28" s="236" t="s">
        <v>22</v>
      </c>
      <c r="F28" s="18"/>
      <c r="G28" s="10"/>
      <c r="H28" s="10"/>
      <c r="I28" s="10"/>
      <c r="J28" s="6"/>
      <c r="K28" s="13"/>
      <c r="L28" s="13"/>
      <c r="M28" s="13"/>
      <c r="N28" s="13"/>
      <c r="O28" s="13"/>
      <c r="P28" s="1"/>
      <c r="Q28" s="277"/>
      <c r="R28" s="280"/>
      <c r="S28" s="280"/>
      <c r="T28" s="307"/>
    </row>
    <row r="29" spans="2:27" ht="12" customHeight="1" x14ac:dyDescent="0.25">
      <c r="B29" s="6">
        <v>18</v>
      </c>
      <c r="C29" s="103">
        <v>23118619</v>
      </c>
      <c r="D29" s="200" t="s">
        <v>171</v>
      </c>
      <c r="E29" s="236" t="s">
        <v>22</v>
      </c>
      <c r="F29" s="18"/>
      <c r="G29" s="10"/>
      <c r="H29" s="10"/>
      <c r="I29" s="10"/>
      <c r="J29" s="6"/>
      <c r="K29" s="13"/>
      <c r="L29" s="13"/>
      <c r="M29" s="13"/>
      <c r="N29" s="13"/>
      <c r="O29" s="13"/>
      <c r="P29" s="1"/>
      <c r="Q29" s="277"/>
      <c r="R29" s="280"/>
      <c r="S29" s="280"/>
      <c r="T29" s="307"/>
    </row>
    <row r="30" spans="2:27" ht="12" customHeight="1" x14ac:dyDescent="0.25">
      <c r="B30" s="6">
        <v>19</v>
      </c>
      <c r="C30" s="103">
        <v>23118620</v>
      </c>
      <c r="D30" s="200" t="s">
        <v>172</v>
      </c>
      <c r="E30" s="236" t="s">
        <v>22</v>
      </c>
      <c r="F30" s="46"/>
      <c r="G30" s="10"/>
      <c r="H30" s="10"/>
      <c r="I30" s="10"/>
      <c r="J30" s="6"/>
      <c r="K30" s="13"/>
      <c r="L30" s="13"/>
      <c r="M30" s="13"/>
      <c r="N30" s="13"/>
      <c r="O30" s="13"/>
      <c r="P30" s="1"/>
      <c r="Q30" s="277"/>
      <c r="R30" s="280"/>
      <c r="S30" s="280"/>
      <c r="T30" s="307"/>
    </row>
    <row r="31" spans="2:27" ht="12" customHeight="1" x14ac:dyDescent="0.25">
      <c r="B31" s="6">
        <v>20</v>
      </c>
      <c r="C31" s="103">
        <v>23118621</v>
      </c>
      <c r="D31" s="200" t="s">
        <v>173</v>
      </c>
      <c r="E31" s="236" t="s">
        <v>22</v>
      </c>
      <c r="F31" s="46"/>
      <c r="G31" s="10"/>
      <c r="H31" s="10"/>
      <c r="I31" s="10"/>
      <c r="J31" s="6"/>
      <c r="K31" s="13"/>
      <c r="L31" s="13"/>
      <c r="M31" s="13"/>
      <c r="N31" s="13"/>
      <c r="O31" s="13"/>
      <c r="P31" s="1"/>
      <c r="Q31" s="278"/>
      <c r="R31" s="281"/>
      <c r="S31" s="281"/>
      <c r="T31" s="307"/>
    </row>
    <row r="32" spans="2:27" ht="12" customHeight="1" x14ac:dyDescent="0.25">
      <c r="B32" s="6">
        <v>21</v>
      </c>
      <c r="C32" s="103">
        <v>23118622</v>
      </c>
      <c r="D32" s="200" t="s">
        <v>174</v>
      </c>
      <c r="E32" s="236" t="s">
        <v>22</v>
      </c>
      <c r="F32" s="18"/>
      <c r="G32" s="10"/>
      <c r="H32" s="10"/>
      <c r="I32" s="10"/>
      <c r="J32" s="6"/>
      <c r="K32" s="13"/>
      <c r="L32" s="13"/>
      <c r="M32" s="13"/>
      <c r="N32" s="13"/>
      <c r="O32" s="13"/>
      <c r="P32" s="1"/>
      <c r="Q32" s="276">
        <v>5</v>
      </c>
      <c r="R32" s="279"/>
      <c r="S32" s="279"/>
      <c r="T32" s="307"/>
    </row>
    <row r="33" spans="2:25" ht="12" customHeight="1" x14ac:dyDescent="0.25">
      <c r="B33" s="6">
        <v>22</v>
      </c>
      <c r="C33" s="103">
        <v>23118623</v>
      </c>
      <c r="D33" s="200" t="s">
        <v>646</v>
      </c>
      <c r="E33" s="236" t="s">
        <v>22</v>
      </c>
      <c r="F33" s="18"/>
      <c r="G33" s="10"/>
      <c r="H33" s="10"/>
      <c r="I33" s="10"/>
      <c r="J33" s="6"/>
      <c r="K33" s="13"/>
      <c r="L33" s="13"/>
      <c r="M33" s="13"/>
      <c r="N33" s="13"/>
      <c r="O33" s="13"/>
      <c r="P33" s="1"/>
      <c r="Q33" s="277"/>
      <c r="R33" s="280"/>
      <c r="S33" s="280"/>
      <c r="T33" s="307"/>
    </row>
    <row r="34" spans="2:25" ht="12" customHeight="1" x14ac:dyDescent="0.25">
      <c r="B34" s="6">
        <v>23</v>
      </c>
      <c r="C34" s="103">
        <v>23118624</v>
      </c>
      <c r="D34" s="200" t="s">
        <v>652</v>
      </c>
      <c r="E34" s="236" t="s">
        <v>22</v>
      </c>
      <c r="F34" s="18"/>
      <c r="G34" s="6"/>
      <c r="H34" s="10"/>
      <c r="I34" s="10"/>
      <c r="J34" s="6"/>
      <c r="K34" s="13"/>
      <c r="L34" s="13"/>
      <c r="M34" s="13"/>
      <c r="N34" s="13"/>
      <c r="O34" s="13"/>
      <c r="P34" s="1"/>
      <c r="Q34" s="277"/>
      <c r="R34" s="280"/>
      <c r="S34" s="280"/>
      <c r="T34" s="307"/>
    </row>
    <row r="35" spans="2:25" ht="12" customHeight="1" x14ac:dyDescent="0.25">
      <c r="B35" s="6">
        <v>24</v>
      </c>
      <c r="C35" s="103">
        <v>23118625</v>
      </c>
      <c r="D35" s="200" t="s">
        <v>175</v>
      </c>
      <c r="E35" s="236" t="s">
        <v>22</v>
      </c>
      <c r="F35" s="46"/>
      <c r="G35" s="6"/>
      <c r="H35" s="10"/>
      <c r="I35" s="10"/>
      <c r="J35" s="6"/>
      <c r="K35" s="13"/>
      <c r="L35" s="13"/>
      <c r="M35" s="13"/>
      <c r="N35" s="13"/>
      <c r="O35" s="13"/>
      <c r="P35" s="1"/>
      <c r="Q35" s="277"/>
      <c r="R35" s="280"/>
      <c r="S35" s="280"/>
      <c r="T35" s="307"/>
    </row>
    <row r="36" spans="2:25" ht="12" customHeight="1" x14ac:dyDescent="0.25">
      <c r="B36" s="6">
        <v>25</v>
      </c>
      <c r="C36" s="103">
        <v>23118626</v>
      </c>
      <c r="D36" s="200" t="s">
        <v>176</v>
      </c>
      <c r="E36" s="236" t="s">
        <v>22</v>
      </c>
      <c r="F36" s="127"/>
      <c r="G36" s="8"/>
      <c r="H36" s="10"/>
      <c r="I36" s="10"/>
      <c r="J36" s="6"/>
      <c r="K36" s="13"/>
      <c r="L36" s="13"/>
      <c r="M36" s="13"/>
      <c r="N36" s="13"/>
      <c r="O36" s="13"/>
      <c r="P36" s="1"/>
      <c r="Q36" s="278"/>
      <c r="R36" s="281"/>
      <c r="S36" s="281"/>
      <c r="T36" s="307"/>
    </row>
    <row r="37" spans="2:25" ht="12" customHeight="1" x14ac:dyDescent="0.25">
      <c r="B37" s="6">
        <v>26</v>
      </c>
      <c r="C37" s="103">
        <v>23118627</v>
      </c>
      <c r="D37" s="200" t="s">
        <v>177</v>
      </c>
      <c r="E37" s="236" t="s">
        <v>21</v>
      </c>
      <c r="F37" s="46"/>
      <c r="G37" s="8"/>
      <c r="H37" s="10"/>
      <c r="I37" s="10"/>
      <c r="J37" s="6"/>
      <c r="K37" s="13"/>
      <c r="L37" s="13"/>
      <c r="M37" s="13"/>
      <c r="N37" s="13"/>
      <c r="O37" s="13"/>
      <c r="P37" s="1"/>
      <c r="Q37" s="276">
        <v>6</v>
      </c>
      <c r="R37" s="279"/>
      <c r="S37" s="279"/>
      <c r="T37" s="307"/>
    </row>
    <row r="38" spans="2:25" ht="12" customHeight="1" x14ac:dyDescent="0.25">
      <c r="B38" s="6">
        <v>27</v>
      </c>
      <c r="C38" s="103">
        <v>23118628</v>
      </c>
      <c r="D38" s="200" t="s">
        <v>178</v>
      </c>
      <c r="E38" s="236" t="s">
        <v>21</v>
      </c>
      <c r="F38" s="18"/>
      <c r="G38" s="10"/>
      <c r="H38" s="10"/>
      <c r="I38" s="10"/>
      <c r="J38" s="6"/>
      <c r="K38" s="13"/>
      <c r="L38" s="13"/>
      <c r="M38" s="13"/>
      <c r="N38" s="13"/>
      <c r="O38" s="13"/>
      <c r="P38" s="1"/>
      <c r="Q38" s="277"/>
      <c r="R38" s="280"/>
      <c r="S38" s="280"/>
      <c r="T38" s="307"/>
    </row>
    <row r="39" spans="2:25" ht="12" customHeight="1" x14ac:dyDescent="0.25">
      <c r="B39" s="6">
        <v>28</v>
      </c>
      <c r="C39" s="103">
        <v>23118629</v>
      </c>
      <c r="D39" s="200" t="s">
        <v>179</v>
      </c>
      <c r="E39" s="236" t="s">
        <v>21</v>
      </c>
      <c r="F39" s="18"/>
      <c r="G39" s="10"/>
      <c r="H39" s="10"/>
      <c r="I39" s="10"/>
      <c r="J39" s="6"/>
      <c r="K39" s="13"/>
      <c r="L39" s="13"/>
      <c r="M39" s="13"/>
      <c r="N39" s="13"/>
      <c r="O39" s="13"/>
      <c r="P39" s="1"/>
      <c r="Q39" s="277"/>
      <c r="R39" s="280"/>
      <c r="S39" s="280"/>
      <c r="T39" s="307"/>
      <c r="V39" s="118"/>
      <c r="W39" s="115"/>
      <c r="X39" s="115"/>
    </row>
    <row r="40" spans="2:25" ht="12" customHeight="1" x14ac:dyDescent="0.25">
      <c r="B40" s="6">
        <v>29</v>
      </c>
      <c r="C40" s="103">
        <v>23118630</v>
      </c>
      <c r="D40" s="200" t="s">
        <v>180</v>
      </c>
      <c r="E40" s="236" t="s">
        <v>21</v>
      </c>
      <c r="F40" s="18"/>
      <c r="G40" s="10"/>
      <c r="H40" s="10"/>
      <c r="I40" s="10"/>
      <c r="J40" s="6"/>
      <c r="K40" s="13"/>
      <c r="L40" s="13"/>
      <c r="M40" s="13"/>
      <c r="N40" s="13"/>
      <c r="O40" s="13"/>
      <c r="P40" s="1"/>
      <c r="Q40" s="277"/>
      <c r="R40" s="280"/>
      <c r="S40" s="280"/>
      <c r="T40" s="307"/>
      <c r="V40" s="114"/>
      <c r="W40" s="115"/>
      <c r="X40" s="115"/>
    </row>
    <row r="41" spans="2:25" ht="12" customHeight="1" x14ac:dyDescent="0.25">
      <c r="B41" s="6">
        <v>30</v>
      </c>
      <c r="C41" s="103">
        <v>23118631</v>
      </c>
      <c r="D41" s="200" t="s">
        <v>181</v>
      </c>
      <c r="E41" s="236" t="s">
        <v>21</v>
      </c>
      <c r="F41" s="18"/>
      <c r="G41" s="10"/>
      <c r="H41" s="10"/>
      <c r="I41" s="10"/>
      <c r="J41" s="6"/>
      <c r="K41" s="13"/>
      <c r="L41" s="13"/>
      <c r="M41" s="13"/>
      <c r="N41" s="13"/>
      <c r="O41" s="13"/>
      <c r="P41" s="1"/>
      <c r="Q41" s="278"/>
      <c r="R41" s="281"/>
      <c r="S41" s="281"/>
      <c r="T41" s="307"/>
      <c r="V41" s="118"/>
      <c r="W41" s="115"/>
      <c r="X41" s="115"/>
    </row>
    <row r="42" spans="2:25" ht="12" customHeight="1" x14ac:dyDescent="0.25">
      <c r="B42" s="6">
        <v>31</v>
      </c>
      <c r="C42" s="103">
        <v>23118632</v>
      </c>
      <c r="D42" s="200" t="s">
        <v>182</v>
      </c>
      <c r="E42" s="236" t="s">
        <v>21</v>
      </c>
      <c r="F42" s="18"/>
      <c r="G42" s="10"/>
      <c r="H42" s="10"/>
      <c r="I42" s="10"/>
      <c r="J42" s="6"/>
      <c r="K42" s="13"/>
      <c r="L42" s="13"/>
      <c r="M42" s="13"/>
      <c r="N42" s="13"/>
      <c r="O42" s="13"/>
      <c r="P42" s="1"/>
      <c r="Q42" s="276">
        <v>7</v>
      </c>
      <c r="R42" s="279"/>
      <c r="S42" s="279"/>
      <c r="T42" s="307"/>
      <c r="V42" s="118"/>
      <c r="W42" s="115"/>
      <c r="X42" s="115"/>
    </row>
    <row r="43" spans="2:25" ht="12" customHeight="1" x14ac:dyDescent="0.25">
      <c r="B43" s="6">
        <v>32</v>
      </c>
      <c r="C43" s="103">
        <v>23118633</v>
      </c>
      <c r="D43" s="200" t="s">
        <v>183</v>
      </c>
      <c r="E43" s="236" t="s">
        <v>21</v>
      </c>
      <c r="F43" s="18"/>
      <c r="G43" s="10"/>
      <c r="H43" s="10"/>
      <c r="I43" s="10"/>
      <c r="J43" s="6"/>
      <c r="K43" s="13"/>
      <c r="L43" s="13"/>
      <c r="M43" s="13"/>
      <c r="N43" s="13"/>
      <c r="O43" s="13"/>
      <c r="P43" s="1"/>
      <c r="Q43" s="277"/>
      <c r="R43" s="280"/>
      <c r="S43" s="280"/>
      <c r="T43" s="307"/>
    </row>
    <row r="44" spans="2:25" ht="12" customHeight="1" x14ac:dyDescent="0.25">
      <c r="B44" s="6">
        <v>33</v>
      </c>
      <c r="C44" s="103">
        <v>23118634</v>
      </c>
      <c r="D44" s="200" t="s">
        <v>184</v>
      </c>
      <c r="E44" s="236" t="s">
        <v>22</v>
      </c>
      <c r="F44" s="18"/>
      <c r="G44" s="10"/>
      <c r="H44" s="10"/>
      <c r="I44" s="10"/>
      <c r="J44" s="6"/>
      <c r="K44" s="13"/>
      <c r="L44" s="13"/>
      <c r="M44" s="13"/>
      <c r="N44" s="13"/>
      <c r="O44" s="13"/>
      <c r="P44" s="1"/>
      <c r="Q44" s="277"/>
      <c r="R44" s="280"/>
      <c r="S44" s="280"/>
      <c r="T44" s="307"/>
    </row>
    <row r="45" spans="2:25" ht="12" customHeight="1" x14ac:dyDescent="0.25">
      <c r="B45" s="6">
        <v>34</v>
      </c>
      <c r="C45" s="103">
        <v>23118635</v>
      </c>
      <c r="D45" s="200" t="s">
        <v>635</v>
      </c>
      <c r="E45" s="241" t="s">
        <v>22</v>
      </c>
      <c r="F45" s="18"/>
      <c r="G45" s="10"/>
      <c r="H45" s="10"/>
      <c r="I45" s="10"/>
      <c r="J45" s="6"/>
      <c r="K45" s="13"/>
      <c r="L45" s="13"/>
      <c r="M45" s="13"/>
      <c r="N45" s="13"/>
      <c r="O45" s="13"/>
      <c r="P45" s="1"/>
      <c r="Q45" s="277"/>
      <c r="R45" s="280"/>
      <c r="S45" s="280"/>
      <c r="T45" s="307"/>
    </row>
    <row r="46" spans="2:25" ht="12" customHeight="1" x14ac:dyDescent="0.25">
      <c r="B46" s="6">
        <v>35</v>
      </c>
      <c r="C46" s="103"/>
      <c r="D46" s="49"/>
      <c r="E46" s="125"/>
      <c r="F46" s="18"/>
      <c r="G46" s="10"/>
      <c r="H46" s="10"/>
      <c r="I46" s="10"/>
      <c r="J46" s="6"/>
      <c r="K46" s="13"/>
      <c r="L46" s="13"/>
      <c r="M46" s="13"/>
      <c r="N46" s="13"/>
      <c r="O46" s="13"/>
      <c r="P46" s="1"/>
      <c r="Q46" s="277"/>
      <c r="R46" s="280"/>
      <c r="S46" s="280"/>
      <c r="T46" s="307"/>
      <c r="V46" s="118"/>
      <c r="W46" s="115"/>
      <c r="X46" s="115"/>
    </row>
    <row r="47" spans="2:25" ht="12" customHeight="1" x14ac:dyDescent="0.25">
      <c r="B47" s="6">
        <v>36</v>
      </c>
      <c r="C47" s="103"/>
      <c r="D47" s="49"/>
      <c r="E47" s="125"/>
      <c r="F47" s="18"/>
      <c r="G47" s="10"/>
      <c r="H47" s="10"/>
      <c r="I47" s="10"/>
      <c r="J47" s="6"/>
      <c r="K47" s="13"/>
      <c r="L47" s="13"/>
      <c r="M47" s="13"/>
      <c r="N47" s="13"/>
      <c r="O47" s="13"/>
      <c r="P47" s="1"/>
      <c r="Q47" s="278"/>
      <c r="R47" s="281"/>
      <c r="S47" s="281"/>
      <c r="T47" s="307"/>
      <c r="U47" s="101"/>
      <c r="V47" s="122"/>
      <c r="W47" s="115"/>
      <c r="X47" s="115"/>
      <c r="Y47" s="121"/>
    </row>
    <row r="48" spans="2:25" ht="12" customHeight="1" x14ac:dyDescent="0.25">
      <c r="B48" s="23"/>
      <c r="C48" s="93"/>
      <c r="D48" s="49"/>
      <c r="E48" s="125"/>
      <c r="F48" s="20"/>
      <c r="G48" s="10"/>
      <c r="H48" s="10"/>
      <c r="I48" s="10"/>
      <c r="J48" s="6"/>
      <c r="K48" s="13"/>
      <c r="L48" s="13"/>
      <c r="M48" s="13"/>
      <c r="N48" s="13"/>
      <c r="O48" s="13"/>
      <c r="P48" s="1"/>
      <c r="Q48" s="276">
        <v>8</v>
      </c>
      <c r="R48" s="279"/>
      <c r="S48" s="279"/>
      <c r="T48" s="307"/>
    </row>
    <row r="49" spans="2:20" ht="12" customHeight="1" x14ac:dyDescent="0.25">
      <c r="B49" s="23"/>
      <c r="C49" s="93"/>
      <c r="D49" s="49"/>
      <c r="E49" s="19"/>
      <c r="F49" s="20"/>
      <c r="G49" s="10"/>
      <c r="H49" s="10"/>
      <c r="I49" s="10"/>
      <c r="J49" s="6"/>
      <c r="K49" s="13"/>
      <c r="L49" s="13"/>
      <c r="M49" s="13"/>
      <c r="N49" s="13"/>
      <c r="O49" s="13"/>
      <c r="P49" s="1"/>
      <c r="Q49" s="277"/>
      <c r="R49" s="280"/>
      <c r="S49" s="280"/>
      <c r="T49" s="307"/>
    </row>
    <row r="50" spans="2:20" ht="12" customHeight="1" x14ac:dyDescent="0.25">
      <c r="B50" s="23"/>
      <c r="C50" s="93"/>
      <c r="D50" s="52"/>
      <c r="E50" s="19"/>
      <c r="F50" s="20"/>
      <c r="G50" s="10"/>
      <c r="H50" s="10"/>
      <c r="I50" s="10"/>
      <c r="J50" s="6"/>
      <c r="K50" s="13"/>
      <c r="L50" s="13"/>
      <c r="M50" s="13"/>
      <c r="N50" s="13"/>
      <c r="O50" s="13"/>
      <c r="P50" s="1"/>
      <c r="Q50" s="277"/>
      <c r="R50" s="280"/>
      <c r="S50" s="280"/>
      <c r="T50" s="307"/>
    </row>
    <row r="51" spans="2:20" ht="12" customHeight="1" x14ac:dyDescent="0.25">
      <c r="B51" s="23"/>
      <c r="C51" s="93"/>
      <c r="D51" s="52"/>
      <c r="E51" s="19"/>
      <c r="F51" s="20"/>
      <c r="G51" s="10"/>
      <c r="H51" s="10"/>
      <c r="I51" s="10"/>
      <c r="J51" s="6"/>
      <c r="K51" s="13"/>
      <c r="L51" s="13"/>
      <c r="M51" s="13"/>
      <c r="N51" s="13"/>
      <c r="O51" s="13"/>
      <c r="P51" s="1"/>
      <c r="Q51" s="277"/>
      <c r="R51" s="280"/>
      <c r="S51" s="280"/>
      <c r="T51" s="307"/>
    </row>
    <row r="52" spans="2:20" ht="12" customHeight="1" x14ac:dyDescent="0.25">
      <c r="B52" s="23"/>
      <c r="C52" s="93"/>
      <c r="D52" s="52"/>
      <c r="E52" s="19"/>
      <c r="F52" s="20"/>
      <c r="G52" s="10"/>
      <c r="H52" s="10"/>
      <c r="I52" s="10"/>
      <c r="J52" s="6"/>
      <c r="K52" s="13"/>
      <c r="L52" s="13"/>
      <c r="M52" s="13"/>
      <c r="N52" s="13"/>
      <c r="O52" s="13"/>
      <c r="P52" s="1"/>
      <c r="Q52" s="277"/>
      <c r="R52" s="280"/>
      <c r="S52" s="280"/>
      <c r="T52" s="307"/>
    </row>
    <row r="53" spans="2:20" ht="12" customHeight="1" x14ac:dyDescent="0.25">
      <c r="B53" s="23"/>
      <c r="C53" s="93"/>
      <c r="D53" s="52"/>
      <c r="E53" s="19"/>
      <c r="F53" s="20"/>
      <c r="G53" s="10"/>
      <c r="H53" s="10"/>
      <c r="I53" s="10"/>
      <c r="J53" s="6"/>
      <c r="K53" s="13"/>
      <c r="L53" s="13"/>
      <c r="M53" s="13"/>
      <c r="N53" s="13"/>
      <c r="O53" s="13"/>
      <c r="P53" s="1"/>
      <c r="Q53" s="278"/>
      <c r="R53" s="281"/>
      <c r="S53" s="281"/>
      <c r="T53" s="307"/>
    </row>
    <row r="54" spans="2:20" ht="12" customHeight="1" x14ac:dyDescent="0.25">
      <c r="B54" s="23"/>
      <c r="C54" s="93"/>
      <c r="D54" s="6"/>
      <c r="E54" s="19"/>
      <c r="F54" s="20"/>
      <c r="G54" s="10"/>
      <c r="H54" s="10"/>
      <c r="I54" s="10"/>
      <c r="J54" s="6"/>
      <c r="K54" s="13"/>
      <c r="L54" s="13"/>
      <c r="M54" s="13"/>
      <c r="N54" s="13"/>
      <c r="O54" s="13"/>
      <c r="P54" s="1"/>
      <c r="Q54" s="276">
        <v>9</v>
      </c>
      <c r="R54" s="151"/>
      <c r="S54" s="151"/>
      <c r="T54" s="307"/>
    </row>
    <row r="55" spans="2:20" ht="12" customHeight="1" x14ac:dyDescent="0.25">
      <c r="B55" s="23"/>
      <c r="C55" s="93"/>
      <c r="D55" s="6"/>
      <c r="E55" s="19"/>
      <c r="F55" s="20"/>
      <c r="G55" s="10"/>
      <c r="H55" s="10"/>
      <c r="I55" s="10"/>
      <c r="J55" s="6"/>
      <c r="K55" s="13"/>
      <c r="L55" s="13"/>
      <c r="M55" s="13"/>
      <c r="N55" s="13"/>
      <c r="O55" s="13"/>
      <c r="P55" s="1"/>
      <c r="Q55" s="277"/>
      <c r="R55" s="152"/>
      <c r="S55" s="152"/>
      <c r="T55" s="307"/>
    </row>
    <row r="56" spans="2:20" ht="12" customHeight="1" x14ac:dyDescent="0.25">
      <c r="B56" s="23"/>
      <c r="C56" s="93"/>
      <c r="D56" s="6"/>
      <c r="E56" s="19"/>
      <c r="F56" s="20"/>
      <c r="G56" s="10"/>
      <c r="H56" s="10"/>
      <c r="I56" s="10"/>
      <c r="J56" s="6"/>
      <c r="K56" s="13"/>
      <c r="L56" s="13"/>
      <c r="M56" s="13"/>
      <c r="N56" s="13"/>
      <c r="O56" s="13"/>
      <c r="P56" s="1"/>
      <c r="Q56" s="277"/>
      <c r="R56" s="152"/>
      <c r="S56" s="152"/>
      <c r="T56" s="307"/>
    </row>
    <row r="57" spans="2:20" ht="12" customHeight="1" x14ac:dyDescent="0.25">
      <c r="B57" s="23"/>
      <c r="C57" s="93"/>
      <c r="D57" s="6"/>
      <c r="E57" s="19"/>
      <c r="F57" s="20"/>
      <c r="G57" s="10"/>
      <c r="H57" s="10"/>
      <c r="I57" s="10"/>
      <c r="J57" s="6"/>
      <c r="K57" s="13"/>
      <c r="L57" s="13"/>
      <c r="M57" s="13"/>
      <c r="N57" s="13"/>
      <c r="O57" s="13"/>
      <c r="P57" s="1"/>
      <c r="Q57" s="277"/>
      <c r="R57" s="152"/>
      <c r="S57" s="152"/>
      <c r="T57" s="307"/>
    </row>
    <row r="58" spans="2:20" ht="12" customHeight="1" x14ac:dyDescent="0.25">
      <c r="B58" s="21"/>
      <c r="C58" s="94"/>
      <c r="D58" s="7"/>
      <c r="E58" s="24"/>
      <c r="F58" s="22"/>
      <c r="G58" s="11"/>
      <c r="H58" s="11"/>
      <c r="I58" s="11"/>
      <c r="J58" s="7"/>
      <c r="K58" s="14"/>
      <c r="L58" s="14"/>
      <c r="M58" s="14"/>
      <c r="N58" s="14"/>
      <c r="O58" s="14"/>
      <c r="P58" s="2"/>
      <c r="Q58" s="278"/>
      <c r="R58" s="153"/>
      <c r="S58" s="153"/>
      <c r="T58" s="307"/>
    </row>
    <row r="59" spans="2:20" ht="12" customHeight="1" x14ac:dyDescent="0.25">
      <c r="B59" s="25"/>
      <c r="C59" s="95"/>
      <c r="D59" s="1"/>
      <c r="E59" s="25"/>
      <c r="F59" s="25"/>
      <c r="G59" s="1"/>
      <c r="H59" s="1"/>
      <c r="I59" s="1"/>
      <c r="J59" s="1"/>
      <c r="K59" s="1"/>
      <c r="L59" s="1"/>
      <c r="M59" s="1"/>
      <c r="N59" s="1"/>
      <c r="O59" s="1"/>
      <c r="P59" s="1"/>
      <c r="Q59" s="26"/>
      <c r="R59" s="1"/>
      <c r="S59" s="1"/>
      <c r="T59" s="1"/>
    </row>
    <row r="60" spans="2:20" ht="12.75" customHeight="1" x14ac:dyDescent="0.25">
      <c r="B60" s="3" t="s">
        <v>23</v>
      </c>
      <c r="C60" s="96"/>
      <c r="D60" s="3"/>
      <c r="E60" s="3">
        <f>COUNTIF(E12:E58,"L")</f>
        <v>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2:20" ht="13.5" customHeight="1" x14ac:dyDescent="0.25">
      <c r="B61" s="3" t="s">
        <v>24</v>
      </c>
      <c r="C61" s="96"/>
      <c r="D61" s="3"/>
      <c r="E61" s="3">
        <f>COUNTIF(E12:E58,"P")</f>
        <v>14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2:20" x14ac:dyDescent="0.25">
      <c r="B62" s="3" t="s">
        <v>25</v>
      </c>
      <c r="C62" s="96"/>
      <c r="D62" s="3"/>
      <c r="E62" s="3">
        <f>SUM(E60:E61)</f>
        <v>34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2:20" ht="7.5" customHeight="1" x14ac:dyDescent="0.25">
      <c r="B63" s="3"/>
      <c r="C63" s="9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2:20" x14ac:dyDescent="0.25">
      <c r="B64" s="3"/>
      <c r="C64" s="96"/>
      <c r="D64" s="3" t="s">
        <v>26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82" t="str">
        <f>'REKAP  X'!H3</f>
        <v>Mataram,                         2023</v>
      </c>
      <c r="R64" s="3"/>
      <c r="S64" s="3"/>
      <c r="T64" s="3"/>
    </row>
    <row r="65" spans="2:20" x14ac:dyDescent="0.25">
      <c r="B65" s="3"/>
      <c r="C65" s="96"/>
      <c r="D65" s="3" t="s">
        <v>27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 t="s">
        <v>28</v>
      </c>
      <c r="R65" s="3"/>
      <c r="S65" s="3"/>
      <c r="T65" s="3"/>
    </row>
    <row r="66" spans="2:20" x14ac:dyDescent="0.25">
      <c r="B66" s="3"/>
      <c r="C66" s="9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2:20" ht="6" customHeight="1" x14ac:dyDescent="0.25">
      <c r="B67" s="3"/>
      <c r="C67" s="9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2:20" ht="9" customHeight="1" x14ac:dyDescent="0.25">
      <c r="B68" s="3"/>
      <c r="C68" s="9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2:20" x14ac:dyDescent="0.25">
      <c r="B69" s="3"/>
      <c r="C69" s="96"/>
      <c r="D69" s="47" t="s">
        <v>627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 t="s">
        <v>31</v>
      </c>
      <c r="R69" s="3"/>
      <c r="S69" s="3"/>
      <c r="T69" s="3"/>
    </row>
    <row r="70" spans="2:20" x14ac:dyDescent="0.25">
      <c r="B70" s="3"/>
      <c r="C70" s="96"/>
      <c r="D70" s="3" t="s">
        <v>628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 t="s">
        <v>30</v>
      </c>
      <c r="R70" s="3"/>
      <c r="S70" s="3"/>
      <c r="T70" s="3"/>
    </row>
  </sheetData>
  <mergeCells count="47">
    <mergeCell ref="Q54:Q58"/>
    <mergeCell ref="Q42:Q47"/>
    <mergeCell ref="R42:R47"/>
    <mergeCell ref="S42:S47"/>
    <mergeCell ref="T42:T47"/>
    <mergeCell ref="Q48:Q53"/>
    <mergeCell ref="R48:R53"/>
    <mergeCell ref="S48:S53"/>
    <mergeCell ref="T48:T53"/>
    <mergeCell ref="T54:T58"/>
    <mergeCell ref="Q32:Q36"/>
    <mergeCell ref="R32:R36"/>
    <mergeCell ref="S32:S36"/>
    <mergeCell ref="T32:T36"/>
    <mergeCell ref="Q37:Q41"/>
    <mergeCell ref="R37:R41"/>
    <mergeCell ref="S37:S41"/>
    <mergeCell ref="T37:T41"/>
    <mergeCell ref="Q27:Q31"/>
    <mergeCell ref="R27:R31"/>
    <mergeCell ref="S27:S31"/>
    <mergeCell ref="T27:T31"/>
    <mergeCell ref="Q12:Q16"/>
    <mergeCell ref="R12:R16"/>
    <mergeCell ref="S12:S16"/>
    <mergeCell ref="T12:T16"/>
    <mergeCell ref="T17:T21"/>
    <mergeCell ref="Q22:Q26"/>
    <mergeCell ref="R22:R26"/>
    <mergeCell ref="S22:S26"/>
    <mergeCell ref="T22:T26"/>
    <mergeCell ref="U12:AA12"/>
    <mergeCell ref="V13:W13"/>
    <mergeCell ref="Z13:Z18"/>
    <mergeCell ref="Q17:Q21"/>
    <mergeCell ref="R17:R21"/>
    <mergeCell ref="S17:S21"/>
    <mergeCell ref="B7:T7"/>
    <mergeCell ref="B10:B11"/>
    <mergeCell ref="C10:C11"/>
    <mergeCell ref="D10:D11"/>
    <mergeCell ref="E10:E11"/>
    <mergeCell ref="F10:F11"/>
    <mergeCell ref="G10:O10"/>
    <mergeCell ref="R10:R11"/>
    <mergeCell ref="S10:S11"/>
    <mergeCell ref="T10:T11"/>
  </mergeCells>
  <conditionalFormatting sqref="V41:V42 V46 D24:D26">
    <cfRule type="expression" dxfId="372" priority="7" stopIfTrue="1">
      <formula>MOD(ROW(),2)</formula>
    </cfRule>
  </conditionalFormatting>
  <conditionalFormatting sqref="D23 D21 D29">
    <cfRule type="expression" dxfId="371" priority="6" stopIfTrue="1">
      <formula>MOD(ROW(),2)</formula>
    </cfRule>
  </conditionalFormatting>
  <conditionalFormatting sqref="D33">
    <cfRule type="expression" dxfId="370" priority="5" stopIfTrue="1">
      <formula>MOD(ROW(),2)</formula>
    </cfRule>
  </conditionalFormatting>
  <conditionalFormatting sqref="D32">
    <cfRule type="expression" dxfId="369" priority="4" stopIfTrue="1">
      <formula>MOD(ROW(),2)</formula>
    </cfRule>
  </conditionalFormatting>
  <conditionalFormatting sqref="D22 D20 D28">
    <cfRule type="expression" dxfId="368" priority="3" stopIfTrue="1">
      <formula>MOD(ROW(),2)</formula>
    </cfRule>
  </conditionalFormatting>
  <conditionalFormatting sqref="D32">
    <cfRule type="expression" dxfId="367" priority="2" stopIfTrue="1">
      <formula>MOD(ROW(),2)</formula>
    </cfRule>
  </conditionalFormatting>
  <conditionalFormatting sqref="D31">
    <cfRule type="expression" dxfId="366" priority="1" stopIfTrue="1">
      <formula>MOD(ROW(),2)</formula>
    </cfRule>
  </conditionalFormatting>
  <pageMargins left="0.23622047244094491" right="0.23622047244094491" top="0.74803149606299213" bottom="0.78740157480314965" header="0.31496062992125984" footer="0.31496062992125984"/>
  <pageSetup paperSize="9" scale="90" orientation="portrait" horizontalDpi="360" verticalDpi="36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6:AA70"/>
  <sheetViews>
    <sheetView view="pageBreakPreview" topLeftCell="A19" zoomScaleNormal="100" zoomScaleSheetLayoutView="100" workbookViewId="0">
      <selection activeCell="D31" sqref="D31"/>
    </sheetView>
  </sheetViews>
  <sheetFormatPr defaultRowHeight="15" x14ac:dyDescent="0.25"/>
  <cols>
    <col min="1" max="1" width="4.42578125" customWidth="1"/>
    <col min="2" max="2" width="3.140625" customWidth="1"/>
    <col min="3" max="3" width="8.85546875" style="91" customWidth="1"/>
    <col min="4" max="4" width="29.7109375" customWidth="1"/>
    <col min="5" max="5" width="3.140625" customWidth="1"/>
    <col min="6" max="6" width="4.28515625" customWidth="1"/>
    <col min="7" max="15" width="2.7109375" customWidth="1"/>
    <col min="16" max="16" width="1.42578125" customWidth="1"/>
    <col min="17" max="17" width="4" customWidth="1"/>
    <col min="18" max="18" width="5.7109375" customWidth="1"/>
    <col min="19" max="19" width="9.85546875" customWidth="1"/>
    <col min="20" max="20" width="6" customWidth="1"/>
    <col min="22" max="22" width="20.85546875" customWidth="1"/>
    <col min="23" max="23" width="5.28515625" customWidth="1"/>
    <col min="24" max="24" width="5.5703125" customWidth="1"/>
    <col min="25" max="25" width="10.7109375" bestFit="1" customWidth="1"/>
  </cols>
  <sheetData>
    <row r="6" spans="2:27" ht="6.75" customHeight="1" x14ac:dyDescent="0.25"/>
    <row r="7" spans="2:27" ht="11.25" customHeight="1" x14ac:dyDescent="0.25">
      <c r="B7" s="261" t="str">
        <f>'REKAP  X'!H4</f>
        <v>DAFTAR HADIR SISWA SEMESTER GANJIL DAN JURNAL DIKLAT TAHUN PELAJARAN 2023/2024</v>
      </c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</row>
    <row r="8" spans="2:27" ht="12.75" customHeight="1" x14ac:dyDescent="0.25">
      <c r="B8" s="28" t="str">
        <f>'TKJ3'!B8</f>
        <v>KELAS        : X</v>
      </c>
      <c r="C8" s="90"/>
      <c r="D8" s="28" t="s">
        <v>71</v>
      </c>
      <c r="E8" s="28"/>
      <c r="F8" s="28"/>
      <c r="G8" s="29"/>
      <c r="H8" s="28"/>
      <c r="I8" s="28"/>
      <c r="J8" s="28"/>
      <c r="K8" s="28"/>
      <c r="L8" s="28" t="str">
        <f>'REKAP  X'!H2</f>
        <v>Hari…………….………Tgl……………………..2023</v>
      </c>
      <c r="M8" s="28"/>
      <c r="N8" s="28"/>
      <c r="O8" s="28"/>
      <c r="P8" s="28"/>
      <c r="Q8" s="28"/>
      <c r="R8" s="28"/>
      <c r="S8" s="28"/>
      <c r="T8" s="28"/>
    </row>
    <row r="9" spans="2:27" ht="7.5" customHeight="1" x14ac:dyDescent="0.25">
      <c r="B9" s="27"/>
      <c r="C9" s="92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W9" s="5"/>
    </row>
    <row r="10" spans="2:27" ht="12" customHeight="1" x14ac:dyDescent="0.25">
      <c r="B10" s="262" t="s">
        <v>1</v>
      </c>
      <c r="C10" s="262" t="s">
        <v>2</v>
      </c>
      <c r="D10" s="262" t="s">
        <v>3</v>
      </c>
      <c r="E10" s="262" t="s">
        <v>4</v>
      </c>
      <c r="F10" s="262" t="s">
        <v>5</v>
      </c>
      <c r="G10" s="265" t="s">
        <v>6</v>
      </c>
      <c r="H10" s="266"/>
      <c r="I10" s="266"/>
      <c r="J10" s="266"/>
      <c r="K10" s="266"/>
      <c r="L10" s="266"/>
      <c r="M10" s="266"/>
      <c r="N10" s="266"/>
      <c r="O10" s="267"/>
      <c r="P10" s="30"/>
      <c r="Q10" s="150" t="s">
        <v>7</v>
      </c>
      <c r="R10" s="268" t="s">
        <v>8</v>
      </c>
      <c r="S10" s="268" t="s">
        <v>9</v>
      </c>
      <c r="T10" s="268" t="s">
        <v>10</v>
      </c>
    </row>
    <row r="11" spans="2:27" ht="12" customHeight="1" x14ac:dyDescent="0.25">
      <c r="B11" s="263"/>
      <c r="C11" s="264"/>
      <c r="D11" s="263"/>
      <c r="E11" s="264"/>
      <c r="F11" s="263"/>
      <c r="G11" s="31" t="s">
        <v>11</v>
      </c>
      <c r="H11" s="31" t="s">
        <v>12</v>
      </c>
      <c r="I11" s="31" t="s">
        <v>13</v>
      </c>
      <c r="J11" s="31" t="s">
        <v>14</v>
      </c>
      <c r="K11" s="31" t="s">
        <v>15</v>
      </c>
      <c r="L11" s="31" t="s">
        <v>16</v>
      </c>
      <c r="M11" s="31" t="s">
        <v>17</v>
      </c>
      <c r="N11" s="31" t="s">
        <v>18</v>
      </c>
      <c r="O11" s="31" t="s">
        <v>19</v>
      </c>
      <c r="P11" s="30"/>
      <c r="Q11" s="150" t="s">
        <v>20</v>
      </c>
      <c r="R11" s="269"/>
      <c r="S11" s="269"/>
      <c r="T11" s="269"/>
    </row>
    <row r="12" spans="2:27" ht="12" customHeight="1" x14ac:dyDescent="0.25">
      <c r="B12" s="4">
        <v>1</v>
      </c>
      <c r="C12" s="103">
        <v>23118636</v>
      </c>
      <c r="D12" s="239" t="s">
        <v>121</v>
      </c>
      <c r="E12" s="240" t="s">
        <v>22</v>
      </c>
      <c r="F12" s="17"/>
      <c r="G12" s="9"/>
      <c r="H12" s="9"/>
      <c r="I12" s="9"/>
      <c r="J12" s="4"/>
      <c r="K12" s="12"/>
      <c r="L12" s="12"/>
      <c r="M12" s="12"/>
      <c r="N12" s="12"/>
      <c r="O12" s="12"/>
      <c r="P12" s="1"/>
      <c r="Q12" s="276">
        <v>1</v>
      </c>
      <c r="R12" s="279"/>
      <c r="S12" s="279"/>
      <c r="T12" s="307"/>
      <c r="U12" s="270" t="s">
        <v>48</v>
      </c>
      <c r="V12" s="270"/>
      <c r="W12" s="270"/>
      <c r="X12" s="270"/>
      <c r="Y12" s="270"/>
      <c r="Z12" s="270"/>
      <c r="AA12" s="271"/>
    </row>
    <row r="13" spans="2:27" ht="12" customHeight="1" x14ac:dyDescent="0.25">
      <c r="B13" s="6">
        <v>2</v>
      </c>
      <c r="C13" s="103">
        <v>23118637</v>
      </c>
      <c r="D13" s="200" t="s">
        <v>122</v>
      </c>
      <c r="E13" s="236" t="s">
        <v>22</v>
      </c>
      <c r="F13" s="18"/>
      <c r="G13" s="10"/>
      <c r="H13" s="10"/>
      <c r="I13" s="10"/>
      <c r="J13" s="6"/>
      <c r="K13" s="13"/>
      <c r="L13" s="13"/>
      <c r="M13" s="13"/>
      <c r="N13" s="13"/>
      <c r="O13" s="13"/>
      <c r="P13" s="1"/>
      <c r="Q13" s="277"/>
      <c r="R13" s="280"/>
      <c r="S13" s="280"/>
      <c r="T13" s="307"/>
      <c r="U13" s="145"/>
      <c r="V13" s="272" t="s">
        <v>54</v>
      </c>
      <c r="W13" s="271"/>
      <c r="X13" s="133" t="s">
        <v>22</v>
      </c>
      <c r="Y13" s="133" t="s">
        <v>21</v>
      </c>
      <c r="Z13" s="273"/>
      <c r="AA13" s="132" t="s">
        <v>64</v>
      </c>
    </row>
    <row r="14" spans="2:27" ht="12" customHeight="1" x14ac:dyDescent="0.25">
      <c r="B14" s="6">
        <v>3</v>
      </c>
      <c r="C14" s="103">
        <v>23118638</v>
      </c>
      <c r="D14" s="200" t="s">
        <v>123</v>
      </c>
      <c r="E14" s="236" t="s">
        <v>22</v>
      </c>
      <c r="F14" s="18"/>
      <c r="G14" s="10"/>
      <c r="H14" s="10"/>
      <c r="I14" s="10"/>
      <c r="J14" s="6"/>
      <c r="K14" s="13"/>
      <c r="L14" s="13"/>
      <c r="M14" s="13"/>
      <c r="N14" s="13"/>
      <c r="O14" s="13"/>
      <c r="P14" s="1"/>
      <c r="Q14" s="277"/>
      <c r="R14" s="280"/>
      <c r="S14" s="280"/>
      <c r="T14" s="307"/>
      <c r="U14" s="145" t="s">
        <v>11</v>
      </c>
      <c r="V14" s="130" t="s">
        <v>65</v>
      </c>
      <c r="W14" s="130">
        <f>COUNTIF(F11:F50,"I")</f>
        <v>0</v>
      </c>
      <c r="X14" s="132">
        <f>COUNTIFS($E$12:$E$48,"L",$F$12:$F$48,"I")</f>
        <v>0</v>
      </c>
      <c r="Y14" s="132">
        <f>COUNTIFS($E$12:$E$48,"P",$F$12:$F$48,"I")</f>
        <v>0</v>
      </c>
      <c r="Z14" s="274"/>
      <c r="AA14" s="131">
        <f>X14+Y14</f>
        <v>0</v>
      </c>
    </row>
    <row r="15" spans="2:27" ht="12" customHeight="1" x14ac:dyDescent="0.25">
      <c r="B15" s="6">
        <v>4</v>
      </c>
      <c r="C15" s="103">
        <v>23118639</v>
      </c>
      <c r="D15" s="200" t="s">
        <v>124</v>
      </c>
      <c r="E15" s="236" t="s">
        <v>22</v>
      </c>
      <c r="F15" s="18"/>
      <c r="G15" s="10"/>
      <c r="H15" s="10"/>
      <c r="I15" s="10"/>
      <c r="J15" s="6"/>
      <c r="K15" s="13"/>
      <c r="L15" s="13"/>
      <c r="M15" s="13"/>
      <c r="N15" s="13"/>
      <c r="O15" s="13"/>
      <c r="P15" s="1"/>
      <c r="Q15" s="277"/>
      <c r="R15" s="280"/>
      <c r="S15" s="280"/>
      <c r="T15" s="307"/>
      <c r="U15" s="145" t="s">
        <v>43</v>
      </c>
      <c r="V15" s="130" t="s">
        <v>66</v>
      </c>
      <c r="W15" s="130">
        <f>COUNTIF(F11:F50,"H")</f>
        <v>0</v>
      </c>
      <c r="X15" s="132">
        <f>COUNTIFS($E$12:$E$48,"L",$F$12:$F$48,"H")</f>
        <v>0</v>
      </c>
      <c r="Y15" s="132">
        <f>COUNTIFS($E$12:$E$48,"P",$F$12:$F$48,"H")</f>
        <v>0</v>
      </c>
      <c r="Z15" s="274"/>
      <c r="AA15" s="131">
        <f t="shared" ref="AA15:AA17" si="0">X15+Y15</f>
        <v>0</v>
      </c>
    </row>
    <row r="16" spans="2:27" ht="12" customHeight="1" x14ac:dyDescent="0.25">
      <c r="B16" s="6">
        <v>5</v>
      </c>
      <c r="C16" s="103">
        <v>23118640</v>
      </c>
      <c r="D16" s="200" t="s">
        <v>125</v>
      </c>
      <c r="E16" s="236" t="s">
        <v>22</v>
      </c>
      <c r="F16" s="18"/>
      <c r="G16" s="10"/>
      <c r="H16" s="10"/>
      <c r="I16" s="10"/>
      <c r="J16" s="6"/>
      <c r="K16" s="13"/>
      <c r="L16" s="13"/>
      <c r="M16" s="13"/>
      <c r="N16" s="13"/>
      <c r="O16" s="13"/>
      <c r="P16" s="1"/>
      <c r="Q16" s="278"/>
      <c r="R16" s="281"/>
      <c r="S16" s="281"/>
      <c r="T16" s="307"/>
      <c r="U16" s="145" t="s">
        <v>53</v>
      </c>
      <c r="V16" s="130" t="s">
        <v>67</v>
      </c>
      <c r="W16" s="130">
        <f>COUNTIF(F11:F50,"KP")</f>
        <v>0</v>
      </c>
      <c r="X16" s="132">
        <f>COUNTIFS($E$12:$E$48,"L",$F$12:$F$48,"KP")</f>
        <v>0</v>
      </c>
      <c r="Y16" s="132">
        <f>COUNTIFS($E$12:$E$48,"P",$F$12:$F$48,"KP")</f>
        <v>0</v>
      </c>
      <c r="Z16" s="274"/>
      <c r="AA16" s="131">
        <f t="shared" si="0"/>
        <v>0</v>
      </c>
    </row>
    <row r="17" spans="2:27" ht="12" customHeight="1" x14ac:dyDescent="0.25">
      <c r="B17" s="6">
        <v>6</v>
      </c>
      <c r="C17" s="103">
        <v>23118641</v>
      </c>
      <c r="D17" s="200" t="s">
        <v>126</v>
      </c>
      <c r="E17" s="236" t="s">
        <v>22</v>
      </c>
      <c r="F17" s="18"/>
      <c r="G17" s="10"/>
      <c r="H17" s="10"/>
      <c r="I17" s="10"/>
      <c r="J17" s="6"/>
      <c r="K17" s="13"/>
      <c r="L17" s="13"/>
      <c r="M17" s="13"/>
      <c r="N17" s="13"/>
      <c r="O17" s="13"/>
      <c r="P17" s="1"/>
      <c r="Q17" s="276">
        <v>2</v>
      </c>
      <c r="R17" s="279"/>
      <c r="S17" s="279"/>
      <c r="T17" s="307"/>
      <c r="U17" s="145" t="s">
        <v>52</v>
      </c>
      <c r="V17" s="130" t="s">
        <v>68</v>
      </c>
      <c r="W17" s="130">
        <f>COUNTIF(F11:F50,"KK")</f>
        <v>0</v>
      </c>
      <c r="X17" s="132">
        <f>COUNTIFS($E$12:$E$48,"L",$F$12:$F$48,"KK")</f>
        <v>0</v>
      </c>
      <c r="Y17" s="132">
        <f>COUNTIFS($E$12:$E$48,"P",$F$12:$F$48,"KK")</f>
        <v>0</v>
      </c>
      <c r="Z17" s="274"/>
      <c r="AA17" s="131">
        <f t="shared" si="0"/>
        <v>0</v>
      </c>
    </row>
    <row r="18" spans="2:27" ht="12" customHeight="1" x14ac:dyDescent="0.25">
      <c r="B18" s="6">
        <v>7</v>
      </c>
      <c r="C18" s="103">
        <v>23118642</v>
      </c>
      <c r="D18" s="200" t="s">
        <v>127</v>
      </c>
      <c r="E18" s="236" t="s">
        <v>22</v>
      </c>
      <c r="F18" s="18"/>
      <c r="G18" s="10"/>
      <c r="H18" s="10"/>
      <c r="I18" s="10"/>
      <c r="J18" s="6"/>
      <c r="K18" s="13"/>
      <c r="L18" s="13"/>
      <c r="M18" s="13"/>
      <c r="N18" s="13"/>
      <c r="O18" s="13"/>
      <c r="P18" s="1"/>
      <c r="Q18" s="277"/>
      <c r="R18" s="280"/>
      <c r="S18" s="280"/>
      <c r="T18" s="307"/>
      <c r="U18" s="145" t="s">
        <v>61</v>
      </c>
      <c r="V18" s="130" t="s">
        <v>62</v>
      </c>
      <c r="W18" s="130">
        <f>COUNTIF(F12:F51,"BD")</f>
        <v>0</v>
      </c>
      <c r="X18" s="132">
        <f>COUNTIFS($E$12:$E$48,"L",$F$12:$F$48,"BD")</f>
        <v>0</v>
      </c>
      <c r="Y18" s="132">
        <f>COUNTIFS($E$12:$E$48,"P",$F$12:$F$48,"BD")</f>
        <v>0</v>
      </c>
      <c r="Z18" s="275"/>
      <c r="AA18" s="131">
        <f>X18+Y18</f>
        <v>0</v>
      </c>
    </row>
    <row r="19" spans="2:27" ht="12" customHeight="1" x14ac:dyDescent="0.25">
      <c r="B19" s="6">
        <v>8</v>
      </c>
      <c r="C19" s="103">
        <v>23118643</v>
      </c>
      <c r="D19" s="200" t="s">
        <v>128</v>
      </c>
      <c r="E19" s="236" t="s">
        <v>22</v>
      </c>
      <c r="F19" s="18"/>
      <c r="G19" s="10"/>
      <c r="H19" s="10"/>
      <c r="I19" s="10"/>
      <c r="J19" s="6"/>
      <c r="K19" s="13"/>
      <c r="L19" s="13"/>
      <c r="M19" s="13"/>
      <c r="N19" s="13"/>
      <c r="O19" s="13"/>
      <c r="P19" s="1"/>
      <c r="Q19" s="277"/>
      <c r="R19" s="280"/>
      <c r="S19" s="280"/>
      <c r="T19" s="307"/>
      <c r="U19" s="145"/>
      <c r="V19" s="134" t="s">
        <v>50</v>
      </c>
      <c r="W19" s="135">
        <f>SUM(W14:W17)</f>
        <v>0</v>
      </c>
      <c r="X19" s="133">
        <f>SUM(X14:X17)</f>
        <v>0</v>
      </c>
      <c r="Y19" s="133">
        <f>SUM(Y14:Y17)</f>
        <v>0</v>
      </c>
      <c r="Z19" s="133">
        <f>SUM(X19:Y19)</f>
        <v>0</v>
      </c>
      <c r="AA19" s="132">
        <f>SUM(AA14:AA18)</f>
        <v>0</v>
      </c>
    </row>
    <row r="20" spans="2:27" ht="12" customHeight="1" x14ac:dyDescent="0.25">
      <c r="B20" s="6">
        <v>9</v>
      </c>
      <c r="C20" s="103">
        <v>23118644</v>
      </c>
      <c r="D20" s="200" t="s">
        <v>129</v>
      </c>
      <c r="E20" s="236" t="s">
        <v>22</v>
      </c>
      <c r="F20" s="18"/>
      <c r="G20" s="10"/>
      <c r="H20" s="10"/>
      <c r="I20" s="10"/>
      <c r="J20" s="6"/>
      <c r="K20" s="13"/>
      <c r="L20" s="13"/>
      <c r="M20" s="13"/>
      <c r="N20" s="13"/>
      <c r="O20" s="13"/>
      <c r="P20" s="1"/>
      <c r="Q20" s="277"/>
      <c r="R20" s="280"/>
      <c r="S20" s="280"/>
      <c r="T20" s="307"/>
      <c r="V20" s="86" t="s">
        <v>46</v>
      </c>
    </row>
    <row r="21" spans="2:27" ht="12" customHeight="1" x14ac:dyDescent="0.25">
      <c r="B21" s="6">
        <v>10</v>
      </c>
      <c r="C21" s="103">
        <v>23118645</v>
      </c>
      <c r="D21" s="200" t="s">
        <v>130</v>
      </c>
      <c r="E21" s="236" t="s">
        <v>22</v>
      </c>
      <c r="F21" s="18"/>
      <c r="G21" s="10"/>
      <c r="H21" s="10"/>
      <c r="I21" s="10"/>
      <c r="J21" s="6"/>
      <c r="K21" s="13"/>
      <c r="L21" s="13"/>
      <c r="M21" s="13"/>
      <c r="N21" s="13"/>
      <c r="O21" s="13"/>
      <c r="P21" s="1"/>
      <c r="Q21" s="278"/>
      <c r="R21" s="281"/>
      <c r="S21" s="281"/>
      <c r="T21" s="307"/>
      <c r="V21" s="117" t="s">
        <v>47</v>
      </c>
      <c r="Z21" s="116" t="s">
        <v>58</v>
      </c>
    </row>
    <row r="22" spans="2:27" ht="12" customHeight="1" x14ac:dyDescent="0.25">
      <c r="B22" s="6">
        <v>11</v>
      </c>
      <c r="C22" s="103">
        <v>23118646</v>
      </c>
      <c r="D22" s="200" t="s">
        <v>131</v>
      </c>
      <c r="E22" s="236" t="s">
        <v>22</v>
      </c>
      <c r="F22" s="18"/>
      <c r="G22" s="10"/>
      <c r="H22" s="10"/>
      <c r="I22" s="10"/>
      <c r="J22" s="6"/>
      <c r="K22" s="13"/>
      <c r="L22" s="13"/>
      <c r="M22" s="13"/>
      <c r="N22" s="13"/>
      <c r="O22" s="13"/>
      <c r="P22" s="1"/>
      <c r="Q22" s="276">
        <v>3</v>
      </c>
      <c r="R22" s="279"/>
      <c r="S22" s="279"/>
      <c r="T22" s="307"/>
      <c r="U22" s="101"/>
      <c r="V22" s="122"/>
      <c r="W22" s="129"/>
      <c r="X22" s="115"/>
    </row>
    <row r="23" spans="2:27" ht="12" customHeight="1" x14ac:dyDescent="0.25">
      <c r="B23" s="6">
        <v>12</v>
      </c>
      <c r="C23" s="103">
        <v>23118647</v>
      </c>
      <c r="D23" s="200" t="s">
        <v>132</v>
      </c>
      <c r="E23" s="236" t="s">
        <v>22</v>
      </c>
      <c r="F23" s="18"/>
      <c r="G23" s="10"/>
      <c r="H23" s="10"/>
      <c r="I23" s="10"/>
      <c r="J23" s="6"/>
      <c r="K23" s="13"/>
      <c r="L23" s="13"/>
      <c r="M23" s="13"/>
      <c r="N23" s="13"/>
      <c r="O23" s="13"/>
      <c r="P23" s="1"/>
      <c r="Q23" s="277"/>
      <c r="R23" s="280"/>
      <c r="S23" s="280"/>
      <c r="T23" s="307"/>
      <c r="U23" s="101"/>
      <c r="V23" s="128"/>
      <c r="W23" s="129"/>
      <c r="X23" s="115"/>
    </row>
    <row r="24" spans="2:27" ht="12" customHeight="1" x14ac:dyDescent="0.25">
      <c r="B24" s="6">
        <v>13</v>
      </c>
      <c r="C24" s="103">
        <v>23118648</v>
      </c>
      <c r="D24" s="200" t="s">
        <v>133</v>
      </c>
      <c r="E24" s="236" t="s">
        <v>22</v>
      </c>
      <c r="F24" s="18"/>
      <c r="G24" s="10"/>
      <c r="H24" s="10"/>
      <c r="I24" s="10"/>
      <c r="J24" s="6"/>
      <c r="K24" s="13"/>
      <c r="L24" s="13"/>
      <c r="M24" s="13"/>
      <c r="N24" s="13"/>
      <c r="O24" s="13"/>
      <c r="P24" s="1"/>
      <c r="Q24" s="277"/>
      <c r="R24" s="280"/>
      <c r="S24" s="280"/>
      <c r="T24" s="307"/>
    </row>
    <row r="25" spans="2:27" ht="12" customHeight="1" x14ac:dyDescent="0.25">
      <c r="B25" s="6">
        <v>14</v>
      </c>
      <c r="C25" s="103">
        <v>23118649</v>
      </c>
      <c r="D25" s="200" t="s">
        <v>134</v>
      </c>
      <c r="E25" s="236" t="s">
        <v>21</v>
      </c>
      <c r="F25" s="18"/>
      <c r="G25" s="10"/>
      <c r="H25" s="10"/>
      <c r="I25" s="10"/>
      <c r="J25" s="6"/>
      <c r="K25" s="13"/>
      <c r="L25" s="13"/>
      <c r="M25" s="13"/>
      <c r="N25" s="13"/>
      <c r="O25" s="13"/>
      <c r="P25" s="1"/>
      <c r="Q25" s="277"/>
      <c r="R25" s="280"/>
      <c r="S25" s="280"/>
      <c r="T25" s="307"/>
    </row>
    <row r="26" spans="2:27" ht="12" customHeight="1" x14ac:dyDescent="0.25">
      <c r="B26" s="6">
        <v>15</v>
      </c>
      <c r="C26" s="103">
        <v>23118650</v>
      </c>
      <c r="D26" s="200" t="s">
        <v>135</v>
      </c>
      <c r="E26" s="236" t="s">
        <v>22</v>
      </c>
      <c r="F26" s="18"/>
      <c r="G26" s="10"/>
      <c r="H26" s="10"/>
      <c r="I26" s="10"/>
      <c r="J26" s="6"/>
      <c r="K26" s="13"/>
      <c r="L26" s="13"/>
      <c r="M26" s="13"/>
      <c r="N26" s="13"/>
      <c r="O26" s="13"/>
      <c r="P26" s="1"/>
      <c r="Q26" s="278"/>
      <c r="R26" s="281"/>
      <c r="S26" s="281"/>
      <c r="T26" s="307"/>
    </row>
    <row r="27" spans="2:27" ht="12" customHeight="1" x14ac:dyDescent="0.25">
      <c r="B27" s="6">
        <v>16</v>
      </c>
      <c r="C27" s="103">
        <v>23118651</v>
      </c>
      <c r="D27" s="200" t="s">
        <v>136</v>
      </c>
      <c r="E27" s="236" t="s">
        <v>22</v>
      </c>
      <c r="F27" s="18"/>
      <c r="G27" s="10"/>
      <c r="H27" s="10"/>
      <c r="I27" s="10"/>
      <c r="J27" s="6"/>
      <c r="K27" s="13"/>
      <c r="L27" s="13"/>
      <c r="M27" s="13"/>
      <c r="N27" s="13"/>
      <c r="O27" s="13"/>
      <c r="P27" s="1"/>
      <c r="Q27" s="276">
        <v>4</v>
      </c>
      <c r="R27" s="279"/>
      <c r="S27" s="279"/>
      <c r="T27" s="307"/>
    </row>
    <row r="28" spans="2:27" ht="12" customHeight="1" x14ac:dyDescent="0.25">
      <c r="B28" s="6">
        <v>17</v>
      </c>
      <c r="C28" s="103">
        <v>23118652</v>
      </c>
      <c r="D28" s="200" t="s">
        <v>137</v>
      </c>
      <c r="E28" s="236" t="s">
        <v>22</v>
      </c>
      <c r="F28" s="18"/>
      <c r="G28" s="10"/>
      <c r="H28" s="10"/>
      <c r="I28" s="10"/>
      <c r="J28" s="6"/>
      <c r="K28" s="13"/>
      <c r="L28" s="13"/>
      <c r="M28" s="13"/>
      <c r="N28" s="13"/>
      <c r="O28" s="13"/>
      <c r="P28" s="1"/>
      <c r="Q28" s="277"/>
      <c r="R28" s="280"/>
      <c r="S28" s="280"/>
      <c r="T28" s="307"/>
    </row>
    <row r="29" spans="2:27" ht="12" customHeight="1" x14ac:dyDescent="0.25">
      <c r="B29" s="6">
        <v>18</v>
      </c>
      <c r="C29" s="103">
        <v>23118653</v>
      </c>
      <c r="D29" s="200" t="s">
        <v>138</v>
      </c>
      <c r="E29" s="236" t="s">
        <v>22</v>
      </c>
      <c r="F29" s="18"/>
      <c r="G29" s="10"/>
      <c r="H29" s="10"/>
      <c r="I29" s="10"/>
      <c r="J29" s="6"/>
      <c r="K29" s="13"/>
      <c r="L29" s="13"/>
      <c r="M29" s="13"/>
      <c r="N29" s="13"/>
      <c r="O29" s="13"/>
      <c r="P29" s="1"/>
      <c r="Q29" s="277"/>
      <c r="R29" s="280"/>
      <c r="S29" s="280"/>
      <c r="T29" s="307"/>
    </row>
    <row r="30" spans="2:27" ht="12" customHeight="1" x14ac:dyDescent="0.25">
      <c r="B30" s="6">
        <v>19</v>
      </c>
      <c r="C30" s="103">
        <v>23118654</v>
      </c>
      <c r="D30" s="200" t="s">
        <v>139</v>
      </c>
      <c r="E30" s="236" t="s">
        <v>21</v>
      </c>
      <c r="F30" s="46"/>
      <c r="G30" s="10"/>
      <c r="H30" s="10"/>
      <c r="I30" s="10"/>
      <c r="J30" s="6"/>
      <c r="K30" s="13"/>
      <c r="L30" s="13"/>
      <c r="M30" s="13"/>
      <c r="N30" s="13"/>
      <c r="O30" s="13"/>
      <c r="P30" s="1"/>
      <c r="Q30" s="277"/>
      <c r="R30" s="280"/>
      <c r="S30" s="280"/>
      <c r="T30" s="307"/>
    </row>
    <row r="31" spans="2:27" ht="12" customHeight="1" x14ac:dyDescent="0.25">
      <c r="B31" s="6">
        <v>20</v>
      </c>
      <c r="C31" s="103">
        <v>23118655</v>
      </c>
      <c r="D31" s="200" t="s">
        <v>140</v>
      </c>
      <c r="E31" s="236" t="s">
        <v>21</v>
      </c>
      <c r="F31" s="46"/>
      <c r="G31" s="10"/>
      <c r="H31" s="10"/>
      <c r="I31" s="10"/>
      <c r="J31" s="6"/>
      <c r="K31" s="13"/>
      <c r="L31" s="13"/>
      <c r="M31" s="13"/>
      <c r="N31" s="13"/>
      <c r="O31" s="13"/>
      <c r="P31" s="1"/>
      <c r="Q31" s="278"/>
      <c r="R31" s="281"/>
      <c r="S31" s="281"/>
      <c r="T31" s="307"/>
    </row>
    <row r="32" spans="2:27" ht="12" customHeight="1" x14ac:dyDescent="0.25">
      <c r="B32" s="6">
        <v>21</v>
      </c>
      <c r="C32" s="103">
        <v>23118656</v>
      </c>
      <c r="D32" s="200" t="s">
        <v>141</v>
      </c>
      <c r="E32" s="236" t="s">
        <v>21</v>
      </c>
      <c r="F32" s="18"/>
      <c r="G32" s="10"/>
      <c r="H32" s="10"/>
      <c r="I32" s="10"/>
      <c r="J32" s="6"/>
      <c r="K32" s="13"/>
      <c r="L32" s="13"/>
      <c r="M32" s="13"/>
      <c r="N32" s="13"/>
      <c r="O32" s="13"/>
      <c r="P32" s="1"/>
      <c r="Q32" s="276">
        <v>5</v>
      </c>
      <c r="R32" s="279"/>
      <c r="S32" s="279"/>
      <c r="T32" s="307"/>
    </row>
    <row r="33" spans="2:25" ht="12" customHeight="1" x14ac:dyDescent="0.25">
      <c r="B33" s="6">
        <v>22</v>
      </c>
      <c r="C33" s="103">
        <v>23118657</v>
      </c>
      <c r="D33" s="200" t="s">
        <v>647</v>
      </c>
      <c r="E33" s="236" t="s">
        <v>21</v>
      </c>
      <c r="F33" s="18"/>
      <c r="G33" s="10"/>
      <c r="H33" s="10"/>
      <c r="I33" s="10"/>
      <c r="J33" s="6"/>
      <c r="K33" s="13"/>
      <c r="L33" s="13"/>
      <c r="M33" s="13"/>
      <c r="N33" s="13"/>
      <c r="O33" s="13"/>
      <c r="P33" s="1"/>
      <c r="Q33" s="277"/>
      <c r="R33" s="280"/>
      <c r="S33" s="280"/>
      <c r="T33" s="307"/>
    </row>
    <row r="34" spans="2:25" ht="12" customHeight="1" x14ac:dyDescent="0.25">
      <c r="B34" s="6">
        <v>23</v>
      </c>
      <c r="C34" s="103">
        <v>23118658</v>
      </c>
      <c r="D34" s="200" t="s">
        <v>142</v>
      </c>
      <c r="E34" s="236" t="s">
        <v>21</v>
      </c>
      <c r="F34" s="18"/>
      <c r="G34" s="6"/>
      <c r="H34" s="10"/>
      <c r="I34" s="10"/>
      <c r="J34" s="6"/>
      <c r="K34" s="13"/>
      <c r="L34" s="13"/>
      <c r="M34" s="13"/>
      <c r="N34" s="13"/>
      <c r="O34" s="13"/>
      <c r="P34" s="1"/>
      <c r="Q34" s="277"/>
      <c r="R34" s="280"/>
      <c r="S34" s="280"/>
      <c r="T34" s="307"/>
    </row>
    <row r="35" spans="2:25" ht="12" customHeight="1" x14ac:dyDescent="0.25">
      <c r="B35" s="6">
        <v>24</v>
      </c>
      <c r="C35" s="103">
        <v>23118659</v>
      </c>
      <c r="D35" s="200" t="s">
        <v>143</v>
      </c>
      <c r="E35" s="236" t="s">
        <v>21</v>
      </c>
      <c r="F35" s="46"/>
      <c r="G35" s="6"/>
      <c r="H35" s="10"/>
      <c r="I35" s="10"/>
      <c r="J35" s="6"/>
      <c r="K35" s="13"/>
      <c r="L35" s="13"/>
      <c r="M35" s="13"/>
      <c r="N35" s="13"/>
      <c r="O35" s="13"/>
      <c r="P35" s="1"/>
      <c r="Q35" s="277"/>
      <c r="R35" s="280"/>
      <c r="S35" s="280"/>
      <c r="T35" s="307"/>
    </row>
    <row r="36" spans="2:25" ht="12" customHeight="1" x14ac:dyDescent="0.25">
      <c r="B36" s="6">
        <v>25</v>
      </c>
      <c r="C36" s="103">
        <v>23118660</v>
      </c>
      <c r="D36" s="200" t="s">
        <v>144</v>
      </c>
      <c r="E36" s="236" t="s">
        <v>21</v>
      </c>
      <c r="F36" s="127"/>
      <c r="G36" s="8"/>
      <c r="H36" s="10"/>
      <c r="I36" s="10"/>
      <c r="J36" s="6"/>
      <c r="K36" s="13"/>
      <c r="L36" s="13"/>
      <c r="M36" s="13"/>
      <c r="N36" s="13"/>
      <c r="O36" s="13"/>
      <c r="P36" s="1"/>
      <c r="Q36" s="278"/>
      <c r="R36" s="281"/>
      <c r="S36" s="281"/>
      <c r="T36" s="307"/>
    </row>
    <row r="37" spans="2:25" ht="12" customHeight="1" x14ac:dyDescent="0.25">
      <c r="B37" s="6">
        <v>26</v>
      </c>
      <c r="C37" s="103">
        <v>23118661</v>
      </c>
      <c r="D37" s="200" t="s">
        <v>145</v>
      </c>
      <c r="E37" s="236" t="s">
        <v>22</v>
      </c>
      <c r="F37" s="46"/>
      <c r="G37" s="8"/>
      <c r="H37" s="10"/>
      <c r="I37" s="10"/>
      <c r="J37" s="6"/>
      <c r="K37" s="13"/>
      <c r="L37" s="13"/>
      <c r="M37" s="13"/>
      <c r="N37" s="13"/>
      <c r="O37" s="13"/>
      <c r="P37" s="1"/>
      <c r="Q37" s="276">
        <v>6</v>
      </c>
      <c r="R37" s="279"/>
      <c r="S37" s="279"/>
      <c r="T37" s="307"/>
    </row>
    <row r="38" spans="2:25" ht="12" customHeight="1" x14ac:dyDescent="0.25">
      <c r="B38" s="6">
        <v>27</v>
      </c>
      <c r="C38" s="103">
        <v>23118662</v>
      </c>
      <c r="D38" s="200" t="s">
        <v>146</v>
      </c>
      <c r="E38" s="236" t="s">
        <v>22</v>
      </c>
      <c r="F38" s="18"/>
      <c r="G38" s="10"/>
      <c r="H38" s="10"/>
      <c r="I38" s="10"/>
      <c r="J38" s="6"/>
      <c r="K38" s="13"/>
      <c r="L38" s="13"/>
      <c r="M38" s="13"/>
      <c r="N38" s="13"/>
      <c r="O38" s="13"/>
      <c r="P38" s="1"/>
      <c r="Q38" s="277"/>
      <c r="R38" s="280"/>
      <c r="S38" s="280"/>
      <c r="T38" s="307"/>
    </row>
    <row r="39" spans="2:25" ht="12" customHeight="1" x14ac:dyDescent="0.25">
      <c r="B39" s="6">
        <v>28</v>
      </c>
      <c r="C39" s="103">
        <v>23118663</v>
      </c>
      <c r="D39" s="200" t="s">
        <v>147</v>
      </c>
      <c r="E39" s="236" t="s">
        <v>21</v>
      </c>
      <c r="F39" s="18"/>
      <c r="G39" s="10"/>
      <c r="H39" s="10"/>
      <c r="I39" s="10"/>
      <c r="J39" s="6"/>
      <c r="K39" s="13"/>
      <c r="L39" s="13"/>
      <c r="M39" s="13"/>
      <c r="N39" s="13"/>
      <c r="O39" s="13"/>
      <c r="P39" s="1"/>
      <c r="Q39" s="277"/>
      <c r="R39" s="280"/>
      <c r="S39" s="280"/>
      <c r="T39" s="307"/>
      <c r="V39" s="118"/>
      <c r="W39" s="115"/>
      <c r="X39" s="115"/>
    </row>
    <row r="40" spans="2:25" ht="12" customHeight="1" x14ac:dyDescent="0.25">
      <c r="B40" s="6">
        <v>29</v>
      </c>
      <c r="C40" s="103">
        <v>23118664</v>
      </c>
      <c r="D40" s="200" t="s">
        <v>148</v>
      </c>
      <c r="E40" s="236" t="s">
        <v>21</v>
      </c>
      <c r="F40" s="18"/>
      <c r="G40" s="10"/>
      <c r="H40" s="10"/>
      <c r="I40" s="10"/>
      <c r="J40" s="6"/>
      <c r="K40" s="13"/>
      <c r="L40" s="13"/>
      <c r="M40" s="13"/>
      <c r="N40" s="13"/>
      <c r="O40" s="13"/>
      <c r="P40" s="1"/>
      <c r="Q40" s="277"/>
      <c r="R40" s="280"/>
      <c r="S40" s="280"/>
      <c r="T40" s="307"/>
      <c r="V40" s="114"/>
      <c r="W40" s="115"/>
      <c r="X40" s="115"/>
    </row>
    <row r="41" spans="2:25" ht="12" customHeight="1" x14ac:dyDescent="0.25">
      <c r="B41" s="6">
        <v>30</v>
      </c>
      <c r="C41" s="103">
        <v>23118665</v>
      </c>
      <c r="D41" s="200" t="s">
        <v>149</v>
      </c>
      <c r="E41" s="236" t="s">
        <v>22</v>
      </c>
      <c r="F41" s="18"/>
      <c r="G41" s="10"/>
      <c r="H41" s="10"/>
      <c r="I41" s="10"/>
      <c r="J41" s="6"/>
      <c r="K41" s="13"/>
      <c r="L41" s="13"/>
      <c r="M41" s="13"/>
      <c r="N41" s="13"/>
      <c r="O41" s="13"/>
      <c r="P41" s="1"/>
      <c r="Q41" s="278"/>
      <c r="R41" s="281"/>
      <c r="S41" s="281"/>
      <c r="T41" s="307"/>
      <c r="V41" s="118"/>
      <c r="W41" s="115"/>
      <c r="X41" s="115"/>
    </row>
    <row r="42" spans="2:25" ht="12" customHeight="1" x14ac:dyDescent="0.25">
      <c r="B42" s="6">
        <v>31</v>
      </c>
      <c r="C42" s="103">
        <v>23118666</v>
      </c>
      <c r="D42" s="200" t="s">
        <v>150</v>
      </c>
      <c r="E42" s="236" t="s">
        <v>22</v>
      </c>
      <c r="F42" s="18"/>
      <c r="G42" s="10"/>
      <c r="H42" s="10"/>
      <c r="I42" s="10"/>
      <c r="J42" s="6"/>
      <c r="K42" s="13"/>
      <c r="L42" s="13"/>
      <c r="M42" s="13"/>
      <c r="N42" s="13"/>
      <c r="O42" s="13"/>
      <c r="P42" s="1"/>
      <c r="Q42" s="276">
        <v>7</v>
      </c>
      <c r="R42" s="279"/>
      <c r="S42" s="279"/>
      <c r="T42" s="307"/>
      <c r="V42" s="118"/>
      <c r="W42" s="115"/>
      <c r="X42" s="115"/>
    </row>
    <row r="43" spans="2:25" ht="12" customHeight="1" x14ac:dyDescent="0.25">
      <c r="B43" s="6">
        <v>32</v>
      </c>
      <c r="C43" s="103">
        <v>23118667</v>
      </c>
      <c r="D43" s="200" t="s">
        <v>151</v>
      </c>
      <c r="E43" s="236" t="s">
        <v>21</v>
      </c>
      <c r="F43" s="18"/>
      <c r="G43" s="10"/>
      <c r="H43" s="10"/>
      <c r="I43" s="10"/>
      <c r="J43" s="6"/>
      <c r="K43" s="13"/>
      <c r="L43" s="13"/>
      <c r="M43" s="13"/>
      <c r="N43" s="13"/>
      <c r="O43" s="13"/>
      <c r="P43" s="1"/>
      <c r="Q43" s="277"/>
      <c r="R43" s="280"/>
      <c r="S43" s="280"/>
      <c r="T43" s="307"/>
    </row>
    <row r="44" spans="2:25" ht="12" customHeight="1" x14ac:dyDescent="0.25">
      <c r="B44" s="6">
        <v>33</v>
      </c>
      <c r="C44" s="103">
        <v>23118668</v>
      </c>
      <c r="D44" s="200" t="s">
        <v>152</v>
      </c>
      <c r="E44" s="236" t="s">
        <v>22</v>
      </c>
      <c r="F44" s="18"/>
      <c r="G44" s="10"/>
      <c r="H44" s="10"/>
      <c r="I44" s="10"/>
      <c r="J44" s="6"/>
      <c r="K44" s="13"/>
      <c r="L44" s="13"/>
      <c r="M44" s="13"/>
      <c r="N44" s="13"/>
      <c r="O44" s="13"/>
      <c r="P44" s="1"/>
      <c r="Q44" s="277"/>
      <c r="R44" s="280"/>
      <c r="S44" s="280"/>
      <c r="T44" s="307"/>
    </row>
    <row r="45" spans="2:25" ht="12" customHeight="1" x14ac:dyDescent="0.25">
      <c r="B45" s="6">
        <v>34</v>
      </c>
      <c r="C45" s="103">
        <v>23118669</v>
      </c>
      <c r="D45" s="200" t="s">
        <v>153</v>
      </c>
      <c r="E45" s="236" t="s">
        <v>21</v>
      </c>
      <c r="F45" s="18"/>
      <c r="G45" s="10"/>
      <c r="H45" s="10"/>
      <c r="I45" s="10"/>
      <c r="J45" s="6"/>
      <c r="K45" s="13"/>
      <c r="L45" s="13"/>
      <c r="M45" s="13"/>
      <c r="N45" s="13"/>
      <c r="O45" s="13"/>
      <c r="P45" s="1"/>
      <c r="Q45" s="277"/>
      <c r="R45" s="280"/>
      <c r="S45" s="280"/>
      <c r="T45" s="307"/>
    </row>
    <row r="46" spans="2:25" ht="12" customHeight="1" x14ac:dyDescent="0.25">
      <c r="B46" s="6">
        <v>35</v>
      </c>
      <c r="C46" s="103"/>
      <c r="D46" s="49"/>
      <c r="E46" s="125"/>
      <c r="F46" s="18"/>
      <c r="G46" s="10"/>
      <c r="H46" s="10"/>
      <c r="I46" s="10"/>
      <c r="J46" s="6"/>
      <c r="K46" s="13"/>
      <c r="L46" s="13"/>
      <c r="M46" s="13"/>
      <c r="N46" s="13"/>
      <c r="O46" s="13"/>
      <c r="P46" s="1"/>
      <c r="Q46" s="277"/>
      <c r="R46" s="280"/>
      <c r="S46" s="280"/>
      <c r="T46" s="307"/>
      <c r="V46" s="118"/>
      <c r="W46" s="115"/>
      <c r="X46" s="115"/>
    </row>
    <row r="47" spans="2:25" ht="12" customHeight="1" x14ac:dyDescent="0.25">
      <c r="B47" s="6">
        <v>36</v>
      </c>
      <c r="C47" s="103"/>
      <c r="D47" s="49"/>
      <c r="E47" s="125"/>
      <c r="F47" s="18"/>
      <c r="G47" s="10"/>
      <c r="H47" s="10"/>
      <c r="I47" s="10"/>
      <c r="J47" s="6"/>
      <c r="K47" s="13"/>
      <c r="L47" s="13"/>
      <c r="M47" s="13"/>
      <c r="N47" s="13"/>
      <c r="O47" s="13"/>
      <c r="P47" s="1"/>
      <c r="Q47" s="278"/>
      <c r="R47" s="281"/>
      <c r="S47" s="281"/>
      <c r="T47" s="307"/>
      <c r="U47" s="101"/>
      <c r="V47" s="122"/>
      <c r="W47" s="115"/>
      <c r="X47" s="115"/>
      <c r="Y47" s="121"/>
    </row>
    <row r="48" spans="2:25" ht="12" customHeight="1" x14ac:dyDescent="0.25">
      <c r="B48" s="23"/>
      <c r="C48" s="93"/>
      <c r="D48" s="49"/>
      <c r="E48" s="125"/>
      <c r="F48" s="20"/>
      <c r="G48" s="10"/>
      <c r="H48" s="10"/>
      <c r="I48" s="10"/>
      <c r="J48" s="6"/>
      <c r="K48" s="13"/>
      <c r="L48" s="13"/>
      <c r="M48" s="13"/>
      <c r="N48" s="13"/>
      <c r="O48" s="13"/>
      <c r="P48" s="1"/>
      <c r="Q48" s="276">
        <v>8</v>
      </c>
      <c r="R48" s="279"/>
      <c r="S48" s="279"/>
      <c r="T48" s="307"/>
    </row>
    <row r="49" spans="2:20" ht="12" customHeight="1" x14ac:dyDescent="0.25">
      <c r="B49" s="23"/>
      <c r="C49" s="93"/>
      <c r="D49" s="49"/>
      <c r="E49" s="19"/>
      <c r="F49" s="20"/>
      <c r="G49" s="10"/>
      <c r="H49" s="10"/>
      <c r="I49" s="10"/>
      <c r="J49" s="6"/>
      <c r="K49" s="13"/>
      <c r="L49" s="13"/>
      <c r="M49" s="13"/>
      <c r="N49" s="13"/>
      <c r="O49" s="13"/>
      <c r="P49" s="1"/>
      <c r="Q49" s="277"/>
      <c r="R49" s="280"/>
      <c r="S49" s="280"/>
      <c r="T49" s="307"/>
    </row>
    <row r="50" spans="2:20" ht="12" customHeight="1" x14ac:dyDescent="0.25">
      <c r="B50" s="23"/>
      <c r="C50" s="93"/>
      <c r="D50" s="52"/>
      <c r="E50" s="19"/>
      <c r="F50" s="20"/>
      <c r="G50" s="10"/>
      <c r="H50" s="10"/>
      <c r="I50" s="10"/>
      <c r="J50" s="6"/>
      <c r="K50" s="13"/>
      <c r="L50" s="13"/>
      <c r="M50" s="13"/>
      <c r="N50" s="13"/>
      <c r="O50" s="13"/>
      <c r="P50" s="1"/>
      <c r="Q50" s="277"/>
      <c r="R50" s="280"/>
      <c r="S50" s="280"/>
      <c r="T50" s="307"/>
    </row>
    <row r="51" spans="2:20" ht="12" customHeight="1" x14ac:dyDescent="0.25">
      <c r="B51" s="23"/>
      <c r="C51" s="93"/>
      <c r="D51" s="52"/>
      <c r="E51" s="19"/>
      <c r="F51" s="20"/>
      <c r="G51" s="10"/>
      <c r="H51" s="10"/>
      <c r="I51" s="10"/>
      <c r="J51" s="6"/>
      <c r="K51" s="13"/>
      <c r="L51" s="13"/>
      <c r="M51" s="13"/>
      <c r="N51" s="13"/>
      <c r="O51" s="13"/>
      <c r="P51" s="1"/>
      <c r="Q51" s="277"/>
      <c r="R51" s="280"/>
      <c r="S51" s="280"/>
      <c r="T51" s="307"/>
    </row>
    <row r="52" spans="2:20" ht="12" customHeight="1" x14ac:dyDescent="0.25">
      <c r="B52" s="23"/>
      <c r="C52" s="93"/>
      <c r="D52" s="52"/>
      <c r="E52" s="19"/>
      <c r="F52" s="20"/>
      <c r="G52" s="10"/>
      <c r="H52" s="10"/>
      <c r="I52" s="10"/>
      <c r="J52" s="6"/>
      <c r="K52" s="13"/>
      <c r="L52" s="13"/>
      <c r="M52" s="13"/>
      <c r="N52" s="13"/>
      <c r="O52" s="13"/>
      <c r="P52" s="1"/>
      <c r="Q52" s="277"/>
      <c r="R52" s="280"/>
      <c r="S52" s="280"/>
      <c r="T52" s="307"/>
    </row>
    <row r="53" spans="2:20" ht="12" customHeight="1" x14ac:dyDescent="0.25">
      <c r="B53" s="23"/>
      <c r="C53" s="93"/>
      <c r="D53" s="52"/>
      <c r="E53" s="19"/>
      <c r="F53" s="20"/>
      <c r="G53" s="10"/>
      <c r="H53" s="10"/>
      <c r="I53" s="10"/>
      <c r="J53" s="6"/>
      <c r="K53" s="13"/>
      <c r="L53" s="13"/>
      <c r="M53" s="13"/>
      <c r="N53" s="13"/>
      <c r="O53" s="13"/>
      <c r="P53" s="1"/>
      <c r="Q53" s="278"/>
      <c r="R53" s="281"/>
      <c r="S53" s="281"/>
      <c r="T53" s="307"/>
    </row>
    <row r="54" spans="2:20" ht="12" customHeight="1" x14ac:dyDescent="0.25">
      <c r="B54" s="23"/>
      <c r="C54" s="93"/>
      <c r="D54" s="6"/>
      <c r="E54" s="19"/>
      <c r="F54" s="20"/>
      <c r="G54" s="10"/>
      <c r="H54" s="10"/>
      <c r="I54" s="10"/>
      <c r="J54" s="6"/>
      <c r="K54" s="13"/>
      <c r="L54" s="13"/>
      <c r="M54" s="13"/>
      <c r="N54" s="13"/>
      <c r="O54" s="13"/>
      <c r="P54" s="1"/>
      <c r="Q54" s="276">
        <v>9</v>
      </c>
      <c r="R54" s="151"/>
      <c r="S54" s="151"/>
      <c r="T54" s="307"/>
    </row>
    <row r="55" spans="2:20" ht="12" customHeight="1" x14ac:dyDescent="0.25">
      <c r="B55" s="23"/>
      <c r="C55" s="93"/>
      <c r="D55" s="6"/>
      <c r="E55" s="19"/>
      <c r="F55" s="20"/>
      <c r="G55" s="10"/>
      <c r="H55" s="10"/>
      <c r="I55" s="10"/>
      <c r="J55" s="6"/>
      <c r="K55" s="13"/>
      <c r="L55" s="13"/>
      <c r="M55" s="13"/>
      <c r="N55" s="13"/>
      <c r="O55" s="13"/>
      <c r="P55" s="1"/>
      <c r="Q55" s="277"/>
      <c r="R55" s="152"/>
      <c r="S55" s="152"/>
      <c r="T55" s="307"/>
    </row>
    <row r="56" spans="2:20" ht="12" customHeight="1" x14ac:dyDescent="0.25">
      <c r="B56" s="23"/>
      <c r="C56" s="93"/>
      <c r="D56" s="6"/>
      <c r="E56" s="19"/>
      <c r="F56" s="20"/>
      <c r="G56" s="10"/>
      <c r="H56" s="10"/>
      <c r="I56" s="10"/>
      <c r="J56" s="6"/>
      <c r="K56" s="13"/>
      <c r="L56" s="13"/>
      <c r="M56" s="13"/>
      <c r="N56" s="13"/>
      <c r="O56" s="13"/>
      <c r="P56" s="1"/>
      <c r="Q56" s="277"/>
      <c r="R56" s="152"/>
      <c r="S56" s="152"/>
      <c r="T56" s="307"/>
    </row>
    <row r="57" spans="2:20" ht="12" customHeight="1" x14ac:dyDescent="0.25">
      <c r="B57" s="23"/>
      <c r="C57" s="93"/>
      <c r="D57" s="6"/>
      <c r="E57" s="19"/>
      <c r="F57" s="20"/>
      <c r="G57" s="10"/>
      <c r="H57" s="10"/>
      <c r="I57" s="10"/>
      <c r="J57" s="6"/>
      <c r="K57" s="13"/>
      <c r="L57" s="13"/>
      <c r="M57" s="13"/>
      <c r="N57" s="13"/>
      <c r="O57" s="13"/>
      <c r="P57" s="1"/>
      <c r="Q57" s="277"/>
      <c r="R57" s="152"/>
      <c r="S57" s="152"/>
      <c r="T57" s="307"/>
    </row>
    <row r="58" spans="2:20" ht="12" customHeight="1" x14ac:dyDescent="0.25">
      <c r="B58" s="21"/>
      <c r="C58" s="94"/>
      <c r="D58" s="7"/>
      <c r="E58" s="24"/>
      <c r="F58" s="22"/>
      <c r="G58" s="11"/>
      <c r="H58" s="11"/>
      <c r="I58" s="11"/>
      <c r="J58" s="7"/>
      <c r="K58" s="14"/>
      <c r="L58" s="14"/>
      <c r="M58" s="14"/>
      <c r="N58" s="14"/>
      <c r="O58" s="14"/>
      <c r="P58" s="2"/>
      <c r="Q58" s="278"/>
      <c r="R58" s="153"/>
      <c r="S58" s="153"/>
      <c r="T58" s="307"/>
    </row>
    <row r="59" spans="2:20" ht="12" customHeight="1" x14ac:dyDescent="0.25">
      <c r="B59" s="25"/>
      <c r="C59" s="95"/>
      <c r="D59" s="1"/>
      <c r="E59" s="25"/>
      <c r="F59" s="25"/>
      <c r="G59" s="1"/>
      <c r="H59" s="1"/>
      <c r="I59" s="1"/>
      <c r="J59" s="1"/>
      <c r="K59" s="1"/>
      <c r="L59" s="1"/>
      <c r="M59" s="1"/>
      <c r="N59" s="1"/>
      <c r="O59" s="1"/>
      <c r="P59" s="1"/>
      <c r="Q59" s="26"/>
      <c r="R59" s="1"/>
      <c r="S59" s="1"/>
      <c r="T59" s="1"/>
    </row>
    <row r="60" spans="2:20" ht="12.75" customHeight="1" x14ac:dyDescent="0.25">
      <c r="B60" s="3" t="s">
        <v>23</v>
      </c>
      <c r="C60" s="96"/>
      <c r="D60" s="3"/>
      <c r="E60" s="3">
        <f>COUNTIF(E12:E58,"L")</f>
        <v>22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2:20" ht="13.5" customHeight="1" x14ac:dyDescent="0.25">
      <c r="B61" s="3" t="s">
        <v>24</v>
      </c>
      <c r="C61" s="96"/>
      <c r="D61" s="3"/>
      <c r="E61" s="3">
        <f>COUNTIF(E12:E58,"P")</f>
        <v>12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2:20" x14ac:dyDescent="0.25">
      <c r="B62" s="3" t="s">
        <v>25</v>
      </c>
      <c r="C62" s="96"/>
      <c r="D62" s="3"/>
      <c r="E62" s="3">
        <f>SUM(E60:E61)</f>
        <v>34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2:20" ht="7.5" customHeight="1" x14ac:dyDescent="0.25">
      <c r="B63" s="3"/>
      <c r="C63" s="9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2:20" x14ac:dyDescent="0.25">
      <c r="B64" s="3"/>
      <c r="C64" s="96"/>
      <c r="D64" s="3" t="s">
        <v>26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82" t="str">
        <f>'REKAP  X'!H3</f>
        <v>Mataram,                         2023</v>
      </c>
      <c r="R64" s="3"/>
      <c r="S64" s="3"/>
      <c r="T64" s="3"/>
    </row>
    <row r="65" spans="2:20" x14ac:dyDescent="0.25">
      <c r="B65" s="3"/>
      <c r="C65" s="96"/>
      <c r="D65" s="3" t="s">
        <v>27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 t="s">
        <v>28</v>
      </c>
      <c r="R65" s="3"/>
      <c r="S65" s="3"/>
      <c r="T65" s="3"/>
    </row>
    <row r="66" spans="2:20" x14ac:dyDescent="0.25">
      <c r="B66" s="3"/>
      <c r="C66" s="9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2:20" ht="6" customHeight="1" x14ac:dyDescent="0.25">
      <c r="B67" s="3"/>
      <c r="C67" s="9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2:20" ht="9" customHeight="1" x14ac:dyDescent="0.25">
      <c r="B68" s="3"/>
      <c r="C68" s="9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2:20" x14ac:dyDescent="0.25">
      <c r="B69" s="3"/>
      <c r="C69" s="96"/>
      <c r="D69" s="47" t="s">
        <v>629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 t="s">
        <v>31</v>
      </c>
      <c r="R69" s="3"/>
      <c r="S69" s="3"/>
      <c r="T69" s="3"/>
    </row>
    <row r="70" spans="2:20" x14ac:dyDescent="0.25">
      <c r="B70" s="3"/>
      <c r="C70" s="96"/>
      <c r="D70" s="3" t="s">
        <v>29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 t="s">
        <v>30</v>
      </c>
      <c r="R70" s="3"/>
      <c r="S70" s="3"/>
      <c r="T70" s="3"/>
    </row>
  </sheetData>
  <sortState ref="D13:D47">
    <sortCondition ref="D12"/>
  </sortState>
  <mergeCells count="47">
    <mergeCell ref="U12:AA12"/>
    <mergeCell ref="V13:W13"/>
    <mergeCell ref="Z13:Z18"/>
    <mergeCell ref="B7:T7"/>
    <mergeCell ref="B10:B11"/>
    <mergeCell ref="C10:C11"/>
    <mergeCell ref="D10:D11"/>
    <mergeCell ref="E10:E11"/>
    <mergeCell ref="F10:F11"/>
    <mergeCell ref="G10:O10"/>
    <mergeCell ref="R10:R11"/>
    <mergeCell ref="S10:S11"/>
    <mergeCell ref="T10:T11"/>
    <mergeCell ref="Q12:Q16"/>
    <mergeCell ref="R12:R16"/>
    <mergeCell ref="S12:S16"/>
    <mergeCell ref="T12:T16"/>
    <mergeCell ref="Q17:Q21"/>
    <mergeCell ref="R17:R21"/>
    <mergeCell ref="S17:S21"/>
    <mergeCell ref="T17:T21"/>
    <mergeCell ref="Q22:Q26"/>
    <mergeCell ref="R22:R26"/>
    <mergeCell ref="S22:S26"/>
    <mergeCell ref="T22:T26"/>
    <mergeCell ref="Q27:Q31"/>
    <mergeCell ref="R27:R31"/>
    <mergeCell ref="S27:S31"/>
    <mergeCell ref="T27:T31"/>
    <mergeCell ref="Q32:Q36"/>
    <mergeCell ref="R32:R36"/>
    <mergeCell ref="S32:S36"/>
    <mergeCell ref="T32:T36"/>
    <mergeCell ref="Q37:Q41"/>
    <mergeCell ref="R37:R41"/>
    <mergeCell ref="S37:S41"/>
    <mergeCell ref="T37:T41"/>
    <mergeCell ref="Q54:Q58"/>
    <mergeCell ref="Q42:Q47"/>
    <mergeCell ref="R42:R47"/>
    <mergeCell ref="S42:S47"/>
    <mergeCell ref="T42:T47"/>
    <mergeCell ref="Q48:Q53"/>
    <mergeCell ref="R48:R53"/>
    <mergeCell ref="S48:S53"/>
    <mergeCell ref="T48:T53"/>
    <mergeCell ref="T54:T58"/>
  </mergeCells>
  <conditionalFormatting sqref="V41:V42 V46 D24:D26">
    <cfRule type="expression" dxfId="365" priority="7" stopIfTrue="1">
      <formula>MOD(ROW(),2)</formula>
    </cfRule>
  </conditionalFormatting>
  <conditionalFormatting sqref="D23 D21 D29">
    <cfRule type="expression" dxfId="364" priority="6" stopIfTrue="1">
      <formula>MOD(ROW(),2)</formula>
    </cfRule>
  </conditionalFormatting>
  <conditionalFormatting sqref="D33">
    <cfRule type="expression" dxfId="363" priority="5" stopIfTrue="1">
      <formula>MOD(ROW(),2)</formula>
    </cfRule>
  </conditionalFormatting>
  <conditionalFormatting sqref="D32">
    <cfRule type="expression" dxfId="362" priority="4" stopIfTrue="1">
      <formula>MOD(ROW(),2)</formula>
    </cfRule>
  </conditionalFormatting>
  <conditionalFormatting sqref="D22 D20 D28">
    <cfRule type="expression" dxfId="361" priority="3" stopIfTrue="1">
      <formula>MOD(ROW(),2)</formula>
    </cfRule>
  </conditionalFormatting>
  <conditionalFormatting sqref="D32">
    <cfRule type="expression" dxfId="360" priority="2" stopIfTrue="1">
      <formula>MOD(ROW(),2)</formula>
    </cfRule>
  </conditionalFormatting>
  <conditionalFormatting sqref="D31">
    <cfRule type="expression" dxfId="359" priority="1" stopIfTrue="1">
      <formula>MOD(ROW(),2)</formula>
    </cfRule>
  </conditionalFormatting>
  <pageMargins left="0.23622047244094491" right="0.23622047244094491" top="0.74803149606299213" bottom="0.78740157480314965" header="0.31496062992125984" footer="0.31496062992125984"/>
  <pageSetup paperSize="9" scale="90" orientation="portrait" horizontalDpi="360" verticalDpi="36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6:AA71"/>
  <sheetViews>
    <sheetView view="pageBreakPreview" topLeftCell="A13" zoomScaleNormal="100" zoomScaleSheetLayoutView="100" workbookViewId="0">
      <selection activeCell="D33" sqref="D33"/>
    </sheetView>
  </sheetViews>
  <sheetFormatPr defaultRowHeight="15" x14ac:dyDescent="0.25"/>
  <cols>
    <col min="1" max="1" width="4.42578125" customWidth="1"/>
    <col min="2" max="2" width="3.140625" style="54" customWidth="1"/>
    <col min="3" max="3" width="9" style="98" bestFit="1" customWidth="1"/>
    <col min="4" max="4" width="29.7109375" style="54" customWidth="1"/>
    <col min="5" max="5" width="3.140625" style="54" customWidth="1"/>
    <col min="6" max="6" width="4.28515625" style="54" customWidth="1"/>
    <col min="7" max="15" width="2.7109375" style="54" customWidth="1"/>
    <col min="16" max="16" width="1.42578125" style="54" customWidth="1"/>
    <col min="17" max="17" width="4" style="54" customWidth="1"/>
    <col min="18" max="18" width="5.7109375" style="54" customWidth="1"/>
    <col min="19" max="19" width="9.85546875" style="54" customWidth="1"/>
    <col min="20" max="20" width="6" style="54" customWidth="1"/>
    <col min="21" max="21" width="9.140625" style="54" customWidth="1"/>
    <col min="22" max="22" width="15" style="54" bestFit="1" customWidth="1"/>
    <col min="23" max="23" width="7.28515625" style="54" customWidth="1"/>
    <col min="24" max="24" width="8.140625" style="54" customWidth="1"/>
    <col min="25" max="25" width="10.7109375" style="54" bestFit="1" customWidth="1"/>
    <col min="26" max="26" width="8.5703125" style="54" customWidth="1"/>
    <col min="27" max="16384" width="9.140625" style="54"/>
  </cols>
  <sheetData>
    <row r="6" spans="2:27" ht="6.75" customHeight="1" x14ac:dyDescent="0.25"/>
    <row r="7" spans="2:27" ht="11.25" customHeight="1" x14ac:dyDescent="0.25">
      <c r="B7" s="261" t="str">
        <f>'REKAP  X'!H4</f>
        <v>DAFTAR HADIR SISWA SEMESTER GANJIL DAN JURNAL DIKLAT TAHUN PELAJARAN 2023/2024</v>
      </c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90"/>
    </row>
    <row r="8" spans="2:27" ht="12.75" customHeight="1" x14ac:dyDescent="0.25">
      <c r="B8" s="55" t="str">
        <f>'REKAP  X'!H1</f>
        <v>KELAS        : X</v>
      </c>
      <c r="C8" s="89"/>
      <c r="D8" s="28" t="s">
        <v>610</v>
      </c>
      <c r="E8" s="55"/>
      <c r="F8" s="55"/>
      <c r="G8" s="56"/>
      <c r="H8" s="55"/>
      <c r="I8" s="55"/>
      <c r="J8" s="55"/>
      <c r="K8" s="55"/>
      <c r="L8" s="28" t="str">
        <f>'REKAP  X'!H2</f>
        <v>Hari…………….………Tgl……………………..2023</v>
      </c>
      <c r="M8" s="55"/>
      <c r="N8" s="55"/>
      <c r="O8" s="55"/>
      <c r="P8" s="55"/>
      <c r="Q8" s="55"/>
      <c r="R8" s="55"/>
      <c r="S8" s="55"/>
      <c r="T8" s="55"/>
      <c r="U8" s="55"/>
    </row>
    <row r="9" spans="2:27" ht="7.5" customHeight="1" x14ac:dyDescent="0.25">
      <c r="B9" s="57"/>
      <c r="C9" s="99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</row>
    <row r="10" spans="2:27" ht="12" customHeight="1" x14ac:dyDescent="0.25">
      <c r="B10" s="262" t="s">
        <v>1</v>
      </c>
      <c r="C10" s="262" t="s">
        <v>2</v>
      </c>
      <c r="D10" s="262" t="s">
        <v>3</v>
      </c>
      <c r="E10" s="262" t="s">
        <v>4</v>
      </c>
      <c r="F10" s="262" t="s">
        <v>5</v>
      </c>
      <c r="G10" s="283" t="s">
        <v>6</v>
      </c>
      <c r="H10" s="284"/>
      <c r="I10" s="284"/>
      <c r="J10" s="284"/>
      <c r="K10" s="284"/>
      <c r="L10" s="284"/>
      <c r="M10" s="284"/>
      <c r="N10" s="284"/>
      <c r="O10" s="285"/>
      <c r="P10" s="59"/>
      <c r="Q10" s="154" t="s">
        <v>7</v>
      </c>
      <c r="R10" s="262" t="s">
        <v>8</v>
      </c>
      <c r="S10" s="262" t="s">
        <v>9</v>
      </c>
      <c r="T10" s="262" t="s">
        <v>10</v>
      </c>
      <c r="U10" s="123"/>
    </row>
    <row r="11" spans="2:27" ht="12" customHeight="1" x14ac:dyDescent="0.25">
      <c r="B11" s="263"/>
      <c r="C11" s="264"/>
      <c r="D11" s="263"/>
      <c r="E11" s="264"/>
      <c r="F11" s="263"/>
      <c r="G11" s="48" t="s">
        <v>11</v>
      </c>
      <c r="H11" s="48" t="s">
        <v>12</v>
      </c>
      <c r="I11" s="48" t="s">
        <v>13</v>
      </c>
      <c r="J11" s="48" t="s">
        <v>14</v>
      </c>
      <c r="K11" s="48" t="s">
        <v>15</v>
      </c>
      <c r="L11" s="48" t="s">
        <v>16</v>
      </c>
      <c r="M11" s="48" t="s">
        <v>17</v>
      </c>
      <c r="N11" s="48" t="s">
        <v>18</v>
      </c>
      <c r="O11" s="48" t="s">
        <v>19</v>
      </c>
      <c r="P11" s="59"/>
      <c r="Q11" s="154" t="s">
        <v>20</v>
      </c>
      <c r="R11" s="264"/>
      <c r="S11" s="264"/>
      <c r="T11" s="264"/>
      <c r="U11" s="123"/>
    </row>
    <row r="12" spans="2:27" ht="12" customHeight="1" x14ac:dyDescent="0.25">
      <c r="B12" s="60">
        <v>1</v>
      </c>
      <c r="C12" s="103">
        <v>23118672</v>
      </c>
      <c r="D12" s="239" t="s">
        <v>89</v>
      </c>
      <c r="E12" s="240" t="s">
        <v>21</v>
      </c>
      <c r="F12" s="61"/>
      <c r="G12" s="62"/>
      <c r="H12" s="62"/>
      <c r="I12" s="62"/>
      <c r="J12" s="63"/>
      <c r="K12" s="64"/>
      <c r="L12" s="64"/>
      <c r="M12" s="64"/>
      <c r="N12" s="64"/>
      <c r="O12" s="64"/>
      <c r="P12" s="26"/>
      <c r="Q12" s="276">
        <v>1</v>
      </c>
      <c r="R12" s="276"/>
      <c r="S12" s="276"/>
      <c r="T12" s="308"/>
      <c r="U12" s="270" t="s">
        <v>48</v>
      </c>
      <c r="V12" s="270"/>
      <c r="W12" s="270"/>
      <c r="X12" s="270"/>
      <c r="Y12" s="270"/>
      <c r="Z12" s="270"/>
      <c r="AA12" s="271"/>
    </row>
    <row r="13" spans="2:27" ht="12" customHeight="1" x14ac:dyDescent="0.25">
      <c r="B13" s="65">
        <v>2</v>
      </c>
      <c r="C13" s="103">
        <v>23118673</v>
      </c>
      <c r="D13" s="200" t="s">
        <v>90</v>
      </c>
      <c r="E13" s="236" t="s">
        <v>22</v>
      </c>
      <c r="F13" s="67"/>
      <c r="G13" s="68"/>
      <c r="H13" s="68"/>
      <c r="I13" s="68"/>
      <c r="J13" s="69"/>
      <c r="K13" s="70"/>
      <c r="L13" s="70"/>
      <c r="M13" s="70"/>
      <c r="N13" s="70"/>
      <c r="O13" s="70"/>
      <c r="P13" s="26"/>
      <c r="Q13" s="277"/>
      <c r="R13" s="277"/>
      <c r="S13" s="277"/>
      <c r="T13" s="308"/>
      <c r="U13" s="145"/>
      <c r="V13" s="272" t="s">
        <v>54</v>
      </c>
      <c r="W13" s="271"/>
      <c r="X13" s="133" t="s">
        <v>22</v>
      </c>
      <c r="Y13" s="133" t="s">
        <v>21</v>
      </c>
      <c r="Z13" s="273"/>
      <c r="AA13" s="132" t="s">
        <v>64</v>
      </c>
    </row>
    <row r="14" spans="2:27" ht="12" customHeight="1" x14ac:dyDescent="0.25">
      <c r="B14" s="65">
        <v>3</v>
      </c>
      <c r="C14" s="103">
        <v>23118674</v>
      </c>
      <c r="D14" s="200" t="s">
        <v>91</v>
      </c>
      <c r="E14" s="236" t="s">
        <v>22</v>
      </c>
      <c r="F14" s="67"/>
      <c r="G14" s="68"/>
      <c r="H14" s="68"/>
      <c r="I14" s="68"/>
      <c r="J14" s="69"/>
      <c r="K14" s="70"/>
      <c r="L14" s="70"/>
      <c r="M14" s="70"/>
      <c r="N14" s="70"/>
      <c r="O14" s="70"/>
      <c r="P14" s="26"/>
      <c r="Q14" s="277"/>
      <c r="R14" s="277"/>
      <c r="S14" s="277"/>
      <c r="T14" s="308"/>
      <c r="U14" s="145" t="s">
        <v>11</v>
      </c>
      <c r="V14" s="130" t="s">
        <v>65</v>
      </c>
      <c r="W14" s="130">
        <f>COUNTIF(F11:F50,"I")</f>
        <v>0</v>
      </c>
      <c r="X14" s="132">
        <f>COUNTIFS($E$12:$E$48,"L",$F$12:$F$48,"I")</f>
        <v>0</v>
      </c>
      <c r="Y14" s="132">
        <f>COUNTIFS($E$12:$E$48,"P",$F$12:$F$48,"I")</f>
        <v>0</v>
      </c>
      <c r="Z14" s="274"/>
      <c r="AA14" s="131">
        <f>X14+Y14</f>
        <v>0</v>
      </c>
    </row>
    <row r="15" spans="2:27" ht="12" customHeight="1" x14ac:dyDescent="0.25">
      <c r="B15" s="65">
        <v>4</v>
      </c>
      <c r="C15" s="103">
        <v>23118675</v>
      </c>
      <c r="D15" s="200" t="s">
        <v>92</v>
      </c>
      <c r="E15" s="236" t="s">
        <v>22</v>
      </c>
      <c r="F15" s="67"/>
      <c r="G15" s="68"/>
      <c r="H15" s="68"/>
      <c r="I15" s="68"/>
      <c r="J15" s="69"/>
      <c r="K15" s="70"/>
      <c r="L15" s="70"/>
      <c r="M15" s="70"/>
      <c r="N15" s="70"/>
      <c r="O15" s="70"/>
      <c r="P15" s="26"/>
      <c r="Q15" s="277"/>
      <c r="R15" s="277"/>
      <c r="S15" s="277"/>
      <c r="T15" s="308"/>
      <c r="U15" s="145" t="s">
        <v>43</v>
      </c>
      <c r="V15" s="130" t="s">
        <v>66</v>
      </c>
      <c r="W15" s="130">
        <f>COUNTIF(F11:F50,"H")</f>
        <v>0</v>
      </c>
      <c r="X15" s="132">
        <f>COUNTIFS($E$12:$E$48,"L",$F$12:$F$48,"H")</f>
        <v>0</v>
      </c>
      <c r="Y15" s="132">
        <f>COUNTIFS($E$12:$E$48,"P",$F$12:$F$48,"H")</f>
        <v>0</v>
      </c>
      <c r="Z15" s="274"/>
      <c r="AA15" s="131">
        <f t="shared" ref="AA15:AA17" si="0">X15+Y15</f>
        <v>0</v>
      </c>
    </row>
    <row r="16" spans="2:27" ht="12" customHeight="1" x14ac:dyDescent="0.25">
      <c r="B16" s="65">
        <v>5</v>
      </c>
      <c r="C16" s="103">
        <v>23118676</v>
      </c>
      <c r="D16" s="200" t="s">
        <v>93</v>
      </c>
      <c r="E16" s="236" t="s">
        <v>22</v>
      </c>
      <c r="F16" s="67"/>
      <c r="G16" s="68"/>
      <c r="H16" s="68"/>
      <c r="I16" s="68"/>
      <c r="J16" s="69"/>
      <c r="K16" s="70"/>
      <c r="L16" s="70"/>
      <c r="M16" s="70"/>
      <c r="N16" s="70"/>
      <c r="O16" s="70"/>
      <c r="P16" s="26"/>
      <c r="Q16" s="278"/>
      <c r="R16" s="278"/>
      <c r="S16" s="278"/>
      <c r="T16" s="308"/>
      <c r="U16" s="145" t="s">
        <v>53</v>
      </c>
      <c r="V16" s="130" t="s">
        <v>67</v>
      </c>
      <c r="W16" s="130">
        <f>COUNTIF(F11:F50,"KP")</f>
        <v>0</v>
      </c>
      <c r="X16" s="132">
        <f>COUNTIFS($E$12:$E$48,"L",$F$12:$F$48,"KP")</f>
        <v>0</v>
      </c>
      <c r="Y16" s="132">
        <f>COUNTIFS($E$12:$E$48,"P",$F$12:$F$48,"KP")</f>
        <v>0</v>
      </c>
      <c r="Z16" s="274"/>
      <c r="AA16" s="131">
        <f t="shared" si="0"/>
        <v>0</v>
      </c>
    </row>
    <row r="17" spans="2:27" ht="12" customHeight="1" x14ac:dyDescent="0.25">
      <c r="B17" s="65">
        <v>6</v>
      </c>
      <c r="C17" s="103">
        <v>23118677</v>
      </c>
      <c r="D17" s="200" t="s">
        <v>94</v>
      </c>
      <c r="E17" s="236" t="s">
        <v>22</v>
      </c>
      <c r="F17" s="67"/>
      <c r="G17" s="68"/>
      <c r="H17" s="68"/>
      <c r="I17" s="68"/>
      <c r="J17" s="69"/>
      <c r="K17" s="70"/>
      <c r="L17" s="70"/>
      <c r="M17" s="70"/>
      <c r="N17" s="70"/>
      <c r="O17" s="70"/>
      <c r="P17" s="26"/>
      <c r="Q17" s="276">
        <v>2</v>
      </c>
      <c r="R17" s="276"/>
      <c r="S17" s="276"/>
      <c r="T17" s="308"/>
      <c r="U17" s="145" t="s">
        <v>52</v>
      </c>
      <c r="V17" s="130" t="s">
        <v>68</v>
      </c>
      <c r="W17" s="130">
        <f>COUNTIF(F11:F50,"KK")</f>
        <v>0</v>
      </c>
      <c r="X17" s="132">
        <f>COUNTIFS($E$12:$E$48,"L",$F$12:$F$48,"KK")</f>
        <v>0</v>
      </c>
      <c r="Y17" s="132">
        <f>COUNTIFS($E$12:$E$48,"P",$F$12:$F$48,"KK")</f>
        <v>0</v>
      </c>
      <c r="Z17" s="274"/>
      <c r="AA17" s="131">
        <f t="shared" si="0"/>
        <v>0</v>
      </c>
    </row>
    <row r="18" spans="2:27" ht="12" customHeight="1" x14ac:dyDescent="0.25">
      <c r="B18" s="65">
        <v>7</v>
      </c>
      <c r="C18" s="103">
        <v>23118678</v>
      </c>
      <c r="D18" s="200" t="s">
        <v>95</v>
      </c>
      <c r="E18" s="236" t="s">
        <v>21</v>
      </c>
      <c r="F18" s="67"/>
      <c r="G18" s="68"/>
      <c r="H18" s="68"/>
      <c r="I18" s="68"/>
      <c r="J18" s="69"/>
      <c r="K18" s="70"/>
      <c r="L18" s="70"/>
      <c r="M18" s="70"/>
      <c r="N18" s="70"/>
      <c r="O18" s="70"/>
      <c r="P18" s="26"/>
      <c r="Q18" s="277"/>
      <c r="R18" s="277"/>
      <c r="S18" s="277"/>
      <c r="T18" s="308"/>
      <c r="U18" s="145" t="s">
        <v>61</v>
      </c>
      <c r="V18" s="130" t="s">
        <v>62</v>
      </c>
      <c r="W18" s="130">
        <f>COUNTIF(F12:F51,"B")</f>
        <v>0</v>
      </c>
      <c r="X18" s="132">
        <f>COUNTIFS($E$12:$E$48,"L",$F$12:$F$48,"B")</f>
        <v>0</v>
      </c>
      <c r="Y18" s="132">
        <f>COUNTIFS($E$12:$E$48,"P",$F$12:$F$48,"B")</f>
        <v>0</v>
      </c>
      <c r="Z18" s="275"/>
      <c r="AA18" s="131">
        <f>X18+Y18</f>
        <v>0</v>
      </c>
    </row>
    <row r="19" spans="2:27" ht="12" customHeight="1" x14ac:dyDescent="0.25">
      <c r="B19" s="65">
        <v>8</v>
      </c>
      <c r="C19" s="103">
        <v>23118679</v>
      </c>
      <c r="D19" s="200" t="s">
        <v>96</v>
      </c>
      <c r="E19" s="236" t="s">
        <v>22</v>
      </c>
      <c r="F19" s="67"/>
      <c r="G19" s="68"/>
      <c r="H19" s="68"/>
      <c r="I19" s="68"/>
      <c r="J19" s="69"/>
      <c r="K19" s="70"/>
      <c r="L19" s="70"/>
      <c r="M19" s="70"/>
      <c r="N19" s="70"/>
      <c r="O19" s="70"/>
      <c r="P19" s="26"/>
      <c r="Q19" s="277"/>
      <c r="R19" s="277"/>
      <c r="S19" s="277"/>
      <c r="T19" s="308"/>
      <c r="U19" s="145"/>
      <c r="V19" s="134" t="s">
        <v>50</v>
      </c>
      <c r="W19" s="135">
        <f>SUM(W14:W17)</f>
        <v>0</v>
      </c>
      <c r="X19" s="133">
        <f>SUM(X14:X17)</f>
        <v>0</v>
      </c>
      <c r="Y19" s="133">
        <f>SUM(Y14:Y17)</f>
        <v>0</v>
      </c>
      <c r="Z19" s="133">
        <f>SUM(X19:Y19)</f>
        <v>0</v>
      </c>
      <c r="AA19" s="132">
        <f>SUM(AA14:AA18)</f>
        <v>0</v>
      </c>
    </row>
    <row r="20" spans="2:27" ht="12" customHeight="1" x14ac:dyDescent="0.25">
      <c r="B20" s="65">
        <v>9</v>
      </c>
      <c r="C20" s="103">
        <v>23118680</v>
      </c>
      <c r="D20" s="200" t="s">
        <v>97</v>
      </c>
      <c r="E20" s="236" t="s">
        <v>22</v>
      </c>
      <c r="F20" s="67"/>
      <c r="G20" s="68"/>
      <c r="H20" s="68"/>
      <c r="I20" s="68"/>
      <c r="J20" s="69"/>
      <c r="K20" s="70"/>
      <c r="L20" s="70"/>
      <c r="M20" s="70"/>
      <c r="N20" s="70"/>
      <c r="O20" s="70"/>
      <c r="P20" s="26"/>
      <c r="Q20" s="277"/>
      <c r="R20" s="277"/>
      <c r="S20" s="277"/>
      <c r="T20" s="308"/>
      <c r="U20" s="101"/>
    </row>
    <row r="21" spans="2:27" ht="12" customHeight="1" x14ac:dyDescent="0.25">
      <c r="B21" s="65">
        <v>10</v>
      </c>
      <c r="C21" s="103">
        <v>23118681</v>
      </c>
      <c r="D21" s="200" t="s">
        <v>98</v>
      </c>
      <c r="E21" s="236" t="s">
        <v>22</v>
      </c>
      <c r="F21" s="67"/>
      <c r="G21" s="68"/>
      <c r="H21" s="68"/>
      <c r="I21" s="68"/>
      <c r="J21" s="69"/>
      <c r="K21" s="70"/>
      <c r="L21" s="70"/>
      <c r="M21" s="70"/>
      <c r="N21" s="70"/>
      <c r="O21" s="70"/>
      <c r="P21" s="26"/>
      <c r="Q21" s="278"/>
      <c r="R21" s="278"/>
      <c r="S21" s="278"/>
      <c r="T21" s="308"/>
      <c r="U21" s="101"/>
      <c r="V21" s="54" t="s">
        <v>46</v>
      </c>
    </row>
    <row r="22" spans="2:27" ht="12" customHeight="1" x14ac:dyDescent="0.25">
      <c r="B22" s="65">
        <v>11</v>
      </c>
      <c r="C22" s="103">
        <v>23118682</v>
      </c>
      <c r="D22" s="200" t="s">
        <v>99</v>
      </c>
      <c r="E22" s="236" t="s">
        <v>22</v>
      </c>
      <c r="F22" s="67"/>
      <c r="G22" s="68"/>
      <c r="H22" s="68"/>
      <c r="I22" s="68"/>
      <c r="J22" s="69"/>
      <c r="K22" s="70"/>
      <c r="L22" s="70"/>
      <c r="M22" s="70"/>
      <c r="N22" s="70"/>
      <c r="O22" s="70"/>
      <c r="P22" s="26"/>
      <c r="Q22" s="276">
        <v>3</v>
      </c>
      <c r="R22" s="276"/>
      <c r="S22" s="276"/>
      <c r="T22" s="308"/>
      <c r="U22" s="101"/>
      <c r="V22" s="111" t="s">
        <v>47</v>
      </c>
      <c r="AA22" s="111" t="s">
        <v>58</v>
      </c>
    </row>
    <row r="23" spans="2:27" ht="12" customHeight="1" x14ac:dyDescent="0.25">
      <c r="B23" s="65">
        <v>12</v>
      </c>
      <c r="C23" s="103">
        <v>23118683</v>
      </c>
      <c r="D23" s="200" t="s">
        <v>100</v>
      </c>
      <c r="E23" s="236" t="s">
        <v>22</v>
      </c>
      <c r="F23" s="67"/>
      <c r="G23" s="68"/>
      <c r="H23" s="68"/>
      <c r="I23" s="68"/>
      <c r="J23" s="69"/>
      <c r="K23" s="70"/>
      <c r="L23" s="70"/>
      <c r="M23" s="70"/>
      <c r="N23" s="70"/>
      <c r="O23" s="70"/>
      <c r="P23" s="26"/>
      <c r="Q23" s="277"/>
      <c r="R23" s="277"/>
      <c r="S23" s="277"/>
      <c r="T23" s="308"/>
      <c r="U23" s="101"/>
      <c r="V23" s="138"/>
      <c r="W23" s="129"/>
      <c r="X23" s="110"/>
      <c r="Y23" s="105"/>
    </row>
    <row r="24" spans="2:27" ht="12" customHeight="1" x14ac:dyDescent="0.25">
      <c r="B24" s="65">
        <v>13</v>
      </c>
      <c r="C24" s="103">
        <v>23118684</v>
      </c>
      <c r="D24" s="200" t="s">
        <v>101</v>
      </c>
      <c r="E24" s="236" t="s">
        <v>22</v>
      </c>
      <c r="F24" s="67"/>
      <c r="G24" s="68"/>
      <c r="H24" s="68"/>
      <c r="I24" s="68"/>
      <c r="J24" s="69"/>
      <c r="K24" s="70"/>
      <c r="L24" s="70"/>
      <c r="M24" s="70"/>
      <c r="N24" s="70"/>
      <c r="O24" s="70"/>
      <c r="P24" s="26"/>
      <c r="Q24" s="277"/>
      <c r="R24" s="277"/>
      <c r="S24" s="277"/>
      <c r="T24" s="308"/>
      <c r="U24" s="101"/>
    </row>
    <row r="25" spans="2:27" ht="12" customHeight="1" x14ac:dyDescent="0.25">
      <c r="B25" s="65">
        <v>14</v>
      </c>
      <c r="C25" s="103">
        <v>23118685</v>
      </c>
      <c r="D25" s="200" t="s">
        <v>102</v>
      </c>
      <c r="E25" s="236" t="s">
        <v>22</v>
      </c>
      <c r="F25" s="67"/>
      <c r="G25" s="68"/>
      <c r="H25" s="68"/>
      <c r="I25" s="68"/>
      <c r="J25" s="69"/>
      <c r="K25" s="70"/>
      <c r="L25" s="70"/>
      <c r="M25" s="70"/>
      <c r="N25" s="70"/>
      <c r="O25" s="70"/>
      <c r="P25" s="26"/>
      <c r="Q25" s="277"/>
      <c r="R25" s="277"/>
      <c r="S25" s="277"/>
      <c r="T25" s="308"/>
      <c r="U25" s="101"/>
    </row>
    <row r="26" spans="2:27" ht="12" customHeight="1" x14ac:dyDescent="0.25">
      <c r="B26" s="65">
        <v>15</v>
      </c>
      <c r="C26" s="103">
        <v>23118686</v>
      </c>
      <c r="D26" s="200" t="s">
        <v>103</v>
      </c>
      <c r="E26" s="236" t="s">
        <v>22</v>
      </c>
      <c r="F26" s="67"/>
      <c r="G26" s="68"/>
      <c r="H26" s="68"/>
      <c r="I26" s="68"/>
      <c r="J26" s="69"/>
      <c r="K26" s="70"/>
      <c r="L26" s="70"/>
      <c r="M26" s="70"/>
      <c r="N26" s="70"/>
      <c r="O26" s="70"/>
      <c r="P26" s="26"/>
      <c r="Q26" s="278"/>
      <c r="R26" s="278"/>
      <c r="S26" s="278"/>
      <c r="T26" s="308"/>
      <c r="U26" s="101"/>
    </row>
    <row r="27" spans="2:27" ht="12" customHeight="1" x14ac:dyDescent="0.25">
      <c r="B27" s="65">
        <v>16</v>
      </c>
      <c r="C27" s="103">
        <v>23118687</v>
      </c>
      <c r="D27" s="200" t="s">
        <v>104</v>
      </c>
      <c r="E27" s="236" t="s">
        <v>21</v>
      </c>
      <c r="F27" s="67"/>
      <c r="G27" s="68"/>
      <c r="H27" s="68"/>
      <c r="I27" s="68"/>
      <c r="J27" s="69"/>
      <c r="K27" s="70"/>
      <c r="L27" s="70"/>
      <c r="M27" s="70"/>
      <c r="N27" s="70"/>
      <c r="O27" s="70"/>
      <c r="P27" s="26"/>
      <c r="Q27" s="276">
        <v>4</v>
      </c>
      <c r="R27" s="276"/>
      <c r="S27" s="276"/>
      <c r="T27" s="308"/>
      <c r="U27" s="101"/>
    </row>
    <row r="28" spans="2:27" ht="12" customHeight="1" x14ac:dyDescent="0.25">
      <c r="B28" s="65">
        <v>17</v>
      </c>
      <c r="C28" s="103">
        <v>23118688</v>
      </c>
      <c r="D28" s="200" t="s">
        <v>105</v>
      </c>
      <c r="E28" s="236" t="s">
        <v>22</v>
      </c>
      <c r="F28" s="67"/>
      <c r="G28" s="68"/>
      <c r="H28" s="68"/>
      <c r="I28" s="68"/>
      <c r="J28" s="69"/>
      <c r="K28" s="70"/>
      <c r="L28" s="70"/>
      <c r="M28" s="70"/>
      <c r="N28" s="70"/>
      <c r="O28" s="70"/>
      <c r="P28" s="26"/>
      <c r="Q28" s="277"/>
      <c r="R28" s="277"/>
      <c r="S28" s="277"/>
      <c r="T28" s="308"/>
      <c r="U28" s="101"/>
    </row>
    <row r="29" spans="2:27" ht="12" customHeight="1" x14ac:dyDescent="0.25">
      <c r="B29" s="65">
        <v>18</v>
      </c>
      <c r="C29" s="103">
        <v>23118689</v>
      </c>
      <c r="D29" s="200" t="s">
        <v>106</v>
      </c>
      <c r="E29" s="236" t="s">
        <v>21</v>
      </c>
      <c r="F29" s="67"/>
      <c r="G29" s="68"/>
      <c r="H29" s="68"/>
      <c r="I29" s="68"/>
      <c r="J29" s="69"/>
      <c r="K29" s="70"/>
      <c r="L29" s="70"/>
      <c r="M29" s="70"/>
      <c r="N29" s="70"/>
      <c r="O29" s="70"/>
      <c r="P29" s="26"/>
      <c r="Q29" s="277"/>
      <c r="R29" s="277"/>
      <c r="S29" s="277"/>
      <c r="T29" s="308"/>
      <c r="U29" s="101"/>
    </row>
    <row r="30" spans="2:27" ht="12" customHeight="1" x14ac:dyDescent="0.25">
      <c r="B30" s="65">
        <v>19</v>
      </c>
      <c r="C30" s="103">
        <v>23118690</v>
      </c>
      <c r="D30" s="200" t="s">
        <v>107</v>
      </c>
      <c r="E30" s="236" t="s">
        <v>22</v>
      </c>
      <c r="F30" s="67"/>
      <c r="G30" s="68"/>
      <c r="H30" s="68"/>
      <c r="I30" s="68"/>
      <c r="J30" s="69"/>
      <c r="K30" s="70"/>
      <c r="L30" s="70"/>
      <c r="M30" s="70"/>
      <c r="N30" s="70"/>
      <c r="O30" s="70"/>
      <c r="P30" s="26"/>
      <c r="Q30" s="277"/>
      <c r="R30" s="277"/>
      <c r="S30" s="277"/>
      <c r="T30" s="308"/>
      <c r="U30" s="101"/>
    </row>
    <row r="31" spans="2:27" ht="12" customHeight="1" x14ac:dyDescent="0.25">
      <c r="B31" s="65">
        <v>20</v>
      </c>
      <c r="C31" s="103">
        <v>23118691</v>
      </c>
      <c r="D31" s="200" t="s">
        <v>108</v>
      </c>
      <c r="E31" s="236" t="s">
        <v>21</v>
      </c>
      <c r="F31" s="67"/>
      <c r="G31" s="68"/>
      <c r="H31" s="68"/>
      <c r="I31" s="68"/>
      <c r="J31" s="69"/>
      <c r="K31" s="70"/>
      <c r="L31" s="70"/>
      <c r="M31" s="70"/>
      <c r="N31" s="70"/>
      <c r="O31" s="70"/>
      <c r="P31" s="26"/>
      <c r="Q31" s="278"/>
      <c r="R31" s="278"/>
      <c r="S31" s="278"/>
      <c r="T31" s="308"/>
      <c r="U31" s="101"/>
    </row>
    <row r="32" spans="2:27" ht="12" customHeight="1" x14ac:dyDescent="0.25">
      <c r="B32" s="65">
        <v>21</v>
      </c>
      <c r="C32" s="103">
        <v>23118692</v>
      </c>
      <c r="D32" s="200" t="s">
        <v>109</v>
      </c>
      <c r="E32" s="236" t="s">
        <v>22</v>
      </c>
      <c r="F32" s="67"/>
      <c r="G32" s="68"/>
      <c r="H32" s="68"/>
      <c r="I32" s="68"/>
      <c r="J32" s="69"/>
      <c r="K32" s="70"/>
      <c r="L32" s="70"/>
      <c r="M32" s="70"/>
      <c r="N32" s="70"/>
      <c r="O32" s="70"/>
      <c r="P32" s="26"/>
      <c r="Q32" s="276">
        <v>5</v>
      </c>
      <c r="R32" s="276"/>
      <c r="S32" s="276"/>
      <c r="T32" s="276"/>
      <c r="U32" s="101"/>
    </row>
    <row r="33" spans="2:21" ht="12" customHeight="1" x14ac:dyDescent="0.25">
      <c r="B33" s="65">
        <v>22</v>
      </c>
      <c r="C33" s="103">
        <v>23118693</v>
      </c>
      <c r="D33" s="200" t="s">
        <v>648</v>
      </c>
      <c r="E33" s="236" t="s">
        <v>22</v>
      </c>
      <c r="F33" s="67"/>
      <c r="G33" s="68"/>
      <c r="H33" s="68"/>
      <c r="I33" s="68"/>
      <c r="J33" s="69"/>
      <c r="K33" s="70"/>
      <c r="L33" s="70"/>
      <c r="M33" s="70"/>
      <c r="N33" s="70"/>
      <c r="O33" s="70"/>
      <c r="P33" s="26"/>
      <c r="Q33" s="277"/>
      <c r="R33" s="277"/>
      <c r="S33" s="277"/>
      <c r="T33" s="277"/>
      <c r="U33" s="101"/>
    </row>
    <row r="34" spans="2:21" ht="12" customHeight="1" x14ac:dyDescent="0.25">
      <c r="B34" s="65">
        <v>23</v>
      </c>
      <c r="C34" s="103">
        <v>23118694</v>
      </c>
      <c r="D34" s="200" t="s">
        <v>110</v>
      </c>
      <c r="E34" s="236" t="s">
        <v>22</v>
      </c>
      <c r="F34" s="67"/>
      <c r="G34" s="68"/>
      <c r="H34" s="68"/>
      <c r="I34" s="68"/>
      <c r="J34" s="69"/>
      <c r="K34" s="70"/>
      <c r="L34" s="70"/>
      <c r="M34" s="70"/>
      <c r="N34" s="70"/>
      <c r="O34" s="70"/>
      <c r="P34" s="26"/>
      <c r="Q34" s="277"/>
      <c r="R34" s="277"/>
      <c r="S34" s="277"/>
      <c r="T34" s="277"/>
      <c r="U34" s="101"/>
    </row>
    <row r="35" spans="2:21" ht="12" customHeight="1" x14ac:dyDescent="0.25">
      <c r="B35" s="65">
        <v>24</v>
      </c>
      <c r="C35" s="103">
        <v>23118695</v>
      </c>
      <c r="D35" s="200" t="s">
        <v>111</v>
      </c>
      <c r="E35" s="236" t="s">
        <v>22</v>
      </c>
      <c r="F35" s="67"/>
      <c r="G35" s="68"/>
      <c r="H35" s="68"/>
      <c r="I35" s="68"/>
      <c r="J35" s="69"/>
      <c r="K35" s="70"/>
      <c r="L35" s="70"/>
      <c r="M35" s="70"/>
      <c r="N35" s="70"/>
      <c r="O35" s="70"/>
      <c r="P35" s="26"/>
      <c r="Q35" s="277"/>
      <c r="R35" s="277"/>
      <c r="S35" s="277"/>
      <c r="T35" s="277"/>
      <c r="U35" s="101"/>
    </row>
    <row r="36" spans="2:21" ht="12" customHeight="1" x14ac:dyDescent="0.25">
      <c r="B36" s="65">
        <v>25</v>
      </c>
      <c r="C36" s="103">
        <v>23118696</v>
      </c>
      <c r="D36" s="200" t="s">
        <v>112</v>
      </c>
      <c r="E36" s="236" t="s">
        <v>22</v>
      </c>
      <c r="F36" s="67"/>
      <c r="G36" s="68"/>
      <c r="H36" s="68"/>
      <c r="I36" s="68"/>
      <c r="J36" s="69"/>
      <c r="K36" s="70"/>
      <c r="L36" s="70"/>
      <c r="M36" s="70"/>
      <c r="N36" s="70"/>
      <c r="O36" s="70"/>
      <c r="P36" s="26"/>
      <c r="Q36" s="278"/>
      <c r="R36" s="278"/>
      <c r="S36" s="278"/>
      <c r="T36" s="278"/>
      <c r="U36" s="101"/>
    </row>
    <row r="37" spans="2:21" ht="12" customHeight="1" x14ac:dyDescent="0.25">
      <c r="B37" s="65">
        <v>26</v>
      </c>
      <c r="C37" s="103">
        <v>23118697</v>
      </c>
      <c r="D37" s="200" t="s">
        <v>113</v>
      </c>
      <c r="E37" s="236" t="s">
        <v>22</v>
      </c>
      <c r="F37" s="83"/>
      <c r="G37" s="68"/>
      <c r="H37" s="68"/>
      <c r="I37" s="68"/>
      <c r="J37" s="69"/>
      <c r="K37" s="70"/>
      <c r="L37" s="70"/>
      <c r="M37" s="70"/>
      <c r="N37" s="70"/>
      <c r="O37" s="70"/>
      <c r="P37" s="26"/>
      <c r="Q37" s="276">
        <v>6</v>
      </c>
      <c r="R37" s="276"/>
      <c r="S37" s="276"/>
      <c r="T37" s="276"/>
      <c r="U37" s="101"/>
    </row>
    <row r="38" spans="2:21" ht="12" customHeight="1" x14ac:dyDescent="0.25">
      <c r="B38" s="65">
        <v>27</v>
      </c>
      <c r="C38" s="103">
        <v>23118698</v>
      </c>
      <c r="D38" s="200" t="s">
        <v>114</v>
      </c>
      <c r="E38" s="236" t="s">
        <v>21</v>
      </c>
      <c r="F38" s="67"/>
      <c r="G38" s="68"/>
      <c r="H38" s="68"/>
      <c r="I38" s="68"/>
      <c r="J38" s="69"/>
      <c r="K38" s="70"/>
      <c r="L38" s="70"/>
      <c r="M38" s="70"/>
      <c r="N38" s="70"/>
      <c r="O38" s="70"/>
      <c r="P38" s="26"/>
      <c r="Q38" s="277"/>
      <c r="R38" s="277"/>
      <c r="S38" s="277"/>
      <c r="T38" s="277"/>
      <c r="U38" s="101"/>
    </row>
    <row r="39" spans="2:21" ht="12" customHeight="1" x14ac:dyDescent="0.25">
      <c r="B39" s="65">
        <v>28</v>
      </c>
      <c r="C39" s="103">
        <v>23118699</v>
      </c>
      <c r="D39" s="200" t="s">
        <v>115</v>
      </c>
      <c r="E39" s="236" t="s">
        <v>22</v>
      </c>
      <c r="F39" s="67"/>
      <c r="G39" s="68"/>
      <c r="H39" s="68"/>
      <c r="I39" s="68"/>
      <c r="J39" s="69"/>
      <c r="K39" s="70"/>
      <c r="L39" s="70"/>
      <c r="M39" s="70"/>
      <c r="N39" s="70"/>
      <c r="O39" s="70"/>
      <c r="P39" s="26"/>
      <c r="Q39" s="277"/>
      <c r="R39" s="277"/>
      <c r="S39" s="277"/>
      <c r="T39" s="277"/>
      <c r="U39" s="101"/>
    </row>
    <row r="40" spans="2:21" ht="12" customHeight="1" x14ac:dyDescent="0.25">
      <c r="B40" s="65">
        <v>29</v>
      </c>
      <c r="C40" s="103">
        <v>23118700</v>
      </c>
      <c r="D40" s="200" t="s">
        <v>116</v>
      </c>
      <c r="E40" s="236" t="s">
        <v>21</v>
      </c>
      <c r="F40" s="67"/>
      <c r="G40" s="68"/>
      <c r="H40" s="68"/>
      <c r="I40" s="68"/>
      <c r="J40" s="69"/>
      <c r="K40" s="70"/>
      <c r="L40" s="70"/>
      <c r="M40" s="70"/>
      <c r="N40" s="70"/>
      <c r="O40" s="70"/>
      <c r="P40" s="26"/>
      <c r="Q40" s="277"/>
      <c r="R40" s="277"/>
      <c r="S40" s="277"/>
      <c r="T40" s="277"/>
      <c r="U40" s="101"/>
    </row>
    <row r="41" spans="2:21" ht="12" customHeight="1" x14ac:dyDescent="0.25">
      <c r="B41" s="65">
        <v>30</v>
      </c>
      <c r="C41" s="103">
        <v>23118701</v>
      </c>
      <c r="D41" s="200" t="s">
        <v>117</v>
      </c>
      <c r="E41" s="236" t="s">
        <v>21</v>
      </c>
      <c r="F41" s="67"/>
      <c r="G41" s="68"/>
      <c r="H41" s="68"/>
      <c r="I41" s="68"/>
      <c r="J41" s="69"/>
      <c r="K41" s="70"/>
      <c r="L41" s="70"/>
      <c r="M41" s="70"/>
      <c r="N41" s="70"/>
      <c r="O41" s="70"/>
      <c r="P41" s="26"/>
      <c r="Q41" s="278"/>
      <c r="R41" s="278"/>
      <c r="S41" s="278"/>
      <c r="T41" s="278"/>
      <c r="U41" s="101"/>
    </row>
    <row r="42" spans="2:21" ht="12" customHeight="1" x14ac:dyDescent="0.25">
      <c r="B42" s="65">
        <v>31</v>
      </c>
      <c r="C42" s="103">
        <v>23118702</v>
      </c>
      <c r="D42" s="200" t="s">
        <v>118</v>
      </c>
      <c r="E42" s="236" t="s">
        <v>21</v>
      </c>
      <c r="F42" s="67"/>
      <c r="G42" s="68"/>
      <c r="H42" s="68"/>
      <c r="I42" s="68"/>
      <c r="J42" s="69"/>
      <c r="K42" s="70"/>
      <c r="L42" s="70"/>
      <c r="M42" s="70"/>
      <c r="N42" s="70"/>
      <c r="O42" s="70"/>
      <c r="P42" s="26"/>
      <c r="Q42" s="276">
        <v>7</v>
      </c>
      <c r="R42" s="276"/>
      <c r="S42" s="276"/>
      <c r="T42" s="276"/>
      <c r="U42" s="101"/>
    </row>
    <row r="43" spans="2:21" ht="12" customHeight="1" x14ac:dyDescent="0.25">
      <c r="B43" s="65">
        <v>32</v>
      </c>
      <c r="C43" s="103">
        <v>23118703</v>
      </c>
      <c r="D43" s="200" t="s">
        <v>119</v>
      </c>
      <c r="E43" s="236" t="s">
        <v>21</v>
      </c>
      <c r="F43" s="67"/>
      <c r="G43" s="68"/>
      <c r="H43" s="68"/>
      <c r="I43" s="68"/>
      <c r="J43" s="69"/>
      <c r="K43" s="70"/>
      <c r="L43" s="70"/>
      <c r="M43" s="70"/>
      <c r="N43" s="70"/>
      <c r="O43" s="70"/>
      <c r="P43" s="26"/>
      <c r="Q43" s="277"/>
      <c r="R43" s="277"/>
      <c r="S43" s="277"/>
      <c r="T43" s="277"/>
      <c r="U43" s="101"/>
    </row>
    <row r="44" spans="2:21" ht="12" customHeight="1" x14ac:dyDescent="0.25">
      <c r="B44" s="65">
        <v>33</v>
      </c>
      <c r="C44" s="103">
        <v>23118704</v>
      </c>
      <c r="D44" s="200" t="s">
        <v>120</v>
      </c>
      <c r="E44" s="236" t="s">
        <v>21</v>
      </c>
      <c r="F44" s="67"/>
      <c r="G44" s="68"/>
      <c r="H44" s="68"/>
      <c r="I44" s="68"/>
      <c r="J44" s="69"/>
      <c r="K44" s="70"/>
      <c r="L44" s="70"/>
      <c r="M44" s="70"/>
      <c r="N44" s="70"/>
      <c r="O44" s="70"/>
      <c r="P44" s="26"/>
      <c r="Q44" s="277"/>
      <c r="R44" s="277"/>
      <c r="S44" s="277"/>
      <c r="T44" s="277"/>
      <c r="U44" s="101"/>
    </row>
    <row r="45" spans="2:21" ht="12" customHeight="1" x14ac:dyDescent="0.25">
      <c r="B45" s="65">
        <v>34</v>
      </c>
      <c r="C45" s="103"/>
      <c r="D45" s="140"/>
      <c r="E45" s="141"/>
      <c r="F45" s="67"/>
      <c r="G45" s="68"/>
      <c r="H45" s="68"/>
      <c r="I45" s="68"/>
      <c r="J45" s="69"/>
      <c r="K45" s="70"/>
      <c r="L45" s="70"/>
      <c r="M45" s="70"/>
      <c r="N45" s="70"/>
      <c r="O45" s="70"/>
      <c r="P45" s="26"/>
      <c r="Q45" s="277"/>
      <c r="R45" s="277"/>
      <c r="S45" s="277"/>
      <c r="T45" s="277"/>
      <c r="U45" s="101"/>
    </row>
    <row r="46" spans="2:21" ht="12" customHeight="1" x14ac:dyDescent="0.25">
      <c r="B46" s="65">
        <v>35</v>
      </c>
      <c r="C46" s="103"/>
      <c r="D46" s="140"/>
      <c r="E46" s="141"/>
      <c r="F46" s="67"/>
      <c r="G46" s="68"/>
      <c r="H46" s="68"/>
      <c r="I46" s="68"/>
      <c r="J46" s="69"/>
      <c r="K46" s="70"/>
      <c r="L46" s="70"/>
      <c r="M46" s="70"/>
      <c r="N46" s="70"/>
      <c r="O46" s="70"/>
      <c r="P46" s="26"/>
      <c r="Q46" s="277"/>
      <c r="R46" s="277"/>
      <c r="S46" s="277"/>
      <c r="T46" s="277"/>
      <c r="U46" s="101"/>
    </row>
    <row r="47" spans="2:21" ht="12" customHeight="1" x14ac:dyDescent="0.25">
      <c r="B47" s="65">
        <v>36</v>
      </c>
      <c r="C47" s="103"/>
      <c r="D47" s="140"/>
      <c r="E47" s="141"/>
      <c r="F47" s="67"/>
      <c r="G47" s="68"/>
      <c r="H47" s="68"/>
      <c r="I47" s="68"/>
      <c r="J47" s="69"/>
      <c r="K47" s="70"/>
      <c r="L47" s="70"/>
      <c r="M47" s="70"/>
      <c r="N47" s="70"/>
      <c r="O47" s="70"/>
      <c r="P47" s="26"/>
      <c r="Q47" s="278"/>
      <c r="R47" s="278"/>
      <c r="S47" s="278"/>
      <c r="T47" s="278"/>
      <c r="U47" s="101"/>
    </row>
    <row r="48" spans="2:21" ht="12" customHeight="1" x14ac:dyDescent="0.25">
      <c r="B48" s="65"/>
      <c r="C48" s="97"/>
      <c r="D48" s="71"/>
      <c r="E48" s="72"/>
      <c r="F48" s="73"/>
      <c r="G48" s="68"/>
      <c r="H48" s="68"/>
      <c r="I48" s="68"/>
      <c r="J48" s="69"/>
      <c r="K48" s="70"/>
      <c r="L48" s="70"/>
      <c r="M48" s="70"/>
      <c r="N48" s="70"/>
      <c r="O48" s="70"/>
      <c r="P48" s="26"/>
      <c r="Q48" s="276">
        <v>8</v>
      </c>
      <c r="R48" s="276"/>
      <c r="S48" s="276"/>
      <c r="T48" s="276"/>
      <c r="U48" s="101"/>
    </row>
    <row r="49" spans="2:21" ht="12" customHeight="1" x14ac:dyDescent="0.25">
      <c r="B49" s="65"/>
      <c r="C49" s="97"/>
      <c r="D49" s="71"/>
      <c r="E49" s="72"/>
      <c r="F49" s="73"/>
      <c r="G49" s="68"/>
      <c r="H49" s="68"/>
      <c r="I49" s="68"/>
      <c r="J49" s="69"/>
      <c r="K49" s="70"/>
      <c r="L49" s="70"/>
      <c r="M49" s="70"/>
      <c r="N49" s="70"/>
      <c r="O49" s="70"/>
      <c r="P49" s="26"/>
      <c r="Q49" s="277"/>
      <c r="R49" s="277"/>
      <c r="S49" s="277"/>
      <c r="T49" s="277"/>
      <c r="U49" s="101"/>
    </row>
    <row r="50" spans="2:21" ht="12" customHeight="1" x14ac:dyDescent="0.25">
      <c r="B50" s="65"/>
      <c r="C50" s="97"/>
      <c r="D50" s="69"/>
      <c r="E50" s="72"/>
      <c r="F50" s="73"/>
      <c r="G50" s="68"/>
      <c r="H50" s="68"/>
      <c r="I50" s="68"/>
      <c r="J50" s="69"/>
      <c r="K50" s="70"/>
      <c r="L50" s="70"/>
      <c r="M50" s="70"/>
      <c r="N50" s="70"/>
      <c r="O50" s="70"/>
      <c r="P50" s="26"/>
      <c r="Q50" s="277"/>
      <c r="R50" s="277"/>
      <c r="S50" s="277"/>
      <c r="T50" s="277"/>
      <c r="U50" s="101"/>
    </row>
    <row r="51" spans="2:21" ht="12" customHeight="1" x14ac:dyDescent="0.25">
      <c r="B51" s="65"/>
      <c r="C51" s="97"/>
      <c r="D51" s="69"/>
      <c r="E51" s="72"/>
      <c r="F51" s="73"/>
      <c r="G51" s="68"/>
      <c r="H51" s="68"/>
      <c r="I51" s="68"/>
      <c r="J51" s="69"/>
      <c r="K51" s="70"/>
      <c r="L51" s="70"/>
      <c r="M51" s="70"/>
      <c r="N51" s="70"/>
      <c r="O51" s="70"/>
      <c r="P51" s="26"/>
      <c r="Q51" s="277"/>
      <c r="R51" s="277"/>
      <c r="S51" s="277"/>
      <c r="T51" s="277"/>
      <c r="U51" s="101"/>
    </row>
    <row r="52" spans="2:21" ht="12" customHeight="1" x14ac:dyDescent="0.25">
      <c r="B52" s="65"/>
      <c r="C52" s="97"/>
      <c r="D52" s="69"/>
      <c r="E52" s="72"/>
      <c r="F52" s="73"/>
      <c r="G52" s="68"/>
      <c r="H52" s="68"/>
      <c r="I52" s="68"/>
      <c r="J52" s="69"/>
      <c r="K52" s="70"/>
      <c r="L52" s="70"/>
      <c r="M52" s="70"/>
      <c r="N52" s="70"/>
      <c r="O52" s="70"/>
      <c r="P52" s="26"/>
      <c r="Q52" s="277"/>
      <c r="R52" s="277"/>
      <c r="S52" s="277"/>
      <c r="T52" s="277"/>
      <c r="U52" s="101"/>
    </row>
    <row r="53" spans="2:21" ht="12" customHeight="1" x14ac:dyDescent="0.25">
      <c r="B53" s="65"/>
      <c r="C53" s="97"/>
      <c r="D53" s="69"/>
      <c r="E53" s="72"/>
      <c r="F53" s="73"/>
      <c r="G53" s="68"/>
      <c r="H53" s="68"/>
      <c r="I53" s="68"/>
      <c r="J53" s="69"/>
      <c r="K53" s="70"/>
      <c r="L53" s="70"/>
      <c r="M53" s="70"/>
      <c r="N53" s="70"/>
      <c r="O53" s="70"/>
      <c r="P53" s="26"/>
      <c r="Q53" s="278"/>
      <c r="R53" s="278"/>
      <c r="S53" s="278"/>
      <c r="T53" s="278"/>
      <c r="U53" s="101"/>
    </row>
    <row r="54" spans="2:21" ht="12" customHeight="1" x14ac:dyDescent="0.25">
      <c r="B54" s="65"/>
      <c r="C54" s="97"/>
      <c r="D54" s="69"/>
      <c r="E54" s="72"/>
      <c r="F54" s="73"/>
      <c r="G54" s="68"/>
      <c r="H54" s="68"/>
      <c r="I54" s="68"/>
      <c r="J54" s="69"/>
      <c r="K54" s="70"/>
      <c r="L54" s="70"/>
      <c r="M54" s="70"/>
      <c r="N54" s="70"/>
      <c r="O54" s="70"/>
      <c r="P54" s="26"/>
      <c r="Q54" s="276">
        <v>9</v>
      </c>
      <c r="R54" s="155"/>
      <c r="S54" s="155"/>
      <c r="T54" s="155"/>
      <c r="U54" s="101"/>
    </row>
    <row r="55" spans="2:21" ht="12" customHeight="1" x14ac:dyDescent="0.25">
      <c r="B55" s="65"/>
      <c r="C55" s="97"/>
      <c r="D55" s="69"/>
      <c r="E55" s="72"/>
      <c r="F55" s="73"/>
      <c r="G55" s="68"/>
      <c r="H55" s="68"/>
      <c r="I55" s="68"/>
      <c r="J55" s="69"/>
      <c r="K55" s="70"/>
      <c r="L55" s="70"/>
      <c r="M55" s="70"/>
      <c r="N55" s="70"/>
      <c r="O55" s="70"/>
      <c r="P55" s="26"/>
      <c r="Q55" s="277"/>
      <c r="R55" s="156"/>
      <c r="S55" s="156"/>
      <c r="T55" s="156"/>
      <c r="U55" s="26"/>
    </row>
    <row r="56" spans="2:21" ht="12" customHeight="1" x14ac:dyDescent="0.25">
      <c r="B56" s="65"/>
      <c r="C56" s="97"/>
      <c r="D56" s="69"/>
      <c r="E56" s="72"/>
      <c r="F56" s="73"/>
      <c r="G56" s="68"/>
      <c r="H56" s="68"/>
      <c r="I56" s="68"/>
      <c r="J56" s="69"/>
      <c r="K56" s="70"/>
      <c r="L56" s="70"/>
      <c r="M56" s="70"/>
      <c r="N56" s="70"/>
      <c r="O56" s="70"/>
      <c r="P56" s="26"/>
      <c r="Q56" s="277"/>
      <c r="R56" s="156"/>
      <c r="S56" s="156"/>
      <c r="T56" s="156"/>
      <c r="U56" s="26"/>
    </row>
    <row r="57" spans="2:21" ht="12" customHeight="1" x14ac:dyDescent="0.25">
      <c r="B57" s="65"/>
      <c r="C57" s="97"/>
      <c r="D57" s="69"/>
      <c r="E57" s="72"/>
      <c r="F57" s="73"/>
      <c r="G57" s="68"/>
      <c r="H57" s="68"/>
      <c r="I57" s="68"/>
      <c r="J57" s="69"/>
      <c r="K57" s="70"/>
      <c r="L57" s="70"/>
      <c r="M57" s="70"/>
      <c r="N57" s="70"/>
      <c r="O57" s="70"/>
      <c r="P57" s="26"/>
      <c r="Q57" s="277"/>
      <c r="R57" s="156"/>
      <c r="S57" s="156"/>
      <c r="T57" s="156"/>
      <c r="U57" s="26"/>
    </row>
    <row r="58" spans="2:21" ht="12" customHeight="1" x14ac:dyDescent="0.25">
      <c r="B58" s="74"/>
      <c r="C58" s="100"/>
      <c r="D58" s="76"/>
      <c r="E58" s="77"/>
      <c r="F58" s="78"/>
      <c r="G58" s="75"/>
      <c r="H58" s="75"/>
      <c r="I58" s="75"/>
      <c r="J58" s="76"/>
      <c r="K58" s="79"/>
      <c r="L58" s="79"/>
      <c r="M58" s="79"/>
      <c r="N58" s="79"/>
      <c r="O58" s="79"/>
      <c r="P58" s="80"/>
      <c r="Q58" s="278"/>
      <c r="R58" s="157"/>
      <c r="S58" s="157"/>
      <c r="T58" s="157"/>
      <c r="U58" s="26"/>
    </row>
    <row r="59" spans="2:21" ht="12" customHeight="1" x14ac:dyDescent="0.25">
      <c r="B59" s="81"/>
      <c r="C59" s="101"/>
      <c r="D59" s="26"/>
      <c r="E59" s="81"/>
      <c r="F59" s="81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</row>
    <row r="60" spans="2:21" ht="12.75" customHeight="1" x14ac:dyDescent="0.25">
      <c r="B60" s="82" t="s">
        <v>23</v>
      </c>
      <c r="C60" s="102"/>
      <c r="D60" s="82"/>
      <c r="E60" s="82">
        <f>COUNTIF(E12:E48,"L")</f>
        <v>22</v>
      </c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26"/>
    </row>
    <row r="61" spans="2:21" ht="13.5" customHeight="1" x14ac:dyDescent="0.25">
      <c r="B61" s="82" t="s">
        <v>24</v>
      </c>
      <c r="C61" s="102"/>
      <c r="D61" s="82"/>
      <c r="E61" s="82">
        <f>COUNTIF(E12:E48,"P")</f>
        <v>11</v>
      </c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</row>
    <row r="62" spans="2:21" x14ac:dyDescent="0.25">
      <c r="B62" s="82" t="s">
        <v>25</v>
      </c>
      <c r="C62" s="102"/>
      <c r="D62" s="82"/>
      <c r="E62" s="82">
        <f>SUM(E60:E61)</f>
        <v>33</v>
      </c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</row>
    <row r="63" spans="2:21" ht="7.5" customHeight="1" x14ac:dyDescent="0.25">
      <c r="B63" s="82"/>
      <c r="C63" s="10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</row>
    <row r="64" spans="2:21" x14ac:dyDescent="0.25">
      <c r="B64" s="82"/>
      <c r="C64" s="102"/>
      <c r="D64" s="82" t="s">
        <v>26</v>
      </c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 t="str">
        <f>'REKAP  X'!H3</f>
        <v>Mataram,                         2023</v>
      </c>
      <c r="R64" s="3"/>
      <c r="S64" s="82"/>
      <c r="T64" s="82"/>
      <c r="U64" s="82"/>
    </row>
    <row r="65" spans="2:21" x14ac:dyDescent="0.25">
      <c r="B65" s="82"/>
      <c r="C65" s="102"/>
      <c r="D65" s="82" t="s">
        <v>27</v>
      </c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 t="s">
        <v>28</v>
      </c>
      <c r="R65" s="82"/>
      <c r="S65" s="82"/>
      <c r="T65" s="82"/>
      <c r="U65" s="82"/>
    </row>
    <row r="66" spans="2:21" x14ac:dyDescent="0.25">
      <c r="B66" s="82"/>
      <c r="C66" s="10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</row>
    <row r="67" spans="2:21" ht="6" customHeight="1" x14ac:dyDescent="0.25">
      <c r="B67" s="82"/>
      <c r="C67" s="10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</row>
    <row r="68" spans="2:21" ht="9" customHeight="1" x14ac:dyDescent="0.25">
      <c r="B68" s="82"/>
      <c r="C68" s="10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</row>
    <row r="69" spans="2:21" x14ac:dyDescent="0.25">
      <c r="B69" s="82"/>
      <c r="C69" s="102"/>
      <c r="D69" s="87" t="s">
        <v>630</v>
      </c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 t="s">
        <v>31</v>
      </c>
      <c r="R69" s="82"/>
      <c r="S69" s="82"/>
      <c r="T69" s="82"/>
      <c r="U69" s="82"/>
    </row>
    <row r="70" spans="2:21" x14ac:dyDescent="0.25">
      <c r="B70" s="82"/>
      <c r="C70" s="102"/>
      <c r="D70" s="82" t="s">
        <v>29</v>
      </c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 t="s">
        <v>30</v>
      </c>
      <c r="R70" s="82"/>
      <c r="S70" s="82"/>
      <c r="T70" s="82"/>
      <c r="U70" s="82"/>
    </row>
    <row r="71" spans="2:21" x14ac:dyDescent="0.25">
      <c r="U71" s="82"/>
    </row>
  </sheetData>
  <sortState ref="D14:F16">
    <sortCondition ref="D14:D16"/>
  </sortState>
  <mergeCells count="46">
    <mergeCell ref="V13:W13"/>
    <mergeCell ref="Z13:Z18"/>
    <mergeCell ref="U12:AA12"/>
    <mergeCell ref="B10:B11"/>
    <mergeCell ref="Q12:Q16"/>
    <mergeCell ref="Q17:Q21"/>
    <mergeCell ref="S17:S21"/>
    <mergeCell ref="T17:T21"/>
    <mergeCell ref="S10:S11"/>
    <mergeCell ref="T10:T11"/>
    <mergeCell ref="S12:S16"/>
    <mergeCell ref="T12:T16"/>
    <mergeCell ref="Q22:Q26"/>
    <mergeCell ref="Q27:Q31"/>
    <mergeCell ref="Q42:Q47"/>
    <mergeCell ref="Q48:Q53"/>
    <mergeCell ref="R10:R11"/>
    <mergeCell ref="R22:R26"/>
    <mergeCell ref="R37:R41"/>
    <mergeCell ref="R17:R21"/>
    <mergeCell ref="Q32:Q36"/>
    <mergeCell ref="Q37:Q41"/>
    <mergeCell ref="R12:R16"/>
    <mergeCell ref="T22:T26"/>
    <mergeCell ref="R27:R31"/>
    <mergeCell ref="T27:T31"/>
    <mergeCell ref="S27:S31"/>
    <mergeCell ref="R32:R36"/>
    <mergeCell ref="S32:S36"/>
    <mergeCell ref="T32:T36"/>
    <mergeCell ref="B7:T7"/>
    <mergeCell ref="Q54:Q58"/>
    <mergeCell ref="C10:C11"/>
    <mergeCell ref="D10:D11"/>
    <mergeCell ref="G10:O10"/>
    <mergeCell ref="E10:E11"/>
    <mergeCell ref="F10:F11"/>
    <mergeCell ref="S37:S41"/>
    <mergeCell ref="T37:T41"/>
    <mergeCell ref="R42:R47"/>
    <mergeCell ref="S42:S47"/>
    <mergeCell ref="T42:T47"/>
    <mergeCell ref="R48:R53"/>
    <mergeCell ref="S48:S53"/>
    <mergeCell ref="T48:T53"/>
    <mergeCell ref="S22:S26"/>
  </mergeCells>
  <pageMargins left="0.23622047244094491" right="0.23622047244094491" top="0.74803149606299213" bottom="0.78740157480314965" header="0.31496062992125984" footer="0.31496062992125984"/>
  <pageSetup paperSize="9" scale="90" orientation="portrait" horizontalDpi="360" verticalDpi="36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6:AA76"/>
  <sheetViews>
    <sheetView view="pageBreakPreview" topLeftCell="A28" zoomScaleNormal="100" zoomScaleSheetLayoutView="100" workbookViewId="0">
      <selection activeCell="V39" sqref="V39"/>
    </sheetView>
  </sheetViews>
  <sheetFormatPr defaultRowHeight="15" x14ac:dyDescent="0.25"/>
  <cols>
    <col min="1" max="1" width="4.42578125" customWidth="1"/>
    <col min="2" max="2" width="3.140625" style="54" customWidth="1"/>
    <col min="3" max="3" width="9.28515625" style="98" customWidth="1"/>
    <col min="4" max="4" width="29.7109375" style="54" customWidth="1"/>
    <col min="5" max="5" width="3.140625" style="54" customWidth="1"/>
    <col min="6" max="6" width="4.28515625" style="54" customWidth="1"/>
    <col min="7" max="15" width="2.7109375" style="54" customWidth="1"/>
    <col min="16" max="16" width="1.42578125" style="54" customWidth="1"/>
    <col min="17" max="17" width="4" style="54" customWidth="1"/>
    <col min="18" max="18" width="5.7109375" style="54" customWidth="1"/>
    <col min="19" max="19" width="9.85546875" style="54" customWidth="1"/>
    <col min="20" max="20" width="6" style="54" customWidth="1"/>
    <col min="21" max="21" width="9.140625" style="54"/>
    <col min="22" max="22" width="21.5703125" style="54" customWidth="1"/>
    <col min="23" max="24" width="9.140625" style="54"/>
    <col min="25" max="25" width="10.7109375" style="54" bestFit="1" customWidth="1"/>
    <col min="26" max="16384" width="9.140625" style="54"/>
  </cols>
  <sheetData>
    <row r="6" spans="2:27" ht="6.75" customHeight="1" x14ac:dyDescent="0.25"/>
    <row r="7" spans="2:27" ht="11.25" customHeight="1" x14ac:dyDescent="0.25">
      <c r="B7" s="261" t="str">
        <f>'REKAP  X'!H4</f>
        <v>DAFTAR HADIR SISWA SEMESTER GANJIL DAN JURNAL DIKLAT TAHUN PELAJARAN 2023/2024</v>
      </c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</row>
    <row r="8" spans="2:27" ht="12.75" customHeight="1" x14ac:dyDescent="0.25">
      <c r="B8" s="55" t="str">
        <f>'TKJ3'!B8</f>
        <v>KELAS        : X</v>
      </c>
      <c r="C8" s="89"/>
      <c r="D8" s="55" t="s">
        <v>611</v>
      </c>
      <c r="E8" s="55"/>
      <c r="F8" s="55"/>
      <c r="G8" s="56"/>
      <c r="H8" s="55"/>
      <c r="I8" s="55"/>
      <c r="J8" s="55"/>
      <c r="K8" s="55"/>
      <c r="L8" s="28" t="str">
        <f>'REKAP  X'!H2</f>
        <v>Hari…………….………Tgl……………………..2023</v>
      </c>
      <c r="M8" s="55"/>
      <c r="N8" s="55"/>
      <c r="O8" s="55"/>
      <c r="P8" s="55"/>
      <c r="Q8" s="55"/>
      <c r="R8" s="55"/>
      <c r="S8" s="55"/>
      <c r="T8" s="55"/>
    </row>
    <row r="9" spans="2:27" ht="7.5" customHeight="1" x14ac:dyDescent="0.25">
      <c r="B9" s="57"/>
      <c r="C9" s="99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W9" s="58"/>
    </row>
    <row r="10" spans="2:27" ht="12" customHeight="1" x14ac:dyDescent="0.25">
      <c r="B10" s="262" t="s">
        <v>1</v>
      </c>
      <c r="C10" s="262" t="s">
        <v>2</v>
      </c>
      <c r="D10" s="262" t="s">
        <v>3</v>
      </c>
      <c r="E10" s="262" t="s">
        <v>4</v>
      </c>
      <c r="F10" s="262" t="s">
        <v>5</v>
      </c>
      <c r="G10" s="283" t="s">
        <v>6</v>
      </c>
      <c r="H10" s="284"/>
      <c r="I10" s="284"/>
      <c r="J10" s="284"/>
      <c r="K10" s="284"/>
      <c r="L10" s="284"/>
      <c r="M10" s="284"/>
      <c r="N10" s="284"/>
      <c r="O10" s="285"/>
      <c r="P10" s="59"/>
      <c r="Q10" s="154" t="s">
        <v>7</v>
      </c>
      <c r="R10" s="262" t="s">
        <v>8</v>
      </c>
      <c r="S10" s="262" t="s">
        <v>9</v>
      </c>
      <c r="T10" s="262" t="s">
        <v>10</v>
      </c>
    </row>
    <row r="11" spans="2:27" ht="12" customHeight="1" x14ac:dyDescent="0.25">
      <c r="B11" s="263"/>
      <c r="C11" s="264"/>
      <c r="D11" s="263"/>
      <c r="E11" s="264"/>
      <c r="F11" s="263"/>
      <c r="G11" s="48" t="s">
        <v>11</v>
      </c>
      <c r="H11" s="48" t="s">
        <v>12</v>
      </c>
      <c r="I11" s="48" t="s">
        <v>13</v>
      </c>
      <c r="J11" s="48" t="s">
        <v>14</v>
      </c>
      <c r="K11" s="48" t="s">
        <v>15</v>
      </c>
      <c r="L11" s="48" t="s">
        <v>16</v>
      </c>
      <c r="M11" s="48" t="s">
        <v>17</v>
      </c>
      <c r="N11" s="48" t="s">
        <v>18</v>
      </c>
      <c r="O11" s="48" t="s">
        <v>19</v>
      </c>
      <c r="P11" s="59"/>
      <c r="Q11" s="154" t="s">
        <v>20</v>
      </c>
      <c r="R11" s="264"/>
      <c r="S11" s="264"/>
      <c r="T11" s="264"/>
    </row>
    <row r="12" spans="2:27" ht="12" customHeight="1" x14ac:dyDescent="0.25">
      <c r="B12" s="63">
        <v>1</v>
      </c>
      <c r="C12" s="103">
        <v>23118705</v>
      </c>
      <c r="D12" s="239" t="s">
        <v>284</v>
      </c>
      <c r="E12" s="240" t="s">
        <v>22</v>
      </c>
      <c r="F12" s="61"/>
      <c r="G12" s="62"/>
      <c r="H12" s="62"/>
      <c r="I12" s="62"/>
      <c r="J12" s="63"/>
      <c r="K12" s="64"/>
      <c r="L12" s="64"/>
      <c r="M12" s="64"/>
      <c r="N12" s="64"/>
      <c r="O12" s="64"/>
      <c r="P12" s="26"/>
      <c r="Q12" s="276">
        <v>1</v>
      </c>
      <c r="R12" s="276"/>
      <c r="S12" s="276"/>
      <c r="T12" s="276"/>
      <c r="U12" s="270" t="s">
        <v>48</v>
      </c>
      <c r="V12" s="270"/>
      <c r="W12" s="270"/>
      <c r="X12" s="270"/>
      <c r="Y12" s="270"/>
      <c r="Z12" s="270"/>
      <c r="AA12" s="271"/>
    </row>
    <row r="13" spans="2:27" ht="12" customHeight="1" x14ac:dyDescent="0.25">
      <c r="B13" s="69">
        <v>2</v>
      </c>
      <c r="C13" s="103">
        <v>23118706</v>
      </c>
      <c r="D13" s="200" t="s">
        <v>285</v>
      </c>
      <c r="E13" s="236" t="s">
        <v>22</v>
      </c>
      <c r="F13" s="67"/>
      <c r="G13" s="68"/>
      <c r="H13" s="68"/>
      <c r="I13" s="68"/>
      <c r="J13" s="69"/>
      <c r="K13" s="70"/>
      <c r="L13" s="70"/>
      <c r="M13" s="70"/>
      <c r="N13" s="70"/>
      <c r="O13" s="70"/>
      <c r="P13" s="26"/>
      <c r="Q13" s="277"/>
      <c r="R13" s="277"/>
      <c r="S13" s="277"/>
      <c r="T13" s="277"/>
      <c r="U13" s="145"/>
      <c r="V13" s="272" t="s">
        <v>54</v>
      </c>
      <c r="W13" s="271"/>
      <c r="X13" s="133" t="s">
        <v>22</v>
      </c>
      <c r="Y13" s="133" t="s">
        <v>21</v>
      </c>
      <c r="Z13" s="273"/>
      <c r="AA13" s="132" t="s">
        <v>64</v>
      </c>
    </row>
    <row r="14" spans="2:27" ht="12" customHeight="1" x14ac:dyDescent="0.25">
      <c r="B14" s="69">
        <v>3</v>
      </c>
      <c r="C14" s="103">
        <v>23118707</v>
      </c>
      <c r="D14" s="200" t="s">
        <v>286</v>
      </c>
      <c r="E14" s="236" t="s">
        <v>21</v>
      </c>
      <c r="F14" s="67"/>
      <c r="G14" s="68"/>
      <c r="H14" s="68"/>
      <c r="I14" s="68"/>
      <c r="J14" s="69"/>
      <c r="K14" s="70"/>
      <c r="L14" s="70"/>
      <c r="M14" s="70"/>
      <c r="N14" s="70"/>
      <c r="O14" s="70"/>
      <c r="P14" s="26"/>
      <c r="Q14" s="277"/>
      <c r="R14" s="277"/>
      <c r="S14" s="277"/>
      <c r="T14" s="277"/>
      <c r="U14" s="145" t="s">
        <v>11</v>
      </c>
      <c r="V14" s="130" t="s">
        <v>65</v>
      </c>
      <c r="W14" s="130">
        <f>COUNTIF(F11:F50,"I")</f>
        <v>0</v>
      </c>
      <c r="X14" s="132">
        <f>COUNTIFS($E$12:$E$48,"L",$F$12:$F$48,"I")</f>
        <v>0</v>
      </c>
      <c r="Y14" s="132">
        <f>COUNTIFS($E$12:$E$48,"P",$F$12:$F$48,"I")</f>
        <v>0</v>
      </c>
      <c r="Z14" s="274"/>
      <c r="AA14" s="131">
        <f>X14+Y14</f>
        <v>0</v>
      </c>
    </row>
    <row r="15" spans="2:27" ht="12" customHeight="1" x14ac:dyDescent="0.25">
      <c r="B15" s="69">
        <v>4</v>
      </c>
      <c r="C15" s="103">
        <v>23118708</v>
      </c>
      <c r="D15" s="200" t="s">
        <v>287</v>
      </c>
      <c r="E15" s="236" t="s">
        <v>22</v>
      </c>
      <c r="F15" s="67"/>
      <c r="G15" s="68"/>
      <c r="H15" s="68"/>
      <c r="I15" s="68"/>
      <c r="J15" s="69"/>
      <c r="K15" s="70"/>
      <c r="L15" s="70"/>
      <c r="M15" s="70"/>
      <c r="N15" s="70"/>
      <c r="O15" s="70"/>
      <c r="P15" s="26"/>
      <c r="Q15" s="277"/>
      <c r="R15" s="277"/>
      <c r="S15" s="277"/>
      <c r="T15" s="277"/>
      <c r="U15" s="145" t="s">
        <v>43</v>
      </c>
      <c r="V15" s="130" t="s">
        <v>66</v>
      </c>
      <c r="W15" s="130">
        <f>COUNTIF(F11:F50,"H")</f>
        <v>0</v>
      </c>
      <c r="X15" s="132">
        <f>COUNTIFS($E$12:$E$48,"L",$F$12:$F$48,"H")</f>
        <v>0</v>
      </c>
      <c r="Y15" s="132">
        <f>COUNTIFS($E$12:$E$48,"P",$F$12:$F$48,"H")</f>
        <v>0</v>
      </c>
      <c r="Z15" s="274"/>
      <c r="AA15" s="131">
        <f t="shared" ref="AA15:AA17" si="0">X15+Y15</f>
        <v>0</v>
      </c>
    </row>
    <row r="16" spans="2:27" ht="12" customHeight="1" x14ac:dyDescent="0.25">
      <c r="B16" s="69">
        <v>5</v>
      </c>
      <c r="C16" s="103">
        <v>23118709</v>
      </c>
      <c r="D16" s="200" t="s">
        <v>288</v>
      </c>
      <c r="E16" s="236" t="s">
        <v>22</v>
      </c>
      <c r="F16" s="67"/>
      <c r="G16" s="68"/>
      <c r="H16" s="68"/>
      <c r="I16" s="68"/>
      <c r="J16" s="69"/>
      <c r="K16" s="70"/>
      <c r="L16" s="70"/>
      <c r="M16" s="70"/>
      <c r="N16" s="70"/>
      <c r="O16" s="70"/>
      <c r="P16" s="26"/>
      <c r="Q16" s="278"/>
      <c r="R16" s="278"/>
      <c r="S16" s="278"/>
      <c r="T16" s="278"/>
      <c r="U16" s="145" t="s">
        <v>53</v>
      </c>
      <c r="V16" s="130" t="s">
        <v>67</v>
      </c>
      <c r="W16" s="130">
        <f>COUNTIF(F11:F50,"KP")</f>
        <v>0</v>
      </c>
      <c r="X16" s="132">
        <f>COUNTIFS($E$12:$E$48,"L",$F$12:$F$48,"KP")</f>
        <v>0</v>
      </c>
      <c r="Y16" s="132">
        <f>COUNTIFS($E$12:$E$48,"P",$F$12:$F$48,"KP")</f>
        <v>0</v>
      </c>
      <c r="Z16" s="274"/>
      <c r="AA16" s="131">
        <f t="shared" si="0"/>
        <v>0</v>
      </c>
    </row>
    <row r="17" spans="2:27" ht="12" customHeight="1" x14ac:dyDescent="0.25">
      <c r="B17" s="69">
        <v>6</v>
      </c>
      <c r="C17" s="103">
        <v>23118710</v>
      </c>
      <c r="D17" s="200" t="s">
        <v>289</v>
      </c>
      <c r="E17" s="236" t="s">
        <v>21</v>
      </c>
      <c r="F17" s="67"/>
      <c r="G17" s="68"/>
      <c r="H17" s="68"/>
      <c r="I17" s="68"/>
      <c r="J17" s="69"/>
      <c r="K17" s="70"/>
      <c r="L17" s="70"/>
      <c r="M17" s="70"/>
      <c r="N17" s="70"/>
      <c r="O17" s="70"/>
      <c r="P17" s="26"/>
      <c r="Q17" s="276">
        <v>2</v>
      </c>
      <c r="R17" s="276"/>
      <c r="S17" s="276"/>
      <c r="T17" s="276"/>
      <c r="U17" s="145" t="s">
        <v>52</v>
      </c>
      <c r="V17" s="130" t="s">
        <v>68</v>
      </c>
      <c r="W17" s="130">
        <f>COUNTIF(F11:F50,"KK")</f>
        <v>0</v>
      </c>
      <c r="X17" s="132">
        <f>COUNTIFS($E$12:$E$48,"L",$F$12:$F$48,"KK")</f>
        <v>0</v>
      </c>
      <c r="Y17" s="132">
        <f>COUNTIFS($E$12:$E$48,"P",$F$12:$F$48,"KK")</f>
        <v>0</v>
      </c>
      <c r="Z17" s="274"/>
      <c r="AA17" s="131">
        <f t="shared" si="0"/>
        <v>0</v>
      </c>
    </row>
    <row r="18" spans="2:27" ht="12" customHeight="1" x14ac:dyDescent="0.25">
      <c r="B18" s="69">
        <v>7</v>
      </c>
      <c r="C18" s="103">
        <v>23118711</v>
      </c>
      <c r="D18" s="200" t="s">
        <v>290</v>
      </c>
      <c r="E18" s="236" t="s">
        <v>21</v>
      </c>
      <c r="F18" s="67"/>
      <c r="G18" s="68"/>
      <c r="H18" s="68"/>
      <c r="I18" s="68"/>
      <c r="J18" s="69"/>
      <c r="K18" s="70"/>
      <c r="L18" s="70"/>
      <c r="M18" s="70"/>
      <c r="N18" s="70"/>
      <c r="O18" s="70"/>
      <c r="P18" s="26"/>
      <c r="Q18" s="277"/>
      <c r="R18" s="277"/>
      <c r="S18" s="277"/>
      <c r="T18" s="277"/>
      <c r="U18" s="145" t="s">
        <v>61</v>
      </c>
      <c r="V18" s="130" t="s">
        <v>62</v>
      </c>
      <c r="W18" s="130">
        <f>COUNTIF(F12:F51,"BD")</f>
        <v>0</v>
      </c>
      <c r="X18" s="132">
        <f>COUNTIFS($E$12:$E$48,"L",$F$12:$F$48,"BD")</f>
        <v>0</v>
      </c>
      <c r="Y18" s="132">
        <f>COUNTIFS($E$12:$E$48,"P",$F$12:$F$48,"BD")</f>
        <v>0</v>
      </c>
      <c r="Z18" s="275"/>
      <c r="AA18" s="131">
        <f>X18+Y18</f>
        <v>0</v>
      </c>
    </row>
    <row r="19" spans="2:27" ht="12" customHeight="1" x14ac:dyDescent="0.25">
      <c r="B19" s="69">
        <v>8</v>
      </c>
      <c r="C19" s="103">
        <v>23118712</v>
      </c>
      <c r="D19" s="200" t="s">
        <v>291</v>
      </c>
      <c r="E19" s="236" t="s">
        <v>21</v>
      </c>
      <c r="F19" s="67"/>
      <c r="G19" s="68"/>
      <c r="H19" s="68"/>
      <c r="I19" s="68"/>
      <c r="J19" s="69"/>
      <c r="K19" s="70"/>
      <c r="L19" s="70"/>
      <c r="M19" s="70"/>
      <c r="N19" s="70"/>
      <c r="O19" s="70"/>
      <c r="P19" s="26"/>
      <c r="Q19" s="277"/>
      <c r="R19" s="277"/>
      <c r="S19" s="277"/>
      <c r="T19" s="277"/>
      <c r="U19" s="145"/>
      <c r="V19" s="134" t="s">
        <v>50</v>
      </c>
      <c r="W19" s="135">
        <f>SUM(W14:W17)</f>
        <v>0</v>
      </c>
      <c r="X19" s="133">
        <f>SUM(X14:X17)</f>
        <v>0</v>
      </c>
      <c r="Y19" s="133">
        <f>SUM(Y14:Y17)</f>
        <v>0</v>
      </c>
      <c r="Z19" s="133">
        <f>SUM(X19:Y19)</f>
        <v>0</v>
      </c>
      <c r="AA19" s="132">
        <f>SUM(AA14:AA18)</f>
        <v>0</v>
      </c>
    </row>
    <row r="20" spans="2:27" ht="12" customHeight="1" x14ac:dyDescent="0.25">
      <c r="B20" s="69">
        <v>9</v>
      </c>
      <c r="C20" s="103">
        <v>23118713</v>
      </c>
      <c r="D20" s="200" t="s">
        <v>292</v>
      </c>
      <c r="E20" s="236" t="s">
        <v>22</v>
      </c>
      <c r="F20" s="67"/>
      <c r="G20" s="68"/>
      <c r="H20" s="68"/>
      <c r="I20" s="68"/>
      <c r="J20" s="69"/>
      <c r="K20" s="70"/>
      <c r="L20" s="70"/>
      <c r="M20" s="70"/>
      <c r="N20" s="70"/>
      <c r="O20" s="70"/>
      <c r="P20" s="26"/>
      <c r="Q20" s="277"/>
      <c r="R20" s="277"/>
      <c r="S20" s="277"/>
      <c r="T20" s="277"/>
    </row>
    <row r="21" spans="2:27" ht="12" customHeight="1" x14ac:dyDescent="0.25">
      <c r="B21" s="69">
        <v>10</v>
      </c>
      <c r="C21" s="103">
        <v>23118714</v>
      </c>
      <c r="D21" s="200" t="s">
        <v>293</v>
      </c>
      <c r="E21" s="236" t="s">
        <v>22</v>
      </c>
      <c r="F21" s="67"/>
      <c r="G21" s="68"/>
      <c r="H21" s="68"/>
      <c r="I21" s="68"/>
      <c r="J21" s="69"/>
      <c r="K21" s="70"/>
      <c r="L21" s="70"/>
      <c r="M21" s="70"/>
      <c r="N21" s="70"/>
      <c r="O21" s="70"/>
      <c r="P21" s="26"/>
      <c r="Q21" s="278"/>
      <c r="R21" s="278"/>
      <c r="S21" s="278"/>
      <c r="T21" s="278"/>
      <c r="V21" s="54" t="s">
        <v>46</v>
      </c>
    </row>
    <row r="22" spans="2:27" ht="12" customHeight="1" x14ac:dyDescent="0.25">
      <c r="B22" s="69">
        <v>11</v>
      </c>
      <c r="C22" s="103">
        <v>23118715</v>
      </c>
      <c r="D22" s="200" t="s">
        <v>294</v>
      </c>
      <c r="E22" s="236" t="s">
        <v>21</v>
      </c>
      <c r="F22" s="67"/>
      <c r="G22" s="68"/>
      <c r="H22" s="68"/>
      <c r="I22" s="68"/>
      <c r="J22" s="69"/>
      <c r="K22" s="70"/>
      <c r="L22" s="70"/>
      <c r="M22" s="70"/>
      <c r="N22" s="70"/>
      <c r="O22" s="70"/>
      <c r="P22" s="26"/>
      <c r="Q22" s="276">
        <v>3</v>
      </c>
      <c r="R22" s="276"/>
      <c r="S22" s="276"/>
      <c r="T22" s="276"/>
      <c r="V22" s="111" t="s">
        <v>47</v>
      </c>
      <c r="Y22" s="111" t="s">
        <v>58</v>
      </c>
    </row>
    <row r="23" spans="2:27" ht="12" customHeight="1" x14ac:dyDescent="0.25">
      <c r="B23" s="69">
        <v>12</v>
      </c>
      <c r="C23" s="103">
        <v>23118716</v>
      </c>
      <c r="D23" s="200" t="s">
        <v>295</v>
      </c>
      <c r="E23" s="236" t="s">
        <v>21</v>
      </c>
      <c r="F23" s="67"/>
      <c r="G23" s="68"/>
      <c r="H23" s="68"/>
      <c r="I23" s="68"/>
      <c r="J23" s="69"/>
      <c r="K23" s="70"/>
      <c r="L23" s="70"/>
      <c r="M23" s="70"/>
      <c r="N23" s="70"/>
      <c r="O23" s="70"/>
      <c r="P23" s="26"/>
      <c r="Q23" s="277"/>
      <c r="R23" s="277"/>
      <c r="S23" s="277"/>
      <c r="T23" s="277"/>
      <c r="U23" s="101"/>
      <c r="V23" s="113"/>
      <c r="W23" s="110"/>
      <c r="X23" s="110"/>
    </row>
    <row r="24" spans="2:27" ht="12" customHeight="1" x14ac:dyDescent="0.25">
      <c r="B24" s="69">
        <v>13</v>
      </c>
      <c r="C24" s="103">
        <v>23118717</v>
      </c>
      <c r="D24" s="200" t="s">
        <v>296</v>
      </c>
      <c r="E24" s="236" t="s">
        <v>21</v>
      </c>
      <c r="F24" s="67"/>
      <c r="G24" s="68"/>
      <c r="H24" s="68"/>
      <c r="I24" s="68"/>
      <c r="J24" s="69"/>
      <c r="K24" s="70"/>
      <c r="L24" s="70"/>
      <c r="M24" s="70"/>
      <c r="N24" s="70"/>
      <c r="O24" s="70"/>
      <c r="P24" s="26"/>
      <c r="Q24" s="277"/>
      <c r="R24" s="277"/>
      <c r="S24" s="277"/>
      <c r="T24" s="277"/>
      <c r="U24" s="101"/>
      <c r="V24" s="113"/>
      <c r="W24" s="110"/>
      <c r="X24" s="110"/>
      <c r="Y24" s="105"/>
    </row>
    <row r="25" spans="2:27" ht="12" customHeight="1" x14ac:dyDescent="0.25">
      <c r="B25" s="69">
        <v>14</v>
      </c>
      <c r="C25" s="103">
        <v>23118718</v>
      </c>
      <c r="D25" s="200" t="s">
        <v>297</v>
      </c>
      <c r="E25" s="236" t="s">
        <v>21</v>
      </c>
      <c r="F25" s="67"/>
      <c r="G25" s="68"/>
      <c r="H25" s="68"/>
      <c r="I25" s="68"/>
      <c r="J25" s="69"/>
      <c r="K25" s="70"/>
      <c r="L25" s="70"/>
      <c r="M25" s="70"/>
      <c r="N25" s="70"/>
      <c r="O25" s="70"/>
      <c r="P25" s="26"/>
      <c r="Q25" s="277"/>
      <c r="R25" s="277"/>
      <c r="S25" s="277"/>
      <c r="T25" s="277"/>
    </row>
    <row r="26" spans="2:27" ht="12" customHeight="1" x14ac:dyDescent="0.25">
      <c r="B26" s="69">
        <v>15</v>
      </c>
      <c r="C26" s="103">
        <v>23118719</v>
      </c>
      <c r="D26" s="200" t="s">
        <v>298</v>
      </c>
      <c r="E26" s="236" t="s">
        <v>22</v>
      </c>
      <c r="F26" s="67"/>
      <c r="G26" s="68"/>
      <c r="H26" s="68"/>
      <c r="I26" s="68"/>
      <c r="J26" s="69"/>
      <c r="K26" s="70"/>
      <c r="L26" s="70"/>
      <c r="M26" s="70"/>
      <c r="N26" s="70"/>
      <c r="O26" s="70"/>
      <c r="P26" s="26"/>
      <c r="Q26" s="278"/>
      <c r="R26" s="278"/>
      <c r="S26" s="278"/>
      <c r="T26" s="278"/>
    </row>
    <row r="27" spans="2:27" ht="12" customHeight="1" x14ac:dyDescent="0.25">
      <c r="B27" s="69">
        <v>16</v>
      </c>
      <c r="C27" s="103">
        <v>23118720</v>
      </c>
      <c r="D27" s="200" t="s">
        <v>299</v>
      </c>
      <c r="E27" s="236" t="s">
        <v>21</v>
      </c>
      <c r="F27" s="67"/>
      <c r="G27" s="68"/>
      <c r="H27" s="68"/>
      <c r="I27" s="68"/>
      <c r="J27" s="69"/>
      <c r="K27" s="70"/>
      <c r="L27" s="70"/>
      <c r="M27" s="70"/>
      <c r="N27" s="70"/>
      <c r="O27" s="70"/>
      <c r="P27" s="26"/>
      <c r="Q27" s="276">
        <v>4</v>
      </c>
      <c r="R27" s="276"/>
      <c r="S27" s="276"/>
      <c r="T27" s="276"/>
    </row>
    <row r="28" spans="2:27" ht="12" customHeight="1" x14ac:dyDescent="0.25">
      <c r="B28" s="69">
        <v>17</v>
      </c>
      <c r="C28" s="103">
        <v>23118721</v>
      </c>
      <c r="D28" s="200" t="s">
        <v>300</v>
      </c>
      <c r="E28" s="236" t="s">
        <v>22</v>
      </c>
      <c r="F28" s="67"/>
      <c r="G28" s="68"/>
      <c r="H28" s="68"/>
      <c r="I28" s="68"/>
      <c r="J28" s="69"/>
      <c r="K28" s="70"/>
      <c r="L28" s="70"/>
      <c r="M28" s="70"/>
      <c r="N28" s="70"/>
      <c r="O28" s="70"/>
      <c r="P28" s="26"/>
      <c r="Q28" s="277"/>
      <c r="R28" s="277"/>
      <c r="S28" s="277"/>
      <c r="T28" s="277"/>
    </row>
    <row r="29" spans="2:27" ht="12" customHeight="1" x14ac:dyDescent="0.25">
      <c r="B29" s="69">
        <v>18</v>
      </c>
      <c r="C29" s="103">
        <v>23118722</v>
      </c>
      <c r="D29" s="200" t="s">
        <v>301</v>
      </c>
      <c r="E29" s="236" t="s">
        <v>21</v>
      </c>
      <c r="F29" s="67"/>
      <c r="G29" s="68"/>
      <c r="H29" s="68"/>
      <c r="I29" s="68"/>
      <c r="J29" s="69"/>
      <c r="K29" s="70"/>
      <c r="L29" s="70"/>
      <c r="M29" s="70"/>
      <c r="N29" s="70"/>
      <c r="O29" s="70"/>
      <c r="P29" s="26"/>
      <c r="Q29" s="277"/>
      <c r="R29" s="277"/>
      <c r="S29" s="277"/>
      <c r="T29" s="277"/>
    </row>
    <row r="30" spans="2:27" ht="12" customHeight="1" x14ac:dyDescent="0.25">
      <c r="B30" s="69">
        <v>19</v>
      </c>
      <c r="C30" s="103">
        <v>23118723</v>
      </c>
      <c r="D30" s="200" t="s">
        <v>302</v>
      </c>
      <c r="E30" s="236" t="s">
        <v>22</v>
      </c>
      <c r="F30" s="67"/>
      <c r="G30" s="68"/>
      <c r="H30" s="68"/>
      <c r="I30" s="68"/>
      <c r="J30" s="69"/>
      <c r="K30" s="70"/>
      <c r="L30" s="70"/>
      <c r="M30" s="70"/>
      <c r="N30" s="70"/>
      <c r="O30" s="70"/>
      <c r="P30" s="26"/>
      <c r="Q30" s="277"/>
      <c r="R30" s="277"/>
      <c r="S30" s="277"/>
      <c r="T30" s="277"/>
    </row>
    <row r="31" spans="2:27" ht="12" customHeight="1" x14ac:dyDescent="0.25">
      <c r="B31" s="69">
        <v>20</v>
      </c>
      <c r="C31" s="103">
        <v>23118724</v>
      </c>
      <c r="D31" s="200" t="s">
        <v>303</v>
      </c>
      <c r="E31" s="236" t="s">
        <v>22</v>
      </c>
      <c r="F31" s="67"/>
      <c r="G31" s="68"/>
      <c r="H31" s="68"/>
      <c r="I31" s="68"/>
      <c r="J31" s="69"/>
      <c r="K31" s="70"/>
      <c r="L31" s="70"/>
      <c r="M31" s="70"/>
      <c r="N31" s="70"/>
      <c r="O31" s="70"/>
      <c r="P31" s="26"/>
      <c r="Q31" s="278"/>
      <c r="R31" s="278"/>
      <c r="S31" s="278"/>
      <c r="T31" s="278"/>
    </row>
    <row r="32" spans="2:27" ht="12" customHeight="1" x14ac:dyDescent="0.25">
      <c r="B32" s="69">
        <v>21</v>
      </c>
      <c r="C32" s="103">
        <v>23118725</v>
      </c>
      <c r="D32" s="200" t="s">
        <v>304</v>
      </c>
      <c r="E32" s="236" t="s">
        <v>22</v>
      </c>
      <c r="F32" s="67"/>
      <c r="G32" s="68"/>
      <c r="H32" s="68"/>
      <c r="I32" s="68"/>
      <c r="J32" s="69"/>
      <c r="K32" s="70"/>
      <c r="L32" s="70"/>
      <c r="M32" s="70"/>
      <c r="N32" s="70"/>
      <c r="O32" s="70"/>
      <c r="P32" s="26"/>
      <c r="Q32" s="276">
        <v>5</v>
      </c>
      <c r="R32" s="276"/>
      <c r="S32" s="276"/>
      <c r="T32" s="276"/>
    </row>
    <row r="33" spans="2:25" ht="12" customHeight="1" x14ac:dyDescent="0.25">
      <c r="B33" s="69">
        <v>22</v>
      </c>
      <c r="C33" s="103">
        <v>23118726</v>
      </c>
      <c r="D33" s="200" t="s">
        <v>649</v>
      </c>
      <c r="E33" s="236" t="s">
        <v>22</v>
      </c>
      <c r="F33" s="67"/>
      <c r="G33" s="68"/>
      <c r="H33" s="68"/>
      <c r="I33" s="68"/>
      <c r="J33" s="69"/>
      <c r="K33" s="70"/>
      <c r="L33" s="70"/>
      <c r="M33" s="70"/>
      <c r="N33" s="70"/>
      <c r="O33" s="70"/>
      <c r="P33" s="26"/>
      <c r="Q33" s="277"/>
      <c r="R33" s="277"/>
      <c r="S33" s="277"/>
      <c r="T33" s="277"/>
    </row>
    <row r="34" spans="2:25" ht="12" customHeight="1" x14ac:dyDescent="0.25">
      <c r="B34" s="69">
        <v>23</v>
      </c>
      <c r="C34" s="103">
        <v>23118727</v>
      </c>
      <c r="D34" s="200" t="s">
        <v>305</v>
      </c>
      <c r="E34" s="236" t="s">
        <v>21</v>
      </c>
      <c r="F34" s="67"/>
      <c r="G34" s="68"/>
      <c r="H34" s="68"/>
      <c r="I34" s="68"/>
      <c r="J34" s="69"/>
      <c r="K34" s="70"/>
      <c r="L34" s="70"/>
      <c r="M34" s="70"/>
      <c r="N34" s="70"/>
      <c r="O34" s="70"/>
      <c r="P34" s="26"/>
      <c r="Q34" s="277"/>
      <c r="R34" s="277"/>
      <c r="S34" s="277"/>
      <c r="T34" s="277"/>
    </row>
    <row r="35" spans="2:25" ht="12" customHeight="1" x14ac:dyDescent="0.25">
      <c r="B35" s="69">
        <v>24</v>
      </c>
      <c r="C35" s="103">
        <v>23118728</v>
      </c>
      <c r="D35" s="200" t="s">
        <v>306</v>
      </c>
      <c r="E35" s="236" t="s">
        <v>21</v>
      </c>
      <c r="F35" s="67"/>
      <c r="G35" s="68"/>
      <c r="H35" s="68"/>
      <c r="I35" s="68"/>
      <c r="J35" s="69"/>
      <c r="K35" s="70"/>
      <c r="L35" s="70"/>
      <c r="M35" s="70"/>
      <c r="N35" s="70"/>
      <c r="O35" s="70"/>
      <c r="P35" s="26"/>
      <c r="Q35" s="277"/>
      <c r="R35" s="277"/>
      <c r="S35" s="277"/>
      <c r="T35" s="277"/>
    </row>
    <row r="36" spans="2:25" ht="12" customHeight="1" x14ac:dyDescent="0.25">
      <c r="B36" s="69">
        <v>25</v>
      </c>
      <c r="C36" s="103">
        <v>23118729</v>
      </c>
      <c r="D36" s="200" t="s">
        <v>307</v>
      </c>
      <c r="E36" s="236" t="s">
        <v>22</v>
      </c>
      <c r="F36" s="67"/>
      <c r="G36" s="68"/>
      <c r="H36" s="68"/>
      <c r="I36" s="68"/>
      <c r="J36" s="69"/>
      <c r="K36" s="70"/>
      <c r="L36" s="70"/>
      <c r="M36" s="70"/>
      <c r="N36" s="70"/>
      <c r="O36" s="70"/>
      <c r="P36" s="26"/>
      <c r="Q36" s="278"/>
      <c r="R36" s="278"/>
      <c r="S36" s="278"/>
      <c r="T36" s="278"/>
    </row>
    <row r="37" spans="2:25" ht="12" customHeight="1" x14ac:dyDescent="0.25">
      <c r="B37" s="69">
        <v>26</v>
      </c>
      <c r="C37" s="103">
        <v>23118730</v>
      </c>
      <c r="D37" s="200" t="s">
        <v>308</v>
      </c>
      <c r="E37" s="236" t="s">
        <v>21</v>
      </c>
      <c r="F37" s="67"/>
      <c r="G37" s="68"/>
      <c r="H37" s="68"/>
      <c r="I37" s="68"/>
      <c r="J37" s="69"/>
      <c r="K37" s="70"/>
      <c r="L37" s="70"/>
      <c r="M37" s="70"/>
      <c r="N37" s="70"/>
      <c r="O37" s="70"/>
      <c r="P37" s="26"/>
      <c r="Q37" s="276">
        <v>6</v>
      </c>
      <c r="R37" s="276"/>
      <c r="S37" s="276"/>
      <c r="T37" s="276"/>
    </row>
    <row r="38" spans="2:25" ht="12" customHeight="1" x14ac:dyDescent="0.25">
      <c r="B38" s="69">
        <v>27</v>
      </c>
      <c r="C38" s="103">
        <v>23118731</v>
      </c>
      <c r="D38" s="200" t="s">
        <v>309</v>
      </c>
      <c r="E38" s="236" t="s">
        <v>22</v>
      </c>
      <c r="F38" s="67"/>
      <c r="G38" s="68"/>
      <c r="H38" s="68"/>
      <c r="I38" s="68"/>
      <c r="J38" s="69"/>
      <c r="K38" s="70"/>
      <c r="L38" s="70"/>
      <c r="M38" s="70"/>
      <c r="N38" s="70"/>
      <c r="O38" s="70"/>
      <c r="P38" s="26"/>
      <c r="Q38" s="277"/>
      <c r="R38" s="277"/>
      <c r="S38" s="277"/>
      <c r="T38" s="277"/>
    </row>
    <row r="39" spans="2:25" ht="12" customHeight="1" x14ac:dyDescent="0.25">
      <c r="B39" s="69">
        <v>28</v>
      </c>
      <c r="C39" s="103">
        <v>23118732</v>
      </c>
      <c r="D39" s="200" t="s">
        <v>310</v>
      </c>
      <c r="E39" s="236" t="s">
        <v>22</v>
      </c>
      <c r="F39" s="67"/>
      <c r="G39" s="68"/>
      <c r="H39" s="68"/>
      <c r="I39" s="68"/>
      <c r="J39" s="69"/>
      <c r="K39" s="70"/>
      <c r="L39" s="70"/>
      <c r="M39" s="70"/>
      <c r="N39" s="70"/>
      <c r="O39" s="70"/>
      <c r="P39" s="26"/>
      <c r="Q39" s="277"/>
      <c r="R39" s="277"/>
      <c r="S39" s="277"/>
      <c r="T39" s="277"/>
      <c r="X39" s="110"/>
    </row>
    <row r="40" spans="2:25" ht="12" customHeight="1" x14ac:dyDescent="0.25">
      <c r="B40" s="69">
        <v>29</v>
      </c>
      <c r="C40" s="103">
        <v>23118733</v>
      </c>
      <c r="D40" s="200" t="s">
        <v>311</v>
      </c>
      <c r="E40" s="236" t="s">
        <v>21</v>
      </c>
      <c r="F40" s="67"/>
      <c r="G40" s="68"/>
      <c r="H40" s="68"/>
      <c r="I40" s="68"/>
      <c r="J40" s="69"/>
      <c r="K40" s="70"/>
      <c r="L40" s="70"/>
      <c r="M40" s="70"/>
      <c r="N40" s="70"/>
      <c r="O40" s="70"/>
      <c r="P40" s="26"/>
      <c r="Q40" s="277"/>
      <c r="R40" s="277"/>
      <c r="S40" s="277"/>
      <c r="T40" s="277"/>
      <c r="V40" s="112"/>
      <c r="W40" s="110"/>
    </row>
    <row r="41" spans="2:25" ht="12" customHeight="1" x14ac:dyDescent="0.25">
      <c r="B41" s="69">
        <v>30</v>
      </c>
      <c r="C41" s="103">
        <v>23118734</v>
      </c>
      <c r="D41" s="200" t="s">
        <v>312</v>
      </c>
      <c r="E41" s="236" t="s">
        <v>22</v>
      </c>
      <c r="F41" s="67"/>
      <c r="G41" s="68"/>
      <c r="H41" s="68"/>
      <c r="I41" s="68"/>
      <c r="J41" s="69"/>
      <c r="K41" s="70"/>
      <c r="L41" s="70"/>
      <c r="M41" s="70"/>
      <c r="N41" s="70"/>
      <c r="O41" s="70"/>
      <c r="P41" s="26"/>
      <c r="Q41" s="278"/>
      <c r="R41" s="278"/>
      <c r="S41" s="278"/>
      <c r="T41" s="278"/>
    </row>
    <row r="42" spans="2:25" ht="12" customHeight="1" x14ac:dyDescent="0.25">
      <c r="B42" s="69">
        <v>31</v>
      </c>
      <c r="C42" s="103">
        <v>23118735</v>
      </c>
      <c r="D42" s="200" t="s">
        <v>313</v>
      </c>
      <c r="E42" s="236" t="s">
        <v>22</v>
      </c>
      <c r="F42" s="67"/>
      <c r="G42" s="68"/>
      <c r="H42" s="68"/>
      <c r="I42" s="68"/>
      <c r="J42" s="69"/>
      <c r="K42" s="70"/>
      <c r="L42" s="70"/>
      <c r="M42" s="70"/>
      <c r="N42" s="70"/>
      <c r="O42" s="70"/>
      <c r="P42" s="26"/>
      <c r="Q42" s="276">
        <v>7</v>
      </c>
      <c r="R42" s="276"/>
      <c r="S42" s="276"/>
      <c r="T42" s="276"/>
    </row>
    <row r="43" spans="2:25" ht="12" customHeight="1" x14ac:dyDescent="0.25">
      <c r="B43" s="69">
        <v>32</v>
      </c>
      <c r="C43" s="103">
        <v>23118736</v>
      </c>
      <c r="D43" s="200" t="s">
        <v>314</v>
      </c>
      <c r="E43" s="236" t="s">
        <v>22</v>
      </c>
      <c r="F43" s="67"/>
      <c r="G43" s="68"/>
      <c r="H43" s="68"/>
      <c r="I43" s="68"/>
      <c r="J43" s="69"/>
      <c r="K43" s="70"/>
      <c r="L43" s="70"/>
      <c r="M43" s="70"/>
      <c r="N43" s="70"/>
      <c r="O43" s="70"/>
      <c r="P43" s="26"/>
      <c r="Q43" s="277"/>
      <c r="R43" s="277"/>
      <c r="S43" s="277"/>
      <c r="T43" s="277"/>
      <c r="U43" s="101"/>
      <c r="X43" s="110"/>
    </row>
    <row r="44" spans="2:25" ht="12" customHeight="1" x14ac:dyDescent="0.25">
      <c r="B44" s="69">
        <v>33</v>
      </c>
      <c r="C44" s="103">
        <v>23118737</v>
      </c>
      <c r="D44" s="200" t="s">
        <v>315</v>
      </c>
      <c r="E44" s="236" t="s">
        <v>21</v>
      </c>
      <c r="F44" s="67"/>
      <c r="G44" s="68"/>
      <c r="H44" s="68"/>
      <c r="I44" s="68"/>
      <c r="J44" s="69"/>
      <c r="K44" s="70"/>
      <c r="L44" s="70"/>
      <c r="M44" s="70"/>
      <c r="N44" s="70"/>
      <c r="O44" s="70"/>
      <c r="P44" s="26"/>
      <c r="Q44" s="277"/>
      <c r="R44" s="277"/>
      <c r="S44" s="277"/>
      <c r="T44" s="277"/>
      <c r="V44" s="113"/>
      <c r="W44" s="110"/>
      <c r="Y44" s="105"/>
    </row>
    <row r="45" spans="2:25" ht="12" customHeight="1" x14ac:dyDescent="0.25">
      <c r="B45" s="69">
        <v>34</v>
      </c>
      <c r="C45" s="103">
        <v>23118738</v>
      </c>
      <c r="D45" s="200" t="s">
        <v>316</v>
      </c>
      <c r="E45" s="236" t="s">
        <v>21</v>
      </c>
      <c r="F45" s="67"/>
      <c r="G45" s="68"/>
      <c r="H45" s="68"/>
      <c r="I45" s="68"/>
      <c r="J45" s="69"/>
      <c r="K45" s="70"/>
      <c r="L45" s="70"/>
      <c r="M45" s="70"/>
      <c r="N45" s="70"/>
      <c r="O45" s="70"/>
      <c r="P45" s="26"/>
      <c r="Q45" s="277"/>
      <c r="R45" s="277"/>
      <c r="S45" s="277"/>
      <c r="T45" s="277"/>
    </row>
    <row r="46" spans="2:25" ht="12" customHeight="1" x14ac:dyDescent="0.25">
      <c r="B46" s="69">
        <v>35</v>
      </c>
      <c r="C46" s="103">
        <v>23118739</v>
      </c>
      <c r="D46" s="200" t="s">
        <v>317</v>
      </c>
      <c r="E46" s="236" t="s">
        <v>21</v>
      </c>
      <c r="F46" s="67"/>
      <c r="G46" s="68"/>
      <c r="H46" s="68"/>
      <c r="I46" s="68"/>
      <c r="J46" s="69"/>
      <c r="K46" s="70"/>
      <c r="L46" s="70"/>
      <c r="M46" s="70"/>
      <c r="N46" s="70"/>
      <c r="O46" s="70"/>
      <c r="P46" s="26"/>
      <c r="Q46" s="277"/>
      <c r="R46" s="277"/>
      <c r="S46" s="277"/>
      <c r="T46" s="277"/>
    </row>
    <row r="47" spans="2:25" ht="12" customHeight="1" x14ac:dyDescent="0.25">
      <c r="B47" s="69">
        <v>36</v>
      </c>
      <c r="C47" s="103">
        <v>23118740</v>
      </c>
      <c r="D47" s="200" t="s">
        <v>318</v>
      </c>
      <c r="E47" s="236" t="s">
        <v>21</v>
      </c>
      <c r="F47" s="67"/>
      <c r="G47" s="68"/>
      <c r="H47" s="68"/>
      <c r="I47" s="68"/>
      <c r="J47" s="69"/>
      <c r="K47" s="70"/>
      <c r="L47" s="70"/>
      <c r="M47" s="70"/>
      <c r="N47" s="70"/>
      <c r="O47" s="70"/>
      <c r="P47" s="26"/>
      <c r="Q47" s="278"/>
      <c r="R47" s="278"/>
      <c r="S47" s="278"/>
      <c r="T47" s="278"/>
    </row>
    <row r="48" spans="2:25" ht="12" customHeight="1" x14ac:dyDescent="0.25">
      <c r="B48" s="65"/>
      <c r="C48" s="97"/>
      <c r="D48" s="53"/>
      <c r="E48" s="72"/>
      <c r="F48" s="73"/>
      <c r="G48" s="68"/>
      <c r="H48" s="68"/>
      <c r="I48" s="68"/>
      <c r="J48" s="69"/>
      <c r="K48" s="70"/>
      <c r="L48" s="70"/>
      <c r="M48" s="70"/>
      <c r="N48" s="70"/>
      <c r="O48" s="70"/>
      <c r="P48" s="26"/>
      <c r="Q48" s="276">
        <v>8</v>
      </c>
      <c r="R48" s="276"/>
      <c r="S48" s="276"/>
      <c r="T48" s="276"/>
    </row>
    <row r="49" spans="2:20" ht="12" customHeight="1" x14ac:dyDescent="0.25">
      <c r="B49" s="65"/>
      <c r="C49" s="97"/>
      <c r="D49" s="53"/>
      <c r="E49" s="72"/>
      <c r="F49" s="73"/>
      <c r="G49" s="68"/>
      <c r="H49" s="68"/>
      <c r="I49" s="68"/>
      <c r="J49" s="69"/>
      <c r="K49" s="70"/>
      <c r="L49" s="70"/>
      <c r="M49" s="70"/>
      <c r="N49" s="70"/>
      <c r="O49" s="70"/>
      <c r="P49" s="26"/>
      <c r="Q49" s="277"/>
      <c r="R49" s="277"/>
      <c r="S49" s="277"/>
      <c r="T49" s="277"/>
    </row>
    <row r="50" spans="2:20" ht="12" customHeight="1" x14ac:dyDescent="0.25">
      <c r="B50" s="65"/>
      <c r="C50" s="97"/>
      <c r="D50" s="84"/>
      <c r="E50" s="72"/>
      <c r="F50" s="73"/>
      <c r="G50" s="68"/>
      <c r="H50" s="68"/>
      <c r="I50" s="68"/>
      <c r="J50" s="69"/>
      <c r="K50" s="70"/>
      <c r="L50" s="70"/>
      <c r="M50" s="70"/>
      <c r="N50" s="70"/>
      <c r="O50" s="70"/>
      <c r="P50" s="26"/>
      <c r="Q50" s="277"/>
      <c r="R50" s="277"/>
      <c r="S50" s="277"/>
      <c r="T50" s="277"/>
    </row>
    <row r="51" spans="2:20" ht="12" customHeight="1" x14ac:dyDescent="0.25">
      <c r="B51" s="65"/>
      <c r="C51" s="97"/>
      <c r="D51" s="69"/>
      <c r="E51" s="72"/>
      <c r="F51" s="73"/>
      <c r="G51" s="68"/>
      <c r="H51" s="68"/>
      <c r="I51" s="68"/>
      <c r="J51" s="69"/>
      <c r="K51" s="70"/>
      <c r="L51" s="70"/>
      <c r="M51" s="70"/>
      <c r="N51" s="70"/>
      <c r="O51" s="70"/>
      <c r="P51" s="26"/>
      <c r="Q51" s="277"/>
      <c r="R51" s="277"/>
      <c r="S51" s="277"/>
      <c r="T51" s="277"/>
    </row>
    <row r="52" spans="2:20" ht="12" customHeight="1" x14ac:dyDescent="0.25">
      <c r="B52" s="65"/>
      <c r="C52" s="97"/>
      <c r="D52" s="69"/>
      <c r="E52" s="72"/>
      <c r="F52" s="73"/>
      <c r="G52" s="68"/>
      <c r="H52" s="68"/>
      <c r="I52" s="68"/>
      <c r="J52" s="69"/>
      <c r="K52" s="70"/>
      <c r="L52" s="70"/>
      <c r="M52" s="70"/>
      <c r="N52" s="70"/>
      <c r="O52" s="70"/>
      <c r="P52" s="26"/>
      <c r="Q52" s="277"/>
      <c r="R52" s="277"/>
      <c r="S52" s="277"/>
      <c r="T52" s="277"/>
    </row>
    <row r="53" spans="2:20" ht="12" customHeight="1" x14ac:dyDescent="0.25">
      <c r="B53" s="65"/>
      <c r="C53" s="97"/>
      <c r="D53" s="69"/>
      <c r="E53" s="72"/>
      <c r="F53" s="73"/>
      <c r="G53" s="68"/>
      <c r="H53" s="68"/>
      <c r="I53" s="68"/>
      <c r="J53" s="69"/>
      <c r="K53" s="70"/>
      <c r="L53" s="70"/>
      <c r="M53" s="70"/>
      <c r="N53" s="70"/>
      <c r="O53" s="70"/>
      <c r="P53" s="26"/>
      <c r="Q53" s="278"/>
      <c r="R53" s="278"/>
      <c r="S53" s="278"/>
      <c r="T53" s="278"/>
    </row>
    <row r="54" spans="2:20" ht="12" customHeight="1" x14ac:dyDescent="0.25">
      <c r="B54" s="65"/>
      <c r="C54" s="97"/>
      <c r="D54" s="69"/>
      <c r="E54" s="72"/>
      <c r="F54" s="73"/>
      <c r="G54" s="68"/>
      <c r="H54" s="68"/>
      <c r="I54" s="68"/>
      <c r="J54" s="69"/>
      <c r="K54" s="70"/>
      <c r="L54" s="70"/>
      <c r="M54" s="70"/>
      <c r="N54" s="70"/>
      <c r="O54" s="70"/>
      <c r="P54" s="26"/>
      <c r="Q54" s="276">
        <v>9</v>
      </c>
      <c r="R54" s="155"/>
      <c r="S54" s="155"/>
      <c r="T54" s="155"/>
    </row>
    <row r="55" spans="2:20" ht="12" customHeight="1" x14ac:dyDescent="0.25">
      <c r="B55" s="65"/>
      <c r="C55" s="97"/>
      <c r="D55" s="69"/>
      <c r="E55" s="72"/>
      <c r="F55" s="73"/>
      <c r="G55" s="68"/>
      <c r="H55" s="68"/>
      <c r="I55" s="68"/>
      <c r="J55" s="69"/>
      <c r="K55" s="70"/>
      <c r="L55" s="70"/>
      <c r="M55" s="70"/>
      <c r="N55" s="70"/>
      <c r="O55" s="70"/>
      <c r="P55" s="26"/>
      <c r="Q55" s="277"/>
      <c r="R55" s="156"/>
      <c r="S55" s="156"/>
      <c r="T55" s="156"/>
    </row>
    <row r="56" spans="2:20" ht="12" customHeight="1" x14ac:dyDescent="0.25">
      <c r="B56" s="65"/>
      <c r="C56" s="97"/>
      <c r="D56" s="69"/>
      <c r="E56" s="72"/>
      <c r="F56" s="73"/>
      <c r="G56" s="68"/>
      <c r="H56" s="68"/>
      <c r="I56" s="68"/>
      <c r="J56" s="69"/>
      <c r="K56" s="70"/>
      <c r="L56" s="70"/>
      <c r="M56" s="70"/>
      <c r="N56" s="70"/>
      <c r="O56" s="70"/>
      <c r="P56" s="26"/>
      <c r="Q56" s="277"/>
      <c r="R56" s="156"/>
      <c r="S56" s="156"/>
      <c r="T56" s="156"/>
    </row>
    <row r="57" spans="2:20" ht="12" customHeight="1" x14ac:dyDescent="0.25">
      <c r="B57" s="65"/>
      <c r="C57" s="97"/>
      <c r="D57" s="69"/>
      <c r="E57" s="72"/>
      <c r="F57" s="73"/>
      <c r="G57" s="68"/>
      <c r="H57" s="68"/>
      <c r="I57" s="68"/>
      <c r="J57" s="69"/>
      <c r="K57" s="70"/>
      <c r="L57" s="70"/>
      <c r="M57" s="70"/>
      <c r="N57" s="70"/>
      <c r="O57" s="70"/>
      <c r="P57" s="26"/>
      <c r="Q57" s="277"/>
      <c r="R57" s="156"/>
      <c r="S57" s="156"/>
      <c r="T57" s="156"/>
    </row>
    <row r="58" spans="2:20" ht="12" customHeight="1" x14ac:dyDescent="0.25">
      <c r="B58" s="74"/>
      <c r="C58" s="100"/>
      <c r="D58" s="76"/>
      <c r="E58" s="77"/>
      <c r="F58" s="78"/>
      <c r="G58" s="75"/>
      <c r="H58" s="75"/>
      <c r="I58" s="75"/>
      <c r="J58" s="76"/>
      <c r="K58" s="79"/>
      <c r="L58" s="79"/>
      <c r="M58" s="79"/>
      <c r="N58" s="79"/>
      <c r="O58" s="79"/>
      <c r="P58" s="80"/>
      <c r="Q58" s="278"/>
      <c r="R58" s="157"/>
      <c r="S58" s="157"/>
      <c r="T58" s="157"/>
    </row>
    <row r="59" spans="2:20" ht="12" customHeight="1" x14ac:dyDescent="0.25">
      <c r="B59" s="81"/>
      <c r="C59" s="101"/>
      <c r="D59" s="26"/>
      <c r="E59" s="81"/>
      <c r="F59" s="81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 spans="2:20" ht="12.75" customHeight="1" x14ac:dyDescent="0.25">
      <c r="B60" s="82" t="s">
        <v>23</v>
      </c>
      <c r="C60" s="102"/>
      <c r="D60" s="82"/>
      <c r="E60" s="82">
        <f>COUNTIF(E12:E58,"L")</f>
        <v>18</v>
      </c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2:20" ht="13.5" customHeight="1" x14ac:dyDescent="0.25">
      <c r="B61" s="82" t="s">
        <v>24</v>
      </c>
      <c r="C61" s="102"/>
      <c r="D61" s="82"/>
      <c r="E61" s="82">
        <f>COUNTIF(E12:E58,"P")</f>
        <v>18</v>
      </c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2:20" x14ac:dyDescent="0.25">
      <c r="B62" s="82" t="s">
        <v>25</v>
      </c>
      <c r="C62" s="102"/>
      <c r="D62" s="82"/>
      <c r="E62" s="82">
        <f>SUM(E60:E61)</f>
        <v>36</v>
      </c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2:20" ht="7.5" customHeight="1" x14ac:dyDescent="0.25">
      <c r="B63" s="82"/>
      <c r="C63" s="10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2:20" x14ac:dyDescent="0.25">
      <c r="B64" s="82"/>
      <c r="C64" s="102"/>
      <c r="D64" s="82" t="s">
        <v>26</v>
      </c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 t="str">
        <f>'REKAP  X'!H3</f>
        <v>Mataram,                         2023</v>
      </c>
      <c r="R64" s="82"/>
      <c r="S64" s="82"/>
      <c r="T64" s="82"/>
    </row>
    <row r="65" spans="2:20" x14ac:dyDescent="0.25">
      <c r="B65" s="82"/>
      <c r="C65" s="102"/>
      <c r="D65" s="82" t="s">
        <v>27</v>
      </c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 t="s">
        <v>28</v>
      </c>
      <c r="R65" s="82"/>
      <c r="S65" s="82"/>
      <c r="T65" s="82"/>
    </row>
    <row r="66" spans="2:20" x14ac:dyDescent="0.25">
      <c r="B66" s="82"/>
      <c r="C66" s="10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2:20" ht="6" customHeight="1" x14ac:dyDescent="0.25">
      <c r="B67" s="82"/>
      <c r="C67" s="10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2:20" ht="9" customHeight="1" x14ac:dyDescent="0.25">
      <c r="B68" s="82"/>
      <c r="C68" s="10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2:20" x14ac:dyDescent="0.25">
      <c r="B69" s="82"/>
      <c r="C69" s="102"/>
      <c r="D69" s="87" t="s">
        <v>57</v>
      </c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 t="s">
        <v>31</v>
      </c>
      <c r="R69" s="82"/>
      <c r="S69" s="82"/>
      <c r="T69" s="82"/>
    </row>
    <row r="70" spans="2:20" x14ac:dyDescent="0.25">
      <c r="B70" s="82"/>
      <c r="C70" s="102"/>
      <c r="D70" s="82" t="s">
        <v>29</v>
      </c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 t="s">
        <v>30</v>
      </c>
      <c r="R70" s="82"/>
      <c r="S70" s="82"/>
      <c r="T70" s="82"/>
    </row>
    <row r="76" spans="2:20" x14ac:dyDescent="0.25">
      <c r="O76" s="54" t="s">
        <v>37</v>
      </c>
    </row>
  </sheetData>
  <mergeCells count="46">
    <mergeCell ref="Q54:Q58"/>
    <mergeCell ref="Q42:Q47"/>
    <mergeCell ref="R42:R47"/>
    <mergeCell ref="S42:S47"/>
    <mergeCell ref="T42:T47"/>
    <mergeCell ref="Q48:Q53"/>
    <mergeCell ref="R48:R53"/>
    <mergeCell ref="S48:S53"/>
    <mergeCell ref="T48:T53"/>
    <mergeCell ref="Q32:Q36"/>
    <mergeCell ref="R32:R36"/>
    <mergeCell ref="S32:S36"/>
    <mergeCell ref="T32:T36"/>
    <mergeCell ref="Q37:Q41"/>
    <mergeCell ref="R37:R41"/>
    <mergeCell ref="S37:S41"/>
    <mergeCell ref="T37:T41"/>
    <mergeCell ref="Q27:Q31"/>
    <mergeCell ref="R27:R31"/>
    <mergeCell ref="S27:S31"/>
    <mergeCell ref="T27:T31"/>
    <mergeCell ref="Q12:Q16"/>
    <mergeCell ref="R12:R16"/>
    <mergeCell ref="S12:S16"/>
    <mergeCell ref="T12:T16"/>
    <mergeCell ref="T17:T21"/>
    <mergeCell ref="Q22:Q26"/>
    <mergeCell ref="R22:R26"/>
    <mergeCell ref="S22:S26"/>
    <mergeCell ref="T22:T26"/>
    <mergeCell ref="U12:AA12"/>
    <mergeCell ref="V13:W13"/>
    <mergeCell ref="Z13:Z18"/>
    <mergeCell ref="Q17:Q21"/>
    <mergeCell ref="R17:R21"/>
    <mergeCell ref="S17:S21"/>
    <mergeCell ref="B7:T7"/>
    <mergeCell ref="B10:B11"/>
    <mergeCell ref="C10:C11"/>
    <mergeCell ref="D10:D11"/>
    <mergeCell ref="E10:E11"/>
    <mergeCell ref="F10:F11"/>
    <mergeCell ref="G10:O10"/>
    <mergeCell ref="R10:R11"/>
    <mergeCell ref="S10:S11"/>
    <mergeCell ref="T10:T11"/>
  </mergeCells>
  <conditionalFormatting sqref="V44 D28:D45">
    <cfRule type="expression" dxfId="358" priority="359" stopIfTrue="1">
      <formula>MOD(ROW(),2)</formula>
    </cfRule>
  </conditionalFormatting>
  <conditionalFormatting sqref="D34">
    <cfRule type="expression" dxfId="357" priority="323" stopIfTrue="1">
      <formula>MOD(ROW(),2)</formula>
    </cfRule>
  </conditionalFormatting>
  <conditionalFormatting sqref="D32">
    <cfRule type="expression" dxfId="356" priority="317" stopIfTrue="1">
      <formula>MOD(ROW(),2)</formula>
    </cfRule>
  </conditionalFormatting>
  <conditionalFormatting sqref="D35">
    <cfRule type="expression" dxfId="355" priority="315" stopIfTrue="1">
      <formula>MOD(ROW(),2)</formula>
    </cfRule>
  </conditionalFormatting>
  <conditionalFormatting sqref="D35">
    <cfRule type="expression" dxfId="354" priority="314" stopIfTrue="1">
      <formula>MOD(ROW(),2)</formula>
    </cfRule>
  </conditionalFormatting>
  <conditionalFormatting sqref="D35">
    <cfRule type="expression" dxfId="353" priority="313" stopIfTrue="1">
      <formula>MOD(ROW(),2)</formula>
    </cfRule>
  </conditionalFormatting>
  <conditionalFormatting sqref="D35">
    <cfRule type="expression" dxfId="352" priority="312" stopIfTrue="1">
      <formula>MOD(ROW(),2)</formula>
    </cfRule>
  </conditionalFormatting>
  <conditionalFormatting sqref="D35">
    <cfRule type="expression" dxfId="351" priority="311" stopIfTrue="1">
      <formula>MOD(ROW(),2)</formula>
    </cfRule>
  </conditionalFormatting>
  <conditionalFormatting sqref="D35">
    <cfRule type="expression" dxfId="350" priority="310" stopIfTrue="1">
      <formula>MOD(ROW(),2)</formula>
    </cfRule>
  </conditionalFormatting>
  <conditionalFormatting sqref="D34">
    <cfRule type="expression" dxfId="349" priority="309" stopIfTrue="1">
      <formula>MOD(ROW(),2)</formula>
    </cfRule>
  </conditionalFormatting>
  <conditionalFormatting sqref="D35">
    <cfRule type="expression" dxfId="348" priority="308" stopIfTrue="1">
      <formula>MOD(ROW(),2)</formula>
    </cfRule>
  </conditionalFormatting>
  <conditionalFormatting sqref="D35">
    <cfRule type="expression" dxfId="347" priority="307" stopIfTrue="1">
      <formula>MOD(ROW(),2)</formula>
    </cfRule>
  </conditionalFormatting>
  <conditionalFormatting sqref="D35">
    <cfRule type="expression" dxfId="346" priority="306" stopIfTrue="1">
      <formula>MOD(ROW(),2)</formula>
    </cfRule>
  </conditionalFormatting>
  <conditionalFormatting sqref="D35">
    <cfRule type="expression" dxfId="345" priority="305" stopIfTrue="1">
      <formula>MOD(ROW(),2)</formula>
    </cfRule>
  </conditionalFormatting>
  <conditionalFormatting sqref="D35">
    <cfRule type="expression" dxfId="344" priority="304" stopIfTrue="1">
      <formula>MOD(ROW(),2)</formula>
    </cfRule>
  </conditionalFormatting>
  <conditionalFormatting sqref="D34">
    <cfRule type="expression" dxfId="343" priority="303" stopIfTrue="1">
      <formula>MOD(ROW(),2)</formula>
    </cfRule>
  </conditionalFormatting>
  <conditionalFormatting sqref="D35">
    <cfRule type="expression" dxfId="342" priority="302" stopIfTrue="1">
      <formula>MOD(ROW(),2)</formula>
    </cfRule>
  </conditionalFormatting>
  <conditionalFormatting sqref="D34">
    <cfRule type="expression" dxfId="341" priority="301" stopIfTrue="1">
      <formula>MOD(ROW(),2)</formula>
    </cfRule>
  </conditionalFormatting>
  <conditionalFormatting sqref="D34">
    <cfRule type="expression" dxfId="340" priority="300" stopIfTrue="1">
      <formula>MOD(ROW(),2)</formula>
    </cfRule>
  </conditionalFormatting>
  <conditionalFormatting sqref="D34">
    <cfRule type="expression" dxfId="339" priority="299" stopIfTrue="1">
      <formula>MOD(ROW(),2)</formula>
    </cfRule>
  </conditionalFormatting>
  <conditionalFormatting sqref="D34">
    <cfRule type="expression" dxfId="338" priority="298" stopIfTrue="1">
      <formula>MOD(ROW(),2)</formula>
    </cfRule>
  </conditionalFormatting>
  <conditionalFormatting sqref="D34">
    <cfRule type="expression" dxfId="337" priority="297" stopIfTrue="1">
      <formula>MOD(ROW(),2)</formula>
    </cfRule>
  </conditionalFormatting>
  <conditionalFormatting sqref="D36">
    <cfRule type="expression" dxfId="336" priority="358" stopIfTrue="1">
      <formula>MOD(ROW(),2)</formula>
    </cfRule>
  </conditionalFormatting>
  <conditionalFormatting sqref="D36">
    <cfRule type="expression" dxfId="335" priority="357" stopIfTrue="1">
      <formula>MOD(ROW(),2)</formula>
    </cfRule>
  </conditionalFormatting>
  <conditionalFormatting sqref="D36">
    <cfRule type="expression" dxfId="334" priority="356" stopIfTrue="1">
      <formula>MOD(ROW(),2)</formula>
    </cfRule>
  </conditionalFormatting>
  <conditionalFormatting sqref="D36">
    <cfRule type="expression" dxfId="333" priority="355" stopIfTrue="1">
      <formula>MOD(ROW(),2)</formula>
    </cfRule>
  </conditionalFormatting>
  <conditionalFormatting sqref="D36">
    <cfRule type="expression" dxfId="332" priority="354" stopIfTrue="1">
      <formula>MOD(ROW(),2)</formula>
    </cfRule>
  </conditionalFormatting>
  <conditionalFormatting sqref="D36">
    <cfRule type="expression" dxfId="331" priority="353" stopIfTrue="1">
      <formula>MOD(ROW(),2)</formula>
    </cfRule>
  </conditionalFormatting>
  <conditionalFormatting sqref="D36">
    <cfRule type="expression" dxfId="330" priority="352" stopIfTrue="1">
      <formula>MOD(ROW(),2)</formula>
    </cfRule>
  </conditionalFormatting>
  <conditionalFormatting sqref="D35">
    <cfRule type="expression" dxfId="329" priority="351" stopIfTrue="1">
      <formula>MOD(ROW(),2)</formula>
    </cfRule>
  </conditionalFormatting>
  <conditionalFormatting sqref="D36">
    <cfRule type="expression" dxfId="328" priority="350" stopIfTrue="1">
      <formula>MOD(ROW(),2)</formula>
    </cfRule>
  </conditionalFormatting>
  <conditionalFormatting sqref="D36">
    <cfRule type="expression" dxfId="327" priority="349" stopIfTrue="1">
      <formula>MOD(ROW(),2)</formula>
    </cfRule>
  </conditionalFormatting>
  <conditionalFormatting sqref="D36">
    <cfRule type="expression" dxfId="326" priority="348" stopIfTrue="1">
      <formula>MOD(ROW(),2)</formula>
    </cfRule>
  </conditionalFormatting>
  <conditionalFormatting sqref="D36">
    <cfRule type="expression" dxfId="325" priority="347" stopIfTrue="1">
      <formula>MOD(ROW(),2)</formula>
    </cfRule>
  </conditionalFormatting>
  <conditionalFormatting sqref="D36">
    <cfRule type="expression" dxfId="324" priority="346" stopIfTrue="1">
      <formula>MOD(ROW(),2)</formula>
    </cfRule>
  </conditionalFormatting>
  <conditionalFormatting sqref="D35">
    <cfRule type="expression" dxfId="323" priority="345" stopIfTrue="1">
      <formula>MOD(ROW(),2)</formula>
    </cfRule>
  </conditionalFormatting>
  <conditionalFormatting sqref="D36">
    <cfRule type="expression" dxfId="322" priority="344" stopIfTrue="1">
      <formula>MOD(ROW(),2)</formula>
    </cfRule>
  </conditionalFormatting>
  <conditionalFormatting sqref="D35">
    <cfRule type="expression" dxfId="321" priority="343" stopIfTrue="1">
      <formula>MOD(ROW(),2)</formula>
    </cfRule>
  </conditionalFormatting>
  <conditionalFormatting sqref="D35">
    <cfRule type="expression" dxfId="320" priority="342" stopIfTrue="1">
      <formula>MOD(ROW(),2)</formula>
    </cfRule>
  </conditionalFormatting>
  <conditionalFormatting sqref="D35">
    <cfRule type="expression" dxfId="319" priority="341" stopIfTrue="1">
      <formula>MOD(ROW(),2)</formula>
    </cfRule>
  </conditionalFormatting>
  <conditionalFormatting sqref="D35">
    <cfRule type="expression" dxfId="318" priority="340" stopIfTrue="1">
      <formula>MOD(ROW(),2)</formula>
    </cfRule>
  </conditionalFormatting>
  <conditionalFormatting sqref="D35">
    <cfRule type="expression" dxfId="317" priority="339" stopIfTrue="1">
      <formula>MOD(ROW(),2)</formula>
    </cfRule>
  </conditionalFormatting>
  <conditionalFormatting sqref="D34">
    <cfRule type="expression" dxfId="316" priority="338" stopIfTrue="1">
      <formula>MOD(ROW(),2)</formula>
    </cfRule>
  </conditionalFormatting>
  <conditionalFormatting sqref="D34">
    <cfRule type="expression" dxfId="315" priority="337" stopIfTrue="1">
      <formula>MOD(ROW(),2)</formula>
    </cfRule>
  </conditionalFormatting>
  <conditionalFormatting sqref="D34">
    <cfRule type="expression" dxfId="314" priority="336" stopIfTrue="1">
      <formula>MOD(ROW(),2)</formula>
    </cfRule>
  </conditionalFormatting>
  <conditionalFormatting sqref="D34">
    <cfRule type="expression" dxfId="313" priority="335" stopIfTrue="1">
      <formula>MOD(ROW(),2)</formula>
    </cfRule>
  </conditionalFormatting>
  <conditionalFormatting sqref="D34">
    <cfRule type="expression" dxfId="312" priority="334" stopIfTrue="1">
      <formula>MOD(ROW(),2)</formula>
    </cfRule>
  </conditionalFormatting>
  <conditionalFormatting sqref="D34">
    <cfRule type="expression" dxfId="311" priority="333" stopIfTrue="1">
      <formula>MOD(ROW(),2)</formula>
    </cfRule>
  </conditionalFormatting>
  <conditionalFormatting sqref="D34">
    <cfRule type="expression" dxfId="310" priority="332" stopIfTrue="1">
      <formula>MOD(ROW(),2)</formula>
    </cfRule>
  </conditionalFormatting>
  <conditionalFormatting sqref="D34">
    <cfRule type="expression" dxfId="309" priority="331" stopIfTrue="1">
      <formula>MOD(ROW(),2)</formula>
    </cfRule>
  </conditionalFormatting>
  <conditionalFormatting sqref="D33">
    <cfRule type="expression" dxfId="308" priority="330" stopIfTrue="1">
      <formula>MOD(ROW(),2)</formula>
    </cfRule>
  </conditionalFormatting>
  <conditionalFormatting sqref="D34">
    <cfRule type="expression" dxfId="307" priority="329" stopIfTrue="1">
      <formula>MOD(ROW(),2)</formula>
    </cfRule>
  </conditionalFormatting>
  <conditionalFormatting sqref="D34">
    <cfRule type="expression" dxfId="306" priority="328" stopIfTrue="1">
      <formula>MOD(ROW(),2)</formula>
    </cfRule>
  </conditionalFormatting>
  <conditionalFormatting sqref="D34">
    <cfRule type="expression" dxfId="305" priority="327" stopIfTrue="1">
      <formula>MOD(ROW(),2)</formula>
    </cfRule>
  </conditionalFormatting>
  <conditionalFormatting sqref="D34">
    <cfRule type="expression" dxfId="304" priority="326" stopIfTrue="1">
      <formula>MOD(ROW(),2)</formula>
    </cfRule>
  </conditionalFormatting>
  <conditionalFormatting sqref="D34">
    <cfRule type="expression" dxfId="303" priority="325" stopIfTrue="1">
      <formula>MOD(ROW(),2)</formula>
    </cfRule>
  </conditionalFormatting>
  <conditionalFormatting sqref="D33">
    <cfRule type="expression" dxfId="302" priority="324" stopIfTrue="1">
      <formula>MOD(ROW(),2)</formula>
    </cfRule>
  </conditionalFormatting>
  <conditionalFormatting sqref="D33">
    <cfRule type="expression" dxfId="301" priority="322" stopIfTrue="1">
      <formula>MOD(ROW(),2)</formula>
    </cfRule>
  </conditionalFormatting>
  <conditionalFormatting sqref="D33">
    <cfRule type="expression" dxfId="300" priority="321" stopIfTrue="1">
      <formula>MOD(ROW(),2)</formula>
    </cfRule>
  </conditionalFormatting>
  <conditionalFormatting sqref="D33">
    <cfRule type="expression" dxfId="299" priority="320" stopIfTrue="1">
      <formula>MOD(ROW(),2)</formula>
    </cfRule>
  </conditionalFormatting>
  <conditionalFormatting sqref="D33">
    <cfRule type="expression" dxfId="298" priority="319" stopIfTrue="1">
      <formula>MOD(ROW(),2)</formula>
    </cfRule>
  </conditionalFormatting>
  <conditionalFormatting sqref="D33">
    <cfRule type="expression" dxfId="297" priority="318" stopIfTrue="1">
      <formula>MOD(ROW(),2)</formula>
    </cfRule>
  </conditionalFormatting>
  <conditionalFormatting sqref="D35">
    <cfRule type="expression" dxfId="296" priority="316" stopIfTrue="1">
      <formula>MOD(ROW(),2)</formula>
    </cfRule>
  </conditionalFormatting>
  <conditionalFormatting sqref="D32">
    <cfRule type="expression" dxfId="295" priority="296" stopIfTrue="1">
      <formula>MOD(ROW(),2)</formula>
    </cfRule>
  </conditionalFormatting>
  <conditionalFormatting sqref="D30">
    <cfRule type="expression" dxfId="294" priority="295" stopIfTrue="1">
      <formula>MOD(ROW(),2)</formula>
    </cfRule>
  </conditionalFormatting>
  <conditionalFormatting sqref="D33">
    <cfRule type="expression" dxfId="293" priority="294" stopIfTrue="1">
      <formula>MOD(ROW(),2)</formula>
    </cfRule>
  </conditionalFormatting>
  <conditionalFormatting sqref="D33">
    <cfRule type="expression" dxfId="292" priority="293" stopIfTrue="1">
      <formula>MOD(ROW(),2)</formula>
    </cfRule>
  </conditionalFormatting>
  <conditionalFormatting sqref="D33">
    <cfRule type="expression" dxfId="291" priority="292" stopIfTrue="1">
      <formula>MOD(ROW(),2)</formula>
    </cfRule>
  </conditionalFormatting>
  <conditionalFormatting sqref="D33">
    <cfRule type="expression" dxfId="290" priority="291" stopIfTrue="1">
      <formula>MOD(ROW(),2)</formula>
    </cfRule>
  </conditionalFormatting>
  <conditionalFormatting sqref="D33">
    <cfRule type="expression" dxfId="289" priority="290" stopIfTrue="1">
      <formula>MOD(ROW(),2)</formula>
    </cfRule>
  </conditionalFormatting>
  <conditionalFormatting sqref="D33">
    <cfRule type="expression" dxfId="288" priority="289" stopIfTrue="1">
      <formula>MOD(ROW(),2)</formula>
    </cfRule>
  </conditionalFormatting>
  <conditionalFormatting sqref="D32">
    <cfRule type="expression" dxfId="287" priority="288" stopIfTrue="1">
      <formula>MOD(ROW(),2)</formula>
    </cfRule>
  </conditionalFormatting>
  <conditionalFormatting sqref="D33">
    <cfRule type="expression" dxfId="286" priority="287" stopIfTrue="1">
      <formula>MOD(ROW(),2)</formula>
    </cfRule>
  </conditionalFormatting>
  <conditionalFormatting sqref="D33">
    <cfRule type="expression" dxfId="285" priority="286" stopIfTrue="1">
      <formula>MOD(ROW(),2)</formula>
    </cfRule>
  </conditionalFormatting>
  <conditionalFormatting sqref="D33">
    <cfRule type="expression" dxfId="284" priority="285" stopIfTrue="1">
      <formula>MOD(ROW(),2)</formula>
    </cfRule>
  </conditionalFormatting>
  <conditionalFormatting sqref="D33">
    <cfRule type="expression" dxfId="283" priority="284" stopIfTrue="1">
      <formula>MOD(ROW(),2)</formula>
    </cfRule>
  </conditionalFormatting>
  <conditionalFormatting sqref="D33">
    <cfRule type="expression" dxfId="282" priority="283" stopIfTrue="1">
      <formula>MOD(ROW(),2)</formula>
    </cfRule>
  </conditionalFormatting>
  <conditionalFormatting sqref="D32">
    <cfRule type="expression" dxfId="281" priority="282" stopIfTrue="1">
      <formula>MOD(ROW(),2)</formula>
    </cfRule>
  </conditionalFormatting>
  <conditionalFormatting sqref="D33">
    <cfRule type="expression" dxfId="280" priority="281" stopIfTrue="1">
      <formula>MOD(ROW(),2)</formula>
    </cfRule>
  </conditionalFormatting>
  <conditionalFormatting sqref="D32">
    <cfRule type="expression" dxfId="279" priority="280" stopIfTrue="1">
      <formula>MOD(ROW(),2)</formula>
    </cfRule>
  </conditionalFormatting>
  <conditionalFormatting sqref="D32">
    <cfRule type="expression" dxfId="278" priority="279" stopIfTrue="1">
      <formula>MOD(ROW(),2)</formula>
    </cfRule>
  </conditionalFormatting>
  <conditionalFormatting sqref="D32">
    <cfRule type="expression" dxfId="277" priority="278" stopIfTrue="1">
      <formula>MOD(ROW(),2)</formula>
    </cfRule>
  </conditionalFormatting>
  <conditionalFormatting sqref="D32">
    <cfRule type="expression" dxfId="276" priority="277" stopIfTrue="1">
      <formula>MOD(ROW(),2)</formula>
    </cfRule>
  </conditionalFormatting>
  <conditionalFormatting sqref="D32">
    <cfRule type="expression" dxfId="275" priority="276" stopIfTrue="1">
      <formula>MOD(ROW(),2)</formula>
    </cfRule>
  </conditionalFormatting>
  <conditionalFormatting sqref="D34">
    <cfRule type="expression" dxfId="274" priority="275" stopIfTrue="1">
      <formula>MOD(ROW(),2)</formula>
    </cfRule>
  </conditionalFormatting>
  <conditionalFormatting sqref="D34">
    <cfRule type="expression" dxfId="273" priority="274" stopIfTrue="1">
      <formula>MOD(ROW(),2)</formula>
    </cfRule>
  </conditionalFormatting>
  <conditionalFormatting sqref="D34">
    <cfRule type="expression" dxfId="272" priority="273" stopIfTrue="1">
      <formula>MOD(ROW(),2)</formula>
    </cfRule>
  </conditionalFormatting>
  <conditionalFormatting sqref="D34">
    <cfRule type="expression" dxfId="271" priority="272" stopIfTrue="1">
      <formula>MOD(ROW(),2)</formula>
    </cfRule>
  </conditionalFormatting>
  <conditionalFormatting sqref="D34">
    <cfRule type="expression" dxfId="270" priority="271" stopIfTrue="1">
      <formula>MOD(ROW(),2)</formula>
    </cfRule>
  </conditionalFormatting>
  <conditionalFormatting sqref="D34">
    <cfRule type="expression" dxfId="269" priority="270" stopIfTrue="1">
      <formula>MOD(ROW(),2)</formula>
    </cfRule>
  </conditionalFormatting>
  <conditionalFormatting sqref="D34">
    <cfRule type="expression" dxfId="268" priority="269" stopIfTrue="1">
      <formula>MOD(ROW(),2)</formula>
    </cfRule>
  </conditionalFormatting>
  <conditionalFormatting sqref="D33">
    <cfRule type="expression" dxfId="267" priority="268" stopIfTrue="1">
      <formula>MOD(ROW(),2)</formula>
    </cfRule>
  </conditionalFormatting>
  <conditionalFormatting sqref="D34">
    <cfRule type="expression" dxfId="266" priority="267" stopIfTrue="1">
      <formula>MOD(ROW(),2)</formula>
    </cfRule>
  </conditionalFormatting>
  <conditionalFormatting sqref="D34">
    <cfRule type="expression" dxfId="265" priority="266" stopIfTrue="1">
      <formula>MOD(ROW(),2)</formula>
    </cfRule>
  </conditionalFormatting>
  <conditionalFormatting sqref="D34">
    <cfRule type="expression" dxfId="264" priority="265" stopIfTrue="1">
      <formula>MOD(ROW(),2)</formula>
    </cfRule>
  </conditionalFormatting>
  <conditionalFormatting sqref="D34">
    <cfRule type="expression" dxfId="263" priority="264" stopIfTrue="1">
      <formula>MOD(ROW(),2)</formula>
    </cfRule>
  </conditionalFormatting>
  <conditionalFormatting sqref="D34">
    <cfRule type="expression" dxfId="262" priority="263" stopIfTrue="1">
      <formula>MOD(ROW(),2)</formula>
    </cfRule>
  </conditionalFormatting>
  <conditionalFormatting sqref="D33">
    <cfRule type="expression" dxfId="261" priority="262" stopIfTrue="1">
      <formula>MOD(ROW(),2)</formula>
    </cfRule>
  </conditionalFormatting>
  <conditionalFormatting sqref="D34">
    <cfRule type="expression" dxfId="260" priority="261" stopIfTrue="1">
      <formula>MOD(ROW(),2)</formula>
    </cfRule>
  </conditionalFormatting>
  <conditionalFormatting sqref="D33">
    <cfRule type="expression" dxfId="259" priority="260" stopIfTrue="1">
      <formula>MOD(ROW(),2)</formula>
    </cfRule>
  </conditionalFormatting>
  <conditionalFormatting sqref="D33">
    <cfRule type="expression" dxfId="258" priority="259" stopIfTrue="1">
      <formula>MOD(ROW(),2)</formula>
    </cfRule>
  </conditionalFormatting>
  <conditionalFormatting sqref="D33">
    <cfRule type="expression" dxfId="257" priority="258" stopIfTrue="1">
      <formula>MOD(ROW(),2)</formula>
    </cfRule>
  </conditionalFormatting>
  <conditionalFormatting sqref="D33">
    <cfRule type="expression" dxfId="256" priority="257" stopIfTrue="1">
      <formula>MOD(ROW(),2)</formula>
    </cfRule>
  </conditionalFormatting>
  <conditionalFormatting sqref="D33">
    <cfRule type="expression" dxfId="255" priority="256" stopIfTrue="1">
      <formula>MOD(ROW(),2)</formula>
    </cfRule>
  </conditionalFormatting>
  <conditionalFormatting sqref="D32">
    <cfRule type="expression" dxfId="254" priority="255" stopIfTrue="1">
      <formula>MOD(ROW(),2)</formula>
    </cfRule>
  </conditionalFormatting>
  <conditionalFormatting sqref="D32">
    <cfRule type="expression" dxfId="253" priority="254" stopIfTrue="1">
      <formula>MOD(ROW(),2)</formula>
    </cfRule>
  </conditionalFormatting>
  <conditionalFormatting sqref="D32">
    <cfRule type="expression" dxfId="252" priority="253" stopIfTrue="1">
      <formula>MOD(ROW(),2)</formula>
    </cfRule>
  </conditionalFormatting>
  <conditionalFormatting sqref="D32">
    <cfRule type="expression" dxfId="251" priority="252" stopIfTrue="1">
      <formula>MOD(ROW(),2)</formula>
    </cfRule>
  </conditionalFormatting>
  <conditionalFormatting sqref="D32">
    <cfRule type="expression" dxfId="250" priority="251" stopIfTrue="1">
      <formula>MOD(ROW(),2)</formula>
    </cfRule>
  </conditionalFormatting>
  <conditionalFormatting sqref="D32">
    <cfRule type="expression" dxfId="249" priority="250" stopIfTrue="1">
      <formula>MOD(ROW(),2)</formula>
    </cfRule>
  </conditionalFormatting>
  <conditionalFormatting sqref="D32">
    <cfRule type="expression" dxfId="248" priority="249" stopIfTrue="1">
      <formula>MOD(ROW(),2)</formula>
    </cfRule>
  </conditionalFormatting>
  <conditionalFormatting sqref="D32">
    <cfRule type="expression" dxfId="247" priority="248" stopIfTrue="1">
      <formula>MOD(ROW(),2)</formula>
    </cfRule>
  </conditionalFormatting>
  <conditionalFormatting sqref="D31">
    <cfRule type="expression" dxfId="246" priority="247" stopIfTrue="1">
      <formula>MOD(ROW(),2)</formula>
    </cfRule>
  </conditionalFormatting>
  <conditionalFormatting sqref="D32">
    <cfRule type="expression" dxfId="245" priority="246" stopIfTrue="1">
      <formula>MOD(ROW(),2)</formula>
    </cfRule>
  </conditionalFormatting>
  <conditionalFormatting sqref="D32">
    <cfRule type="expression" dxfId="244" priority="245" stopIfTrue="1">
      <formula>MOD(ROW(),2)</formula>
    </cfRule>
  </conditionalFormatting>
  <conditionalFormatting sqref="D32">
    <cfRule type="expression" dxfId="243" priority="244" stopIfTrue="1">
      <formula>MOD(ROW(),2)</formula>
    </cfRule>
  </conditionalFormatting>
  <conditionalFormatting sqref="D32">
    <cfRule type="expression" dxfId="242" priority="243" stopIfTrue="1">
      <formula>MOD(ROW(),2)</formula>
    </cfRule>
  </conditionalFormatting>
  <conditionalFormatting sqref="D32">
    <cfRule type="expression" dxfId="241" priority="242" stopIfTrue="1">
      <formula>MOD(ROW(),2)</formula>
    </cfRule>
  </conditionalFormatting>
  <conditionalFormatting sqref="D31">
    <cfRule type="expression" dxfId="240" priority="241" stopIfTrue="1">
      <formula>MOD(ROW(),2)</formula>
    </cfRule>
  </conditionalFormatting>
  <conditionalFormatting sqref="D31">
    <cfRule type="expression" dxfId="239" priority="240" stopIfTrue="1">
      <formula>MOD(ROW(),2)</formula>
    </cfRule>
  </conditionalFormatting>
  <conditionalFormatting sqref="D31">
    <cfRule type="expression" dxfId="238" priority="239" stopIfTrue="1">
      <formula>MOD(ROW(),2)</formula>
    </cfRule>
  </conditionalFormatting>
  <conditionalFormatting sqref="D31">
    <cfRule type="expression" dxfId="237" priority="238" stopIfTrue="1">
      <formula>MOD(ROW(),2)</formula>
    </cfRule>
  </conditionalFormatting>
  <conditionalFormatting sqref="D31">
    <cfRule type="expression" dxfId="236" priority="237" stopIfTrue="1">
      <formula>MOD(ROW(),2)</formula>
    </cfRule>
  </conditionalFormatting>
  <conditionalFormatting sqref="D31">
    <cfRule type="expression" dxfId="235" priority="236" stopIfTrue="1">
      <formula>MOD(ROW(),2)</formula>
    </cfRule>
  </conditionalFormatting>
  <conditionalFormatting sqref="D33">
    <cfRule type="expression" dxfId="234" priority="235" stopIfTrue="1">
      <formula>MOD(ROW(),2)</formula>
    </cfRule>
  </conditionalFormatting>
  <conditionalFormatting sqref="D33">
    <cfRule type="expression" dxfId="233" priority="234" stopIfTrue="1">
      <formula>MOD(ROW(),2)</formula>
    </cfRule>
  </conditionalFormatting>
  <conditionalFormatting sqref="D31">
    <cfRule type="expression" dxfId="232" priority="233" stopIfTrue="1">
      <formula>MOD(ROW(),2)</formula>
    </cfRule>
  </conditionalFormatting>
  <conditionalFormatting sqref="D34">
    <cfRule type="expression" dxfId="231" priority="232" stopIfTrue="1">
      <formula>MOD(ROW(),2)</formula>
    </cfRule>
  </conditionalFormatting>
  <conditionalFormatting sqref="D34">
    <cfRule type="expression" dxfId="230" priority="231" stopIfTrue="1">
      <formula>MOD(ROW(),2)</formula>
    </cfRule>
  </conditionalFormatting>
  <conditionalFormatting sqref="D34">
    <cfRule type="expression" dxfId="229" priority="230" stopIfTrue="1">
      <formula>MOD(ROW(),2)</formula>
    </cfRule>
  </conditionalFormatting>
  <conditionalFormatting sqref="D34">
    <cfRule type="expression" dxfId="228" priority="229" stopIfTrue="1">
      <formula>MOD(ROW(),2)</formula>
    </cfRule>
  </conditionalFormatting>
  <conditionalFormatting sqref="D34">
    <cfRule type="expression" dxfId="227" priority="228" stopIfTrue="1">
      <formula>MOD(ROW(),2)</formula>
    </cfRule>
  </conditionalFormatting>
  <conditionalFormatting sqref="D34">
    <cfRule type="expression" dxfId="226" priority="227" stopIfTrue="1">
      <formula>MOD(ROW(),2)</formula>
    </cfRule>
  </conditionalFormatting>
  <conditionalFormatting sqref="D33">
    <cfRule type="expression" dxfId="225" priority="226" stopIfTrue="1">
      <formula>MOD(ROW(),2)</formula>
    </cfRule>
  </conditionalFormatting>
  <conditionalFormatting sqref="D34">
    <cfRule type="expression" dxfId="224" priority="225" stopIfTrue="1">
      <formula>MOD(ROW(),2)</formula>
    </cfRule>
  </conditionalFormatting>
  <conditionalFormatting sqref="D34">
    <cfRule type="expression" dxfId="223" priority="224" stopIfTrue="1">
      <formula>MOD(ROW(),2)</formula>
    </cfRule>
  </conditionalFormatting>
  <conditionalFormatting sqref="D34">
    <cfRule type="expression" dxfId="222" priority="223" stopIfTrue="1">
      <formula>MOD(ROW(),2)</formula>
    </cfRule>
  </conditionalFormatting>
  <conditionalFormatting sqref="D34">
    <cfRule type="expression" dxfId="221" priority="222" stopIfTrue="1">
      <formula>MOD(ROW(),2)</formula>
    </cfRule>
  </conditionalFormatting>
  <conditionalFormatting sqref="D34">
    <cfRule type="expression" dxfId="220" priority="221" stopIfTrue="1">
      <formula>MOD(ROW(),2)</formula>
    </cfRule>
  </conditionalFormatting>
  <conditionalFormatting sqref="D33">
    <cfRule type="expression" dxfId="219" priority="220" stopIfTrue="1">
      <formula>MOD(ROW(),2)</formula>
    </cfRule>
  </conditionalFormatting>
  <conditionalFormatting sqref="D34">
    <cfRule type="expression" dxfId="218" priority="219" stopIfTrue="1">
      <formula>MOD(ROW(),2)</formula>
    </cfRule>
  </conditionalFormatting>
  <conditionalFormatting sqref="D33">
    <cfRule type="expression" dxfId="217" priority="218" stopIfTrue="1">
      <formula>MOD(ROW(),2)</formula>
    </cfRule>
  </conditionalFormatting>
  <conditionalFormatting sqref="D33">
    <cfRule type="expression" dxfId="216" priority="217" stopIfTrue="1">
      <formula>MOD(ROW(),2)</formula>
    </cfRule>
  </conditionalFormatting>
  <conditionalFormatting sqref="D33">
    <cfRule type="expression" dxfId="215" priority="216" stopIfTrue="1">
      <formula>MOD(ROW(),2)</formula>
    </cfRule>
  </conditionalFormatting>
  <conditionalFormatting sqref="D33">
    <cfRule type="expression" dxfId="214" priority="215" stopIfTrue="1">
      <formula>MOD(ROW(),2)</formula>
    </cfRule>
  </conditionalFormatting>
  <conditionalFormatting sqref="D33">
    <cfRule type="expression" dxfId="213" priority="214" stopIfTrue="1">
      <formula>MOD(ROW(),2)</formula>
    </cfRule>
  </conditionalFormatting>
  <conditionalFormatting sqref="D35">
    <cfRule type="expression" dxfId="212" priority="213" stopIfTrue="1">
      <formula>MOD(ROW(),2)</formula>
    </cfRule>
  </conditionalFormatting>
  <conditionalFormatting sqref="D35">
    <cfRule type="expression" dxfId="211" priority="212" stopIfTrue="1">
      <formula>MOD(ROW(),2)</formula>
    </cfRule>
  </conditionalFormatting>
  <conditionalFormatting sqref="D35">
    <cfRule type="expression" dxfId="210" priority="211" stopIfTrue="1">
      <formula>MOD(ROW(),2)</formula>
    </cfRule>
  </conditionalFormatting>
  <conditionalFormatting sqref="D35">
    <cfRule type="expression" dxfId="209" priority="210" stopIfTrue="1">
      <formula>MOD(ROW(),2)</formula>
    </cfRule>
  </conditionalFormatting>
  <conditionalFormatting sqref="D35">
    <cfRule type="expression" dxfId="208" priority="209" stopIfTrue="1">
      <formula>MOD(ROW(),2)</formula>
    </cfRule>
  </conditionalFormatting>
  <conditionalFormatting sqref="D35">
    <cfRule type="expression" dxfId="207" priority="208" stopIfTrue="1">
      <formula>MOD(ROW(),2)</formula>
    </cfRule>
  </conditionalFormatting>
  <conditionalFormatting sqref="D35">
    <cfRule type="expression" dxfId="206" priority="207" stopIfTrue="1">
      <formula>MOD(ROW(),2)</formula>
    </cfRule>
  </conditionalFormatting>
  <conditionalFormatting sqref="D34">
    <cfRule type="expression" dxfId="205" priority="206" stopIfTrue="1">
      <formula>MOD(ROW(),2)</formula>
    </cfRule>
  </conditionalFormatting>
  <conditionalFormatting sqref="D35">
    <cfRule type="expression" dxfId="204" priority="205" stopIfTrue="1">
      <formula>MOD(ROW(),2)</formula>
    </cfRule>
  </conditionalFormatting>
  <conditionalFormatting sqref="D35">
    <cfRule type="expression" dxfId="203" priority="204" stopIfTrue="1">
      <formula>MOD(ROW(),2)</formula>
    </cfRule>
  </conditionalFormatting>
  <conditionalFormatting sqref="D35">
    <cfRule type="expression" dxfId="202" priority="203" stopIfTrue="1">
      <formula>MOD(ROW(),2)</formula>
    </cfRule>
  </conditionalFormatting>
  <conditionalFormatting sqref="D35">
    <cfRule type="expression" dxfId="201" priority="202" stopIfTrue="1">
      <formula>MOD(ROW(),2)</formula>
    </cfRule>
  </conditionalFormatting>
  <conditionalFormatting sqref="D35">
    <cfRule type="expression" dxfId="200" priority="201" stopIfTrue="1">
      <formula>MOD(ROW(),2)</formula>
    </cfRule>
  </conditionalFormatting>
  <conditionalFormatting sqref="D34">
    <cfRule type="expression" dxfId="199" priority="200" stopIfTrue="1">
      <formula>MOD(ROW(),2)</formula>
    </cfRule>
  </conditionalFormatting>
  <conditionalFormatting sqref="D35">
    <cfRule type="expression" dxfId="198" priority="199" stopIfTrue="1">
      <formula>MOD(ROW(),2)</formula>
    </cfRule>
  </conditionalFormatting>
  <conditionalFormatting sqref="D34">
    <cfRule type="expression" dxfId="197" priority="198" stopIfTrue="1">
      <formula>MOD(ROW(),2)</formula>
    </cfRule>
  </conditionalFormatting>
  <conditionalFormatting sqref="D34">
    <cfRule type="expression" dxfId="196" priority="197" stopIfTrue="1">
      <formula>MOD(ROW(),2)</formula>
    </cfRule>
  </conditionalFormatting>
  <conditionalFormatting sqref="D34">
    <cfRule type="expression" dxfId="195" priority="196" stopIfTrue="1">
      <formula>MOD(ROW(),2)</formula>
    </cfRule>
  </conditionalFormatting>
  <conditionalFormatting sqref="D34">
    <cfRule type="expression" dxfId="194" priority="195" stopIfTrue="1">
      <formula>MOD(ROW(),2)</formula>
    </cfRule>
  </conditionalFormatting>
  <conditionalFormatting sqref="D34">
    <cfRule type="expression" dxfId="193" priority="194" stopIfTrue="1">
      <formula>MOD(ROW(),2)</formula>
    </cfRule>
  </conditionalFormatting>
  <conditionalFormatting sqref="D33">
    <cfRule type="expression" dxfId="192" priority="193" stopIfTrue="1">
      <formula>MOD(ROW(),2)</formula>
    </cfRule>
  </conditionalFormatting>
  <conditionalFormatting sqref="D33">
    <cfRule type="expression" dxfId="191" priority="192" stopIfTrue="1">
      <formula>MOD(ROW(),2)</formula>
    </cfRule>
  </conditionalFormatting>
  <conditionalFormatting sqref="D33">
    <cfRule type="expression" dxfId="190" priority="191" stopIfTrue="1">
      <formula>MOD(ROW(),2)</formula>
    </cfRule>
  </conditionalFormatting>
  <conditionalFormatting sqref="D33">
    <cfRule type="expression" dxfId="189" priority="190" stopIfTrue="1">
      <formula>MOD(ROW(),2)</formula>
    </cfRule>
  </conditionalFormatting>
  <conditionalFormatting sqref="D33">
    <cfRule type="expression" dxfId="188" priority="189" stopIfTrue="1">
      <formula>MOD(ROW(),2)</formula>
    </cfRule>
  </conditionalFormatting>
  <conditionalFormatting sqref="D33">
    <cfRule type="expression" dxfId="187" priority="188" stopIfTrue="1">
      <formula>MOD(ROW(),2)</formula>
    </cfRule>
  </conditionalFormatting>
  <conditionalFormatting sqref="D33">
    <cfRule type="expression" dxfId="186" priority="187" stopIfTrue="1">
      <formula>MOD(ROW(),2)</formula>
    </cfRule>
  </conditionalFormatting>
  <conditionalFormatting sqref="D33">
    <cfRule type="expression" dxfId="185" priority="186" stopIfTrue="1">
      <formula>MOD(ROW(),2)</formula>
    </cfRule>
  </conditionalFormatting>
  <conditionalFormatting sqref="D32">
    <cfRule type="expression" dxfId="184" priority="185" stopIfTrue="1">
      <formula>MOD(ROW(),2)</formula>
    </cfRule>
  </conditionalFormatting>
  <conditionalFormatting sqref="D33">
    <cfRule type="expression" dxfId="183" priority="184" stopIfTrue="1">
      <formula>MOD(ROW(),2)</formula>
    </cfRule>
  </conditionalFormatting>
  <conditionalFormatting sqref="D33">
    <cfRule type="expression" dxfId="182" priority="183" stopIfTrue="1">
      <formula>MOD(ROW(),2)</formula>
    </cfRule>
  </conditionalFormatting>
  <conditionalFormatting sqref="D33">
    <cfRule type="expression" dxfId="181" priority="182" stopIfTrue="1">
      <formula>MOD(ROW(),2)</formula>
    </cfRule>
  </conditionalFormatting>
  <conditionalFormatting sqref="D33">
    <cfRule type="expression" dxfId="180" priority="181" stopIfTrue="1">
      <formula>MOD(ROW(),2)</formula>
    </cfRule>
  </conditionalFormatting>
  <conditionalFormatting sqref="D33">
    <cfRule type="expression" dxfId="179" priority="180" stopIfTrue="1">
      <formula>MOD(ROW(),2)</formula>
    </cfRule>
  </conditionalFormatting>
  <conditionalFormatting sqref="D32">
    <cfRule type="expression" dxfId="178" priority="179" stopIfTrue="1">
      <formula>MOD(ROW(),2)</formula>
    </cfRule>
  </conditionalFormatting>
  <conditionalFormatting sqref="D32">
    <cfRule type="expression" dxfId="177" priority="178" stopIfTrue="1">
      <formula>MOD(ROW(),2)</formula>
    </cfRule>
  </conditionalFormatting>
  <conditionalFormatting sqref="D32">
    <cfRule type="expression" dxfId="176" priority="177" stopIfTrue="1">
      <formula>MOD(ROW(),2)</formula>
    </cfRule>
  </conditionalFormatting>
  <conditionalFormatting sqref="D32">
    <cfRule type="expression" dxfId="175" priority="176" stopIfTrue="1">
      <formula>MOD(ROW(),2)</formula>
    </cfRule>
  </conditionalFormatting>
  <conditionalFormatting sqref="D32">
    <cfRule type="expression" dxfId="174" priority="175" stopIfTrue="1">
      <formula>MOD(ROW(),2)</formula>
    </cfRule>
  </conditionalFormatting>
  <conditionalFormatting sqref="D32">
    <cfRule type="expression" dxfId="173" priority="174" stopIfTrue="1">
      <formula>MOD(ROW(),2)</formula>
    </cfRule>
  </conditionalFormatting>
  <conditionalFormatting sqref="D34">
    <cfRule type="expression" dxfId="172" priority="173" stopIfTrue="1">
      <formula>MOD(ROW(),2)</formula>
    </cfRule>
  </conditionalFormatting>
  <conditionalFormatting sqref="D31">
    <cfRule type="expression" dxfId="171" priority="172" stopIfTrue="1">
      <formula>MOD(ROW(),2)</formula>
    </cfRule>
  </conditionalFormatting>
  <conditionalFormatting sqref="D29">
    <cfRule type="expression" dxfId="170" priority="171" stopIfTrue="1">
      <formula>MOD(ROW(),2)</formula>
    </cfRule>
  </conditionalFormatting>
  <conditionalFormatting sqref="D32">
    <cfRule type="expression" dxfId="169" priority="170" stopIfTrue="1">
      <formula>MOD(ROW(),2)</formula>
    </cfRule>
  </conditionalFormatting>
  <conditionalFormatting sqref="D32">
    <cfRule type="expression" dxfId="168" priority="169" stopIfTrue="1">
      <formula>MOD(ROW(),2)</formula>
    </cfRule>
  </conditionalFormatting>
  <conditionalFormatting sqref="D32">
    <cfRule type="expression" dxfId="167" priority="168" stopIfTrue="1">
      <formula>MOD(ROW(),2)</formula>
    </cfRule>
  </conditionalFormatting>
  <conditionalFormatting sqref="D32">
    <cfRule type="expression" dxfId="166" priority="167" stopIfTrue="1">
      <formula>MOD(ROW(),2)</formula>
    </cfRule>
  </conditionalFormatting>
  <conditionalFormatting sqref="D32">
    <cfRule type="expression" dxfId="165" priority="166" stopIfTrue="1">
      <formula>MOD(ROW(),2)</formula>
    </cfRule>
  </conditionalFormatting>
  <conditionalFormatting sqref="D32">
    <cfRule type="expression" dxfId="164" priority="165" stopIfTrue="1">
      <formula>MOD(ROW(),2)</formula>
    </cfRule>
  </conditionalFormatting>
  <conditionalFormatting sqref="D31">
    <cfRule type="expression" dxfId="163" priority="164" stopIfTrue="1">
      <formula>MOD(ROW(),2)</formula>
    </cfRule>
  </conditionalFormatting>
  <conditionalFormatting sqref="D32">
    <cfRule type="expression" dxfId="162" priority="163" stopIfTrue="1">
      <formula>MOD(ROW(),2)</formula>
    </cfRule>
  </conditionalFormatting>
  <conditionalFormatting sqref="D32">
    <cfRule type="expression" dxfId="161" priority="162" stopIfTrue="1">
      <formula>MOD(ROW(),2)</formula>
    </cfRule>
  </conditionalFormatting>
  <conditionalFormatting sqref="D32">
    <cfRule type="expression" dxfId="160" priority="161" stopIfTrue="1">
      <formula>MOD(ROW(),2)</formula>
    </cfRule>
  </conditionalFormatting>
  <conditionalFormatting sqref="D32">
    <cfRule type="expression" dxfId="159" priority="160" stopIfTrue="1">
      <formula>MOD(ROW(),2)</formula>
    </cfRule>
  </conditionalFormatting>
  <conditionalFormatting sqref="D32">
    <cfRule type="expression" dxfId="158" priority="159" stopIfTrue="1">
      <formula>MOD(ROW(),2)</formula>
    </cfRule>
  </conditionalFormatting>
  <conditionalFormatting sqref="D31">
    <cfRule type="expression" dxfId="157" priority="158" stopIfTrue="1">
      <formula>MOD(ROW(),2)</formula>
    </cfRule>
  </conditionalFormatting>
  <conditionalFormatting sqref="D32">
    <cfRule type="expression" dxfId="156" priority="157" stopIfTrue="1">
      <formula>MOD(ROW(),2)</formula>
    </cfRule>
  </conditionalFormatting>
  <conditionalFormatting sqref="D31">
    <cfRule type="expression" dxfId="155" priority="156" stopIfTrue="1">
      <formula>MOD(ROW(),2)</formula>
    </cfRule>
  </conditionalFormatting>
  <conditionalFormatting sqref="D31">
    <cfRule type="expression" dxfId="154" priority="155" stopIfTrue="1">
      <formula>MOD(ROW(),2)</formula>
    </cfRule>
  </conditionalFormatting>
  <conditionalFormatting sqref="D31">
    <cfRule type="expression" dxfId="153" priority="154" stopIfTrue="1">
      <formula>MOD(ROW(),2)</formula>
    </cfRule>
  </conditionalFormatting>
  <conditionalFormatting sqref="D31">
    <cfRule type="expression" dxfId="152" priority="153" stopIfTrue="1">
      <formula>MOD(ROW(),2)</formula>
    </cfRule>
  </conditionalFormatting>
  <conditionalFormatting sqref="D31">
    <cfRule type="expression" dxfId="151" priority="152" stopIfTrue="1">
      <formula>MOD(ROW(),2)</formula>
    </cfRule>
  </conditionalFormatting>
  <conditionalFormatting sqref="D33">
    <cfRule type="expression" dxfId="150" priority="151" stopIfTrue="1">
      <formula>MOD(ROW(),2)</formula>
    </cfRule>
  </conditionalFormatting>
  <conditionalFormatting sqref="D33">
    <cfRule type="expression" dxfId="149" priority="150" stopIfTrue="1">
      <formula>MOD(ROW(),2)</formula>
    </cfRule>
  </conditionalFormatting>
  <conditionalFormatting sqref="D33">
    <cfRule type="expression" dxfId="148" priority="149" stopIfTrue="1">
      <formula>MOD(ROW(),2)</formula>
    </cfRule>
  </conditionalFormatting>
  <conditionalFormatting sqref="D33">
    <cfRule type="expression" dxfId="147" priority="148" stopIfTrue="1">
      <formula>MOD(ROW(),2)</formula>
    </cfRule>
  </conditionalFormatting>
  <conditionalFormatting sqref="D33">
    <cfRule type="expression" dxfId="146" priority="147" stopIfTrue="1">
      <formula>MOD(ROW(),2)</formula>
    </cfRule>
  </conditionalFormatting>
  <conditionalFormatting sqref="D33">
    <cfRule type="expression" dxfId="145" priority="146" stopIfTrue="1">
      <formula>MOD(ROW(),2)</formula>
    </cfRule>
  </conditionalFormatting>
  <conditionalFormatting sqref="D33">
    <cfRule type="expression" dxfId="144" priority="145" stopIfTrue="1">
      <formula>MOD(ROW(),2)</formula>
    </cfRule>
  </conditionalFormatting>
  <conditionalFormatting sqref="D32">
    <cfRule type="expression" dxfId="143" priority="144" stopIfTrue="1">
      <formula>MOD(ROW(),2)</formula>
    </cfRule>
  </conditionalFormatting>
  <conditionalFormatting sqref="D33">
    <cfRule type="expression" dxfId="142" priority="143" stopIfTrue="1">
      <formula>MOD(ROW(),2)</formula>
    </cfRule>
  </conditionalFormatting>
  <conditionalFormatting sqref="D33">
    <cfRule type="expression" dxfId="141" priority="142" stopIfTrue="1">
      <formula>MOD(ROW(),2)</formula>
    </cfRule>
  </conditionalFormatting>
  <conditionalFormatting sqref="D33">
    <cfRule type="expression" dxfId="140" priority="141" stopIfTrue="1">
      <formula>MOD(ROW(),2)</formula>
    </cfRule>
  </conditionalFormatting>
  <conditionalFormatting sqref="D33">
    <cfRule type="expression" dxfId="139" priority="140" stopIfTrue="1">
      <formula>MOD(ROW(),2)</formula>
    </cfRule>
  </conditionalFormatting>
  <conditionalFormatting sqref="D33">
    <cfRule type="expression" dxfId="138" priority="139" stopIfTrue="1">
      <formula>MOD(ROW(),2)</formula>
    </cfRule>
  </conditionalFormatting>
  <conditionalFormatting sqref="D32">
    <cfRule type="expression" dxfId="137" priority="138" stopIfTrue="1">
      <formula>MOD(ROW(),2)</formula>
    </cfRule>
  </conditionalFormatting>
  <conditionalFormatting sqref="D33">
    <cfRule type="expression" dxfId="136" priority="137" stopIfTrue="1">
      <formula>MOD(ROW(),2)</formula>
    </cfRule>
  </conditionalFormatting>
  <conditionalFormatting sqref="D32">
    <cfRule type="expression" dxfId="135" priority="136" stopIfTrue="1">
      <formula>MOD(ROW(),2)</formula>
    </cfRule>
  </conditionalFormatting>
  <conditionalFormatting sqref="D32">
    <cfRule type="expression" dxfId="134" priority="135" stopIfTrue="1">
      <formula>MOD(ROW(),2)</formula>
    </cfRule>
  </conditionalFormatting>
  <conditionalFormatting sqref="D32">
    <cfRule type="expression" dxfId="133" priority="134" stopIfTrue="1">
      <formula>MOD(ROW(),2)</formula>
    </cfRule>
  </conditionalFormatting>
  <conditionalFormatting sqref="D32">
    <cfRule type="expression" dxfId="132" priority="133" stopIfTrue="1">
      <formula>MOD(ROW(),2)</formula>
    </cfRule>
  </conditionalFormatting>
  <conditionalFormatting sqref="D32">
    <cfRule type="expression" dxfId="131" priority="132" stopIfTrue="1">
      <formula>MOD(ROW(),2)</formula>
    </cfRule>
  </conditionalFormatting>
  <conditionalFormatting sqref="D31">
    <cfRule type="expression" dxfId="130" priority="131" stopIfTrue="1">
      <formula>MOD(ROW(),2)</formula>
    </cfRule>
  </conditionalFormatting>
  <conditionalFormatting sqref="D31">
    <cfRule type="expression" dxfId="129" priority="130" stopIfTrue="1">
      <formula>MOD(ROW(),2)</formula>
    </cfRule>
  </conditionalFormatting>
  <conditionalFormatting sqref="D31">
    <cfRule type="expression" dxfId="128" priority="129" stopIfTrue="1">
      <formula>MOD(ROW(),2)</formula>
    </cfRule>
  </conditionalFormatting>
  <conditionalFormatting sqref="D31">
    <cfRule type="expression" dxfId="127" priority="128" stopIfTrue="1">
      <formula>MOD(ROW(),2)</formula>
    </cfRule>
  </conditionalFormatting>
  <conditionalFormatting sqref="D31">
    <cfRule type="expression" dxfId="126" priority="127" stopIfTrue="1">
      <formula>MOD(ROW(),2)</formula>
    </cfRule>
  </conditionalFormatting>
  <conditionalFormatting sqref="D31">
    <cfRule type="expression" dxfId="125" priority="126" stopIfTrue="1">
      <formula>MOD(ROW(),2)</formula>
    </cfRule>
  </conditionalFormatting>
  <conditionalFormatting sqref="D31">
    <cfRule type="expression" dxfId="124" priority="125" stopIfTrue="1">
      <formula>MOD(ROW(),2)</formula>
    </cfRule>
  </conditionalFormatting>
  <conditionalFormatting sqref="D31">
    <cfRule type="expression" dxfId="123" priority="124" stopIfTrue="1">
      <formula>MOD(ROW(),2)</formula>
    </cfRule>
  </conditionalFormatting>
  <conditionalFormatting sqref="D30">
    <cfRule type="expression" dxfId="122" priority="123" stopIfTrue="1">
      <formula>MOD(ROW(),2)</formula>
    </cfRule>
  </conditionalFormatting>
  <conditionalFormatting sqref="D31">
    <cfRule type="expression" dxfId="121" priority="122" stopIfTrue="1">
      <formula>MOD(ROW(),2)</formula>
    </cfRule>
  </conditionalFormatting>
  <conditionalFormatting sqref="D31">
    <cfRule type="expression" dxfId="120" priority="121" stopIfTrue="1">
      <formula>MOD(ROW(),2)</formula>
    </cfRule>
  </conditionalFormatting>
  <conditionalFormatting sqref="D31">
    <cfRule type="expression" dxfId="119" priority="120" stopIfTrue="1">
      <formula>MOD(ROW(),2)</formula>
    </cfRule>
  </conditionalFormatting>
  <conditionalFormatting sqref="D31">
    <cfRule type="expression" dxfId="118" priority="119" stopIfTrue="1">
      <formula>MOD(ROW(),2)</formula>
    </cfRule>
  </conditionalFormatting>
  <conditionalFormatting sqref="D31">
    <cfRule type="expression" dxfId="117" priority="118" stopIfTrue="1">
      <formula>MOD(ROW(),2)</formula>
    </cfRule>
  </conditionalFormatting>
  <conditionalFormatting sqref="D30">
    <cfRule type="expression" dxfId="116" priority="117" stopIfTrue="1">
      <formula>MOD(ROW(),2)</formula>
    </cfRule>
  </conditionalFormatting>
  <conditionalFormatting sqref="D30">
    <cfRule type="expression" dxfId="115" priority="116" stopIfTrue="1">
      <formula>MOD(ROW(),2)</formula>
    </cfRule>
  </conditionalFormatting>
  <conditionalFormatting sqref="D30">
    <cfRule type="expression" dxfId="114" priority="115" stopIfTrue="1">
      <formula>MOD(ROW(),2)</formula>
    </cfRule>
  </conditionalFormatting>
  <conditionalFormatting sqref="D30">
    <cfRule type="expression" dxfId="113" priority="114" stopIfTrue="1">
      <formula>MOD(ROW(),2)</formula>
    </cfRule>
  </conditionalFormatting>
  <conditionalFormatting sqref="D30">
    <cfRule type="expression" dxfId="112" priority="113" stopIfTrue="1">
      <formula>MOD(ROW(),2)</formula>
    </cfRule>
  </conditionalFormatting>
  <conditionalFormatting sqref="D30">
    <cfRule type="expression" dxfId="111" priority="112" stopIfTrue="1">
      <formula>MOD(ROW(),2)</formula>
    </cfRule>
  </conditionalFormatting>
  <conditionalFormatting sqref="D32">
    <cfRule type="expression" dxfId="110" priority="111" stopIfTrue="1">
      <formula>MOD(ROW(),2)</formula>
    </cfRule>
  </conditionalFormatting>
  <conditionalFormatting sqref="D33">
    <cfRule type="expression" dxfId="109" priority="110" stopIfTrue="1">
      <formula>MOD(ROW(),2)</formula>
    </cfRule>
  </conditionalFormatting>
  <conditionalFormatting sqref="D34">
    <cfRule type="expression" dxfId="108" priority="109" stopIfTrue="1">
      <formula>MOD(ROW(),2)</formula>
    </cfRule>
  </conditionalFormatting>
  <conditionalFormatting sqref="D34">
    <cfRule type="expression" dxfId="107" priority="108" stopIfTrue="1">
      <formula>MOD(ROW(),2)</formula>
    </cfRule>
  </conditionalFormatting>
  <conditionalFormatting sqref="D34">
    <cfRule type="expression" dxfId="106" priority="107" stopIfTrue="1">
      <formula>MOD(ROW(),2)</formula>
    </cfRule>
  </conditionalFormatting>
  <conditionalFormatting sqref="D34">
    <cfRule type="expression" dxfId="105" priority="106" stopIfTrue="1">
      <formula>MOD(ROW(),2)</formula>
    </cfRule>
  </conditionalFormatting>
  <conditionalFormatting sqref="D34">
    <cfRule type="expression" dxfId="104" priority="105" stopIfTrue="1">
      <formula>MOD(ROW(),2)</formula>
    </cfRule>
  </conditionalFormatting>
  <conditionalFormatting sqref="D34">
    <cfRule type="expression" dxfId="103" priority="104" stopIfTrue="1">
      <formula>MOD(ROW(),2)</formula>
    </cfRule>
  </conditionalFormatting>
  <conditionalFormatting sqref="D33">
    <cfRule type="expression" dxfId="102" priority="103" stopIfTrue="1">
      <formula>MOD(ROW(),2)</formula>
    </cfRule>
  </conditionalFormatting>
  <conditionalFormatting sqref="D34">
    <cfRule type="expression" dxfId="101" priority="102" stopIfTrue="1">
      <formula>MOD(ROW(),2)</formula>
    </cfRule>
  </conditionalFormatting>
  <conditionalFormatting sqref="D34">
    <cfRule type="expression" dxfId="100" priority="101" stopIfTrue="1">
      <formula>MOD(ROW(),2)</formula>
    </cfRule>
  </conditionalFormatting>
  <conditionalFormatting sqref="D34">
    <cfRule type="expression" dxfId="99" priority="100" stopIfTrue="1">
      <formula>MOD(ROW(),2)</formula>
    </cfRule>
  </conditionalFormatting>
  <conditionalFormatting sqref="D34">
    <cfRule type="expression" dxfId="98" priority="99" stopIfTrue="1">
      <formula>MOD(ROW(),2)</formula>
    </cfRule>
  </conditionalFormatting>
  <conditionalFormatting sqref="D34">
    <cfRule type="expression" dxfId="97" priority="98" stopIfTrue="1">
      <formula>MOD(ROW(),2)</formula>
    </cfRule>
  </conditionalFormatting>
  <conditionalFormatting sqref="D33">
    <cfRule type="expression" dxfId="96" priority="97" stopIfTrue="1">
      <formula>MOD(ROW(),2)</formula>
    </cfRule>
  </conditionalFormatting>
  <conditionalFormatting sqref="D34">
    <cfRule type="expression" dxfId="95" priority="96" stopIfTrue="1">
      <formula>MOD(ROW(),2)</formula>
    </cfRule>
  </conditionalFormatting>
  <conditionalFormatting sqref="D33">
    <cfRule type="expression" dxfId="94" priority="95" stopIfTrue="1">
      <formula>MOD(ROW(),2)</formula>
    </cfRule>
  </conditionalFormatting>
  <conditionalFormatting sqref="D33">
    <cfRule type="expression" dxfId="93" priority="94" stopIfTrue="1">
      <formula>MOD(ROW(),2)</formula>
    </cfRule>
  </conditionalFormatting>
  <conditionalFormatting sqref="D33">
    <cfRule type="expression" dxfId="92" priority="93" stopIfTrue="1">
      <formula>MOD(ROW(),2)</formula>
    </cfRule>
  </conditionalFormatting>
  <conditionalFormatting sqref="D33">
    <cfRule type="expression" dxfId="91" priority="92" stopIfTrue="1">
      <formula>MOD(ROW(),2)</formula>
    </cfRule>
  </conditionalFormatting>
  <conditionalFormatting sqref="D33">
    <cfRule type="expression" dxfId="90" priority="91" stopIfTrue="1">
      <formula>MOD(ROW(),2)</formula>
    </cfRule>
  </conditionalFormatting>
  <conditionalFormatting sqref="D35">
    <cfRule type="expression" dxfId="89" priority="90" stopIfTrue="1">
      <formula>MOD(ROW(),2)</formula>
    </cfRule>
  </conditionalFormatting>
  <conditionalFormatting sqref="D35">
    <cfRule type="expression" dxfId="88" priority="89" stopIfTrue="1">
      <formula>MOD(ROW(),2)</formula>
    </cfRule>
  </conditionalFormatting>
  <conditionalFormatting sqref="D35">
    <cfRule type="expression" dxfId="87" priority="88" stopIfTrue="1">
      <formula>MOD(ROW(),2)</formula>
    </cfRule>
  </conditionalFormatting>
  <conditionalFormatting sqref="D35">
    <cfRule type="expression" dxfId="86" priority="87" stopIfTrue="1">
      <formula>MOD(ROW(),2)</formula>
    </cfRule>
  </conditionalFormatting>
  <conditionalFormatting sqref="D35">
    <cfRule type="expression" dxfId="85" priority="86" stopIfTrue="1">
      <formula>MOD(ROW(),2)</formula>
    </cfRule>
  </conditionalFormatting>
  <conditionalFormatting sqref="D35">
    <cfRule type="expression" dxfId="84" priority="85" stopIfTrue="1">
      <formula>MOD(ROW(),2)</formula>
    </cfRule>
  </conditionalFormatting>
  <conditionalFormatting sqref="D35">
    <cfRule type="expression" dxfId="83" priority="84" stopIfTrue="1">
      <formula>MOD(ROW(),2)</formula>
    </cfRule>
  </conditionalFormatting>
  <conditionalFormatting sqref="D34">
    <cfRule type="expression" dxfId="82" priority="83" stopIfTrue="1">
      <formula>MOD(ROW(),2)</formula>
    </cfRule>
  </conditionalFormatting>
  <conditionalFormatting sqref="D35">
    <cfRule type="expression" dxfId="81" priority="82" stopIfTrue="1">
      <formula>MOD(ROW(),2)</formula>
    </cfRule>
  </conditionalFormatting>
  <conditionalFormatting sqref="D35">
    <cfRule type="expression" dxfId="80" priority="81" stopIfTrue="1">
      <formula>MOD(ROW(),2)</formula>
    </cfRule>
  </conditionalFormatting>
  <conditionalFormatting sqref="D35">
    <cfRule type="expression" dxfId="79" priority="80" stopIfTrue="1">
      <formula>MOD(ROW(),2)</formula>
    </cfRule>
  </conditionalFormatting>
  <conditionalFormatting sqref="D35">
    <cfRule type="expression" dxfId="78" priority="79" stopIfTrue="1">
      <formula>MOD(ROW(),2)</formula>
    </cfRule>
  </conditionalFormatting>
  <conditionalFormatting sqref="D35">
    <cfRule type="expression" dxfId="77" priority="78" stopIfTrue="1">
      <formula>MOD(ROW(),2)</formula>
    </cfRule>
  </conditionalFormatting>
  <conditionalFormatting sqref="D34">
    <cfRule type="expression" dxfId="76" priority="77" stopIfTrue="1">
      <formula>MOD(ROW(),2)</formula>
    </cfRule>
  </conditionalFormatting>
  <conditionalFormatting sqref="D35">
    <cfRule type="expression" dxfId="75" priority="76" stopIfTrue="1">
      <formula>MOD(ROW(),2)</formula>
    </cfRule>
  </conditionalFormatting>
  <conditionalFormatting sqref="D34">
    <cfRule type="expression" dxfId="74" priority="75" stopIfTrue="1">
      <formula>MOD(ROW(),2)</formula>
    </cfRule>
  </conditionalFormatting>
  <conditionalFormatting sqref="D34">
    <cfRule type="expression" dxfId="73" priority="74" stopIfTrue="1">
      <formula>MOD(ROW(),2)</formula>
    </cfRule>
  </conditionalFormatting>
  <conditionalFormatting sqref="D34">
    <cfRule type="expression" dxfId="72" priority="73" stopIfTrue="1">
      <formula>MOD(ROW(),2)</formula>
    </cfRule>
  </conditionalFormatting>
  <conditionalFormatting sqref="D34">
    <cfRule type="expression" dxfId="71" priority="72" stopIfTrue="1">
      <formula>MOD(ROW(),2)</formula>
    </cfRule>
  </conditionalFormatting>
  <conditionalFormatting sqref="D34">
    <cfRule type="expression" dxfId="70" priority="71" stopIfTrue="1">
      <formula>MOD(ROW(),2)</formula>
    </cfRule>
  </conditionalFormatting>
  <conditionalFormatting sqref="D33">
    <cfRule type="expression" dxfId="69" priority="70" stopIfTrue="1">
      <formula>MOD(ROW(),2)</formula>
    </cfRule>
  </conditionalFormatting>
  <conditionalFormatting sqref="D33">
    <cfRule type="expression" dxfId="68" priority="69" stopIfTrue="1">
      <formula>MOD(ROW(),2)</formula>
    </cfRule>
  </conditionalFormatting>
  <conditionalFormatting sqref="D33">
    <cfRule type="expression" dxfId="67" priority="68" stopIfTrue="1">
      <formula>MOD(ROW(),2)</formula>
    </cfRule>
  </conditionalFormatting>
  <conditionalFormatting sqref="D33">
    <cfRule type="expression" dxfId="66" priority="67" stopIfTrue="1">
      <formula>MOD(ROW(),2)</formula>
    </cfRule>
  </conditionalFormatting>
  <conditionalFormatting sqref="D33">
    <cfRule type="expression" dxfId="65" priority="66" stopIfTrue="1">
      <formula>MOD(ROW(),2)</formula>
    </cfRule>
  </conditionalFormatting>
  <conditionalFormatting sqref="D33">
    <cfRule type="expression" dxfId="64" priority="65" stopIfTrue="1">
      <formula>MOD(ROW(),2)</formula>
    </cfRule>
  </conditionalFormatting>
  <conditionalFormatting sqref="D33">
    <cfRule type="expression" dxfId="63" priority="64" stopIfTrue="1">
      <formula>MOD(ROW(),2)</formula>
    </cfRule>
  </conditionalFormatting>
  <conditionalFormatting sqref="D33">
    <cfRule type="expression" dxfId="62" priority="63" stopIfTrue="1">
      <formula>MOD(ROW(),2)</formula>
    </cfRule>
  </conditionalFormatting>
  <conditionalFormatting sqref="D33">
    <cfRule type="expression" dxfId="61" priority="62" stopIfTrue="1">
      <formula>MOD(ROW(),2)</formula>
    </cfRule>
  </conditionalFormatting>
  <conditionalFormatting sqref="D33">
    <cfRule type="expression" dxfId="60" priority="61" stopIfTrue="1">
      <formula>MOD(ROW(),2)</formula>
    </cfRule>
  </conditionalFormatting>
  <conditionalFormatting sqref="D33">
    <cfRule type="expression" dxfId="59" priority="60" stopIfTrue="1">
      <formula>MOD(ROW(),2)</formula>
    </cfRule>
  </conditionalFormatting>
  <conditionalFormatting sqref="D33">
    <cfRule type="expression" dxfId="58" priority="59" stopIfTrue="1">
      <formula>MOD(ROW(),2)</formula>
    </cfRule>
  </conditionalFormatting>
  <conditionalFormatting sqref="D33">
    <cfRule type="expression" dxfId="57" priority="58" stopIfTrue="1">
      <formula>MOD(ROW(),2)</formula>
    </cfRule>
  </conditionalFormatting>
  <conditionalFormatting sqref="D34">
    <cfRule type="expression" dxfId="56" priority="57" stopIfTrue="1">
      <formula>MOD(ROW(),2)</formula>
    </cfRule>
  </conditionalFormatting>
  <conditionalFormatting sqref="D33">
    <cfRule type="expression" dxfId="55" priority="56" stopIfTrue="1">
      <formula>MOD(ROW(),2)</formula>
    </cfRule>
  </conditionalFormatting>
  <conditionalFormatting sqref="D33">
    <cfRule type="expression" dxfId="54" priority="55" stopIfTrue="1">
      <formula>MOD(ROW(),2)</formula>
    </cfRule>
  </conditionalFormatting>
  <conditionalFormatting sqref="D33">
    <cfRule type="expression" dxfId="53" priority="54" stopIfTrue="1">
      <formula>MOD(ROW(),2)</formula>
    </cfRule>
  </conditionalFormatting>
  <conditionalFormatting sqref="D33">
    <cfRule type="expression" dxfId="52" priority="53" stopIfTrue="1">
      <formula>MOD(ROW(),2)</formula>
    </cfRule>
  </conditionalFormatting>
  <conditionalFormatting sqref="D33">
    <cfRule type="expression" dxfId="51" priority="52" stopIfTrue="1">
      <formula>MOD(ROW(),2)</formula>
    </cfRule>
  </conditionalFormatting>
  <conditionalFormatting sqref="D33">
    <cfRule type="expression" dxfId="50" priority="51" stopIfTrue="1">
      <formula>MOD(ROW(),2)</formula>
    </cfRule>
  </conditionalFormatting>
  <conditionalFormatting sqref="D33">
    <cfRule type="expression" dxfId="49" priority="50" stopIfTrue="1">
      <formula>MOD(ROW(),2)</formula>
    </cfRule>
  </conditionalFormatting>
  <conditionalFormatting sqref="D33">
    <cfRule type="expression" dxfId="48" priority="49" stopIfTrue="1">
      <formula>MOD(ROW(),2)</formula>
    </cfRule>
  </conditionalFormatting>
  <conditionalFormatting sqref="D33">
    <cfRule type="expression" dxfId="47" priority="48" stopIfTrue="1">
      <formula>MOD(ROW(),2)</formula>
    </cfRule>
  </conditionalFormatting>
  <conditionalFormatting sqref="D33">
    <cfRule type="expression" dxfId="46" priority="47" stopIfTrue="1">
      <formula>MOD(ROW(),2)</formula>
    </cfRule>
  </conditionalFormatting>
  <conditionalFormatting sqref="D33">
    <cfRule type="expression" dxfId="45" priority="46" stopIfTrue="1">
      <formula>MOD(ROW(),2)</formula>
    </cfRule>
  </conditionalFormatting>
  <conditionalFormatting sqref="D33">
    <cfRule type="expression" dxfId="44" priority="45" stopIfTrue="1">
      <formula>MOD(ROW(),2)</formula>
    </cfRule>
  </conditionalFormatting>
  <conditionalFormatting sqref="D33">
    <cfRule type="expression" dxfId="43" priority="44" stopIfTrue="1">
      <formula>MOD(ROW(),2)</formula>
    </cfRule>
  </conditionalFormatting>
  <conditionalFormatting sqref="D33">
    <cfRule type="expression" dxfId="42" priority="43" stopIfTrue="1">
      <formula>MOD(ROW(),2)</formula>
    </cfRule>
  </conditionalFormatting>
  <conditionalFormatting sqref="D33">
    <cfRule type="expression" dxfId="41" priority="42" stopIfTrue="1">
      <formula>MOD(ROW(),2)</formula>
    </cfRule>
  </conditionalFormatting>
  <conditionalFormatting sqref="D33">
    <cfRule type="expression" dxfId="40" priority="41" stopIfTrue="1">
      <formula>MOD(ROW(),2)</formula>
    </cfRule>
  </conditionalFormatting>
  <conditionalFormatting sqref="D33">
    <cfRule type="expression" dxfId="39" priority="40" stopIfTrue="1">
      <formula>MOD(ROW(),2)</formula>
    </cfRule>
  </conditionalFormatting>
  <conditionalFormatting sqref="D33">
    <cfRule type="expression" dxfId="38" priority="39" stopIfTrue="1">
      <formula>MOD(ROW(),2)</formula>
    </cfRule>
  </conditionalFormatting>
  <conditionalFormatting sqref="D33">
    <cfRule type="expression" dxfId="37" priority="38" stopIfTrue="1">
      <formula>MOD(ROW(),2)</formula>
    </cfRule>
  </conditionalFormatting>
  <conditionalFormatting sqref="D33">
    <cfRule type="expression" dxfId="36" priority="37" stopIfTrue="1">
      <formula>MOD(ROW(),2)</formula>
    </cfRule>
  </conditionalFormatting>
  <conditionalFormatting sqref="D33">
    <cfRule type="expression" dxfId="35" priority="36" stopIfTrue="1">
      <formula>MOD(ROW(),2)</formula>
    </cfRule>
  </conditionalFormatting>
  <conditionalFormatting sqref="D33">
    <cfRule type="expression" dxfId="34" priority="35" stopIfTrue="1">
      <formula>MOD(ROW(),2)</formula>
    </cfRule>
  </conditionalFormatting>
  <conditionalFormatting sqref="D33">
    <cfRule type="expression" dxfId="33" priority="34" stopIfTrue="1">
      <formula>MOD(ROW(),2)</formula>
    </cfRule>
  </conditionalFormatting>
  <conditionalFormatting sqref="D33">
    <cfRule type="expression" dxfId="32" priority="33" stopIfTrue="1">
      <formula>MOD(ROW(),2)</formula>
    </cfRule>
  </conditionalFormatting>
  <conditionalFormatting sqref="D33">
    <cfRule type="expression" dxfId="31" priority="32" stopIfTrue="1">
      <formula>MOD(ROW(),2)</formula>
    </cfRule>
  </conditionalFormatting>
  <conditionalFormatting sqref="D34">
    <cfRule type="expression" dxfId="30" priority="31" stopIfTrue="1">
      <formula>MOD(ROW(),2)</formula>
    </cfRule>
  </conditionalFormatting>
  <conditionalFormatting sqref="D34">
    <cfRule type="expression" dxfId="29" priority="30" stopIfTrue="1">
      <formula>MOD(ROW(),2)</formula>
    </cfRule>
  </conditionalFormatting>
  <conditionalFormatting sqref="D34">
    <cfRule type="expression" dxfId="28" priority="29" stopIfTrue="1">
      <formula>MOD(ROW(),2)</formula>
    </cfRule>
  </conditionalFormatting>
  <conditionalFormatting sqref="D34">
    <cfRule type="expression" dxfId="27" priority="28" stopIfTrue="1">
      <formula>MOD(ROW(),2)</formula>
    </cfRule>
  </conditionalFormatting>
  <conditionalFormatting sqref="D34">
    <cfRule type="expression" dxfId="26" priority="27" stopIfTrue="1">
      <formula>MOD(ROW(),2)</formula>
    </cfRule>
  </conditionalFormatting>
  <conditionalFormatting sqref="D34">
    <cfRule type="expression" dxfId="25" priority="26" stopIfTrue="1">
      <formula>MOD(ROW(),2)</formula>
    </cfRule>
  </conditionalFormatting>
  <conditionalFormatting sqref="D34">
    <cfRule type="expression" dxfId="24" priority="25" stopIfTrue="1">
      <formula>MOD(ROW(),2)</formula>
    </cfRule>
  </conditionalFormatting>
  <conditionalFormatting sqref="D33">
    <cfRule type="expression" dxfId="23" priority="24" stopIfTrue="1">
      <formula>MOD(ROW(),2)</formula>
    </cfRule>
  </conditionalFormatting>
  <conditionalFormatting sqref="D34">
    <cfRule type="expression" dxfId="22" priority="23" stopIfTrue="1">
      <formula>MOD(ROW(),2)</formula>
    </cfRule>
  </conditionalFormatting>
  <conditionalFormatting sqref="D34">
    <cfRule type="expression" dxfId="21" priority="22" stopIfTrue="1">
      <formula>MOD(ROW(),2)</formula>
    </cfRule>
  </conditionalFormatting>
  <conditionalFormatting sqref="D34">
    <cfRule type="expression" dxfId="20" priority="21" stopIfTrue="1">
      <formula>MOD(ROW(),2)</formula>
    </cfRule>
  </conditionalFormatting>
  <conditionalFormatting sqref="D34">
    <cfRule type="expression" dxfId="19" priority="20" stopIfTrue="1">
      <formula>MOD(ROW(),2)</formula>
    </cfRule>
  </conditionalFormatting>
  <conditionalFormatting sqref="D34">
    <cfRule type="expression" dxfId="18" priority="19" stopIfTrue="1">
      <formula>MOD(ROW(),2)</formula>
    </cfRule>
  </conditionalFormatting>
  <conditionalFormatting sqref="D33">
    <cfRule type="expression" dxfId="17" priority="18" stopIfTrue="1">
      <formula>MOD(ROW(),2)</formula>
    </cfRule>
  </conditionalFormatting>
  <conditionalFormatting sqref="D34">
    <cfRule type="expression" dxfId="16" priority="17" stopIfTrue="1">
      <formula>MOD(ROW(),2)</formula>
    </cfRule>
  </conditionalFormatting>
  <conditionalFormatting sqref="D33">
    <cfRule type="expression" dxfId="15" priority="16" stopIfTrue="1">
      <formula>MOD(ROW(),2)</formula>
    </cfRule>
  </conditionalFormatting>
  <conditionalFormatting sqref="D33">
    <cfRule type="expression" dxfId="14" priority="15" stopIfTrue="1">
      <formula>MOD(ROW(),2)</formula>
    </cfRule>
  </conditionalFormatting>
  <conditionalFormatting sqref="D33">
    <cfRule type="expression" dxfId="13" priority="14" stopIfTrue="1">
      <formula>MOD(ROW(),2)</formula>
    </cfRule>
  </conditionalFormatting>
  <conditionalFormatting sqref="D33">
    <cfRule type="expression" dxfId="12" priority="13" stopIfTrue="1">
      <formula>MOD(ROW(),2)</formula>
    </cfRule>
  </conditionalFormatting>
  <conditionalFormatting sqref="D33">
    <cfRule type="expression" dxfId="11" priority="12" stopIfTrue="1">
      <formula>MOD(ROW(),2)</formula>
    </cfRule>
  </conditionalFormatting>
  <conditionalFormatting sqref="D33">
    <cfRule type="expression" dxfId="10" priority="11" stopIfTrue="1">
      <formula>MOD(ROW(),2)</formula>
    </cfRule>
  </conditionalFormatting>
  <conditionalFormatting sqref="D46">
    <cfRule type="expression" dxfId="9" priority="10" stopIfTrue="1">
      <formula>MOD(ROW(),2)</formula>
    </cfRule>
  </conditionalFormatting>
  <conditionalFormatting sqref="D45">
    <cfRule type="expression" dxfId="8" priority="9" stopIfTrue="1">
      <formula>MOD(ROW(),2)</formula>
    </cfRule>
  </conditionalFormatting>
  <conditionalFormatting sqref="V23">
    <cfRule type="expression" dxfId="7" priority="8" stopIfTrue="1">
      <formula>MOD(ROW(),2)</formula>
    </cfRule>
  </conditionalFormatting>
  <conditionalFormatting sqref="D45">
    <cfRule type="expression" dxfId="6" priority="7" stopIfTrue="1">
      <formula>MOD(ROW(),2)</formula>
    </cfRule>
  </conditionalFormatting>
  <conditionalFormatting sqref="D44">
    <cfRule type="expression" dxfId="5" priority="6" stopIfTrue="1">
      <formula>MOD(ROW(),2)</formula>
    </cfRule>
  </conditionalFormatting>
  <conditionalFormatting sqref="V24">
    <cfRule type="expression" dxfId="4" priority="5" stopIfTrue="1">
      <formula>MOD(ROW(),2)</formula>
    </cfRule>
  </conditionalFormatting>
  <conditionalFormatting sqref="D45">
    <cfRule type="expression" dxfId="3" priority="4" stopIfTrue="1">
      <formula>MOD(ROW(),2)</formula>
    </cfRule>
  </conditionalFormatting>
  <conditionalFormatting sqref="D44">
    <cfRule type="expression" dxfId="2" priority="3" stopIfTrue="1">
      <formula>MOD(ROW(),2)</formula>
    </cfRule>
  </conditionalFormatting>
  <conditionalFormatting sqref="D44">
    <cfRule type="expression" dxfId="1" priority="2" stopIfTrue="1">
      <formula>MOD(ROW(),2)</formula>
    </cfRule>
  </conditionalFormatting>
  <conditionalFormatting sqref="D43">
    <cfRule type="expression" dxfId="0" priority="1" stopIfTrue="1">
      <formula>MOD(ROW(),2)</formula>
    </cfRule>
  </conditionalFormatting>
  <pageMargins left="0.23622047244094491" right="0.23622047244094491" top="0.74803149606299213" bottom="0.78740157480314965" header="0.31496062992125984" footer="0.31496062992125984"/>
  <pageSetup paperSize="9" scale="90" orientation="portrait" horizontalDpi="360" verticalDpi="360" r:id="rId1"/>
  <colBreaks count="1" manualBreakCount="1">
    <brk id="20" max="6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6:AA72"/>
  <sheetViews>
    <sheetView view="pageBreakPreview" topLeftCell="A20" zoomScaleNormal="100" zoomScaleSheetLayoutView="100" workbookViewId="0">
      <selection activeCell="F33" sqref="F33"/>
    </sheetView>
  </sheetViews>
  <sheetFormatPr defaultRowHeight="15" x14ac:dyDescent="0.25"/>
  <cols>
    <col min="1" max="1" width="4.42578125" customWidth="1"/>
    <col min="2" max="2" width="3.140625" customWidth="1"/>
    <col min="3" max="3" width="9" style="91" customWidth="1"/>
    <col min="4" max="4" width="29.7109375" customWidth="1"/>
    <col min="5" max="5" width="3.140625" customWidth="1"/>
    <col min="6" max="6" width="4.28515625" customWidth="1"/>
    <col min="7" max="15" width="2.7109375" customWidth="1"/>
    <col min="16" max="16" width="1.42578125" customWidth="1"/>
    <col min="17" max="17" width="4" customWidth="1"/>
    <col min="18" max="18" width="5.7109375" customWidth="1"/>
    <col min="19" max="19" width="9.85546875" customWidth="1"/>
    <col min="20" max="20" width="6" customWidth="1"/>
    <col min="22" max="22" width="23.28515625" customWidth="1"/>
    <col min="23" max="23" width="4.7109375" customWidth="1"/>
    <col min="24" max="24" width="4.28515625" customWidth="1"/>
    <col min="25" max="25" width="13.140625" customWidth="1"/>
    <col min="26" max="26" width="10.7109375" bestFit="1" customWidth="1"/>
  </cols>
  <sheetData>
    <row r="6" spans="2:27" ht="6.75" customHeight="1" x14ac:dyDescent="0.25"/>
    <row r="7" spans="2:27" ht="11.25" customHeight="1" x14ac:dyDescent="0.25">
      <c r="B7" s="261" t="str">
        <f>'REKAP  X'!H4</f>
        <v>DAFTAR HADIR SISWA SEMESTER GANJIL DAN JURNAL DIKLAT TAHUN PELAJARAN 2023/2024</v>
      </c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</row>
    <row r="8" spans="2:27" ht="12.75" customHeight="1" x14ac:dyDescent="0.25">
      <c r="B8" s="28" t="str">
        <f>'TKJ3'!B8</f>
        <v>KELAS        : X</v>
      </c>
      <c r="C8" s="90"/>
      <c r="D8" s="28" t="s">
        <v>612</v>
      </c>
      <c r="E8" s="28"/>
      <c r="F8" s="28"/>
      <c r="G8" s="29"/>
      <c r="H8" s="28"/>
      <c r="I8" s="28"/>
      <c r="J8" s="28"/>
      <c r="K8" s="28"/>
      <c r="L8" s="28" t="str">
        <f>'REKAP  X'!H2</f>
        <v>Hari…………….………Tgl……………………..2023</v>
      </c>
      <c r="M8" s="28"/>
      <c r="N8" s="28"/>
      <c r="O8" s="28"/>
      <c r="P8" s="28"/>
      <c r="Q8" s="28"/>
      <c r="R8" s="28"/>
      <c r="S8" s="28"/>
      <c r="T8" s="28"/>
    </row>
    <row r="9" spans="2:27" ht="7.5" customHeight="1" x14ac:dyDescent="0.25">
      <c r="B9" s="27"/>
      <c r="C9" s="92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W9" s="5"/>
    </row>
    <row r="10" spans="2:27" ht="12" customHeight="1" x14ac:dyDescent="0.25">
      <c r="B10" s="262" t="s">
        <v>1</v>
      </c>
      <c r="C10" s="262" t="s">
        <v>2</v>
      </c>
      <c r="D10" s="262" t="s">
        <v>3</v>
      </c>
      <c r="E10" s="262" t="s">
        <v>4</v>
      </c>
      <c r="F10" s="262" t="s">
        <v>5</v>
      </c>
      <c r="G10" s="265" t="s">
        <v>6</v>
      </c>
      <c r="H10" s="266"/>
      <c r="I10" s="266"/>
      <c r="J10" s="266"/>
      <c r="K10" s="266"/>
      <c r="L10" s="266"/>
      <c r="M10" s="266"/>
      <c r="N10" s="266"/>
      <c r="O10" s="267"/>
      <c r="P10" s="30"/>
      <c r="Q10" s="150" t="s">
        <v>7</v>
      </c>
      <c r="R10" s="268" t="s">
        <v>8</v>
      </c>
      <c r="S10" s="268" t="s">
        <v>9</v>
      </c>
      <c r="T10" s="268" t="s">
        <v>10</v>
      </c>
    </row>
    <row r="11" spans="2:27" ht="12" customHeight="1" x14ac:dyDescent="0.25">
      <c r="B11" s="263"/>
      <c r="C11" s="264"/>
      <c r="D11" s="264"/>
      <c r="E11" s="264"/>
      <c r="F11" s="263"/>
      <c r="G11" s="31" t="s">
        <v>11</v>
      </c>
      <c r="H11" s="31" t="s">
        <v>12</v>
      </c>
      <c r="I11" s="31" t="s">
        <v>13</v>
      </c>
      <c r="J11" s="31" t="s">
        <v>14</v>
      </c>
      <c r="K11" s="31" t="s">
        <v>15</v>
      </c>
      <c r="L11" s="31" t="s">
        <v>16</v>
      </c>
      <c r="M11" s="31" t="s">
        <v>17</v>
      </c>
      <c r="N11" s="31" t="s">
        <v>18</v>
      </c>
      <c r="O11" s="31" t="s">
        <v>19</v>
      </c>
      <c r="P11" s="30"/>
      <c r="Q11" s="150" t="s">
        <v>20</v>
      </c>
      <c r="R11" s="269"/>
      <c r="S11" s="269"/>
      <c r="T11" s="269"/>
    </row>
    <row r="12" spans="2:27" ht="12" customHeight="1" x14ac:dyDescent="0.25">
      <c r="B12" s="4">
        <v>1</v>
      </c>
      <c r="C12" s="142">
        <v>23118217</v>
      </c>
      <c r="D12" s="239" t="s">
        <v>353</v>
      </c>
      <c r="E12" s="240" t="s">
        <v>21</v>
      </c>
      <c r="F12" s="17" t="s">
        <v>11</v>
      </c>
      <c r="G12" s="9"/>
      <c r="H12" s="9"/>
      <c r="I12" s="9"/>
      <c r="J12" s="4"/>
      <c r="K12" s="12"/>
      <c r="L12" s="12"/>
      <c r="M12" s="12"/>
      <c r="N12" s="12"/>
      <c r="O12" s="12"/>
      <c r="P12" s="1"/>
      <c r="Q12" s="276">
        <v>1</v>
      </c>
      <c r="R12" s="279"/>
      <c r="S12" s="279"/>
      <c r="T12" s="279"/>
      <c r="U12" s="270" t="s">
        <v>48</v>
      </c>
      <c r="V12" s="270"/>
      <c r="W12" s="270"/>
      <c r="X12" s="270"/>
      <c r="Y12" s="270"/>
      <c r="Z12" s="270"/>
      <c r="AA12" s="271"/>
    </row>
    <row r="13" spans="2:27" ht="12" customHeight="1" x14ac:dyDescent="0.25">
      <c r="B13" s="6">
        <v>2</v>
      </c>
      <c r="C13" s="144">
        <v>23118218</v>
      </c>
      <c r="D13" s="200" t="s">
        <v>354</v>
      </c>
      <c r="E13" s="236" t="s">
        <v>21</v>
      </c>
      <c r="F13" s="18" t="s">
        <v>11</v>
      </c>
      <c r="G13" s="10"/>
      <c r="H13" s="10"/>
      <c r="I13" s="10"/>
      <c r="J13" s="6"/>
      <c r="K13" s="13"/>
      <c r="L13" s="13"/>
      <c r="M13" s="13"/>
      <c r="N13" s="13"/>
      <c r="O13" s="13"/>
      <c r="P13" s="1"/>
      <c r="Q13" s="277"/>
      <c r="R13" s="280"/>
      <c r="S13" s="280"/>
      <c r="T13" s="280"/>
      <c r="U13" s="145"/>
      <c r="V13" s="272" t="s">
        <v>54</v>
      </c>
      <c r="W13" s="271"/>
      <c r="X13" s="133" t="s">
        <v>22</v>
      </c>
      <c r="Y13" s="133" t="s">
        <v>21</v>
      </c>
      <c r="Z13" s="273"/>
      <c r="AA13" s="132" t="s">
        <v>64</v>
      </c>
    </row>
    <row r="14" spans="2:27" ht="12" customHeight="1" x14ac:dyDescent="0.25">
      <c r="B14" s="6">
        <v>3</v>
      </c>
      <c r="C14" s="144">
        <v>23118219</v>
      </c>
      <c r="D14" s="200" t="s">
        <v>355</v>
      </c>
      <c r="E14" s="236" t="s">
        <v>21</v>
      </c>
      <c r="F14" s="18" t="s">
        <v>11</v>
      </c>
      <c r="G14" s="10"/>
      <c r="H14" s="10"/>
      <c r="I14" s="10"/>
      <c r="J14" s="6"/>
      <c r="K14" s="13"/>
      <c r="L14" s="13"/>
      <c r="M14" s="13"/>
      <c r="N14" s="13"/>
      <c r="O14" s="13"/>
      <c r="P14" s="1"/>
      <c r="Q14" s="277"/>
      <c r="R14" s="280"/>
      <c r="S14" s="280"/>
      <c r="T14" s="280"/>
      <c r="U14" s="145" t="s">
        <v>11</v>
      </c>
      <c r="V14" s="130" t="s">
        <v>65</v>
      </c>
      <c r="W14" s="130">
        <f>COUNTIF(F11:F50,"I")</f>
        <v>34</v>
      </c>
      <c r="X14" s="132">
        <f>COUNTIFS($E$12:$E$48,"L",$F$12:$F$48,"I")</f>
        <v>5</v>
      </c>
      <c r="Y14" s="132">
        <f>COUNTIFS($E$12:$E$48,"P",$F$12:$F$48,"I")</f>
        <v>29</v>
      </c>
      <c r="Z14" s="274"/>
      <c r="AA14" s="131">
        <f>X14+Y14</f>
        <v>34</v>
      </c>
    </row>
    <row r="15" spans="2:27" ht="12" customHeight="1" x14ac:dyDescent="0.25">
      <c r="B15" s="6">
        <v>4</v>
      </c>
      <c r="C15" s="144">
        <v>23118220</v>
      </c>
      <c r="D15" s="200" t="s">
        <v>356</v>
      </c>
      <c r="E15" s="236" t="s">
        <v>21</v>
      </c>
      <c r="F15" s="18" t="s">
        <v>11</v>
      </c>
      <c r="G15" s="10"/>
      <c r="H15" s="10"/>
      <c r="I15" s="10"/>
      <c r="J15" s="6"/>
      <c r="K15" s="13"/>
      <c r="L15" s="13"/>
      <c r="M15" s="13"/>
      <c r="N15" s="13"/>
      <c r="O15" s="13"/>
      <c r="P15" s="1"/>
      <c r="Q15" s="277"/>
      <c r="R15" s="280"/>
      <c r="S15" s="280"/>
      <c r="T15" s="280"/>
      <c r="U15" s="145" t="s">
        <v>43</v>
      </c>
      <c r="V15" s="130" t="s">
        <v>66</v>
      </c>
      <c r="W15" s="130">
        <f>COUNTIF(F11:F50,"H")</f>
        <v>1</v>
      </c>
      <c r="X15" s="132">
        <f>COUNTIFS($E$12:$E$48,"L",$F$12:$F$48,"H")</f>
        <v>0</v>
      </c>
      <c r="Y15" s="132">
        <f>COUNTIFS($E$12:$E$48,"P",$F$12:$F$48,"H")</f>
        <v>1</v>
      </c>
      <c r="Z15" s="274"/>
      <c r="AA15" s="131">
        <f t="shared" ref="AA15:AA17" si="0">X15+Y15</f>
        <v>1</v>
      </c>
    </row>
    <row r="16" spans="2:27" ht="12" customHeight="1" x14ac:dyDescent="0.25">
      <c r="B16" s="6">
        <v>5</v>
      </c>
      <c r="C16" s="144">
        <v>23118221</v>
      </c>
      <c r="D16" s="200" t="s">
        <v>357</v>
      </c>
      <c r="E16" s="236" t="s">
        <v>21</v>
      </c>
      <c r="F16" s="18" t="s">
        <v>11</v>
      </c>
      <c r="G16" s="10"/>
      <c r="H16" s="10"/>
      <c r="I16" s="10"/>
      <c r="J16" s="6"/>
      <c r="K16" s="13"/>
      <c r="L16" s="13"/>
      <c r="M16" s="13"/>
      <c r="N16" s="13"/>
      <c r="O16" s="13"/>
      <c r="P16" s="1"/>
      <c r="Q16" s="278"/>
      <c r="R16" s="281"/>
      <c r="S16" s="281"/>
      <c r="T16" s="281"/>
      <c r="U16" s="145" t="s">
        <v>53</v>
      </c>
      <c r="V16" s="130" t="s">
        <v>67</v>
      </c>
      <c r="W16" s="130">
        <f>COUNTIF(F11:F50,"KP")</f>
        <v>0</v>
      </c>
      <c r="X16" s="132">
        <f>COUNTIFS($E$12:$E$48,"L",$F$12:$F$48,"KP")</f>
        <v>0</v>
      </c>
      <c r="Y16" s="132">
        <f>COUNTIFS($E$12:$E$48,"P",$F$12:$F$48,"KP")</f>
        <v>0</v>
      </c>
      <c r="Z16" s="274"/>
      <c r="AA16" s="131">
        <f t="shared" si="0"/>
        <v>0</v>
      </c>
    </row>
    <row r="17" spans="2:27" ht="12" customHeight="1" x14ac:dyDescent="0.25">
      <c r="B17" s="6">
        <v>6</v>
      </c>
      <c r="C17" s="144">
        <v>23118222</v>
      </c>
      <c r="D17" s="200" t="s">
        <v>358</v>
      </c>
      <c r="E17" s="236" t="s">
        <v>21</v>
      </c>
      <c r="F17" s="18" t="s">
        <v>11</v>
      </c>
      <c r="G17" s="10"/>
      <c r="H17" s="10"/>
      <c r="I17" s="10"/>
      <c r="J17" s="6"/>
      <c r="K17" s="13"/>
      <c r="L17" s="13"/>
      <c r="M17" s="13"/>
      <c r="N17" s="13"/>
      <c r="O17" s="13"/>
      <c r="P17" s="1"/>
      <c r="Q17" s="276">
        <v>2</v>
      </c>
      <c r="R17" s="279"/>
      <c r="S17" s="279"/>
      <c r="T17" s="279"/>
      <c r="U17" s="145" t="s">
        <v>52</v>
      </c>
      <c r="V17" s="130" t="s">
        <v>68</v>
      </c>
      <c r="W17" s="130">
        <f>COUNTIF(F11:F50,"KK")</f>
        <v>0</v>
      </c>
      <c r="X17" s="132">
        <f>COUNTIFS($E$12:$E$48,"L",$F$12:$F$48,"KK")</f>
        <v>0</v>
      </c>
      <c r="Y17" s="132">
        <f>COUNTIFS($E$12:$E$48,"P",$F$12:$F$48,"KK")</f>
        <v>0</v>
      </c>
      <c r="Z17" s="274"/>
      <c r="AA17" s="131">
        <f t="shared" si="0"/>
        <v>0</v>
      </c>
    </row>
    <row r="18" spans="2:27" ht="12" customHeight="1" x14ac:dyDescent="0.25">
      <c r="B18" s="6">
        <v>7</v>
      </c>
      <c r="C18" s="144">
        <v>23118223</v>
      </c>
      <c r="D18" s="200" t="s">
        <v>359</v>
      </c>
      <c r="E18" s="236" t="s">
        <v>21</v>
      </c>
      <c r="F18" s="18" t="s">
        <v>11</v>
      </c>
      <c r="G18" s="10"/>
      <c r="H18" s="10"/>
      <c r="I18" s="10"/>
      <c r="J18" s="6"/>
      <c r="K18" s="13"/>
      <c r="L18" s="13"/>
      <c r="M18" s="13"/>
      <c r="N18" s="13"/>
      <c r="O18" s="13"/>
      <c r="P18" s="1"/>
      <c r="Q18" s="277"/>
      <c r="R18" s="280"/>
      <c r="S18" s="280"/>
      <c r="T18" s="280"/>
      <c r="U18" s="145" t="s">
        <v>61</v>
      </c>
      <c r="V18" s="130" t="s">
        <v>62</v>
      </c>
      <c r="W18" s="130">
        <f>COUNTIF(F12:F51,"BD")</f>
        <v>0</v>
      </c>
      <c r="X18" s="132">
        <f>COUNTIFS($E$12:$E$48,"L",$F$12:$F$48,"BD")</f>
        <v>0</v>
      </c>
      <c r="Y18" s="132">
        <f>COUNTIFS($E$12:$E$48,"P",$F$12:$F$48,"BD")</f>
        <v>0</v>
      </c>
      <c r="Z18" s="275"/>
      <c r="AA18" s="131">
        <f>X18+Y18</f>
        <v>0</v>
      </c>
    </row>
    <row r="19" spans="2:27" ht="12" customHeight="1" x14ac:dyDescent="0.25">
      <c r="B19" s="6">
        <v>8</v>
      </c>
      <c r="C19" s="144">
        <v>23118224</v>
      </c>
      <c r="D19" s="200" t="s">
        <v>360</v>
      </c>
      <c r="E19" s="236" t="s">
        <v>21</v>
      </c>
      <c r="F19" s="18" t="s">
        <v>11</v>
      </c>
      <c r="G19" s="10"/>
      <c r="H19" s="10"/>
      <c r="I19" s="10"/>
      <c r="J19" s="6"/>
      <c r="K19" s="13"/>
      <c r="L19" s="13"/>
      <c r="M19" s="13"/>
      <c r="N19" s="13"/>
      <c r="O19" s="13"/>
      <c r="P19" s="1"/>
      <c r="Q19" s="277"/>
      <c r="R19" s="280"/>
      <c r="S19" s="280"/>
      <c r="T19" s="280"/>
      <c r="U19" s="145"/>
      <c r="V19" s="134" t="s">
        <v>50</v>
      </c>
      <c r="W19" s="135">
        <f>SUM(W14:W17)</f>
        <v>35</v>
      </c>
      <c r="X19" s="133">
        <f>SUM(X14:X17)</f>
        <v>5</v>
      </c>
      <c r="Y19" s="133">
        <f>SUM(Y14:Y17)</f>
        <v>30</v>
      </c>
      <c r="Z19" s="133">
        <f>SUM(X19:Y19)</f>
        <v>35</v>
      </c>
      <c r="AA19" s="132">
        <f>SUM(AA14:AA18)</f>
        <v>35</v>
      </c>
    </row>
    <row r="20" spans="2:27" ht="12" customHeight="1" x14ac:dyDescent="0.25">
      <c r="B20" s="6">
        <v>9</v>
      </c>
      <c r="C20" s="144">
        <v>23118225</v>
      </c>
      <c r="D20" s="200" t="s">
        <v>361</v>
      </c>
      <c r="E20" s="236" t="s">
        <v>21</v>
      </c>
      <c r="F20" s="18" t="s">
        <v>11</v>
      </c>
      <c r="G20" s="10"/>
      <c r="H20" s="10"/>
      <c r="I20" s="10"/>
      <c r="J20" s="6"/>
      <c r="K20" s="13"/>
      <c r="L20" s="13"/>
      <c r="M20" s="13"/>
      <c r="N20" s="13"/>
      <c r="O20" s="13"/>
      <c r="P20" s="1"/>
      <c r="Q20" s="277"/>
      <c r="R20" s="280"/>
      <c r="S20" s="280"/>
      <c r="T20" s="280"/>
      <c r="V20" s="86" t="s">
        <v>46</v>
      </c>
    </row>
    <row r="21" spans="2:27" ht="12" customHeight="1" x14ac:dyDescent="0.25">
      <c r="B21" s="6">
        <v>10</v>
      </c>
      <c r="C21" s="144">
        <v>23118226</v>
      </c>
      <c r="D21" s="200" t="s">
        <v>362</v>
      </c>
      <c r="E21" s="236" t="s">
        <v>21</v>
      </c>
      <c r="F21" s="18" t="s">
        <v>11</v>
      </c>
      <c r="G21" s="10"/>
      <c r="H21" s="10"/>
      <c r="I21" s="10"/>
      <c r="J21" s="6"/>
      <c r="K21" s="13"/>
      <c r="L21" s="13"/>
      <c r="M21" s="13"/>
      <c r="N21" s="13"/>
      <c r="O21" s="13"/>
      <c r="P21" s="1"/>
      <c r="Q21" s="278"/>
      <c r="R21" s="281"/>
      <c r="S21" s="281"/>
      <c r="T21" s="281"/>
      <c r="V21" s="117" t="s">
        <v>59</v>
      </c>
      <c r="Z21" s="116" t="s">
        <v>58</v>
      </c>
    </row>
    <row r="22" spans="2:27" ht="12" customHeight="1" x14ac:dyDescent="0.25">
      <c r="B22" s="6">
        <v>11</v>
      </c>
      <c r="C22" s="144">
        <v>23118227</v>
      </c>
      <c r="D22" s="200" t="s">
        <v>363</v>
      </c>
      <c r="E22" s="236" t="s">
        <v>21</v>
      </c>
      <c r="F22" s="18" t="s">
        <v>11</v>
      </c>
      <c r="G22" s="10"/>
      <c r="H22" s="10"/>
      <c r="I22" s="10"/>
      <c r="J22" s="6"/>
      <c r="K22" s="13"/>
      <c r="L22" s="13"/>
      <c r="M22" s="13"/>
      <c r="N22" s="13"/>
      <c r="O22" s="13"/>
      <c r="P22" s="1"/>
      <c r="Q22" s="276">
        <v>3</v>
      </c>
      <c r="R22" s="279"/>
      <c r="S22" s="279"/>
      <c r="T22" s="279"/>
      <c r="U22" s="101"/>
      <c r="V22" s="128"/>
      <c r="W22" s="129"/>
      <c r="X22" s="115"/>
      <c r="Y22" s="137"/>
    </row>
    <row r="23" spans="2:27" ht="12" customHeight="1" x14ac:dyDescent="0.25">
      <c r="B23" s="6">
        <v>12</v>
      </c>
      <c r="C23" s="144">
        <v>23118228</v>
      </c>
      <c r="D23" s="200" t="s">
        <v>364</v>
      </c>
      <c r="E23" s="236" t="s">
        <v>21</v>
      </c>
      <c r="F23" s="18" t="s">
        <v>11</v>
      </c>
      <c r="G23" s="10"/>
      <c r="H23" s="10"/>
      <c r="I23" s="10"/>
      <c r="J23" s="6"/>
      <c r="K23" s="13"/>
      <c r="L23" s="13"/>
      <c r="M23" s="13"/>
      <c r="N23" s="13"/>
      <c r="O23" s="13"/>
      <c r="P23" s="1"/>
      <c r="Q23" s="277"/>
      <c r="R23" s="280"/>
      <c r="S23" s="280"/>
      <c r="T23" s="280"/>
    </row>
    <row r="24" spans="2:27" ht="12" customHeight="1" x14ac:dyDescent="0.25">
      <c r="B24" s="6">
        <v>13</v>
      </c>
      <c r="C24" s="144">
        <v>23118229</v>
      </c>
      <c r="D24" s="200" t="s">
        <v>365</v>
      </c>
      <c r="E24" s="236" t="s">
        <v>21</v>
      </c>
      <c r="F24" s="18" t="s">
        <v>11</v>
      </c>
      <c r="G24" s="10"/>
      <c r="H24" s="10"/>
      <c r="I24" s="10"/>
      <c r="J24" s="6"/>
      <c r="K24" s="13"/>
      <c r="L24" s="13"/>
      <c r="M24" s="13"/>
      <c r="N24" s="13"/>
      <c r="O24" s="13"/>
      <c r="P24" s="1"/>
      <c r="Q24" s="277"/>
      <c r="R24" s="280"/>
      <c r="S24" s="280"/>
      <c r="T24" s="280"/>
    </row>
    <row r="25" spans="2:27" ht="12" customHeight="1" x14ac:dyDescent="0.25">
      <c r="B25" s="6">
        <v>14</v>
      </c>
      <c r="C25" s="144">
        <v>23118230</v>
      </c>
      <c r="D25" s="200" t="s">
        <v>366</v>
      </c>
      <c r="E25" s="236" t="s">
        <v>21</v>
      </c>
      <c r="F25" s="18" t="s">
        <v>11</v>
      </c>
      <c r="G25" s="10"/>
      <c r="H25" s="10"/>
      <c r="I25" s="10"/>
      <c r="J25" s="6"/>
      <c r="K25" s="13"/>
      <c r="L25" s="13"/>
      <c r="M25" s="13"/>
      <c r="N25" s="13"/>
      <c r="O25" s="13"/>
      <c r="P25" s="1"/>
      <c r="Q25" s="277"/>
      <c r="R25" s="280"/>
      <c r="S25" s="280"/>
      <c r="T25" s="280"/>
    </row>
    <row r="26" spans="2:27" ht="12" customHeight="1" x14ac:dyDescent="0.25">
      <c r="B26" s="6">
        <v>15</v>
      </c>
      <c r="C26" s="144">
        <v>23118231</v>
      </c>
      <c r="D26" s="200" t="s">
        <v>367</v>
      </c>
      <c r="E26" s="236" t="s">
        <v>21</v>
      </c>
      <c r="F26" s="18" t="s">
        <v>11</v>
      </c>
      <c r="G26" s="10"/>
      <c r="H26" s="10"/>
      <c r="I26" s="10"/>
      <c r="J26" s="6"/>
      <c r="K26" s="13"/>
      <c r="L26" s="13"/>
      <c r="M26" s="13"/>
      <c r="N26" s="13"/>
      <c r="O26" s="13"/>
      <c r="P26" s="1"/>
      <c r="Q26" s="278"/>
      <c r="R26" s="281"/>
      <c r="S26" s="281"/>
      <c r="T26" s="281"/>
    </row>
    <row r="27" spans="2:27" ht="12" customHeight="1" x14ac:dyDescent="0.25">
      <c r="B27" s="6">
        <v>16</v>
      </c>
      <c r="C27" s="144">
        <v>23118232</v>
      </c>
      <c r="D27" s="200" t="s">
        <v>368</v>
      </c>
      <c r="E27" s="236" t="s">
        <v>22</v>
      </c>
      <c r="F27" s="18" t="s">
        <v>11</v>
      </c>
      <c r="G27" s="10"/>
      <c r="H27" s="10"/>
      <c r="I27" s="10"/>
      <c r="J27" s="6"/>
      <c r="K27" s="13"/>
      <c r="L27" s="13"/>
      <c r="M27" s="13"/>
      <c r="N27" s="13"/>
      <c r="O27" s="13"/>
      <c r="P27" s="1"/>
      <c r="Q27" s="276">
        <v>4</v>
      </c>
      <c r="R27" s="279"/>
      <c r="S27" s="279"/>
      <c r="T27" s="279"/>
    </row>
    <row r="28" spans="2:27" ht="12" customHeight="1" x14ac:dyDescent="0.25">
      <c r="B28" s="6">
        <v>17</v>
      </c>
      <c r="C28" s="144">
        <v>23118233</v>
      </c>
      <c r="D28" s="200" t="s">
        <v>369</v>
      </c>
      <c r="E28" s="236" t="s">
        <v>22</v>
      </c>
      <c r="F28" s="18" t="s">
        <v>11</v>
      </c>
      <c r="G28" s="10"/>
      <c r="H28" s="10"/>
      <c r="I28" s="10"/>
      <c r="J28" s="6"/>
      <c r="K28" s="13"/>
      <c r="L28" s="13"/>
      <c r="M28" s="13"/>
      <c r="N28" s="13"/>
      <c r="O28" s="13"/>
      <c r="P28" s="1"/>
      <c r="Q28" s="277"/>
      <c r="R28" s="280"/>
      <c r="S28" s="280"/>
      <c r="T28" s="280"/>
    </row>
    <row r="29" spans="2:27" ht="12" customHeight="1" x14ac:dyDescent="0.25">
      <c r="B29" s="6">
        <v>18</v>
      </c>
      <c r="C29" s="144">
        <v>23118234</v>
      </c>
      <c r="D29" s="200" t="s">
        <v>370</v>
      </c>
      <c r="E29" s="236" t="s">
        <v>22</v>
      </c>
      <c r="F29" s="18" t="s">
        <v>11</v>
      </c>
      <c r="G29" s="10"/>
      <c r="H29" s="10"/>
      <c r="I29" s="10"/>
      <c r="J29" s="6"/>
      <c r="K29" s="13"/>
      <c r="L29" s="13"/>
      <c r="M29" s="13"/>
      <c r="N29" s="13"/>
      <c r="O29" s="13"/>
      <c r="P29" s="1"/>
      <c r="Q29" s="277"/>
      <c r="R29" s="280"/>
      <c r="S29" s="280"/>
      <c r="T29" s="280"/>
    </row>
    <row r="30" spans="2:27" ht="12" customHeight="1" x14ac:dyDescent="0.25">
      <c r="B30" s="6">
        <v>19</v>
      </c>
      <c r="C30" s="144">
        <v>23118235</v>
      </c>
      <c r="D30" s="200" t="s">
        <v>371</v>
      </c>
      <c r="E30" s="236" t="s">
        <v>22</v>
      </c>
      <c r="F30" s="18" t="s">
        <v>11</v>
      </c>
      <c r="G30" s="10"/>
      <c r="H30" s="10"/>
      <c r="I30" s="10"/>
      <c r="J30" s="6"/>
      <c r="K30" s="13"/>
      <c r="L30" s="13"/>
      <c r="M30" s="13"/>
      <c r="N30" s="13"/>
      <c r="O30" s="13"/>
      <c r="P30" s="1"/>
      <c r="Q30" s="277"/>
      <c r="R30" s="280"/>
      <c r="S30" s="280"/>
      <c r="T30" s="280"/>
    </row>
    <row r="31" spans="2:27" ht="12" customHeight="1" x14ac:dyDescent="0.25">
      <c r="B31" s="6">
        <v>20</v>
      </c>
      <c r="C31" s="144">
        <v>23118236</v>
      </c>
      <c r="D31" s="200" t="s">
        <v>372</v>
      </c>
      <c r="E31" s="236" t="s">
        <v>21</v>
      </c>
      <c r="F31" s="18" t="s">
        <v>11</v>
      </c>
      <c r="G31" s="10"/>
      <c r="H31" s="10"/>
      <c r="I31" s="10"/>
      <c r="J31" s="6"/>
      <c r="K31" s="13"/>
      <c r="L31" s="13"/>
      <c r="M31" s="13"/>
      <c r="N31" s="13"/>
      <c r="O31" s="13"/>
      <c r="P31" s="1"/>
      <c r="Q31" s="278"/>
      <c r="R31" s="281"/>
      <c r="S31" s="281"/>
      <c r="T31" s="281"/>
    </row>
    <row r="32" spans="2:27" ht="12" customHeight="1" x14ac:dyDescent="0.25">
      <c r="B32" s="6">
        <v>21</v>
      </c>
      <c r="C32" s="144">
        <v>23118237</v>
      </c>
      <c r="D32" s="200" t="s">
        <v>373</v>
      </c>
      <c r="E32" s="236" t="s">
        <v>21</v>
      </c>
      <c r="F32" s="18" t="s">
        <v>43</v>
      </c>
      <c r="G32" s="10"/>
      <c r="H32" s="10"/>
      <c r="I32" s="10"/>
      <c r="J32" s="6"/>
      <c r="K32" s="13"/>
      <c r="L32" s="13"/>
      <c r="M32" s="13"/>
      <c r="N32" s="13"/>
      <c r="O32" s="13"/>
      <c r="P32" s="1"/>
      <c r="Q32" s="276">
        <v>5</v>
      </c>
      <c r="R32" s="279"/>
      <c r="S32" s="279"/>
      <c r="T32" s="279"/>
    </row>
    <row r="33" spans="2:26" ht="12" customHeight="1" x14ac:dyDescent="0.25">
      <c r="B33" s="6">
        <v>22</v>
      </c>
      <c r="C33" s="144">
        <v>23118238</v>
      </c>
      <c r="D33" s="200" t="s">
        <v>636</v>
      </c>
      <c r="E33" s="236" t="s">
        <v>21</v>
      </c>
      <c r="F33" s="18" t="s">
        <v>11</v>
      </c>
      <c r="G33" s="10"/>
      <c r="H33" s="10"/>
      <c r="I33" s="10"/>
      <c r="J33" s="6"/>
      <c r="K33" s="13"/>
      <c r="L33" s="13"/>
      <c r="M33" s="13"/>
      <c r="N33" s="13"/>
      <c r="O33" s="13"/>
      <c r="P33" s="1"/>
      <c r="Q33" s="277"/>
      <c r="R33" s="280"/>
      <c r="S33" s="280"/>
      <c r="T33" s="280"/>
    </row>
    <row r="34" spans="2:26" ht="12" customHeight="1" x14ac:dyDescent="0.25">
      <c r="B34" s="6">
        <v>23</v>
      </c>
      <c r="C34" s="144">
        <v>23118239</v>
      </c>
      <c r="D34" s="200" t="s">
        <v>374</v>
      </c>
      <c r="E34" s="236" t="s">
        <v>21</v>
      </c>
      <c r="F34" s="18" t="s">
        <v>11</v>
      </c>
      <c r="G34" s="10"/>
      <c r="H34" s="10"/>
      <c r="I34" s="10"/>
      <c r="J34" s="6"/>
      <c r="K34" s="13"/>
      <c r="L34" s="13"/>
      <c r="M34" s="13"/>
      <c r="N34" s="13"/>
      <c r="O34" s="13"/>
      <c r="P34" s="1"/>
      <c r="Q34" s="277"/>
      <c r="R34" s="280"/>
      <c r="S34" s="280"/>
      <c r="T34" s="280"/>
    </row>
    <row r="35" spans="2:26" ht="12" customHeight="1" x14ac:dyDescent="0.25">
      <c r="B35" s="6">
        <v>24</v>
      </c>
      <c r="C35" s="144">
        <v>23118240</v>
      </c>
      <c r="D35" s="200" t="s">
        <v>375</v>
      </c>
      <c r="E35" s="236" t="s">
        <v>22</v>
      </c>
      <c r="F35" s="18"/>
      <c r="G35" s="10"/>
      <c r="H35" s="10"/>
      <c r="I35" s="10"/>
      <c r="J35" s="6"/>
      <c r="K35" s="13"/>
      <c r="L35" s="13"/>
      <c r="M35" s="13"/>
      <c r="N35" s="13"/>
      <c r="O35" s="13"/>
      <c r="P35" s="1"/>
      <c r="Q35" s="277"/>
      <c r="R35" s="280"/>
      <c r="S35" s="280"/>
      <c r="T35" s="280"/>
    </row>
    <row r="36" spans="2:26" ht="12" customHeight="1" x14ac:dyDescent="0.25">
      <c r="B36" s="6">
        <v>25</v>
      </c>
      <c r="C36" s="144">
        <v>23118241</v>
      </c>
      <c r="D36" s="200" t="s">
        <v>376</v>
      </c>
      <c r="E36" s="236" t="s">
        <v>21</v>
      </c>
      <c r="F36" s="18" t="s">
        <v>11</v>
      </c>
      <c r="G36" s="10"/>
      <c r="H36" s="10"/>
      <c r="I36" s="10"/>
      <c r="J36" s="6"/>
      <c r="K36" s="13"/>
      <c r="L36" s="13"/>
      <c r="M36" s="13"/>
      <c r="N36" s="13"/>
      <c r="O36" s="13"/>
      <c r="P36" s="1"/>
      <c r="Q36" s="278"/>
      <c r="R36" s="281"/>
      <c r="S36" s="281"/>
      <c r="T36" s="281"/>
    </row>
    <row r="37" spans="2:26" ht="12" customHeight="1" x14ac:dyDescent="0.25">
      <c r="B37" s="6">
        <v>26</v>
      </c>
      <c r="C37" s="144">
        <v>23118242</v>
      </c>
      <c r="D37" s="200" t="s">
        <v>377</v>
      </c>
      <c r="E37" s="236" t="s">
        <v>21</v>
      </c>
      <c r="F37" s="18" t="s">
        <v>11</v>
      </c>
      <c r="G37" s="10"/>
      <c r="H37" s="10"/>
      <c r="I37" s="10"/>
      <c r="J37" s="6"/>
      <c r="K37" s="13"/>
      <c r="L37" s="13"/>
      <c r="M37" s="13"/>
      <c r="N37" s="13"/>
      <c r="O37" s="13"/>
      <c r="P37" s="1"/>
      <c r="Q37" s="276">
        <v>6</v>
      </c>
      <c r="R37" s="279"/>
      <c r="S37" s="279"/>
      <c r="T37" s="279"/>
    </row>
    <row r="38" spans="2:26" ht="12" customHeight="1" x14ac:dyDescent="0.25">
      <c r="B38" s="6">
        <v>27</v>
      </c>
      <c r="C38" s="144">
        <v>23118243</v>
      </c>
      <c r="D38" s="200" t="s">
        <v>378</v>
      </c>
      <c r="E38" s="236" t="s">
        <v>21</v>
      </c>
      <c r="F38" s="18" t="s">
        <v>11</v>
      </c>
      <c r="G38" s="10"/>
      <c r="H38" s="10"/>
      <c r="I38" s="10"/>
      <c r="J38" s="6"/>
      <c r="K38" s="13"/>
      <c r="L38" s="13"/>
      <c r="M38" s="13"/>
      <c r="N38" s="13"/>
      <c r="O38" s="13"/>
      <c r="P38" s="1"/>
      <c r="Q38" s="277"/>
      <c r="R38" s="280"/>
      <c r="S38" s="280"/>
      <c r="T38" s="280"/>
    </row>
    <row r="39" spans="2:26" ht="12" customHeight="1" x14ac:dyDescent="0.25">
      <c r="B39" s="6">
        <v>28</v>
      </c>
      <c r="C39" s="144">
        <v>23118244</v>
      </c>
      <c r="D39" s="200" t="s">
        <v>379</v>
      </c>
      <c r="E39" s="236" t="s">
        <v>21</v>
      </c>
      <c r="F39" s="18" t="s">
        <v>11</v>
      </c>
      <c r="G39" s="10"/>
      <c r="H39" s="10"/>
      <c r="I39" s="10"/>
      <c r="J39" s="6"/>
      <c r="K39" s="13"/>
      <c r="L39" s="13"/>
      <c r="M39" s="13"/>
      <c r="N39" s="13"/>
      <c r="O39" s="13"/>
      <c r="P39" s="1"/>
      <c r="Q39" s="277"/>
      <c r="R39" s="280"/>
      <c r="S39" s="280"/>
      <c r="T39" s="280"/>
      <c r="V39" s="119"/>
      <c r="W39" s="115"/>
      <c r="X39" s="115"/>
      <c r="Y39" s="115"/>
    </row>
    <row r="40" spans="2:26" ht="12" customHeight="1" x14ac:dyDescent="0.25">
      <c r="B40" s="6">
        <v>29</v>
      </c>
      <c r="C40" s="144">
        <v>23118245</v>
      </c>
      <c r="D40" s="200" t="s">
        <v>380</v>
      </c>
      <c r="E40" s="236" t="s">
        <v>22</v>
      </c>
      <c r="F40" s="18" t="s">
        <v>11</v>
      </c>
      <c r="G40" s="10"/>
      <c r="H40" s="10"/>
      <c r="I40" s="10"/>
      <c r="J40" s="6"/>
      <c r="K40" s="13"/>
      <c r="L40" s="13"/>
      <c r="M40" s="13"/>
      <c r="N40" s="13"/>
      <c r="O40" s="13"/>
      <c r="P40" s="1"/>
      <c r="Q40" s="277"/>
      <c r="R40" s="280"/>
      <c r="S40" s="280"/>
      <c r="T40" s="280"/>
      <c r="V40" s="88"/>
      <c r="W40" s="115"/>
      <c r="X40" s="115"/>
      <c r="Y40" s="115"/>
    </row>
    <row r="41" spans="2:26" ht="12" customHeight="1" x14ac:dyDescent="0.25">
      <c r="B41" s="6">
        <v>30</v>
      </c>
      <c r="C41" s="144">
        <v>23118246</v>
      </c>
      <c r="D41" s="200" t="s">
        <v>381</v>
      </c>
      <c r="E41" s="236" t="s">
        <v>21</v>
      </c>
      <c r="F41" s="46" t="s">
        <v>11</v>
      </c>
      <c r="G41" s="10"/>
      <c r="H41" s="10"/>
      <c r="I41" s="10"/>
      <c r="J41" s="6"/>
      <c r="K41" s="13"/>
      <c r="L41" s="13"/>
      <c r="M41" s="13"/>
      <c r="N41" s="13"/>
      <c r="O41" s="13"/>
      <c r="P41" s="1"/>
      <c r="Q41" s="278"/>
      <c r="R41" s="281"/>
      <c r="S41" s="281"/>
      <c r="T41" s="281"/>
      <c r="V41" s="88"/>
      <c r="W41" s="115"/>
      <c r="X41" s="115"/>
      <c r="Y41" s="115"/>
    </row>
    <row r="42" spans="2:26" ht="12" customHeight="1" x14ac:dyDescent="0.25">
      <c r="B42" s="6">
        <v>31</v>
      </c>
      <c r="C42" s="144">
        <v>23118247</v>
      </c>
      <c r="D42" s="200" t="s">
        <v>382</v>
      </c>
      <c r="E42" s="236" t="s">
        <v>21</v>
      </c>
      <c r="F42" s="46" t="s">
        <v>11</v>
      </c>
      <c r="G42" s="8"/>
      <c r="H42" s="10"/>
      <c r="I42" s="10"/>
      <c r="J42" s="6"/>
      <c r="K42" s="13"/>
      <c r="L42" s="13"/>
      <c r="M42" s="13"/>
      <c r="N42" s="13"/>
      <c r="O42" s="13"/>
      <c r="P42" s="1"/>
      <c r="Q42" s="276">
        <v>7</v>
      </c>
      <c r="R42" s="279"/>
      <c r="S42" s="279"/>
      <c r="T42" s="279"/>
      <c r="V42" s="88"/>
      <c r="W42" s="115"/>
      <c r="X42" s="115"/>
      <c r="Y42" s="115"/>
    </row>
    <row r="43" spans="2:26" ht="12" customHeight="1" x14ac:dyDescent="0.25">
      <c r="B43" s="6">
        <v>32</v>
      </c>
      <c r="C43" s="144">
        <v>23118248</v>
      </c>
      <c r="D43" s="200" t="s">
        <v>383</v>
      </c>
      <c r="E43" s="236" t="s">
        <v>21</v>
      </c>
      <c r="F43" s="46" t="s">
        <v>11</v>
      </c>
      <c r="G43" s="6"/>
      <c r="H43" s="10"/>
      <c r="I43" s="10"/>
      <c r="J43" s="6"/>
      <c r="K43" s="13"/>
      <c r="L43" s="13"/>
      <c r="M43" s="13"/>
      <c r="N43" s="13"/>
      <c r="O43" s="13"/>
      <c r="P43" s="1"/>
      <c r="Q43" s="277"/>
      <c r="R43" s="280"/>
      <c r="S43" s="280"/>
      <c r="T43" s="280"/>
    </row>
    <row r="44" spans="2:26" ht="12" customHeight="1" x14ac:dyDescent="0.25">
      <c r="B44" s="6">
        <v>33</v>
      </c>
      <c r="C44" s="144">
        <v>23118249</v>
      </c>
      <c r="D44" s="200" t="s">
        <v>384</v>
      </c>
      <c r="E44" s="236" t="s">
        <v>21</v>
      </c>
      <c r="F44" s="46" t="s">
        <v>11</v>
      </c>
      <c r="G44" s="8"/>
      <c r="H44" s="10"/>
      <c r="I44" s="10"/>
      <c r="J44" s="6"/>
      <c r="K44" s="13"/>
      <c r="L44" s="13"/>
      <c r="M44" s="13"/>
      <c r="N44" s="13"/>
      <c r="O44" s="13"/>
      <c r="P44" s="1"/>
      <c r="Q44" s="277"/>
      <c r="R44" s="280"/>
      <c r="S44" s="280"/>
      <c r="T44" s="280"/>
      <c r="U44" s="149"/>
    </row>
    <row r="45" spans="2:26" ht="12" customHeight="1" x14ac:dyDescent="0.25">
      <c r="B45" s="6">
        <v>34</v>
      </c>
      <c r="C45" s="144">
        <v>23118250</v>
      </c>
      <c r="D45" s="200" t="s">
        <v>385</v>
      </c>
      <c r="E45" s="236" t="s">
        <v>21</v>
      </c>
      <c r="F45" s="46" t="s">
        <v>11</v>
      </c>
      <c r="G45" s="8"/>
      <c r="H45" s="10"/>
      <c r="I45" s="10"/>
      <c r="J45" s="6"/>
      <c r="K45" s="13"/>
      <c r="L45" s="13"/>
      <c r="M45" s="13"/>
      <c r="N45" s="13"/>
      <c r="O45" s="13"/>
      <c r="P45" s="1"/>
      <c r="Q45" s="277"/>
      <c r="R45" s="280"/>
      <c r="S45" s="280"/>
      <c r="T45" s="280"/>
      <c r="V45" s="88"/>
    </row>
    <row r="46" spans="2:26" ht="12" customHeight="1" x14ac:dyDescent="0.25">
      <c r="B46" s="6">
        <v>35</v>
      </c>
      <c r="C46" s="144">
        <v>23118251</v>
      </c>
      <c r="D46" s="200" t="s">
        <v>386</v>
      </c>
      <c r="E46" s="236" t="s">
        <v>21</v>
      </c>
      <c r="F46" s="46" t="s">
        <v>11</v>
      </c>
      <c r="G46" s="8"/>
      <c r="H46" s="10"/>
      <c r="I46" s="10"/>
      <c r="J46" s="6"/>
      <c r="K46" s="13"/>
      <c r="L46" s="13"/>
      <c r="M46" s="13"/>
      <c r="N46" s="13"/>
      <c r="O46" s="13"/>
      <c r="P46" s="1"/>
      <c r="Q46" s="277"/>
      <c r="R46" s="280"/>
      <c r="S46" s="280"/>
      <c r="T46" s="280"/>
      <c r="U46" s="101"/>
      <c r="V46" s="120"/>
      <c r="W46" s="115"/>
      <c r="X46" s="115"/>
      <c r="Y46" s="115"/>
      <c r="Z46" s="121"/>
    </row>
    <row r="47" spans="2:26" ht="12" customHeight="1" x14ac:dyDescent="0.25">
      <c r="B47" s="6">
        <v>36</v>
      </c>
      <c r="C47" s="144">
        <v>23118252</v>
      </c>
      <c r="D47" s="200" t="s">
        <v>387</v>
      </c>
      <c r="E47" s="236" t="s">
        <v>21</v>
      </c>
      <c r="F47" s="46" t="s">
        <v>11</v>
      </c>
      <c r="G47" s="6"/>
      <c r="H47" s="10"/>
      <c r="I47" s="10"/>
      <c r="J47" s="6"/>
      <c r="K47" s="13"/>
      <c r="L47" s="13"/>
      <c r="M47" s="13"/>
      <c r="N47" s="13"/>
      <c r="O47" s="13"/>
      <c r="P47" s="1"/>
      <c r="Q47" s="278"/>
      <c r="R47" s="281"/>
      <c r="S47" s="281"/>
      <c r="T47" s="281"/>
    </row>
    <row r="48" spans="2:26" ht="12" customHeight="1" x14ac:dyDescent="0.25">
      <c r="B48" s="23"/>
      <c r="C48" s="93"/>
      <c r="D48" s="49"/>
      <c r="E48" s="23"/>
      <c r="F48" s="19"/>
      <c r="G48" s="10"/>
      <c r="H48" s="10"/>
      <c r="I48" s="10"/>
      <c r="J48" s="6"/>
      <c r="K48" s="13"/>
      <c r="L48" s="13"/>
      <c r="M48" s="13"/>
      <c r="N48" s="13"/>
      <c r="O48" s="13"/>
      <c r="P48" s="1"/>
      <c r="Q48" s="276">
        <v>8</v>
      </c>
      <c r="R48" s="279"/>
      <c r="S48" s="279"/>
      <c r="T48" s="279"/>
    </row>
    <row r="49" spans="2:20" ht="12" customHeight="1" x14ac:dyDescent="0.25">
      <c r="B49" s="23"/>
      <c r="C49" s="93"/>
      <c r="D49" s="49"/>
      <c r="E49" s="19"/>
      <c r="F49" s="20"/>
      <c r="G49" s="10"/>
      <c r="H49" s="10"/>
      <c r="I49" s="10"/>
      <c r="J49" s="6"/>
      <c r="K49" s="13"/>
      <c r="L49" s="13"/>
      <c r="M49" s="13"/>
      <c r="N49" s="13"/>
      <c r="O49" s="13"/>
      <c r="P49" s="1"/>
      <c r="Q49" s="277"/>
      <c r="R49" s="280"/>
      <c r="S49" s="280"/>
      <c r="T49" s="280"/>
    </row>
    <row r="50" spans="2:20" ht="12" customHeight="1" x14ac:dyDescent="0.25">
      <c r="B50" s="23"/>
      <c r="C50" s="93"/>
      <c r="D50" s="6"/>
      <c r="E50" s="19"/>
      <c r="F50" s="20"/>
      <c r="G50" s="10"/>
      <c r="H50" s="10"/>
      <c r="I50" s="10"/>
      <c r="J50" s="6"/>
      <c r="K50" s="13"/>
      <c r="L50" s="13"/>
      <c r="M50" s="13"/>
      <c r="N50" s="13"/>
      <c r="O50" s="13"/>
      <c r="P50" s="1"/>
      <c r="Q50" s="277"/>
      <c r="R50" s="280"/>
      <c r="S50" s="280"/>
      <c r="T50" s="280"/>
    </row>
    <row r="51" spans="2:20" ht="12" customHeight="1" x14ac:dyDescent="0.25">
      <c r="B51" s="23"/>
      <c r="C51" s="93"/>
      <c r="D51" s="6"/>
      <c r="E51" s="19"/>
      <c r="F51" s="20"/>
      <c r="G51" s="10"/>
      <c r="H51" s="10"/>
      <c r="I51" s="10"/>
      <c r="J51" s="6"/>
      <c r="K51" s="13"/>
      <c r="L51" s="13"/>
      <c r="M51" s="13"/>
      <c r="N51" s="13"/>
      <c r="O51" s="13"/>
      <c r="P51" s="1"/>
      <c r="Q51" s="277"/>
      <c r="R51" s="280"/>
      <c r="S51" s="280"/>
      <c r="T51" s="280"/>
    </row>
    <row r="52" spans="2:20" ht="12" customHeight="1" x14ac:dyDescent="0.25">
      <c r="B52" s="23"/>
      <c r="C52" s="93"/>
      <c r="D52" s="6"/>
      <c r="E52" s="19"/>
      <c r="F52" s="20"/>
      <c r="G52" s="10"/>
      <c r="H52" s="10"/>
      <c r="I52" s="10"/>
      <c r="J52" s="6"/>
      <c r="K52" s="13"/>
      <c r="L52" s="13"/>
      <c r="M52" s="13"/>
      <c r="N52" s="13"/>
      <c r="O52" s="13"/>
      <c r="P52" s="1"/>
      <c r="Q52" s="277"/>
      <c r="R52" s="280"/>
      <c r="S52" s="280"/>
      <c r="T52" s="280"/>
    </row>
    <row r="53" spans="2:20" ht="12" customHeight="1" x14ac:dyDescent="0.25">
      <c r="B53" s="23"/>
      <c r="C53" s="93"/>
      <c r="D53" s="6"/>
      <c r="E53" s="19"/>
      <c r="F53" s="20"/>
      <c r="G53" s="10"/>
      <c r="H53" s="10"/>
      <c r="I53" s="10"/>
      <c r="J53" s="6"/>
      <c r="K53" s="13"/>
      <c r="L53" s="13"/>
      <c r="M53" s="13"/>
      <c r="N53" s="13"/>
      <c r="O53" s="13"/>
      <c r="P53" s="1"/>
      <c r="Q53" s="278"/>
      <c r="R53" s="281"/>
      <c r="S53" s="281"/>
      <c r="T53" s="281"/>
    </row>
    <row r="54" spans="2:20" ht="12" customHeight="1" x14ac:dyDescent="0.25">
      <c r="B54" s="23"/>
      <c r="C54" s="93"/>
      <c r="D54" s="6"/>
      <c r="E54" s="19"/>
      <c r="F54" s="20"/>
      <c r="G54" s="10"/>
      <c r="H54" s="10"/>
      <c r="I54" s="10"/>
      <c r="J54" s="6"/>
      <c r="K54" s="13"/>
      <c r="L54" s="13"/>
      <c r="M54" s="13"/>
      <c r="N54" s="13"/>
      <c r="O54" s="13"/>
      <c r="P54" s="1"/>
      <c r="Q54" s="276">
        <v>9</v>
      </c>
      <c r="R54" s="151"/>
      <c r="S54" s="151"/>
      <c r="T54" s="151"/>
    </row>
    <row r="55" spans="2:20" ht="12" customHeight="1" x14ac:dyDescent="0.25">
      <c r="B55" s="23"/>
      <c r="C55" s="93"/>
      <c r="D55" s="6"/>
      <c r="E55" s="19"/>
      <c r="F55" s="20"/>
      <c r="G55" s="10"/>
      <c r="H55" s="10"/>
      <c r="I55" s="10"/>
      <c r="J55" s="6"/>
      <c r="K55" s="13"/>
      <c r="L55" s="13"/>
      <c r="M55" s="13"/>
      <c r="N55" s="13"/>
      <c r="O55" s="13"/>
      <c r="P55" s="1"/>
      <c r="Q55" s="277"/>
      <c r="R55" s="152"/>
      <c r="S55" s="152"/>
      <c r="T55" s="152"/>
    </row>
    <row r="56" spans="2:20" ht="12" customHeight="1" x14ac:dyDescent="0.25">
      <c r="B56" s="23"/>
      <c r="C56" s="93"/>
      <c r="D56" s="6"/>
      <c r="E56" s="19"/>
      <c r="F56" s="20"/>
      <c r="G56" s="10"/>
      <c r="H56" s="10"/>
      <c r="I56" s="10"/>
      <c r="J56" s="6"/>
      <c r="K56" s="13"/>
      <c r="L56" s="13"/>
      <c r="M56" s="13"/>
      <c r="N56" s="13"/>
      <c r="O56" s="13"/>
      <c r="P56" s="1"/>
      <c r="Q56" s="277"/>
      <c r="R56" s="152"/>
      <c r="S56" s="152"/>
      <c r="T56" s="152"/>
    </row>
    <row r="57" spans="2:20" ht="12" customHeight="1" x14ac:dyDescent="0.25">
      <c r="B57" s="23"/>
      <c r="C57" s="93"/>
      <c r="D57" s="6"/>
      <c r="E57" s="19"/>
      <c r="F57" s="20"/>
      <c r="G57" s="10"/>
      <c r="H57" s="10"/>
      <c r="I57" s="10"/>
      <c r="J57" s="6"/>
      <c r="K57" s="13"/>
      <c r="L57" s="13"/>
      <c r="M57" s="13"/>
      <c r="N57" s="13"/>
      <c r="O57" s="13"/>
      <c r="P57" s="1"/>
      <c r="Q57" s="277"/>
      <c r="R57" s="152"/>
      <c r="S57" s="152"/>
      <c r="T57" s="152"/>
    </row>
    <row r="58" spans="2:20" ht="12" customHeight="1" x14ac:dyDescent="0.25">
      <c r="B58" s="21"/>
      <c r="C58" s="94"/>
      <c r="D58" s="7"/>
      <c r="E58" s="24"/>
      <c r="F58" s="22"/>
      <c r="G58" s="11"/>
      <c r="H58" s="11"/>
      <c r="I58" s="11"/>
      <c r="J58" s="7"/>
      <c r="K58" s="14"/>
      <c r="L58" s="14"/>
      <c r="M58" s="14"/>
      <c r="N58" s="14"/>
      <c r="O58" s="14"/>
      <c r="P58" s="2"/>
      <c r="Q58" s="278"/>
      <c r="R58" s="153"/>
      <c r="S58" s="153"/>
      <c r="T58" s="153"/>
    </row>
    <row r="59" spans="2:20" ht="12" customHeight="1" x14ac:dyDescent="0.25">
      <c r="B59" s="25"/>
      <c r="C59" s="95"/>
      <c r="D59" s="1"/>
      <c r="E59" s="25"/>
      <c r="F59" s="25"/>
      <c r="G59" s="1"/>
      <c r="H59" s="1"/>
      <c r="I59" s="1"/>
      <c r="J59" s="1"/>
      <c r="K59" s="1"/>
      <c r="L59" s="1"/>
      <c r="M59" s="1"/>
      <c r="N59" s="1"/>
      <c r="O59" s="1"/>
      <c r="P59" s="1"/>
      <c r="Q59" s="26"/>
      <c r="R59" s="1"/>
      <c r="S59" s="1"/>
      <c r="T59" s="1"/>
    </row>
    <row r="60" spans="2:20" ht="12.75" customHeight="1" x14ac:dyDescent="0.25">
      <c r="B60" s="3" t="s">
        <v>23</v>
      </c>
      <c r="C60" s="96"/>
      <c r="D60" s="3"/>
      <c r="E60" s="3">
        <f>COUNTIF(E12:E58,"L")</f>
        <v>6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2:20" ht="13.5" customHeight="1" x14ac:dyDescent="0.25">
      <c r="B61" s="3" t="s">
        <v>24</v>
      </c>
      <c r="C61" s="96"/>
      <c r="D61" s="3"/>
      <c r="E61" s="3">
        <f>COUNTIF(E12:E58,"P")</f>
        <v>30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2:20" x14ac:dyDescent="0.25">
      <c r="B62" s="3" t="s">
        <v>25</v>
      </c>
      <c r="C62" s="96"/>
      <c r="D62" s="3"/>
      <c r="E62" s="3">
        <f>SUM(E60:E61)</f>
        <v>36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2:20" ht="7.5" customHeight="1" x14ac:dyDescent="0.25">
      <c r="B63" s="3"/>
      <c r="C63" s="9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2:20" x14ac:dyDescent="0.25">
      <c r="B64" s="3"/>
      <c r="C64" s="96"/>
      <c r="D64" s="3" t="s">
        <v>26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82" t="str">
        <f>'REKAP  X'!H3</f>
        <v>Mataram,                         2023</v>
      </c>
      <c r="R64" s="3"/>
      <c r="S64" s="3"/>
      <c r="T64" s="3"/>
    </row>
    <row r="65" spans="2:20" x14ac:dyDescent="0.25">
      <c r="B65" s="3"/>
      <c r="C65" s="96"/>
      <c r="D65" s="3" t="s">
        <v>27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 t="s">
        <v>28</v>
      </c>
      <c r="R65" s="3"/>
      <c r="S65" s="3"/>
      <c r="T65" s="3"/>
    </row>
    <row r="66" spans="2:20" x14ac:dyDescent="0.25">
      <c r="B66" s="3"/>
      <c r="C66" s="9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2:20" ht="6" customHeight="1" x14ac:dyDescent="0.25">
      <c r="B67" s="3"/>
      <c r="C67" s="9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2:20" ht="9" customHeight="1" x14ac:dyDescent="0.25">
      <c r="B68" s="3"/>
      <c r="C68" s="9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2:20" x14ac:dyDescent="0.25">
      <c r="B69" s="3"/>
      <c r="C69" s="96"/>
      <c r="D69" s="47" t="s">
        <v>77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 t="s">
        <v>31</v>
      </c>
      <c r="R69" s="3"/>
      <c r="S69" s="3"/>
      <c r="T69" s="3"/>
    </row>
    <row r="70" spans="2:20" x14ac:dyDescent="0.25">
      <c r="B70" s="3"/>
      <c r="C70" s="96"/>
      <c r="D70" s="3" t="s">
        <v>617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 t="s">
        <v>30</v>
      </c>
      <c r="R70" s="3"/>
      <c r="S70" s="3"/>
      <c r="T70" s="3"/>
    </row>
    <row r="72" spans="2:20" x14ac:dyDescent="0.25">
      <c r="C72" s="101"/>
      <c r="D72" s="128"/>
      <c r="E72" s="129"/>
      <c r="F72" s="115"/>
      <c r="G72" s="282"/>
      <c r="H72" s="282"/>
      <c r="I72" s="282"/>
      <c r="J72" s="282"/>
    </row>
  </sheetData>
  <mergeCells count="47">
    <mergeCell ref="Q54:Q58"/>
    <mergeCell ref="G72:J72"/>
    <mergeCell ref="Q42:Q47"/>
    <mergeCell ref="R42:R47"/>
    <mergeCell ref="S42:S47"/>
    <mergeCell ref="T42:T47"/>
    <mergeCell ref="Q48:Q53"/>
    <mergeCell ref="R48:R53"/>
    <mergeCell ref="S48:S53"/>
    <mergeCell ref="T48:T53"/>
    <mergeCell ref="Q32:Q36"/>
    <mergeCell ref="R32:R36"/>
    <mergeCell ref="S32:S36"/>
    <mergeCell ref="T32:T36"/>
    <mergeCell ref="Q37:Q41"/>
    <mergeCell ref="R37:R41"/>
    <mergeCell ref="S37:S41"/>
    <mergeCell ref="T37:T41"/>
    <mergeCell ref="Q27:Q31"/>
    <mergeCell ref="R27:R31"/>
    <mergeCell ref="S27:S31"/>
    <mergeCell ref="T27:T31"/>
    <mergeCell ref="Q12:Q16"/>
    <mergeCell ref="R12:R16"/>
    <mergeCell ref="S12:S16"/>
    <mergeCell ref="T12:T16"/>
    <mergeCell ref="T17:T21"/>
    <mergeCell ref="Q22:Q26"/>
    <mergeCell ref="R22:R26"/>
    <mergeCell ref="S22:S26"/>
    <mergeCell ref="T22:T26"/>
    <mergeCell ref="U12:AA12"/>
    <mergeCell ref="V13:W13"/>
    <mergeCell ref="Z13:Z18"/>
    <mergeCell ref="Q17:Q21"/>
    <mergeCell ref="R17:R21"/>
    <mergeCell ref="S17:S21"/>
    <mergeCell ref="B7:T7"/>
    <mergeCell ref="B10:B11"/>
    <mergeCell ref="C10:C11"/>
    <mergeCell ref="D10:D11"/>
    <mergeCell ref="E10:E11"/>
    <mergeCell ref="F10:F11"/>
    <mergeCell ref="G10:O10"/>
    <mergeCell ref="R10:R11"/>
    <mergeCell ref="S10:S11"/>
    <mergeCell ref="T10:T11"/>
  </mergeCells>
  <conditionalFormatting sqref="D13 D20 D22:D23 D29:D33 D25:D27 V41:V42 D41 V45">
    <cfRule type="expression" dxfId="1920" priority="5" stopIfTrue="1">
      <formula>MOD(ROW(),2)</formula>
    </cfRule>
  </conditionalFormatting>
  <conditionalFormatting sqref="D32">
    <cfRule type="expression" dxfId="1919" priority="4" stopIfTrue="1">
      <formula>MOD(ROW(),2)</formula>
    </cfRule>
  </conditionalFormatting>
  <conditionalFormatting sqref="D31">
    <cfRule type="expression" dxfId="1918" priority="3" stopIfTrue="1">
      <formula>MOD(ROW(),2)</formula>
    </cfRule>
  </conditionalFormatting>
  <conditionalFormatting sqref="D38">
    <cfRule type="expression" dxfId="1917" priority="2" stopIfTrue="1">
      <formula>MOD(ROW(),2)</formula>
    </cfRule>
  </conditionalFormatting>
  <conditionalFormatting sqref="D39">
    <cfRule type="expression" dxfId="1916" priority="1" stopIfTrue="1">
      <formula>MOD(ROW(),2)</formula>
    </cfRule>
  </conditionalFormatting>
  <pageMargins left="0.23622047244094491" right="0.23622047244094491" top="0.74803149606299213" bottom="0.78740157480314965" header="0.31496062992125984" footer="0.31496062992125984"/>
  <pageSetup paperSize="9" scale="90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6:AA72"/>
  <sheetViews>
    <sheetView view="pageBreakPreview" topLeftCell="A13" zoomScaleNormal="100" zoomScaleSheetLayoutView="100" workbookViewId="0">
      <selection activeCell="D29" sqref="D29"/>
    </sheetView>
  </sheetViews>
  <sheetFormatPr defaultRowHeight="15" x14ac:dyDescent="0.25"/>
  <cols>
    <col min="1" max="1" width="4.42578125" customWidth="1"/>
    <col min="2" max="2" width="3.140625" customWidth="1"/>
    <col min="3" max="3" width="9" style="91" customWidth="1"/>
    <col min="4" max="4" width="29.7109375" customWidth="1"/>
    <col min="5" max="5" width="3.140625" customWidth="1"/>
    <col min="6" max="6" width="4.28515625" customWidth="1"/>
    <col min="7" max="15" width="2.7109375" customWidth="1"/>
    <col min="16" max="16" width="1.42578125" customWidth="1"/>
    <col min="17" max="17" width="4" customWidth="1"/>
    <col min="18" max="18" width="5.7109375" customWidth="1"/>
    <col min="19" max="19" width="9.85546875" customWidth="1"/>
    <col min="20" max="20" width="6" customWidth="1"/>
    <col min="22" max="22" width="23.28515625" customWidth="1"/>
    <col min="23" max="23" width="4.7109375" customWidth="1"/>
    <col min="24" max="24" width="4.28515625" customWidth="1"/>
    <col min="25" max="25" width="13.140625" customWidth="1"/>
    <col min="26" max="26" width="10.7109375" bestFit="1" customWidth="1"/>
  </cols>
  <sheetData>
    <row r="6" spans="2:27" ht="6.75" customHeight="1" x14ac:dyDescent="0.25"/>
    <row r="7" spans="2:27" ht="11.25" customHeight="1" x14ac:dyDescent="0.25">
      <c r="B7" s="261" t="str">
        <f>'REKAP  X'!H4</f>
        <v>DAFTAR HADIR SISWA SEMESTER GANJIL DAN JURNAL DIKLAT TAHUN PELAJARAN 2023/2024</v>
      </c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</row>
    <row r="8" spans="2:27" ht="12.75" customHeight="1" x14ac:dyDescent="0.25">
      <c r="B8" s="28" t="str">
        <f>'TKJ3'!B8</f>
        <v>KELAS        : X</v>
      </c>
      <c r="C8" s="90"/>
      <c r="D8" s="28" t="s">
        <v>613</v>
      </c>
      <c r="E8" s="28"/>
      <c r="F8" s="28"/>
      <c r="G8" s="29"/>
      <c r="H8" s="28"/>
      <c r="I8" s="28"/>
      <c r="J8" s="28"/>
      <c r="K8" s="28"/>
      <c r="L8" s="28" t="str">
        <f>'REKAP  X'!H2</f>
        <v>Hari…………….………Tgl……………………..2023</v>
      </c>
      <c r="M8" s="28"/>
      <c r="N8" s="28"/>
      <c r="O8" s="28"/>
      <c r="P8" s="28"/>
      <c r="Q8" s="28"/>
      <c r="R8" s="28"/>
      <c r="S8" s="28"/>
      <c r="T8" s="28"/>
    </row>
    <row r="9" spans="2:27" ht="7.5" customHeight="1" x14ac:dyDescent="0.25">
      <c r="B9" s="27"/>
      <c r="C9" s="92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W9" s="5"/>
    </row>
    <row r="10" spans="2:27" ht="12" customHeight="1" x14ac:dyDescent="0.25">
      <c r="B10" s="262" t="s">
        <v>1</v>
      </c>
      <c r="C10" s="262" t="s">
        <v>2</v>
      </c>
      <c r="D10" s="262" t="s">
        <v>3</v>
      </c>
      <c r="E10" s="262" t="s">
        <v>4</v>
      </c>
      <c r="F10" s="262" t="s">
        <v>5</v>
      </c>
      <c r="G10" s="265" t="s">
        <v>6</v>
      </c>
      <c r="H10" s="266"/>
      <c r="I10" s="266"/>
      <c r="J10" s="266"/>
      <c r="K10" s="266"/>
      <c r="L10" s="266"/>
      <c r="M10" s="266"/>
      <c r="N10" s="266"/>
      <c r="O10" s="267"/>
      <c r="P10" s="30"/>
      <c r="Q10" s="150" t="s">
        <v>7</v>
      </c>
      <c r="R10" s="268" t="s">
        <v>8</v>
      </c>
      <c r="S10" s="268" t="s">
        <v>9</v>
      </c>
      <c r="T10" s="268" t="s">
        <v>10</v>
      </c>
    </row>
    <row r="11" spans="2:27" ht="12" customHeight="1" x14ac:dyDescent="0.25">
      <c r="B11" s="263"/>
      <c r="C11" s="264"/>
      <c r="D11" s="263"/>
      <c r="E11" s="264"/>
      <c r="F11" s="263"/>
      <c r="G11" s="31" t="s">
        <v>11</v>
      </c>
      <c r="H11" s="31" t="s">
        <v>12</v>
      </c>
      <c r="I11" s="31" t="s">
        <v>13</v>
      </c>
      <c r="J11" s="31" t="s">
        <v>14</v>
      </c>
      <c r="K11" s="31" t="s">
        <v>15</v>
      </c>
      <c r="L11" s="31" t="s">
        <v>16</v>
      </c>
      <c r="M11" s="31" t="s">
        <v>17</v>
      </c>
      <c r="N11" s="31" t="s">
        <v>18</v>
      </c>
      <c r="O11" s="31" t="s">
        <v>19</v>
      </c>
      <c r="P11" s="30"/>
      <c r="Q11" s="150" t="s">
        <v>20</v>
      </c>
      <c r="R11" s="269"/>
      <c r="S11" s="269"/>
      <c r="T11" s="269"/>
    </row>
    <row r="12" spans="2:27" ht="12" customHeight="1" x14ac:dyDescent="0.25">
      <c r="B12" s="4">
        <v>1</v>
      </c>
      <c r="C12" s="144">
        <v>23118253</v>
      </c>
      <c r="D12" s="239" t="s">
        <v>319</v>
      </c>
      <c r="E12" s="124" t="s">
        <v>21</v>
      </c>
      <c r="F12" s="17"/>
      <c r="G12" s="9"/>
      <c r="H12" s="9"/>
      <c r="I12" s="9"/>
      <c r="J12" s="4"/>
      <c r="K12" s="12"/>
      <c r="L12" s="12"/>
      <c r="M12" s="12"/>
      <c r="N12" s="12"/>
      <c r="O12" s="12"/>
      <c r="P12" s="1"/>
      <c r="Q12" s="276">
        <v>1</v>
      </c>
      <c r="R12" s="279"/>
      <c r="S12" s="279"/>
      <c r="T12" s="279"/>
      <c r="U12" s="270" t="s">
        <v>48</v>
      </c>
      <c r="V12" s="270"/>
      <c r="W12" s="270"/>
      <c r="X12" s="270"/>
      <c r="Y12" s="270"/>
      <c r="Z12" s="270"/>
      <c r="AA12" s="271"/>
    </row>
    <row r="13" spans="2:27" ht="12" customHeight="1" x14ac:dyDescent="0.25">
      <c r="B13" s="6">
        <v>2</v>
      </c>
      <c r="C13" s="144">
        <v>23118254</v>
      </c>
      <c r="D13" s="200" t="s">
        <v>320</v>
      </c>
      <c r="E13" s="125" t="s">
        <v>21</v>
      </c>
      <c r="F13" s="18"/>
      <c r="G13" s="10"/>
      <c r="H13" s="10"/>
      <c r="I13" s="10"/>
      <c r="J13" s="6"/>
      <c r="K13" s="13"/>
      <c r="L13" s="13"/>
      <c r="M13" s="13"/>
      <c r="N13" s="13"/>
      <c r="O13" s="13"/>
      <c r="P13" s="1"/>
      <c r="Q13" s="277"/>
      <c r="R13" s="280"/>
      <c r="S13" s="280"/>
      <c r="T13" s="280"/>
      <c r="U13" s="145"/>
      <c r="V13" s="272" t="s">
        <v>54</v>
      </c>
      <c r="W13" s="271"/>
      <c r="X13" s="133" t="s">
        <v>22</v>
      </c>
      <c r="Y13" s="133" t="s">
        <v>21</v>
      </c>
      <c r="Z13" s="273"/>
      <c r="AA13" s="132" t="s">
        <v>64</v>
      </c>
    </row>
    <row r="14" spans="2:27" ht="12" customHeight="1" x14ac:dyDescent="0.25">
      <c r="B14" s="6">
        <v>3</v>
      </c>
      <c r="C14" s="144">
        <v>23118255</v>
      </c>
      <c r="D14" s="200" t="s">
        <v>321</v>
      </c>
      <c r="E14" s="125" t="s">
        <v>21</v>
      </c>
      <c r="F14" s="18"/>
      <c r="G14" s="10"/>
      <c r="H14" s="10"/>
      <c r="I14" s="10"/>
      <c r="J14" s="6"/>
      <c r="K14" s="13"/>
      <c r="L14" s="13"/>
      <c r="M14" s="13"/>
      <c r="N14" s="13"/>
      <c r="O14" s="13"/>
      <c r="P14" s="1"/>
      <c r="Q14" s="277"/>
      <c r="R14" s="280"/>
      <c r="S14" s="280"/>
      <c r="T14" s="280"/>
      <c r="U14" s="145" t="s">
        <v>11</v>
      </c>
      <c r="V14" s="130" t="s">
        <v>65</v>
      </c>
      <c r="W14" s="130">
        <f>COUNTIF(F11:F50,"I")</f>
        <v>0</v>
      </c>
      <c r="X14" s="132">
        <f>COUNTIFS($E$12:$E$48,"L",$F$12:$F$48,"I")</f>
        <v>0</v>
      </c>
      <c r="Y14" s="132">
        <f>COUNTIFS($E$12:$E$48,"P",$F$12:$F$48,"I")</f>
        <v>0</v>
      </c>
      <c r="Z14" s="274"/>
      <c r="AA14" s="131">
        <f>X14+Y14</f>
        <v>0</v>
      </c>
    </row>
    <row r="15" spans="2:27" ht="12" customHeight="1" x14ac:dyDescent="0.25">
      <c r="B15" s="6">
        <v>4</v>
      </c>
      <c r="C15" s="144">
        <v>23118256</v>
      </c>
      <c r="D15" s="200" t="s">
        <v>322</v>
      </c>
      <c r="E15" s="125" t="s">
        <v>22</v>
      </c>
      <c r="F15" s="18"/>
      <c r="G15" s="10"/>
      <c r="H15" s="10"/>
      <c r="I15" s="10"/>
      <c r="J15" s="6"/>
      <c r="K15" s="13"/>
      <c r="L15" s="13"/>
      <c r="M15" s="13"/>
      <c r="N15" s="13"/>
      <c r="O15" s="13"/>
      <c r="P15" s="1"/>
      <c r="Q15" s="277"/>
      <c r="R15" s="280"/>
      <c r="S15" s="280"/>
      <c r="T15" s="280"/>
      <c r="U15" s="145" t="s">
        <v>43</v>
      </c>
      <c r="V15" s="130" t="s">
        <v>66</v>
      </c>
      <c r="W15" s="130">
        <f>COUNTIF(F11:F50,"H")</f>
        <v>0</v>
      </c>
      <c r="X15" s="132">
        <f>COUNTIFS($E$12:$E$48,"L",$F$12:$F$48,"H")</f>
        <v>0</v>
      </c>
      <c r="Y15" s="132">
        <f>COUNTIFS($E$12:$E$48,"P",$F$12:$F$48,"H")</f>
        <v>0</v>
      </c>
      <c r="Z15" s="274"/>
      <c r="AA15" s="131">
        <f t="shared" ref="AA15:AA17" si="0">X15+Y15</f>
        <v>0</v>
      </c>
    </row>
    <row r="16" spans="2:27" ht="12" customHeight="1" x14ac:dyDescent="0.25">
      <c r="B16" s="6">
        <v>5</v>
      </c>
      <c r="C16" s="144">
        <v>23118257</v>
      </c>
      <c r="D16" s="200" t="s">
        <v>323</v>
      </c>
      <c r="E16" s="125" t="s">
        <v>21</v>
      </c>
      <c r="F16" s="18"/>
      <c r="G16" s="10"/>
      <c r="H16" s="10"/>
      <c r="I16" s="10"/>
      <c r="J16" s="6"/>
      <c r="K16" s="13"/>
      <c r="L16" s="13"/>
      <c r="M16" s="13"/>
      <c r="N16" s="13"/>
      <c r="O16" s="13"/>
      <c r="P16" s="1"/>
      <c r="Q16" s="278"/>
      <c r="R16" s="281"/>
      <c r="S16" s="281"/>
      <c r="T16" s="281"/>
      <c r="U16" s="145" t="s">
        <v>53</v>
      </c>
      <c r="V16" s="130" t="s">
        <v>67</v>
      </c>
      <c r="W16" s="130">
        <f>COUNTIF(F11:F50,"KP")</f>
        <v>0</v>
      </c>
      <c r="X16" s="132">
        <f>COUNTIFS($E$12:$E$48,"L",$F$12:$F$48,"KP")</f>
        <v>0</v>
      </c>
      <c r="Y16" s="132">
        <f>COUNTIFS($E$12:$E$48,"P",$F$12:$F$48,"KP")</f>
        <v>0</v>
      </c>
      <c r="Z16" s="274"/>
      <c r="AA16" s="131">
        <f t="shared" si="0"/>
        <v>0</v>
      </c>
    </row>
    <row r="17" spans="2:27" ht="12" customHeight="1" x14ac:dyDescent="0.25">
      <c r="B17" s="6">
        <v>6</v>
      </c>
      <c r="C17" s="144">
        <v>23118258</v>
      </c>
      <c r="D17" s="200" t="s">
        <v>324</v>
      </c>
      <c r="E17" s="125" t="s">
        <v>21</v>
      </c>
      <c r="F17" s="18"/>
      <c r="G17" s="10"/>
      <c r="H17" s="10"/>
      <c r="I17" s="10"/>
      <c r="J17" s="6"/>
      <c r="K17" s="13"/>
      <c r="L17" s="13"/>
      <c r="M17" s="13"/>
      <c r="N17" s="13"/>
      <c r="O17" s="13"/>
      <c r="P17" s="1"/>
      <c r="Q17" s="276">
        <v>2</v>
      </c>
      <c r="R17" s="279"/>
      <c r="S17" s="279"/>
      <c r="T17" s="279"/>
      <c r="U17" s="145" t="s">
        <v>52</v>
      </c>
      <c r="V17" s="130" t="s">
        <v>68</v>
      </c>
      <c r="W17" s="130">
        <f>COUNTIF(F11:F50,"KK")</f>
        <v>0</v>
      </c>
      <c r="X17" s="132">
        <f>COUNTIFS($E$12:$E$48,"L",$F$12:$F$48,"KK")</f>
        <v>0</v>
      </c>
      <c r="Y17" s="132">
        <f>COUNTIFS($E$12:$E$48,"P",$F$12:$F$48,"KK")</f>
        <v>0</v>
      </c>
      <c r="Z17" s="274"/>
      <c r="AA17" s="131">
        <f t="shared" si="0"/>
        <v>0</v>
      </c>
    </row>
    <row r="18" spans="2:27" ht="12" customHeight="1" x14ac:dyDescent="0.25">
      <c r="B18" s="6">
        <v>7</v>
      </c>
      <c r="C18" s="144">
        <v>23118259</v>
      </c>
      <c r="D18" s="200" t="s">
        <v>325</v>
      </c>
      <c r="E18" s="125" t="s">
        <v>21</v>
      </c>
      <c r="F18" s="18"/>
      <c r="G18" s="10"/>
      <c r="H18" s="10"/>
      <c r="I18" s="10"/>
      <c r="J18" s="6"/>
      <c r="K18" s="13"/>
      <c r="L18" s="13"/>
      <c r="M18" s="13"/>
      <c r="N18" s="13"/>
      <c r="O18" s="13"/>
      <c r="P18" s="1"/>
      <c r="Q18" s="277"/>
      <c r="R18" s="280"/>
      <c r="S18" s="280"/>
      <c r="T18" s="280"/>
      <c r="U18" s="145" t="s">
        <v>61</v>
      </c>
      <c r="V18" s="130" t="s">
        <v>62</v>
      </c>
      <c r="W18" s="130">
        <f>COUNTIF(F12:F51,"BD")</f>
        <v>0</v>
      </c>
      <c r="X18" s="132">
        <f>COUNTIFS($E$12:$E$48,"L",$F$12:$F$48,"BD")</f>
        <v>0</v>
      </c>
      <c r="Y18" s="132">
        <f>COUNTIFS($E$12:$E$48,"P",$F$12:$F$48,"BD")</f>
        <v>0</v>
      </c>
      <c r="Z18" s="275"/>
      <c r="AA18" s="131">
        <f>X18+Y18</f>
        <v>0</v>
      </c>
    </row>
    <row r="19" spans="2:27" ht="12" customHeight="1" x14ac:dyDescent="0.25">
      <c r="B19" s="6">
        <v>8</v>
      </c>
      <c r="C19" s="144">
        <v>23118260</v>
      </c>
      <c r="D19" s="200" t="s">
        <v>326</v>
      </c>
      <c r="E19" s="125" t="s">
        <v>21</v>
      </c>
      <c r="F19" s="18"/>
      <c r="G19" s="10"/>
      <c r="H19" s="10"/>
      <c r="I19" s="10"/>
      <c r="J19" s="6"/>
      <c r="K19" s="13"/>
      <c r="L19" s="13"/>
      <c r="M19" s="13"/>
      <c r="N19" s="13"/>
      <c r="O19" s="13"/>
      <c r="P19" s="1"/>
      <c r="Q19" s="277"/>
      <c r="R19" s="280"/>
      <c r="S19" s="280"/>
      <c r="T19" s="280"/>
      <c r="U19" s="145"/>
      <c r="V19" s="134" t="s">
        <v>50</v>
      </c>
      <c r="W19" s="135">
        <f>SUM(W14:W17)</f>
        <v>0</v>
      </c>
      <c r="X19" s="133">
        <f>SUM(X14:X17)</f>
        <v>0</v>
      </c>
      <c r="Y19" s="133">
        <f>SUM(Y14:Y17)</f>
        <v>0</v>
      </c>
      <c r="Z19" s="133">
        <f>SUM(X19:Y19)</f>
        <v>0</v>
      </c>
      <c r="AA19" s="132">
        <f>SUM(AA14:AA18)</f>
        <v>0</v>
      </c>
    </row>
    <row r="20" spans="2:27" ht="12" customHeight="1" x14ac:dyDescent="0.25">
      <c r="B20" s="6">
        <v>9</v>
      </c>
      <c r="C20" s="144">
        <v>23118261</v>
      </c>
      <c r="D20" s="200" t="s">
        <v>327</v>
      </c>
      <c r="E20" s="125" t="s">
        <v>21</v>
      </c>
      <c r="F20" s="18"/>
      <c r="G20" s="10"/>
      <c r="H20" s="10"/>
      <c r="I20" s="10"/>
      <c r="J20" s="6"/>
      <c r="K20" s="13"/>
      <c r="L20" s="13"/>
      <c r="M20" s="13"/>
      <c r="N20" s="13"/>
      <c r="O20" s="13"/>
      <c r="P20" s="1"/>
      <c r="Q20" s="277"/>
      <c r="R20" s="280"/>
      <c r="S20" s="280"/>
      <c r="T20" s="280"/>
      <c r="V20" s="86" t="s">
        <v>46</v>
      </c>
    </row>
    <row r="21" spans="2:27" ht="12" customHeight="1" x14ac:dyDescent="0.25">
      <c r="B21" s="6">
        <v>10</v>
      </c>
      <c r="C21" s="144">
        <v>23118262</v>
      </c>
      <c r="D21" s="200" t="s">
        <v>328</v>
      </c>
      <c r="E21" s="125" t="s">
        <v>21</v>
      </c>
      <c r="F21" s="18"/>
      <c r="G21" s="10"/>
      <c r="H21" s="10"/>
      <c r="I21" s="10"/>
      <c r="J21" s="6"/>
      <c r="K21" s="13"/>
      <c r="L21" s="13"/>
      <c r="M21" s="13"/>
      <c r="N21" s="13"/>
      <c r="O21" s="13"/>
      <c r="P21" s="1"/>
      <c r="Q21" s="278"/>
      <c r="R21" s="281"/>
      <c r="S21" s="281"/>
      <c r="T21" s="281"/>
      <c r="V21" s="117" t="s">
        <v>59</v>
      </c>
      <c r="Z21" s="116" t="s">
        <v>58</v>
      </c>
    </row>
    <row r="22" spans="2:27" ht="12" customHeight="1" x14ac:dyDescent="0.25">
      <c r="B22" s="6">
        <v>11</v>
      </c>
      <c r="C22" s="144">
        <v>23118263</v>
      </c>
      <c r="D22" s="200" t="s">
        <v>329</v>
      </c>
      <c r="E22" s="125" t="s">
        <v>21</v>
      </c>
      <c r="F22" s="18"/>
      <c r="G22" s="10"/>
      <c r="H22" s="10"/>
      <c r="I22" s="10"/>
      <c r="J22" s="6"/>
      <c r="K22" s="13"/>
      <c r="L22" s="13"/>
      <c r="M22" s="13"/>
      <c r="N22" s="13"/>
      <c r="O22" s="13"/>
      <c r="P22" s="1"/>
      <c r="Q22" s="276">
        <v>3</v>
      </c>
      <c r="R22" s="279"/>
      <c r="S22" s="279"/>
      <c r="T22" s="279"/>
      <c r="U22" s="101"/>
      <c r="V22" s="128"/>
      <c r="W22" s="129"/>
      <c r="X22" s="115"/>
      <c r="Y22" s="137"/>
    </row>
    <row r="23" spans="2:27" ht="12" customHeight="1" x14ac:dyDescent="0.25">
      <c r="B23" s="6">
        <v>12</v>
      </c>
      <c r="C23" s="144">
        <v>23118264</v>
      </c>
      <c r="D23" s="200" t="s">
        <v>330</v>
      </c>
      <c r="E23" s="125" t="s">
        <v>21</v>
      </c>
      <c r="F23" s="18"/>
      <c r="G23" s="10"/>
      <c r="H23" s="10"/>
      <c r="I23" s="10"/>
      <c r="J23" s="6"/>
      <c r="K23" s="13"/>
      <c r="L23" s="13"/>
      <c r="M23" s="13"/>
      <c r="N23" s="13"/>
      <c r="O23" s="13"/>
      <c r="P23" s="1"/>
      <c r="Q23" s="277"/>
      <c r="R23" s="280"/>
      <c r="S23" s="280"/>
      <c r="T23" s="280"/>
    </row>
    <row r="24" spans="2:27" ht="12" customHeight="1" x14ac:dyDescent="0.25">
      <c r="B24" s="6">
        <v>13</v>
      </c>
      <c r="C24" s="144">
        <v>23118265</v>
      </c>
      <c r="D24" s="200" t="s">
        <v>331</v>
      </c>
      <c r="E24" s="125" t="s">
        <v>21</v>
      </c>
      <c r="F24" s="18"/>
      <c r="G24" s="10"/>
      <c r="H24" s="10"/>
      <c r="I24" s="10"/>
      <c r="J24" s="6"/>
      <c r="K24" s="13"/>
      <c r="L24" s="13"/>
      <c r="M24" s="13"/>
      <c r="N24" s="13"/>
      <c r="O24" s="13"/>
      <c r="P24" s="1"/>
      <c r="Q24" s="277"/>
      <c r="R24" s="280"/>
      <c r="S24" s="280"/>
      <c r="T24" s="280"/>
    </row>
    <row r="25" spans="2:27" ht="12" customHeight="1" x14ac:dyDescent="0.25">
      <c r="B25" s="6">
        <v>14</v>
      </c>
      <c r="C25" s="144">
        <v>23118266</v>
      </c>
      <c r="D25" s="200" t="s">
        <v>332</v>
      </c>
      <c r="E25" s="125" t="s">
        <v>21</v>
      </c>
      <c r="F25" s="18"/>
      <c r="G25" s="10"/>
      <c r="H25" s="10"/>
      <c r="I25" s="10"/>
      <c r="J25" s="6"/>
      <c r="K25" s="13"/>
      <c r="L25" s="13"/>
      <c r="M25" s="13"/>
      <c r="N25" s="13"/>
      <c r="O25" s="13"/>
      <c r="P25" s="1"/>
      <c r="Q25" s="277"/>
      <c r="R25" s="280"/>
      <c r="S25" s="280"/>
      <c r="T25" s="280"/>
    </row>
    <row r="26" spans="2:27" ht="12" customHeight="1" x14ac:dyDescent="0.25">
      <c r="B26" s="6">
        <v>15</v>
      </c>
      <c r="C26" s="144">
        <v>23118267</v>
      </c>
      <c r="D26" s="200" t="s">
        <v>333</v>
      </c>
      <c r="E26" s="125" t="s">
        <v>21</v>
      </c>
      <c r="F26" s="18"/>
      <c r="G26" s="10"/>
      <c r="H26" s="10"/>
      <c r="I26" s="10"/>
      <c r="J26" s="6"/>
      <c r="K26" s="13"/>
      <c r="L26" s="13"/>
      <c r="M26" s="13"/>
      <c r="N26" s="13"/>
      <c r="O26" s="13"/>
      <c r="P26" s="1"/>
      <c r="Q26" s="278"/>
      <c r="R26" s="281"/>
      <c r="S26" s="281"/>
      <c r="T26" s="281"/>
    </row>
    <row r="27" spans="2:27" ht="12" customHeight="1" x14ac:dyDescent="0.25">
      <c r="B27" s="6">
        <v>16</v>
      </c>
      <c r="C27" s="144">
        <v>23118268</v>
      </c>
      <c r="D27" s="200" t="s">
        <v>334</v>
      </c>
      <c r="E27" s="125" t="s">
        <v>21</v>
      </c>
      <c r="F27" s="18"/>
      <c r="G27" s="10"/>
      <c r="H27" s="10"/>
      <c r="I27" s="10"/>
      <c r="J27" s="6"/>
      <c r="K27" s="13"/>
      <c r="L27" s="13"/>
      <c r="M27" s="13"/>
      <c r="N27" s="13"/>
      <c r="O27" s="13"/>
      <c r="P27" s="1"/>
      <c r="Q27" s="276">
        <v>4</v>
      </c>
      <c r="R27" s="279"/>
      <c r="S27" s="279"/>
      <c r="T27" s="279"/>
    </row>
    <row r="28" spans="2:27" ht="12" customHeight="1" x14ac:dyDescent="0.25">
      <c r="B28" s="6">
        <v>17</v>
      </c>
      <c r="C28" s="144">
        <v>23118269</v>
      </c>
      <c r="D28" s="200" t="s">
        <v>335</v>
      </c>
      <c r="E28" s="125" t="s">
        <v>21</v>
      </c>
      <c r="F28" s="18"/>
      <c r="G28" s="10"/>
      <c r="H28" s="10"/>
      <c r="I28" s="10"/>
      <c r="J28" s="6"/>
      <c r="K28" s="13"/>
      <c r="L28" s="13"/>
      <c r="M28" s="13"/>
      <c r="N28" s="13"/>
      <c r="O28" s="13"/>
      <c r="P28" s="1"/>
      <c r="Q28" s="277"/>
      <c r="R28" s="280"/>
      <c r="S28" s="280"/>
      <c r="T28" s="280"/>
    </row>
    <row r="29" spans="2:27" ht="12" customHeight="1" x14ac:dyDescent="0.25">
      <c r="B29" s="6">
        <v>18</v>
      </c>
      <c r="C29" s="144">
        <v>23118270</v>
      </c>
      <c r="D29" s="200" t="s">
        <v>336</v>
      </c>
      <c r="E29" s="125" t="s">
        <v>21</v>
      </c>
      <c r="F29" s="18"/>
      <c r="G29" s="10"/>
      <c r="H29" s="10"/>
      <c r="I29" s="10"/>
      <c r="J29" s="6"/>
      <c r="K29" s="13"/>
      <c r="L29" s="13"/>
      <c r="M29" s="13"/>
      <c r="N29" s="13"/>
      <c r="O29" s="13"/>
      <c r="P29" s="1"/>
      <c r="Q29" s="277"/>
      <c r="R29" s="280"/>
      <c r="S29" s="280"/>
      <c r="T29" s="280"/>
    </row>
    <row r="30" spans="2:27" ht="12" customHeight="1" x14ac:dyDescent="0.25">
      <c r="B30" s="6">
        <v>19</v>
      </c>
      <c r="C30" s="144">
        <v>23118271</v>
      </c>
      <c r="D30" s="200" t="s">
        <v>337</v>
      </c>
      <c r="E30" s="125" t="s">
        <v>22</v>
      </c>
      <c r="F30" s="18"/>
      <c r="G30" s="10"/>
      <c r="H30" s="10"/>
      <c r="I30" s="10"/>
      <c r="J30" s="6"/>
      <c r="K30" s="13"/>
      <c r="L30" s="13"/>
      <c r="M30" s="13"/>
      <c r="N30" s="13"/>
      <c r="O30" s="13"/>
      <c r="P30" s="1"/>
      <c r="Q30" s="277"/>
      <c r="R30" s="280"/>
      <c r="S30" s="280"/>
      <c r="T30" s="280"/>
    </row>
    <row r="31" spans="2:27" ht="12" customHeight="1" x14ac:dyDescent="0.25">
      <c r="B31" s="6">
        <v>20</v>
      </c>
      <c r="C31" s="144">
        <v>23118272</v>
      </c>
      <c r="D31" s="200" t="s">
        <v>338</v>
      </c>
      <c r="E31" s="125" t="s">
        <v>21</v>
      </c>
      <c r="F31" s="18"/>
      <c r="G31" s="10"/>
      <c r="H31" s="10"/>
      <c r="I31" s="10"/>
      <c r="J31" s="6"/>
      <c r="K31" s="13"/>
      <c r="L31" s="13"/>
      <c r="M31" s="13"/>
      <c r="N31" s="13"/>
      <c r="O31" s="13"/>
      <c r="P31" s="1"/>
      <c r="Q31" s="278"/>
      <c r="R31" s="281"/>
      <c r="S31" s="281"/>
      <c r="T31" s="281"/>
    </row>
    <row r="32" spans="2:27" ht="12" customHeight="1" x14ac:dyDescent="0.25">
      <c r="B32" s="6">
        <v>21</v>
      </c>
      <c r="C32" s="144">
        <v>23118273</v>
      </c>
      <c r="D32" s="200" t="s">
        <v>339</v>
      </c>
      <c r="E32" s="125" t="s">
        <v>22</v>
      </c>
      <c r="F32" s="18"/>
      <c r="G32" s="10"/>
      <c r="H32" s="10"/>
      <c r="I32" s="10"/>
      <c r="J32" s="6"/>
      <c r="K32" s="13"/>
      <c r="L32" s="13"/>
      <c r="M32" s="13"/>
      <c r="N32" s="13"/>
      <c r="O32" s="13"/>
      <c r="P32" s="1"/>
      <c r="Q32" s="276">
        <v>5</v>
      </c>
      <c r="R32" s="279"/>
      <c r="S32" s="279"/>
      <c r="T32" s="279"/>
    </row>
    <row r="33" spans="2:26" ht="12" customHeight="1" x14ac:dyDescent="0.25">
      <c r="B33" s="6">
        <v>22</v>
      </c>
      <c r="C33" s="144">
        <v>23118274</v>
      </c>
      <c r="D33" s="200" t="s">
        <v>631</v>
      </c>
      <c r="E33" s="125" t="s">
        <v>21</v>
      </c>
      <c r="F33" s="18"/>
      <c r="G33" s="10"/>
      <c r="H33" s="10"/>
      <c r="I33" s="10"/>
      <c r="J33" s="6"/>
      <c r="K33" s="13"/>
      <c r="L33" s="13"/>
      <c r="M33" s="13"/>
      <c r="N33" s="13"/>
      <c r="O33" s="13"/>
      <c r="P33" s="1"/>
      <c r="Q33" s="277"/>
      <c r="R33" s="280"/>
      <c r="S33" s="280"/>
      <c r="T33" s="280"/>
    </row>
    <row r="34" spans="2:26" ht="12" customHeight="1" x14ac:dyDescent="0.25">
      <c r="B34" s="6">
        <v>23</v>
      </c>
      <c r="C34" s="144">
        <v>23118275</v>
      </c>
      <c r="D34" s="200" t="s">
        <v>340</v>
      </c>
      <c r="E34" s="125" t="s">
        <v>22</v>
      </c>
      <c r="F34" s="18"/>
      <c r="G34" s="10"/>
      <c r="H34" s="10"/>
      <c r="I34" s="10"/>
      <c r="J34" s="6"/>
      <c r="K34" s="13"/>
      <c r="L34" s="13"/>
      <c r="M34" s="13"/>
      <c r="N34" s="13"/>
      <c r="O34" s="13"/>
      <c r="P34" s="1"/>
      <c r="Q34" s="277"/>
      <c r="R34" s="280"/>
      <c r="S34" s="280"/>
      <c r="T34" s="280"/>
    </row>
    <row r="35" spans="2:26" ht="12" customHeight="1" x14ac:dyDescent="0.25">
      <c r="B35" s="6">
        <v>24</v>
      </c>
      <c r="C35" s="144">
        <v>23118276</v>
      </c>
      <c r="D35" s="200" t="s">
        <v>341</v>
      </c>
      <c r="E35" s="125" t="s">
        <v>21</v>
      </c>
      <c r="F35" s="18"/>
      <c r="G35" s="10"/>
      <c r="H35" s="10"/>
      <c r="I35" s="10"/>
      <c r="J35" s="6"/>
      <c r="K35" s="13"/>
      <c r="L35" s="13"/>
      <c r="M35" s="13"/>
      <c r="N35" s="13"/>
      <c r="O35" s="13"/>
      <c r="P35" s="1"/>
      <c r="Q35" s="277"/>
      <c r="R35" s="280"/>
      <c r="S35" s="280"/>
      <c r="T35" s="280"/>
    </row>
    <row r="36" spans="2:26" ht="12" customHeight="1" x14ac:dyDescent="0.25">
      <c r="B36" s="6">
        <v>25</v>
      </c>
      <c r="C36" s="144">
        <v>23118277</v>
      </c>
      <c r="D36" s="200" t="s">
        <v>342</v>
      </c>
      <c r="E36" s="125" t="s">
        <v>21</v>
      </c>
      <c r="F36" s="18"/>
      <c r="G36" s="10"/>
      <c r="H36" s="10"/>
      <c r="I36" s="10"/>
      <c r="J36" s="6"/>
      <c r="K36" s="13"/>
      <c r="L36" s="13"/>
      <c r="M36" s="13"/>
      <c r="N36" s="13"/>
      <c r="O36" s="13"/>
      <c r="P36" s="1"/>
      <c r="Q36" s="278"/>
      <c r="R36" s="281"/>
      <c r="S36" s="281"/>
      <c r="T36" s="281"/>
    </row>
    <row r="37" spans="2:26" ht="12" customHeight="1" x14ac:dyDescent="0.25">
      <c r="B37" s="6">
        <v>26</v>
      </c>
      <c r="C37" s="144">
        <v>23118278</v>
      </c>
      <c r="D37" s="200" t="s">
        <v>343</v>
      </c>
      <c r="E37" s="125" t="s">
        <v>21</v>
      </c>
      <c r="F37" s="18"/>
      <c r="G37" s="10"/>
      <c r="H37" s="10"/>
      <c r="I37" s="10"/>
      <c r="J37" s="6"/>
      <c r="K37" s="13"/>
      <c r="L37" s="13"/>
      <c r="M37" s="13"/>
      <c r="N37" s="13"/>
      <c r="O37" s="13"/>
      <c r="P37" s="1"/>
      <c r="Q37" s="276">
        <v>6</v>
      </c>
      <c r="R37" s="279"/>
      <c r="S37" s="279"/>
      <c r="T37" s="279"/>
    </row>
    <row r="38" spans="2:26" ht="12" customHeight="1" x14ac:dyDescent="0.25">
      <c r="B38" s="6">
        <v>27</v>
      </c>
      <c r="C38" s="144">
        <v>23118279</v>
      </c>
      <c r="D38" s="200" t="s">
        <v>344</v>
      </c>
      <c r="E38" s="125" t="s">
        <v>21</v>
      </c>
      <c r="F38" s="18"/>
      <c r="G38" s="10"/>
      <c r="H38" s="10"/>
      <c r="I38" s="10"/>
      <c r="J38" s="6"/>
      <c r="K38" s="13"/>
      <c r="L38" s="13"/>
      <c r="M38" s="13"/>
      <c r="N38" s="13"/>
      <c r="O38" s="13"/>
      <c r="P38" s="1"/>
      <c r="Q38" s="277"/>
      <c r="R38" s="280"/>
      <c r="S38" s="280"/>
      <c r="T38" s="280"/>
    </row>
    <row r="39" spans="2:26" ht="12" customHeight="1" x14ac:dyDescent="0.25">
      <c r="B39" s="6">
        <v>28</v>
      </c>
      <c r="C39" s="144">
        <v>23118280</v>
      </c>
      <c r="D39" s="200" t="s">
        <v>345</v>
      </c>
      <c r="E39" s="125" t="s">
        <v>21</v>
      </c>
      <c r="F39" s="18"/>
      <c r="G39" s="10"/>
      <c r="H39" s="10"/>
      <c r="I39" s="10"/>
      <c r="J39" s="6"/>
      <c r="K39" s="13"/>
      <c r="L39" s="13"/>
      <c r="M39" s="13"/>
      <c r="N39" s="13"/>
      <c r="O39" s="13"/>
      <c r="P39" s="1"/>
      <c r="Q39" s="277"/>
      <c r="R39" s="280"/>
      <c r="S39" s="280"/>
      <c r="T39" s="280"/>
      <c r="V39" s="119"/>
      <c r="W39" s="115"/>
      <c r="X39" s="115"/>
      <c r="Y39" s="115"/>
    </row>
    <row r="40" spans="2:26" ht="12" customHeight="1" x14ac:dyDescent="0.25">
      <c r="B40" s="6">
        <v>29</v>
      </c>
      <c r="C40" s="144">
        <v>23118281</v>
      </c>
      <c r="D40" s="200" t="s">
        <v>346</v>
      </c>
      <c r="E40" s="125" t="s">
        <v>21</v>
      </c>
      <c r="F40" s="18"/>
      <c r="G40" s="10"/>
      <c r="H40" s="10"/>
      <c r="I40" s="10"/>
      <c r="J40" s="6"/>
      <c r="K40" s="13"/>
      <c r="L40" s="13"/>
      <c r="M40" s="13"/>
      <c r="N40" s="13"/>
      <c r="O40" s="13"/>
      <c r="P40" s="1"/>
      <c r="Q40" s="277"/>
      <c r="R40" s="280"/>
      <c r="S40" s="280"/>
      <c r="T40" s="280"/>
      <c r="V40" s="88"/>
      <c r="W40" s="115"/>
      <c r="X40" s="115"/>
      <c r="Y40" s="115"/>
    </row>
    <row r="41" spans="2:26" ht="12" customHeight="1" x14ac:dyDescent="0.25">
      <c r="B41" s="6">
        <v>30</v>
      </c>
      <c r="C41" s="144">
        <v>23118282</v>
      </c>
      <c r="D41" s="200" t="s">
        <v>347</v>
      </c>
      <c r="E41" s="125" t="s">
        <v>21</v>
      </c>
      <c r="F41" s="46"/>
      <c r="G41" s="10"/>
      <c r="H41" s="10"/>
      <c r="I41" s="10"/>
      <c r="J41" s="6"/>
      <c r="K41" s="13"/>
      <c r="L41" s="13"/>
      <c r="M41" s="13"/>
      <c r="N41" s="13"/>
      <c r="O41" s="13"/>
      <c r="P41" s="1"/>
      <c r="Q41" s="278"/>
      <c r="R41" s="281"/>
      <c r="S41" s="281"/>
      <c r="T41" s="281"/>
      <c r="V41" s="88"/>
      <c r="W41" s="115"/>
      <c r="X41" s="115"/>
      <c r="Y41" s="115"/>
    </row>
    <row r="42" spans="2:26" ht="12" customHeight="1" x14ac:dyDescent="0.25">
      <c r="B42" s="6">
        <v>31</v>
      </c>
      <c r="C42" s="144">
        <v>23118283</v>
      </c>
      <c r="D42" s="200" t="s">
        <v>348</v>
      </c>
      <c r="E42" s="125" t="s">
        <v>21</v>
      </c>
      <c r="F42" s="46"/>
      <c r="G42" s="8"/>
      <c r="H42" s="10"/>
      <c r="I42" s="10"/>
      <c r="J42" s="6"/>
      <c r="K42" s="13"/>
      <c r="L42" s="13"/>
      <c r="M42" s="13"/>
      <c r="N42" s="13"/>
      <c r="O42" s="13"/>
      <c r="P42" s="1"/>
      <c r="Q42" s="276">
        <v>7</v>
      </c>
      <c r="R42" s="279"/>
      <c r="S42" s="279"/>
      <c r="T42" s="279"/>
      <c r="V42" s="88"/>
      <c r="W42" s="115"/>
      <c r="X42" s="115"/>
      <c r="Y42" s="115"/>
    </row>
    <row r="43" spans="2:26" ht="12" customHeight="1" x14ac:dyDescent="0.25">
      <c r="B43" s="6">
        <v>32</v>
      </c>
      <c r="C43" s="144">
        <v>23118284</v>
      </c>
      <c r="D43" s="200" t="s">
        <v>349</v>
      </c>
      <c r="E43" s="125" t="s">
        <v>21</v>
      </c>
      <c r="F43" s="46"/>
      <c r="G43" s="6"/>
      <c r="H43" s="10"/>
      <c r="I43" s="10"/>
      <c r="J43" s="6"/>
      <c r="K43" s="13"/>
      <c r="L43" s="13"/>
      <c r="M43" s="13"/>
      <c r="N43" s="13"/>
      <c r="O43" s="13"/>
      <c r="P43" s="1"/>
      <c r="Q43" s="277"/>
      <c r="R43" s="280"/>
      <c r="S43" s="280"/>
      <c r="T43" s="280"/>
    </row>
    <row r="44" spans="2:26" ht="12" customHeight="1" x14ac:dyDescent="0.25">
      <c r="B44" s="6">
        <v>33</v>
      </c>
      <c r="C44" s="144">
        <v>23118285</v>
      </c>
      <c r="D44" s="200" t="s">
        <v>350</v>
      </c>
      <c r="E44" s="125" t="s">
        <v>21</v>
      </c>
      <c r="F44" s="46"/>
      <c r="G44" s="8"/>
      <c r="H44" s="10"/>
      <c r="I44" s="10"/>
      <c r="J44" s="6"/>
      <c r="K44" s="13"/>
      <c r="L44" s="13"/>
      <c r="M44" s="13"/>
      <c r="N44" s="13"/>
      <c r="O44" s="13"/>
      <c r="P44" s="1"/>
      <c r="Q44" s="277"/>
      <c r="R44" s="280"/>
      <c r="S44" s="280"/>
      <c r="T44" s="280"/>
      <c r="U44" s="149"/>
    </row>
    <row r="45" spans="2:26" ht="12" customHeight="1" x14ac:dyDescent="0.25">
      <c r="B45" s="6">
        <v>34</v>
      </c>
      <c r="C45" s="144">
        <v>23118286</v>
      </c>
      <c r="D45" s="200" t="s">
        <v>351</v>
      </c>
      <c r="E45" s="125" t="s">
        <v>21</v>
      </c>
      <c r="F45" s="46"/>
      <c r="G45" s="8"/>
      <c r="H45" s="10"/>
      <c r="I45" s="10"/>
      <c r="J45" s="6"/>
      <c r="K45" s="13"/>
      <c r="L45" s="13"/>
      <c r="M45" s="13"/>
      <c r="N45" s="13"/>
      <c r="O45" s="13"/>
      <c r="P45" s="1"/>
      <c r="Q45" s="277"/>
      <c r="R45" s="280"/>
      <c r="S45" s="280"/>
      <c r="T45" s="280"/>
      <c r="V45" s="88"/>
    </row>
    <row r="46" spans="2:26" ht="12" customHeight="1" x14ac:dyDescent="0.25">
      <c r="B46" s="6">
        <v>35</v>
      </c>
      <c r="C46" s="144">
        <v>23118287</v>
      </c>
      <c r="D46" s="200" t="s">
        <v>352</v>
      </c>
      <c r="E46" s="125" t="s">
        <v>21</v>
      </c>
      <c r="F46" s="46"/>
      <c r="G46" s="8"/>
      <c r="H46" s="10"/>
      <c r="I46" s="10"/>
      <c r="J46" s="6"/>
      <c r="K46" s="13"/>
      <c r="L46" s="13"/>
      <c r="M46" s="13"/>
      <c r="N46" s="13"/>
      <c r="O46" s="13"/>
      <c r="P46" s="1"/>
      <c r="Q46" s="277"/>
      <c r="R46" s="280"/>
      <c r="S46" s="280"/>
      <c r="T46" s="280"/>
      <c r="U46" s="101"/>
      <c r="V46" s="120"/>
      <c r="W46" s="115"/>
      <c r="X46" s="115"/>
      <c r="Y46" s="115"/>
      <c r="Z46" s="121"/>
    </row>
    <row r="47" spans="2:26" ht="12" customHeight="1" x14ac:dyDescent="0.25">
      <c r="B47" s="6">
        <v>36</v>
      </c>
      <c r="C47" s="143"/>
      <c r="D47" s="49"/>
      <c r="E47" s="46"/>
      <c r="F47" s="16"/>
      <c r="G47" s="6"/>
      <c r="H47" s="10"/>
      <c r="I47" s="10"/>
      <c r="J47" s="6"/>
      <c r="K47" s="13"/>
      <c r="L47" s="13"/>
      <c r="M47" s="13"/>
      <c r="N47" s="13"/>
      <c r="O47" s="13"/>
      <c r="P47" s="1"/>
      <c r="Q47" s="278"/>
      <c r="R47" s="281"/>
      <c r="S47" s="281"/>
      <c r="T47" s="281"/>
    </row>
    <row r="48" spans="2:26" ht="12" customHeight="1" x14ac:dyDescent="0.25">
      <c r="B48" s="23"/>
      <c r="C48" s="93"/>
      <c r="D48" s="49"/>
      <c r="E48" s="23"/>
      <c r="F48" s="19"/>
      <c r="G48" s="10"/>
      <c r="H48" s="10"/>
      <c r="I48" s="10"/>
      <c r="J48" s="6"/>
      <c r="K48" s="13"/>
      <c r="L48" s="13"/>
      <c r="M48" s="13"/>
      <c r="N48" s="13"/>
      <c r="O48" s="13"/>
      <c r="P48" s="1"/>
      <c r="Q48" s="276">
        <v>8</v>
      </c>
      <c r="R48" s="279"/>
      <c r="S48" s="279"/>
      <c r="T48" s="279"/>
    </row>
    <row r="49" spans="2:20" ht="12" customHeight="1" x14ac:dyDescent="0.25">
      <c r="B49" s="23"/>
      <c r="C49" s="93"/>
      <c r="D49" s="49"/>
      <c r="E49" s="19"/>
      <c r="F49" s="20"/>
      <c r="G49" s="10"/>
      <c r="H49" s="10"/>
      <c r="I49" s="10"/>
      <c r="J49" s="6"/>
      <c r="K49" s="13"/>
      <c r="L49" s="13"/>
      <c r="M49" s="13"/>
      <c r="N49" s="13"/>
      <c r="O49" s="13"/>
      <c r="P49" s="1"/>
      <c r="Q49" s="277"/>
      <c r="R49" s="280"/>
      <c r="S49" s="280"/>
      <c r="T49" s="280"/>
    </row>
    <row r="50" spans="2:20" ht="12" customHeight="1" x14ac:dyDescent="0.25">
      <c r="B50" s="23"/>
      <c r="C50" s="93"/>
      <c r="D50" s="6"/>
      <c r="E50" s="19"/>
      <c r="F50" s="20"/>
      <c r="G50" s="10"/>
      <c r="H50" s="10"/>
      <c r="I50" s="10"/>
      <c r="J50" s="6"/>
      <c r="K50" s="13"/>
      <c r="L50" s="13"/>
      <c r="M50" s="13"/>
      <c r="N50" s="13"/>
      <c r="O50" s="13"/>
      <c r="P50" s="1"/>
      <c r="Q50" s="277"/>
      <c r="R50" s="280"/>
      <c r="S50" s="280"/>
      <c r="T50" s="280"/>
    </row>
    <row r="51" spans="2:20" ht="12" customHeight="1" x14ac:dyDescent="0.25">
      <c r="B51" s="23"/>
      <c r="C51" s="93"/>
      <c r="D51" s="6"/>
      <c r="E51" s="19"/>
      <c r="F51" s="20"/>
      <c r="G51" s="10"/>
      <c r="H51" s="10"/>
      <c r="I51" s="10"/>
      <c r="J51" s="6"/>
      <c r="K51" s="13"/>
      <c r="L51" s="13"/>
      <c r="M51" s="13"/>
      <c r="N51" s="13"/>
      <c r="O51" s="13"/>
      <c r="P51" s="1"/>
      <c r="Q51" s="277"/>
      <c r="R51" s="280"/>
      <c r="S51" s="280"/>
      <c r="T51" s="280"/>
    </row>
    <row r="52" spans="2:20" ht="12" customHeight="1" x14ac:dyDescent="0.25">
      <c r="B52" s="23"/>
      <c r="C52" s="93"/>
      <c r="D52" s="6"/>
      <c r="E52" s="19"/>
      <c r="F52" s="20"/>
      <c r="G52" s="10"/>
      <c r="H52" s="10"/>
      <c r="I52" s="10"/>
      <c r="J52" s="6"/>
      <c r="K52" s="13"/>
      <c r="L52" s="13"/>
      <c r="M52" s="13"/>
      <c r="N52" s="13"/>
      <c r="O52" s="13"/>
      <c r="P52" s="1"/>
      <c r="Q52" s="277"/>
      <c r="R52" s="280"/>
      <c r="S52" s="280"/>
      <c r="T52" s="280"/>
    </row>
    <row r="53" spans="2:20" ht="12" customHeight="1" x14ac:dyDescent="0.25">
      <c r="B53" s="23"/>
      <c r="C53" s="93"/>
      <c r="D53" s="6"/>
      <c r="E53" s="19"/>
      <c r="F53" s="20"/>
      <c r="G53" s="10"/>
      <c r="H53" s="10"/>
      <c r="I53" s="10"/>
      <c r="J53" s="6"/>
      <c r="K53" s="13"/>
      <c r="L53" s="13"/>
      <c r="M53" s="13"/>
      <c r="N53" s="13"/>
      <c r="O53" s="13"/>
      <c r="P53" s="1"/>
      <c r="Q53" s="278"/>
      <c r="R53" s="281"/>
      <c r="S53" s="281"/>
      <c r="T53" s="281"/>
    </row>
    <row r="54" spans="2:20" ht="12" customHeight="1" x14ac:dyDescent="0.25">
      <c r="B54" s="23"/>
      <c r="C54" s="93"/>
      <c r="D54" s="6"/>
      <c r="E54" s="19"/>
      <c r="F54" s="20"/>
      <c r="G54" s="10"/>
      <c r="H54" s="10"/>
      <c r="I54" s="10"/>
      <c r="J54" s="6"/>
      <c r="K54" s="13"/>
      <c r="L54" s="13"/>
      <c r="M54" s="13"/>
      <c r="N54" s="13"/>
      <c r="O54" s="13"/>
      <c r="P54" s="1"/>
      <c r="Q54" s="276">
        <v>9</v>
      </c>
      <c r="R54" s="151"/>
      <c r="S54" s="151"/>
      <c r="T54" s="151"/>
    </row>
    <row r="55" spans="2:20" ht="12" customHeight="1" x14ac:dyDescent="0.25">
      <c r="B55" s="23"/>
      <c r="C55" s="93"/>
      <c r="D55" s="6"/>
      <c r="E55" s="19"/>
      <c r="F55" s="20"/>
      <c r="G55" s="10"/>
      <c r="H55" s="10"/>
      <c r="I55" s="10"/>
      <c r="J55" s="6"/>
      <c r="K55" s="13"/>
      <c r="L55" s="13"/>
      <c r="M55" s="13"/>
      <c r="N55" s="13"/>
      <c r="O55" s="13"/>
      <c r="P55" s="1"/>
      <c r="Q55" s="277"/>
      <c r="R55" s="152"/>
      <c r="S55" s="152"/>
      <c r="T55" s="152"/>
    </row>
    <row r="56" spans="2:20" ht="12" customHeight="1" x14ac:dyDescent="0.25">
      <c r="B56" s="23"/>
      <c r="C56" s="93"/>
      <c r="D56" s="6"/>
      <c r="E56" s="19"/>
      <c r="F56" s="20"/>
      <c r="G56" s="10"/>
      <c r="H56" s="10"/>
      <c r="I56" s="10"/>
      <c r="J56" s="6"/>
      <c r="K56" s="13"/>
      <c r="L56" s="13"/>
      <c r="M56" s="13"/>
      <c r="N56" s="13"/>
      <c r="O56" s="13"/>
      <c r="P56" s="1"/>
      <c r="Q56" s="277"/>
      <c r="R56" s="152"/>
      <c r="S56" s="152"/>
      <c r="T56" s="152"/>
    </row>
    <row r="57" spans="2:20" ht="12" customHeight="1" x14ac:dyDescent="0.25">
      <c r="B57" s="23"/>
      <c r="C57" s="93"/>
      <c r="D57" s="6"/>
      <c r="E57" s="19"/>
      <c r="F57" s="20"/>
      <c r="G57" s="10"/>
      <c r="H57" s="10"/>
      <c r="I57" s="10"/>
      <c r="J57" s="6"/>
      <c r="K57" s="13"/>
      <c r="L57" s="13"/>
      <c r="M57" s="13"/>
      <c r="N57" s="13"/>
      <c r="O57" s="13"/>
      <c r="P57" s="1"/>
      <c r="Q57" s="277"/>
      <c r="R57" s="152"/>
      <c r="S57" s="152"/>
      <c r="T57" s="152"/>
    </row>
    <row r="58" spans="2:20" ht="12" customHeight="1" x14ac:dyDescent="0.25">
      <c r="B58" s="21"/>
      <c r="C58" s="94"/>
      <c r="D58" s="7"/>
      <c r="E58" s="24"/>
      <c r="F58" s="22"/>
      <c r="G58" s="11"/>
      <c r="H58" s="11"/>
      <c r="I58" s="11"/>
      <c r="J58" s="7"/>
      <c r="K58" s="14"/>
      <c r="L58" s="14"/>
      <c r="M58" s="14"/>
      <c r="N58" s="14"/>
      <c r="O58" s="14"/>
      <c r="P58" s="2"/>
      <c r="Q58" s="278"/>
      <c r="R58" s="153"/>
      <c r="S58" s="153"/>
      <c r="T58" s="153"/>
    </row>
    <row r="59" spans="2:20" ht="12" customHeight="1" x14ac:dyDescent="0.25">
      <c r="B59" s="25"/>
      <c r="C59" s="95"/>
      <c r="D59" s="1"/>
      <c r="E59" s="25"/>
      <c r="F59" s="25"/>
      <c r="G59" s="1"/>
      <c r="H59" s="1"/>
      <c r="I59" s="1"/>
      <c r="J59" s="1"/>
      <c r="K59" s="1"/>
      <c r="L59" s="1"/>
      <c r="M59" s="1"/>
      <c r="N59" s="1"/>
      <c r="O59" s="1"/>
      <c r="P59" s="1"/>
      <c r="Q59" s="26"/>
      <c r="R59" s="1"/>
      <c r="S59" s="1"/>
      <c r="T59" s="1"/>
    </row>
    <row r="60" spans="2:20" ht="12.75" customHeight="1" x14ac:dyDescent="0.25">
      <c r="B60" s="3" t="s">
        <v>23</v>
      </c>
      <c r="C60" s="96"/>
      <c r="D60" s="3"/>
      <c r="E60" s="3">
        <f>COUNTIF(E12:E58,"L")</f>
        <v>4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2:20" ht="13.5" customHeight="1" x14ac:dyDescent="0.25">
      <c r="B61" s="3" t="s">
        <v>24</v>
      </c>
      <c r="C61" s="96"/>
      <c r="D61" s="3"/>
      <c r="E61" s="3">
        <f>COUNTIF(E12:E58,"P")</f>
        <v>31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2:20" x14ac:dyDescent="0.25">
      <c r="B62" s="3" t="s">
        <v>25</v>
      </c>
      <c r="C62" s="96"/>
      <c r="D62" s="3"/>
      <c r="E62" s="3">
        <f>SUM(E60:E61)</f>
        <v>35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2:20" ht="7.5" customHeight="1" x14ac:dyDescent="0.25">
      <c r="B63" s="3"/>
      <c r="C63" s="9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2:20" x14ac:dyDescent="0.25">
      <c r="B64" s="3"/>
      <c r="C64" s="96"/>
      <c r="D64" s="3" t="s">
        <v>26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82" t="str">
        <f>'REKAP  X'!H3</f>
        <v>Mataram,                         2023</v>
      </c>
      <c r="R64" s="3"/>
      <c r="S64" s="3"/>
      <c r="T64" s="3"/>
    </row>
    <row r="65" spans="2:20" x14ac:dyDescent="0.25">
      <c r="B65" s="3"/>
      <c r="C65" s="96"/>
      <c r="D65" s="3" t="s">
        <v>27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 t="s">
        <v>28</v>
      </c>
      <c r="R65" s="3"/>
      <c r="S65" s="3"/>
      <c r="T65" s="3"/>
    </row>
    <row r="66" spans="2:20" x14ac:dyDescent="0.25">
      <c r="B66" s="3"/>
      <c r="C66" s="9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2:20" ht="6" customHeight="1" x14ac:dyDescent="0.25">
      <c r="B67" s="3"/>
      <c r="C67" s="9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2:20" ht="9" customHeight="1" x14ac:dyDescent="0.25">
      <c r="B68" s="3"/>
      <c r="C68" s="9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2:20" x14ac:dyDescent="0.25">
      <c r="B69" s="3"/>
      <c r="C69" s="96"/>
      <c r="D69" s="47" t="s">
        <v>72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 t="s">
        <v>31</v>
      </c>
      <c r="R69" s="3"/>
      <c r="S69" s="3"/>
      <c r="T69" s="3"/>
    </row>
    <row r="70" spans="2:20" x14ac:dyDescent="0.25">
      <c r="B70" s="3"/>
      <c r="C70" s="96"/>
      <c r="D70" s="3" t="s">
        <v>618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 t="s">
        <v>30</v>
      </c>
      <c r="R70" s="3"/>
      <c r="S70" s="3"/>
      <c r="T70" s="3"/>
    </row>
    <row r="72" spans="2:20" x14ac:dyDescent="0.25">
      <c r="C72" s="101"/>
      <c r="D72" s="128"/>
      <c r="E72" s="129"/>
      <c r="F72" s="115"/>
      <c r="G72" s="282"/>
      <c r="H72" s="282"/>
      <c r="I72" s="282"/>
      <c r="J72" s="282"/>
    </row>
  </sheetData>
  <sortState ref="C34:F35">
    <sortCondition descending="1" ref="C35"/>
  </sortState>
  <mergeCells count="47">
    <mergeCell ref="U12:AA12"/>
    <mergeCell ref="V13:W13"/>
    <mergeCell ref="Z13:Z18"/>
    <mergeCell ref="B7:T7"/>
    <mergeCell ref="B10:B11"/>
    <mergeCell ref="C10:C11"/>
    <mergeCell ref="D10:D11"/>
    <mergeCell ref="E10:E11"/>
    <mergeCell ref="F10:F11"/>
    <mergeCell ref="G10:O10"/>
    <mergeCell ref="R10:R11"/>
    <mergeCell ref="S10:S11"/>
    <mergeCell ref="T10:T11"/>
    <mergeCell ref="Q12:Q16"/>
    <mergeCell ref="R12:R16"/>
    <mergeCell ref="S12:S16"/>
    <mergeCell ref="T12:T16"/>
    <mergeCell ref="Q17:Q21"/>
    <mergeCell ref="R17:R21"/>
    <mergeCell ref="S17:S21"/>
    <mergeCell ref="T17:T21"/>
    <mergeCell ref="Q22:Q26"/>
    <mergeCell ref="R22:R26"/>
    <mergeCell ref="S22:S26"/>
    <mergeCell ref="T22:T26"/>
    <mergeCell ref="Q27:Q31"/>
    <mergeCell ref="R27:R31"/>
    <mergeCell ref="S27:S31"/>
    <mergeCell ref="T27:T31"/>
    <mergeCell ref="Q32:Q36"/>
    <mergeCell ref="R32:R36"/>
    <mergeCell ref="S32:S36"/>
    <mergeCell ref="T32:T36"/>
    <mergeCell ref="Q37:Q41"/>
    <mergeCell ref="R37:R41"/>
    <mergeCell ref="S37:S41"/>
    <mergeCell ref="T37:T41"/>
    <mergeCell ref="T42:T47"/>
    <mergeCell ref="Q48:Q53"/>
    <mergeCell ref="R48:R53"/>
    <mergeCell ref="S48:S53"/>
    <mergeCell ref="T48:T53"/>
    <mergeCell ref="G72:J72"/>
    <mergeCell ref="Q54:Q58"/>
    <mergeCell ref="Q42:Q47"/>
    <mergeCell ref="R42:R47"/>
    <mergeCell ref="S42:S47"/>
  </mergeCells>
  <conditionalFormatting sqref="D13 D20 D22:D23 D29:D33 D25:D27 V41:V42 D41 V45">
    <cfRule type="expression" dxfId="1915" priority="5" stopIfTrue="1">
      <formula>MOD(ROW(),2)</formula>
    </cfRule>
  </conditionalFormatting>
  <conditionalFormatting sqref="D32">
    <cfRule type="expression" dxfId="1914" priority="4" stopIfTrue="1">
      <formula>MOD(ROW(),2)</formula>
    </cfRule>
  </conditionalFormatting>
  <conditionalFormatting sqref="D31">
    <cfRule type="expression" dxfId="1913" priority="3" stopIfTrue="1">
      <formula>MOD(ROW(),2)</formula>
    </cfRule>
  </conditionalFormatting>
  <conditionalFormatting sqref="D38">
    <cfRule type="expression" dxfId="1912" priority="2" stopIfTrue="1">
      <formula>MOD(ROW(),2)</formula>
    </cfRule>
  </conditionalFormatting>
  <conditionalFormatting sqref="D39">
    <cfRule type="expression" dxfId="1911" priority="1" stopIfTrue="1">
      <formula>MOD(ROW(),2)</formula>
    </cfRule>
  </conditionalFormatting>
  <pageMargins left="0.23622047244094491" right="0.23622047244094491" top="0.74803149606299213" bottom="0.78740157480314965" header="0.31496062992125984" footer="0.31496062992125984"/>
  <pageSetup paperSize="9" scale="90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6:AD70"/>
  <sheetViews>
    <sheetView view="pageBreakPreview" zoomScaleNormal="100" zoomScaleSheetLayoutView="100" workbookViewId="0">
      <selection activeCell="D13" sqref="D13"/>
    </sheetView>
  </sheetViews>
  <sheetFormatPr defaultRowHeight="15" x14ac:dyDescent="0.25"/>
  <cols>
    <col min="1" max="1" width="4.42578125" customWidth="1"/>
    <col min="2" max="2" width="3.140625" style="54" customWidth="1"/>
    <col min="3" max="3" width="8.7109375" style="98" customWidth="1"/>
    <col min="4" max="4" width="29.7109375" style="54" customWidth="1"/>
    <col min="5" max="5" width="3.140625" style="54" customWidth="1"/>
    <col min="6" max="6" width="4.28515625" style="54" customWidth="1"/>
    <col min="7" max="15" width="2.7109375" style="54" customWidth="1"/>
    <col min="16" max="16" width="1.42578125" style="54" customWidth="1"/>
    <col min="17" max="17" width="4" style="54" customWidth="1"/>
    <col min="18" max="18" width="5.7109375" style="54" customWidth="1"/>
    <col min="19" max="19" width="9.85546875" style="54" customWidth="1"/>
    <col min="20" max="20" width="6" style="54" customWidth="1"/>
    <col min="21" max="21" width="9.140625" style="54"/>
    <col min="22" max="22" width="17.85546875" style="54" customWidth="1"/>
    <col min="23" max="23" width="4.42578125" style="54" customWidth="1"/>
    <col min="24" max="24" width="4.5703125" style="54" customWidth="1"/>
    <col min="25" max="25" width="9.140625" style="54"/>
    <col min="26" max="26" width="10.7109375" style="54" bestFit="1" customWidth="1"/>
    <col min="27" max="29" width="9.140625" style="54"/>
    <col min="30" max="30" width="10.7109375" style="54" bestFit="1" customWidth="1"/>
    <col min="31" max="16384" width="9.140625" style="54"/>
  </cols>
  <sheetData>
    <row r="6" spans="2:27" ht="6.75" customHeight="1" x14ac:dyDescent="0.25"/>
    <row r="7" spans="2:27" ht="11.25" customHeight="1" x14ac:dyDescent="0.25">
      <c r="B7" s="261" t="str">
        <f>'REKAP  X'!H4</f>
        <v>DAFTAR HADIR SISWA SEMESTER GANJIL DAN JURNAL DIKLAT TAHUN PELAJARAN 2023/2024</v>
      </c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</row>
    <row r="8" spans="2:27" ht="12.75" customHeight="1" x14ac:dyDescent="0.25">
      <c r="B8" s="55" t="str">
        <f>'TKJ3'!B8</f>
        <v>KELAS        : X</v>
      </c>
      <c r="C8" s="89"/>
      <c r="D8" s="55" t="s">
        <v>615</v>
      </c>
      <c r="E8" s="55"/>
      <c r="F8" s="55"/>
      <c r="G8" s="56"/>
      <c r="H8" s="55"/>
      <c r="I8" s="55"/>
      <c r="J8" s="55"/>
      <c r="K8" s="55"/>
      <c r="L8" s="28" t="str">
        <f>'REKAP  X'!H2</f>
        <v>Hari…………….………Tgl……………………..2023</v>
      </c>
      <c r="M8" s="55"/>
      <c r="N8" s="55"/>
      <c r="O8" s="55"/>
      <c r="P8" s="55"/>
      <c r="Q8" s="55"/>
      <c r="R8" s="55"/>
      <c r="S8" s="55"/>
      <c r="T8" s="55"/>
    </row>
    <row r="9" spans="2:27" ht="7.5" customHeight="1" x14ac:dyDescent="0.25">
      <c r="B9" s="57"/>
      <c r="C9" s="99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W9" s="58"/>
    </row>
    <row r="10" spans="2:27" ht="12" customHeight="1" x14ac:dyDescent="0.25">
      <c r="B10" s="262" t="s">
        <v>1</v>
      </c>
      <c r="C10" s="262" t="s">
        <v>2</v>
      </c>
      <c r="D10" s="262" t="s">
        <v>3</v>
      </c>
      <c r="E10" s="262" t="s">
        <v>4</v>
      </c>
      <c r="F10" s="262" t="s">
        <v>5</v>
      </c>
      <c r="G10" s="283" t="s">
        <v>6</v>
      </c>
      <c r="H10" s="284"/>
      <c r="I10" s="284"/>
      <c r="J10" s="284"/>
      <c r="K10" s="284"/>
      <c r="L10" s="284"/>
      <c r="M10" s="284"/>
      <c r="N10" s="284"/>
      <c r="O10" s="285"/>
      <c r="P10" s="59"/>
      <c r="Q10" s="154" t="s">
        <v>7</v>
      </c>
      <c r="R10" s="262" t="s">
        <v>8</v>
      </c>
      <c r="S10" s="262" t="s">
        <v>9</v>
      </c>
      <c r="T10" s="262" t="s">
        <v>10</v>
      </c>
    </row>
    <row r="11" spans="2:27" ht="12" customHeight="1" x14ac:dyDescent="0.25">
      <c r="B11" s="263"/>
      <c r="C11" s="264"/>
      <c r="D11" s="263"/>
      <c r="E11" s="264"/>
      <c r="F11" s="263"/>
      <c r="G11" s="48" t="s">
        <v>11</v>
      </c>
      <c r="H11" s="48" t="s">
        <v>12</v>
      </c>
      <c r="I11" s="48" t="s">
        <v>13</v>
      </c>
      <c r="J11" s="48" t="s">
        <v>14</v>
      </c>
      <c r="K11" s="48" t="s">
        <v>15</v>
      </c>
      <c r="L11" s="48" t="s">
        <v>16</v>
      </c>
      <c r="M11" s="48" t="s">
        <v>17</v>
      </c>
      <c r="N11" s="48" t="s">
        <v>18</v>
      </c>
      <c r="O11" s="48" t="s">
        <v>19</v>
      </c>
      <c r="P11" s="59"/>
      <c r="Q11" s="154" t="s">
        <v>20</v>
      </c>
      <c r="R11" s="264"/>
      <c r="S11" s="264"/>
      <c r="T11" s="264"/>
    </row>
    <row r="12" spans="2:27" ht="12" customHeight="1" x14ac:dyDescent="0.25">
      <c r="B12" s="63">
        <v>1</v>
      </c>
      <c r="C12" s="144">
        <v>23118288</v>
      </c>
      <c r="D12" s="239" t="s">
        <v>526</v>
      </c>
      <c r="E12" s="240" t="s">
        <v>22</v>
      </c>
      <c r="F12" s="61"/>
      <c r="G12" s="62"/>
      <c r="H12" s="62"/>
      <c r="I12" s="62"/>
      <c r="J12" s="63"/>
      <c r="K12" s="64"/>
      <c r="L12" s="64"/>
      <c r="M12" s="64"/>
      <c r="N12" s="64"/>
      <c r="O12" s="64"/>
      <c r="P12" s="26"/>
      <c r="Q12" s="276">
        <v>1</v>
      </c>
      <c r="R12" s="276"/>
      <c r="S12" s="276"/>
      <c r="T12" s="276"/>
      <c r="U12" s="270" t="s">
        <v>48</v>
      </c>
      <c r="V12" s="270"/>
      <c r="W12" s="270"/>
      <c r="X12" s="270"/>
      <c r="Y12" s="270"/>
      <c r="Z12" s="270"/>
      <c r="AA12" s="271"/>
    </row>
    <row r="13" spans="2:27" ht="12" customHeight="1" x14ac:dyDescent="0.25">
      <c r="B13" s="69">
        <v>2</v>
      </c>
      <c r="C13" s="103">
        <v>23118289</v>
      </c>
      <c r="D13" s="200" t="s">
        <v>527</v>
      </c>
      <c r="E13" s="236" t="s">
        <v>22</v>
      </c>
      <c r="F13" s="67"/>
      <c r="G13" s="68"/>
      <c r="H13" s="68"/>
      <c r="I13" s="68"/>
      <c r="J13" s="69"/>
      <c r="K13" s="70"/>
      <c r="L13" s="70"/>
      <c r="M13" s="70"/>
      <c r="N13" s="70"/>
      <c r="O13" s="70"/>
      <c r="P13" s="26"/>
      <c r="Q13" s="277"/>
      <c r="R13" s="277"/>
      <c r="S13" s="277"/>
      <c r="T13" s="277"/>
      <c r="U13" s="145"/>
      <c r="V13" s="272" t="s">
        <v>54</v>
      </c>
      <c r="W13" s="271"/>
      <c r="X13" s="133" t="s">
        <v>22</v>
      </c>
      <c r="Y13" s="133" t="s">
        <v>21</v>
      </c>
      <c r="Z13" s="273"/>
      <c r="AA13" s="132" t="s">
        <v>64</v>
      </c>
    </row>
    <row r="14" spans="2:27" ht="12" customHeight="1" x14ac:dyDescent="0.25">
      <c r="B14" s="69">
        <v>3</v>
      </c>
      <c r="C14" s="144">
        <v>23118290</v>
      </c>
      <c r="D14" s="200" t="s">
        <v>528</v>
      </c>
      <c r="E14" s="236" t="s">
        <v>22</v>
      </c>
      <c r="F14" s="67"/>
      <c r="G14" s="68"/>
      <c r="H14" s="68"/>
      <c r="I14" s="68"/>
      <c r="J14" s="69"/>
      <c r="K14" s="70"/>
      <c r="L14" s="70"/>
      <c r="M14" s="70"/>
      <c r="N14" s="70"/>
      <c r="O14" s="70"/>
      <c r="P14" s="26"/>
      <c r="Q14" s="277"/>
      <c r="R14" s="277"/>
      <c r="S14" s="277"/>
      <c r="T14" s="277"/>
      <c r="U14" s="145" t="s">
        <v>11</v>
      </c>
      <c r="V14" s="130" t="s">
        <v>65</v>
      </c>
      <c r="W14" s="130">
        <f>COUNTIF(F11:F50,"I")</f>
        <v>0</v>
      </c>
      <c r="X14" s="132">
        <f>COUNTIFS($E$12:$E$48,"L",$F$12:$F$48,"I")</f>
        <v>0</v>
      </c>
      <c r="Y14" s="132">
        <f>COUNTIFS($E$12:$E$48,"P",$F$12:$F$48,"I")</f>
        <v>0</v>
      </c>
      <c r="Z14" s="274"/>
      <c r="AA14" s="131">
        <f>X14+Y14</f>
        <v>0</v>
      </c>
    </row>
    <row r="15" spans="2:27" ht="12" customHeight="1" x14ac:dyDescent="0.25">
      <c r="B15" s="69">
        <v>4</v>
      </c>
      <c r="C15" s="103">
        <v>23118291</v>
      </c>
      <c r="D15" s="200" t="s">
        <v>529</v>
      </c>
      <c r="E15" s="236" t="s">
        <v>22</v>
      </c>
      <c r="F15" s="67"/>
      <c r="G15" s="68"/>
      <c r="H15" s="68"/>
      <c r="I15" s="68"/>
      <c r="J15" s="69"/>
      <c r="K15" s="70"/>
      <c r="L15" s="70"/>
      <c r="M15" s="70"/>
      <c r="N15" s="70"/>
      <c r="O15" s="70"/>
      <c r="P15" s="26"/>
      <c r="Q15" s="277"/>
      <c r="R15" s="277"/>
      <c r="S15" s="277"/>
      <c r="T15" s="277"/>
      <c r="U15" s="145" t="s">
        <v>43</v>
      </c>
      <c r="V15" s="130" t="s">
        <v>66</v>
      </c>
      <c r="W15" s="130">
        <f>COUNTIF(F11:F50,"H")</f>
        <v>0</v>
      </c>
      <c r="X15" s="132">
        <f>COUNTIFS($E$12:$E$48,"L",$F$12:$F$48,"H")</f>
        <v>0</v>
      </c>
      <c r="Y15" s="132">
        <f>COUNTIFS($E$12:$E$48,"P",$F$12:$F$48,"H")</f>
        <v>0</v>
      </c>
      <c r="Z15" s="274"/>
      <c r="AA15" s="131">
        <f t="shared" ref="AA15:AA17" si="0">X15+Y15</f>
        <v>0</v>
      </c>
    </row>
    <row r="16" spans="2:27" ht="12" customHeight="1" x14ac:dyDescent="0.25">
      <c r="B16" s="69">
        <v>5</v>
      </c>
      <c r="C16" s="144">
        <v>23118292</v>
      </c>
      <c r="D16" s="200" t="s">
        <v>530</v>
      </c>
      <c r="E16" s="236" t="s">
        <v>21</v>
      </c>
      <c r="F16" s="67"/>
      <c r="G16" s="68"/>
      <c r="H16" s="68"/>
      <c r="I16" s="68"/>
      <c r="J16" s="69"/>
      <c r="K16" s="70"/>
      <c r="L16" s="70"/>
      <c r="M16" s="70"/>
      <c r="N16" s="70"/>
      <c r="O16" s="70"/>
      <c r="P16" s="26"/>
      <c r="Q16" s="278"/>
      <c r="R16" s="278"/>
      <c r="S16" s="278"/>
      <c r="T16" s="278"/>
      <c r="U16" s="145" t="s">
        <v>53</v>
      </c>
      <c r="V16" s="130" t="s">
        <v>67</v>
      </c>
      <c r="W16" s="130">
        <f>COUNTIF(F11:F50,"KP")</f>
        <v>0</v>
      </c>
      <c r="X16" s="132">
        <f>COUNTIFS($E$12:$E$48,"L",$F$12:$F$48,"KP")</f>
        <v>0</v>
      </c>
      <c r="Y16" s="132">
        <f>COUNTIFS($E$12:$E$48,"P",$F$12:$F$48,"KP")</f>
        <v>0</v>
      </c>
      <c r="Z16" s="274"/>
      <c r="AA16" s="131">
        <f t="shared" si="0"/>
        <v>0</v>
      </c>
    </row>
    <row r="17" spans="2:30" ht="12" customHeight="1" x14ac:dyDescent="0.25">
      <c r="B17" s="69">
        <v>6</v>
      </c>
      <c r="C17" s="103">
        <v>23118293</v>
      </c>
      <c r="D17" s="200" t="s">
        <v>531</v>
      </c>
      <c r="E17" s="236" t="s">
        <v>22</v>
      </c>
      <c r="F17" s="67"/>
      <c r="G17" s="68"/>
      <c r="H17" s="68"/>
      <c r="I17" s="68"/>
      <c r="J17" s="69"/>
      <c r="K17" s="70"/>
      <c r="L17" s="70"/>
      <c r="M17" s="70"/>
      <c r="N17" s="70"/>
      <c r="O17" s="70"/>
      <c r="P17" s="26"/>
      <c r="Q17" s="276">
        <v>2</v>
      </c>
      <c r="R17" s="276"/>
      <c r="S17" s="276"/>
      <c r="T17" s="276"/>
      <c r="U17" s="145" t="s">
        <v>52</v>
      </c>
      <c r="V17" s="130" t="s">
        <v>68</v>
      </c>
      <c r="W17" s="130">
        <f>COUNTIF(F11:F50,"KK")</f>
        <v>0</v>
      </c>
      <c r="X17" s="132">
        <f>COUNTIFS($E$12:$E$48,"L",$F$12:$F$48,"KK")</f>
        <v>0</v>
      </c>
      <c r="Y17" s="132">
        <f>COUNTIFS($E$12:$E$48,"P",$F$12:$F$48,"KK")</f>
        <v>0</v>
      </c>
      <c r="Z17" s="274"/>
      <c r="AA17" s="131">
        <f t="shared" si="0"/>
        <v>0</v>
      </c>
    </row>
    <row r="18" spans="2:30" ht="12" customHeight="1" x14ac:dyDescent="0.25">
      <c r="B18" s="69">
        <v>7</v>
      </c>
      <c r="C18" s="144">
        <v>23118294</v>
      </c>
      <c r="D18" s="200" t="s">
        <v>532</v>
      </c>
      <c r="E18" s="236" t="s">
        <v>21</v>
      </c>
      <c r="F18" s="67"/>
      <c r="G18" s="68"/>
      <c r="H18" s="68"/>
      <c r="I18" s="68"/>
      <c r="J18" s="69"/>
      <c r="K18" s="70"/>
      <c r="L18" s="70"/>
      <c r="M18" s="70"/>
      <c r="N18" s="70"/>
      <c r="O18" s="70"/>
      <c r="P18" s="26"/>
      <c r="Q18" s="277"/>
      <c r="R18" s="277"/>
      <c r="S18" s="277"/>
      <c r="T18" s="277"/>
      <c r="U18" s="145" t="s">
        <v>61</v>
      </c>
      <c r="V18" s="130" t="s">
        <v>62</v>
      </c>
      <c r="W18" s="130">
        <f>COUNTIF(F12:F51,"BD")</f>
        <v>0</v>
      </c>
      <c r="X18" s="132">
        <f>COUNTIFS($E$12:$E$48,"L",$F$12:$F$48,"BD")</f>
        <v>0</v>
      </c>
      <c r="Y18" s="132">
        <f>COUNTIFS($E$12:$E$48,"P",$F$12:$F$48,"BD")</f>
        <v>0</v>
      </c>
      <c r="Z18" s="275"/>
      <c r="AA18" s="131">
        <f>X18+Y18</f>
        <v>0</v>
      </c>
    </row>
    <row r="19" spans="2:30" ht="12" customHeight="1" x14ac:dyDescent="0.25">
      <c r="B19" s="69">
        <v>8</v>
      </c>
      <c r="C19" s="103">
        <v>23118295</v>
      </c>
      <c r="D19" s="200" t="s">
        <v>533</v>
      </c>
      <c r="E19" s="236" t="s">
        <v>21</v>
      </c>
      <c r="F19" s="67"/>
      <c r="G19" s="68"/>
      <c r="H19" s="68"/>
      <c r="I19" s="68"/>
      <c r="J19" s="69"/>
      <c r="K19" s="70"/>
      <c r="L19" s="70"/>
      <c r="M19" s="70"/>
      <c r="N19" s="70"/>
      <c r="O19" s="70"/>
      <c r="P19" s="26"/>
      <c r="Q19" s="277"/>
      <c r="R19" s="277"/>
      <c r="S19" s="277"/>
      <c r="T19" s="277"/>
      <c r="U19" s="145"/>
      <c r="V19" s="134" t="s">
        <v>50</v>
      </c>
      <c r="W19" s="135">
        <f>SUM(W14:W17)</f>
        <v>0</v>
      </c>
      <c r="X19" s="133">
        <f>SUM(X14:X17)</f>
        <v>0</v>
      </c>
      <c r="Y19" s="133">
        <f>SUM(Y14:Y17)</f>
        <v>0</v>
      </c>
      <c r="Z19" s="133">
        <f>SUM(X19:Y19)</f>
        <v>0</v>
      </c>
      <c r="AA19" s="132">
        <f>SUM(AA14:AA18)</f>
        <v>0</v>
      </c>
    </row>
    <row r="20" spans="2:30" ht="12" customHeight="1" x14ac:dyDescent="0.25">
      <c r="B20" s="69">
        <v>9</v>
      </c>
      <c r="C20" s="144">
        <v>23118296</v>
      </c>
      <c r="D20" s="200" t="s">
        <v>534</v>
      </c>
      <c r="E20" s="236" t="s">
        <v>21</v>
      </c>
      <c r="F20" s="67"/>
      <c r="G20" s="68"/>
      <c r="H20" s="68"/>
      <c r="I20" s="68"/>
      <c r="J20" s="69"/>
      <c r="K20" s="70"/>
      <c r="L20" s="70"/>
      <c r="M20" s="70"/>
      <c r="N20" s="70"/>
      <c r="O20" s="70"/>
      <c r="P20" s="26"/>
      <c r="Q20" s="277"/>
      <c r="R20" s="277"/>
      <c r="S20" s="277"/>
      <c r="T20" s="277"/>
      <c r="V20" s="54" t="s">
        <v>46</v>
      </c>
    </row>
    <row r="21" spans="2:30" ht="12" customHeight="1" x14ac:dyDescent="0.25">
      <c r="B21" s="69">
        <v>10</v>
      </c>
      <c r="C21" s="103">
        <v>23118297</v>
      </c>
      <c r="D21" s="200" t="s">
        <v>535</v>
      </c>
      <c r="E21" s="236" t="s">
        <v>22</v>
      </c>
      <c r="F21" s="67"/>
      <c r="G21" s="68"/>
      <c r="H21" s="68"/>
      <c r="I21" s="68"/>
      <c r="J21" s="69"/>
      <c r="K21" s="70"/>
      <c r="L21" s="70"/>
      <c r="M21" s="70"/>
      <c r="N21" s="70"/>
      <c r="O21" s="70"/>
      <c r="P21" s="26"/>
      <c r="Q21" s="278"/>
      <c r="R21" s="278"/>
      <c r="S21" s="278"/>
      <c r="T21" s="278"/>
      <c r="V21" s="111" t="s">
        <v>58</v>
      </c>
      <c r="Z21" s="111"/>
    </row>
    <row r="22" spans="2:30" ht="12" customHeight="1" x14ac:dyDescent="0.25">
      <c r="B22" s="69">
        <v>11</v>
      </c>
      <c r="C22" s="144">
        <v>23118298</v>
      </c>
      <c r="D22" s="200" t="s">
        <v>536</v>
      </c>
      <c r="E22" s="236" t="s">
        <v>22</v>
      </c>
      <c r="F22" s="67"/>
      <c r="G22" s="68"/>
      <c r="H22" s="68"/>
      <c r="I22" s="68"/>
      <c r="J22" s="69"/>
      <c r="K22" s="70"/>
      <c r="L22" s="70"/>
      <c r="M22" s="70"/>
      <c r="N22" s="70"/>
      <c r="O22" s="70"/>
      <c r="P22" s="26"/>
      <c r="Q22" s="276">
        <v>3</v>
      </c>
      <c r="R22" s="276"/>
      <c r="S22" s="276"/>
      <c r="T22" s="276"/>
      <c r="Y22" s="101"/>
      <c r="Z22" s="113"/>
      <c r="AA22" s="129"/>
      <c r="AB22" s="110"/>
      <c r="AD22" s="105"/>
    </row>
    <row r="23" spans="2:30" ht="12" customHeight="1" x14ac:dyDescent="0.25">
      <c r="B23" s="69">
        <v>12</v>
      </c>
      <c r="C23" s="103">
        <v>23118299</v>
      </c>
      <c r="D23" s="200" t="s">
        <v>537</v>
      </c>
      <c r="E23" s="236" t="s">
        <v>22</v>
      </c>
      <c r="F23" s="67"/>
      <c r="G23" s="68"/>
      <c r="H23" s="68"/>
      <c r="I23" s="68"/>
      <c r="J23" s="69"/>
      <c r="K23" s="70"/>
      <c r="L23" s="70"/>
      <c r="M23" s="70"/>
      <c r="N23" s="70"/>
      <c r="O23" s="70"/>
      <c r="P23" s="26"/>
      <c r="Q23" s="277"/>
      <c r="R23" s="277"/>
      <c r="S23" s="277"/>
      <c r="T23" s="277"/>
    </row>
    <row r="24" spans="2:30" ht="12" customHeight="1" x14ac:dyDescent="0.25">
      <c r="B24" s="69">
        <v>13</v>
      </c>
      <c r="C24" s="144">
        <v>23118300</v>
      </c>
      <c r="D24" s="200" t="s">
        <v>538</v>
      </c>
      <c r="E24" s="236" t="s">
        <v>22</v>
      </c>
      <c r="F24" s="67"/>
      <c r="G24" s="68"/>
      <c r="H24" s="68"/>
      <c r="I24" s="68"/>
      <c r="J24" s="69"/>
      <c r="K24" s="70"/>
      <c r="L24" s="70"/>
      <c r="M24" s="70"/>
      <c r="N24" s="70"/>
      <c r="O24" s="70"/>
      <c r="P24" s="26"/>
      <c r="Q24" s="277"/>
      <c r="R24" s="277"/>
      <c r="S24" s="277"/>
      <c r="T24" s="277"/>
    </row>
    <row r="25" spans="2:30" ht="12" customHeight="1" x14ac:dyDescent="0.25">
      <c r="B25" s="69">
        <v>14</v>
      </c>
      <c r="C25" s="103">
        <v>23118301</v>
      </c>
      <c r="D25" s="200" t="s">
        <v>539</v>
      </c>
      <c r="E25" s="236" t="s">
        <v>22</v>
      </c>
      <c r="F25" s="67"/>
      <c r="G25" s="68"/>
      <c r="H25" s="68"/>
      <c r="I25" s="68"/>
      <c r="J25" s="69"/>
      <c r="K25" s="70"/>
      <c r="L25" s="70"/>
      <c r="M25" s="70"/>
      <c r="N25" s="70"/>
      <c r="O25" s="70"/>
      <c r="P25" s="26"/>
      <c r="Q25" s="277"/>
      <c r="R25" s="277"/>
      <c r="S25" s="277"/>
      <c r="T25" s="277"/>
    </row>
    <row r="26" spans="2:30" ht="12" customHeight="1" x14ac:dyDescent="0.25">
      <c r="B26" s="69">
        <v>15</v>
      </c>
      <c r="C26" s="144">
        <v>23118302</v>
      </c>
      <c r="D26" s="200" t="s">
        <v>540</v>
      </c>
      <c r="E26" s="236" t="s">
        <v>21</v>
      </c>
      <c r="F26" s="67"/>
      <c r="G26" s="68"/>
      <c r="H26" s="68"/>
      <c r="I26" s="68"/>
      <c r="J26" s="69"/>
      <c r="K26" s="70"/>
      <c r="L26" s="70"/>
      <c r="M26" s="70"/>
      <c r="N26" s="70"/>
      <c r="O26" s="70"/>
      <c r="P26" s="26"/>
      <c r="Q26" s="278"/>
      <c r="R26" s="278"/>
      <c r="S26" s="278"/>
      <c r="T26" s="278"/>
    </row>
    <row r="27" spans="2:30" ht="12" customHeight="1" x14ac:dyDescent="0.25">
      <c r="B27" s="69">
        <v>16</v>
      </c>
      <c r="C27" s="103">
        <v>23118303</v>
      </c>
      <c r="D27" s="200" t="s">
        <v>541</v>
      </c>
      <c r="E27" s="236" t="s">
        <v>22</v>
      </c>
      <c r="F27" s="67"/>
      <c r="G27" s="68"/>
      <c r="H27" s="68"/>
      <c r="I27" s="68"/>
      <c r="J27" s="69"/>
      <c r="K27" s="70"/>
      <c r="L27" s="70"/>
      <c r="M27" s="70"/>
      <c r="N27" s="70"/>
      <c r="O27" s="70"/>
      <c r="P27" s="26"/>
      <c r="Q27" s="276">
        <v>4</v>
      </c>
      <c r="R27" s="276"/>
      <c r="S27" s="276"/>
      <c r="T27" s="276"/>
      <c r="V27" s="111" t="s">
        <v>47</v>
      </c>
    </row>
    <row r="28" spans="2:30" ht="12" customHeight="1" x14ac:dyDescent="0.25">
      <c r="B28" s="69">
        <v>17</v>
      </c>
      <c r="C28" s="144">
        <v>23118304</v>
      </c>
      <c r="D28" s="200" t="s">
        <v>542</v>
      </c>
      <c r="E28" s="236" t="s">
        <v>21</v>
      </c>
      <c r="F28" s="67"/>
      <c r="G28" s="68"/>
      <c r="H28" s="68"/>
      <c r="I28" s="68"/>
      <c r="J28" s="69"/>
      <c r="K28" s="70"/>
      <c r="L28" s="70"/>
      <c r="M28" s="70"/>
      <c r="N28" s="70"/>
      <c r="O28" s="70"/>
      <c r="P28" s="26"/>
      <c r="Q28" s="277"/>
      <c r="R28" s="277"/>
      <c r="S28" s="277"/>
      <c r="T28" s="277"/>
      <c r="U28" s="103"/>
      <c r="V28" s="45"/>
      <c r="W28" s="125"/>
      <c r="X28" s="67"/>
      <c r="Z28" s="105"/>
    </row>
    <row r="29" spans="2:30" ht="12" customHeight="1" x14ac:dyDescent="0.25">
      <c r="B29" s="69">
        <v>18</v>
      </c>
      <c r="C29" s="103">
        <v>23118305</v>
      </c>
      <c r="D29" s="200" t="s">
        <v>543</v>
      </c>
      <c r="E29" s="236" t="s">
        <v>21</v>
      </c>
      <c r="F29" s="67"/>
      <c r="G29" s="68"/>
      <c r="H29" s="68"/>
      <c r="I29" s="68"/>
      <c r="J29" s="69"/>
      <c r="K29" s="70"/>
      <c r="L29" s="70"/>
      <c r="M29" s="70"/>
      <c r="N29" s="70"/>
      <c r="O29" s="70"/>
      <c r="P29" s="26"/>
      <c r="Q29" s="277"/>
      <c r="R29" s="277"/>
      <c r="S29" s="277"/>
      <c r="T29" s="277"/>
      <c r="U29" s="103"/>
      <c r="V29" s="53"/>
      <c r="W29" s="125"/>
      <c r="X29" s="67"/>
      <c r="Z29" s="105"/>
    </row>
    <row r="30" spans="2:30" ht="12" customHeight="1" x14ac:dyDescent="0.25">
      <c r="B30" s="69">
        <v>19</v>
      </c>
      <c r="C30" s="144">
        <v>23118306</v>
      </c>
      <c r="D30" s="200" t="s">
        <v>544</v>
      </c>
      <c r="E30" s="236" t="s">
        <v>21</v>
      </c>
      <c r="F30" s="67"/>
      <c r="G30" s="68"/>
      <c r="H30" s="68"/>
      <c r="I30" s="68"/>
      <c r="J30" s="69"/>
      <c r="K30" s="70"/>
      <c r="L30" s="70"/>
      <c r="M30" s="70"/>
      <c r="N30" s="70"/>
      <c r="O30" s="70"/>
      <c r="P30" s="26"/>
      <c r="Q30" s="277"/>
      <c r="R30" s="277"/>
      <c r="S30" s="277"/>
      <c r="T30" s="277"/>
    </row>
    <row r="31" spans="2:30" ht="12" customHeight="1" x14ac:dyDescent="0.25">
      <c r="B31" s="69">
        <v>20</v>
      </c>
      <c r="C31" s="103">
        <v>23118307</v>
      </c>
      <c r="D31" s="200" t="s">
        <v>545</v>
      </c>
      <c r="E31" s="236" t="s">
        <v>22</v>
      </c>
      <c r="F31" s="67"/>
      <c r="G31" s="68"/>
      <c r="H31" s="68"/>
      <c r="I31" s="68"/>
      <c r="J31" s="69"/>
      <c r="K31" s="70"/>
      <c r="L31" s="70"/>
      <c r="M31" s="70"/>
      <c r="N31" s="70"/>
      <c r="O31" s="70"/>
      <c r="P31" s="26"/>
      <c r="Q31" s="278"/>
      <c r="R31" s="278"/>
      <c r="S31" s="278"/>
      <c r="T31" s="278"/>
    </row>
    <row r="32" spans="2:30" ht="12" customHeight="1" x14ac:dyDescent="0.25">
      <c r="B32" s="69">
        <v>21</v>
      </c>
      <c r="C32" s="144">
        <v>23118308</v>
      </c>
      <c r="D32" s="200" t="s">
        <v>546</v>
      </c>
      <c r="E32" s="236" t="s">
        <v>21</v>
      </c>
      <c r="F32" s="67"/>
      <c r="G32" s="68"/>
      <c r="H32" s="68"/>
      <c r="I32" s="68"/>
      <c r="J32" s="69"/>
      <c r="K32" s="70"/>
      <c r="L32" s="70"/>
      <c r="M32" s="70"/>
      <c r="N32" s="70"/>
      <c r="O32" s="70"/>
      <c r="P32" s="26"/>
      <c r="Q32" s="276">
        <v>5</v>
      </c>
      <c r="R32" s="276"/>
      <c r="S32" s="276"/>
      <c r="T32" s="276"/>
    </row>
    <row r="33" spans="2:24" ht="12" customHeight="1" x14ac:dyDescent="0.25">
      <c r="B33" s="69">
        <v>22</v>
      </c>
      <c r="C33" s="103">
        <v>23118309</v>
      </c>
      <c r="D33" s="200" t="s">
        <v>637</v>
      </c>
      <c r="E33" s="236" t="s">
        <v>21</v>
      </c>
      <c r="F33" s="67"/>
      <c r="G33" s="68"/>
      <c r="H33" s="68"/>
      <c r="I33" s="68"/>
      <c r="J33" s="69"/>
      <c r="K33" s="70"/>
      <c r="L33" s="70"/>
      <c r="M33" s="70"/>
      <c r="N33" s="70"/>
      <c r="O33" s="70"/>
      <c r="P33" s="26"/>
      <c r="Q33" s="277"/>
      <c r="R33" s="277"/>
      <c r="S33" s="277"/>
      <c r="T33" s="277"/>
    </row>
    <row r="34" spans="2:24" ht="12" customHeight="1" x14ac:dyDescent="0.25">
      <c r="B34" s="69">
        <v>23</v>
      </c>
      <c r="C34" s="144">
        <v>23118310</v>
      </c>
      <c r="D34" s="200" t="s">
        <v>547</v>
      </c>
      <c r="E34" s="236" t="s">
        <v>22</v>
      </c>
      <c r="F34" s="67"/>
      <c r="G34" s="68"/>
      <c r="H34" s="68"/>
      <c r="I34" s="68"/>
      <c r="J34" s="69"/>
      <c r="K34" s="70"/>
      <c r="L34" s="70"/>
      <c r="M34" s="70"/>
      <c r="N34" s="70"/>
      <c r="O34" s="70"/>
      <c r="P34" s="26"/>
      <c r="Q34" s="277"/>
      <c r="R34" s="277"/>
      <c r="S34" s="277"/>
      <c r="T34" s="277"/>
    </row>
    <row r="35" spans="2:24" ht="12" customHeight="1" x14ac:dyDescent="0.25">
      <c r="B35" s="69">
        <v>24</v>
      </c>
      <c r="C35" s="103">
        <v>23118311</v>
      </c>
      <c r="D35" s="200" t="s">
        <v>548</v>
      </c>
      <c r="E35" s="236" t="s">
        <v>21</v>
      </c>
      <c r="F35" s="67"/>
      <c r="G35" s="68"/>
      <c r="H35" s="68"/>
      <c r="I35" s="68"/>
      <c r="J35" s="69"/>
      <c r="K35" s="70"/>
      <c r="L35" s="70"/>
      <c r="M35" s="70"/>
      <c r="N35" s="70"/>
      <c r="O35" s="70"/>
      <c r="P35" s="26"/>
      <c r="Q35" s="277"/>
      <c r="R35" s="277"/>
      <c r="S35" s="277"/>
      <c r="T35" s="277"/>
    </row>
    <row r="36" spans="2:24" ht="12" customHeight="1" x14ac:dyDescent="0.25">
      <c r="B36" s="69">
        <v>25</v>
      </c>
      <c r="C36" s="144">
        <v>23118312</v>
      </c>
      <c r="D36" s="200" t="s">
        <v>549</v>
      </c>
      <c r="E36" s="236" t="s">
        <v>21</v>
      </c>
      <c r="F36" s="67"/>
      <c r="G36" s="68"/>
      <c r="H36" s="68"/>
      <c r="I36" s="68"/>
      <c r="J36" s="69"/>
      <c r="K36" s="70"/>
      <c r="L36" s="70"/>
      <c r="M36" s="70"/>
      <c r="N36" s="70"/>
      <c r="O36" s="70"/>
      <c r="P36" s="26"/>
      <c r="Q36" s="278"/>
      <c r="R36" s="278"/>
      <c r="S36" s="278"/>
      <c r="T36" s="278"/>
    </row>
    <row r="37" spans="2:24" ht="12" customHeight="1" x14ac:dyDescent="0.25">
      <c r="B37" s="69">
        <v>26</v>
      </c>
      <c r="C37" s="103">
        <v>23118313</v>
      </c>
      <c r="D37" s="200" t="s">
        <v>550</v>
      </c>
      <c r="E37" s="236" t="s">
        <v>21</v>
      </c>
      <c r="F37" s="67"/>
      <c r="G37" s="68"/>
      <c r="H37" s="68"/>
      <c r="I37" s="68"/>
      <c r="J37" s="69"/>
      <c r="K37" s="70"/>
      <c r="L37" s="70"/>
      <c r="M37" s="70"/>
      <c r="N37" s="70"/>
      <c r="O37" s="70"/>
      <c r="P37" s="26"/>
      <c r="Q37" s="276">
        <v>6</v>
      </c>
      <c r="R37" s="276"/>
      <c r="S37" s="276"/>
      <c r="T37" s="276"/>
    </row>
    <row r="38" spans="2:24" ht="12" customHeight="1" x14ac:dyDescent="0.25">
      <c r="B38" s="69">
        <v>27</v>
      </c>
      <c r="C38" s="144">
        <v>23118314</v>
      </c>
      <c r="D38" s="200" t="s">
        <v>551</v>
      </c>
      <c r="E38" s="236" t="s">
        <v>22</v>
      </c>
      <c r="F38" s="67"/>
      <c r="G38" s="68"/>
      <c r="H38" s="68"/>
      <c r="I38" s="68"/>
      <c r="J38" s="69"/>
      <c r="K38" s="70"/>
      <c r="L38" s="70"/>
      <c r="M38" s="70"/>
      <c r="N38" s="70"/>
      <c r="O38" s="70"/>
      <c r="P38" s="26"/>
      <c r="Q38" s="277"/>
      <c r="R38" s="277"/>
      <c r="S38" s="277"/>
      <c r="T38" s="277"/>
    </row>
    <row r="39" spans="2:24" ht="12" customHeight="1" x14ac:dyDescent="0.25">
      <c r="B39" s="69">
        <v>28</v>
      </c>
      <c r="C39" s="103">
        <v>23118315</v>
      </c>
      <c r="D39" s="200" t="s">
        <v>552</v>
      </c>
      <c r="E39" s="236" t="s">
        <v>22</v>
      </c>
      <c r="F39" s="67"/>
      <c r="G39" s="68"/>
      <c r="H39" s="68"/>
      <c r="I39" s="68"/>
      <c r="J39" s="69"/>
      <c r="K39" s="70"/>
      <c r="L39" s="70"/>
      <c r="M39" s="70"/>
      <c r="N39" s="70"/>
      <c r="O39" s="70"/>
      <c r="P39" s="26"/>
      <c r="Q39" s="277"/>
      <c r="R39" s="277"/>
      <c r="S39" s="277"/>
      <c r="T39" s="277"/>
      <c r="V39" s="112"/>
      <c r="W39" s="110"/>
      <c r="X39" s="110"/>
    </row>
    <row r="40" spans="2:24" ht="12" customHeight="1" x14ac:dyDescent="0.25">
      <c r="B40" s="69">
        <v>29</v>
      </c>
      <c r="C40" s="144">
        <v>23118316</v>
      </c>
      <c r="D40" s="200" t="s">
        <v>553</v>
      </c>
      <c r="E40" s="236" t="s">
        <v>22</v>
      </c>
      <c r="F40" s="67"/>
      <c r="G40" s="68"/>
      <c r="H40" s="68"/>
      <c r="I40" s="68"/>
      <c r="J40" s="69"/>
      <c r="K40" s="70"/>
      <c r="L40" s="70"/>
      <c r="M40" s="70"/>
      <c r="N40" s="70"/>
      <c r="O40" s="70"/>
      <c r="P40" s="26"/>
      <c r="Q40" s="277"/>
      <c r="R40" s="277"/>
      <c r="S40" s="277"/>
      <c r="T40" s="277"/>
    </row>
    <row r="41" spans="2:24" ht="12" customHeight="1" x14ac:dyDescent="0.25">
      <c r="B41" s="69">
        <v>30</v>
      </c>
      <c r="C41" s="103">
        <v>23118317</v>
      </c>
      <c r="D41" s="200" t="s">
        <v>554</v>
      </c>
      <c r="E41" s="236" t="s">
        <v>21</v>
      </c>
      <c r="F41" s="67"/>
      <c r="G41" s="68"/>
      <c r="H41" s="68"/>
      <c r="I41" s="68"/>
      <c r="J41" s="69"/>
      <c r="K41" s="70"/>
      <c r="L41" s="70"/>
      <c r="M41" s="70"/>
      <c r="N41" s="70"/>
      <c r="O41" s="70"/>
      <c r="P41" s="26"/>
      <c r="Q41" s="278"/>
      <c r="R41" s="278"/>
      <c r="S41" s="278"/>
      <c r="T41" s="278"/>
    </row>
    <row r="42" spans="2:24" ht="12" customHeight="1" x14ac:dyDescent="0.25">
      <c r="B42" s="69">
        <v>31</v>
      </c>
      <c r="C42" s="144">
        <v>23118318</v>
      </c>
      <c r="D42" s="200" t="s">
        <v>555</v>
      </c>
      <c r="E42" s="236" t="s">
        <v>22</v>
      </c>
      <c r="F42" s="67"/>
      <c r="G42" s="68"/>
      <c r="H42" s="68"/>
      <c r="I42" s="68"/>
      <c r="J42" s="69"/>
      <c r="K42" s="70"/>
      <c r="L42" s="70"/>
      <c r="M42" s="70"/>
      <c r="N42" s="70"/>
      <c r="O42" s="70"/>
      <c r="P42" s="26"/>
      <c r="Q42" s="276">
        <v>7</v>
      </c>
      <c r="R42" s="276"/>
      <c r="S42" s="276"/>
      <c r="T42" s="276"/>
    </row>
    <row r="43" spans="2:24" ht="12" customHeight="1" x14ac:dyDescent="0.25">
      <c r="B43" s="69">
        <v>32</v>
      </c>
      <c r="C43" s="103">
        <v>23118319</v>
      </c>
      <c r="D43" s="200" t="s">
        <v>556</v>
      </c>
      <c r="E43" s="236" t="s">
        <v>21</v>
      </c>
      <c r="F43" s="67"/>
      <c r="G43" s="68"/>
      <c r="H43" s="68"/>
      <c r="I43" s="68"/>
      <c r="J43" s="69"/>
      <c r="K43" s="70"/>
      <c r="L43" s="70"/>
      <c r="M43" s="70"/>
      <c r="N43" s="70"/>
      <c r="O43" s="70"/>
      <c r="P43" s="26"/>
      <c r="Q43" s="277"/>
      <c r="R43" s="277"/>
      <c r="S43" s="277"/>
      <c r="T43" s="277"/>
    </row>
    <row r="44" spans="2:24" ht="12" customHeight="1" x14ac:dyDescent="0.25">
      <c r="B44" s="69">
        <v>33</v>
      </c>
      <c r="C44" s="144">
        <v>23118320</v>
      </c>
      <c r="D44" s="200" t="s">
        <v>557</v>
      </c>
      <c r="E44" s="236" t="s">
        <v>22</v>
      </c>
      <c r="F44" s="67"/>
      <c r="G44" s="68"/>
      <c r="H44" s="68"/>
      <c r="I44" s="68"/>
      <c r="J44" s="69"/>
      <c r="K44" s="70"/>
      <c r="L44" s="70"/>
      <c r="M44" s="70"/>
      <c r="N44" s="70"/>
      <c r="O44" s="70"/>
      <c r="P44" s="26"/>
      <c r="Q44" s="277"/>
      <c r="R44" s="277"/>
      <c r="S44" s="277"/>
      <c r="T44" s="277"/>
    </row>
    <row r="45" spans="2:24" ht="12" customHeight="1" x14ac:dyDescent="0.25">
      <c r="B45" s="69">
        <v>34</v>
      </c>
      <c r="C45" s="103">
        <v>23118321</v>
      </c>
      <c r="D45" s="200" t="s">
        <v>558</v>
      </c>
      <c r="E45" s="236" t="s">
        <v>21</v>
      </c>
      <c r="F45" s="67"/>
      <c r="G45" s="68"/>
      <c r="H45" s="68"/>
      <c r="I45" s="68"/>
      <c r="J45" s="69"/>
      <c r="K45" s="70"/>
      <c r="L45" s="70"/>
      <c r="M45" s="70"/>
      <c r="N45" s="70"/>
      <c r="O45" s="70"/>
      <c r="P45" s="26"/>
      <c r="Q45" s="277"/>
      <c r="R45" s="277"/>
      <c r="S45" s="277"/>
      <c r="T45" s="277"/>
    </row>
    <row r="46" spans="2:24" ht="12" customHeight="1" x14ac:dyDescent="0.25">
      <c r="B46" s="69">
        <v>35</v>
      </c>
      <c r="C46" s="144">
        <v>23118322</v>
      </c>
      <c r="D46" s="200" t="s">
        <v>559</v>
      </c>
      <c r="E46" s="236" t="s">
        <v>21</v>
      </c>
      <c r="F46" s="67"/>
      <c r="G46" s="68"/>
      <c r="H46" s="68"/>
      <c r="I46" s="68"/>
      <c r="J46" s="69"/>
      <c r="K46" s="70"/>
      <c r="L46" s="70"/>
      <c r="M46" s="70"/>
      <c r="N46" s="70"/>
      <c r="O46" s="70"/>
      <c r="P46" s="26"/>
      <c r="Q46" s="277"/>
      <c r="R46" s="277"/>
      <c r="S46" s="277"/>
      <c r="T46" s="277"/>
    </row>
    <row r="47" spans="2:24" ht="12" customHeight="1" x14ac:dyDescent="0.25">
      <c r="B47" s="69">
        <v>36</v>
      </c>
      <c r="C47" s="103">
        <v>23118323</v>
      </c>
      <c r="D47" s="200" t="s">
        <v>560</v>
      </c>
      <c r="E47" s="236" t="s">
        <v>21</v>
      </c>
      <c r="F47" s="67"/>
      <c r="G47" s="68"/>
      <c r="H47" s="68"/>
      <c r="I47" s="68"/>
      <c r="J47" s="69"/>
      <c r="K47" s="70"/>
      <c r="L47" s="70"/>
      <c r="M47" s="70"/>
      <c r="N47" s="70"/>
      <c r="O47" s="70"/>
      <c r="P47" s="26"/>
      <c r="Q47" s="278"/>
      <c r="R47" s="278"/>
      <c r="S47" s="278"/>
      <c r="T47" s="278"/>
    </row>
    <row r="48" spans="2:24" ht="12" customHeight="1" x14ac:dyDescent="0.25">
      <c r="B48" s="65"/>
      <c r="C48" s="97"/>
      <c r="D48" s="53"/>
      <c r="E48" s="72"/>
      <c r="F48" s="73"/>
      <c r="G48" s="68"/>
      <c r="H48" s="68"/>
      <c r="I48" s="68"/>
      <c r="J48" s="69"/>
      <c r="K48" s="70"/>
      <c r="L48" s="70"/>
      <c r="M48" s="70"/>
      <c r="N48" s="70"/>
      <c r="O48" s="70"/>
      <c r="P48" s="26"/>
      <c r="Q48" s="276">
        <v>8</v>
      </c>
      <c r="R48" s="276"/>
      <c r="S48" s="276"/>
      <c r="T48" s="276"/>
    </row>
    <row r="49" spans="2:20" ht="12" customHeight="1" x14ac:dyDescent="0.25">
      <c r="B49" s="65"/>
      <c r="C49" s="97"/>
      <c r="D49" s="71"/>
      <c r="E49" s="72"/>
      <c r="F49" s="73"/>
      <c r="G49" s="68"/>
      <c r="H49" s="68"/>
      <c r="I49" s="68"/>
      <c r="J49" s="69"/>
      <c r="K49" s="70"/>
      <c r="L49" s="70"/>
      <c r="M49" s="70"/>
      <c r="N49" s="70"/>
      <c r="O49" s="70"/>
      <c r="P49" s="26"/>
      <c r="Q49" s="277"/>
      <c r="R49" s="277"/>
      <c r="S49" s="277"/>
      <c r="T49" s="277"/>
    </row>
    <row r="50" spans="2:20" ht="12" customHeight="1" x14ac:dyDescent="0.25">
      <c r="B50" s="65"/>
      <c r="C50" s="97"/>
      <c r="D50" s="69"/>
      <c r="E50" s="72"/>
      <c r="F50" s="73"/>
      <c r="G50" s="68"/>
      <c r="H50" s="68"/>
      <c r="I50" s="68"/>
      <c r="J50" s="69"/>
      <c r="K50" s="70"/>
      <c r="L50" s="70"/>
      <c r="M50" s="70"/>
      <c r="N50" s="70"/>
      <c r="O50" s="70"/>
      <c r="P50" s="26"/>
      <c r="Q50" s="277"/>
      <c r="R50" s="277"/>
      <c r="S50" s="277"/>
      <c r="T50" s="277"/>
    </row>
    <row r="51" spans="2:20" ht="12" customHeight="1" x14ac:dyDescent="0.25">
      <c r="B51" s="65"/>
      <c r="C51" s="97"/>
      <c r="D51" s="69"/>
      <c r="E51" s="72"/>
      <c r="F51" s="73"/>
      <c r="G51" s="68"/>
      <c r="H51" s="68"/>
      <c r="I51" s="68"/>
      <c r="J51" s="69"/>
      <c r="K51" s="70"/>
      <c r="L51" s="70"/>
      <c r="M51" s="70"/>
      <c r="N51" s="70"/>
      <c r="O51" s="70"/>
      <c r="P51" s="26"/>
      <c r="Q51" s="277"/>
      <c r="R51" s="277"/>
      <c r="S51" s="277"/>
      <c r="T51" s="277"/>
    </row>
    <row r="52" spans="2:20" ht="12" customHeight="1" x14ac:dyDescent="0.25">
      <c r="B52" s="65"/>
      <c r="C52" s="97"/>
      <c r="D52" s="69"/>
      <c r="E52" s="72"/>
      <c r="F52" s="73"/>
      <c r="G52" s="68"/>
      <c r="H52" s="68"/>
      <c r="I52" s="68"/>
      <c r="J52" s="69"/>
      <c r="K52" s="70"/>
      <c r="L52" s="70"/>
      <c r="M52" s="70"/>
      <c r="N52" s="70"/>
      <c r="O52" s="70"/>
      <c r="P52" s="26"/>
      <c r="Q52" s="277"/>
      <c r="R52" s="277"/>
      <c r="S52" s="277"/>
      <c r="T52" s="277"/>
    </row>
    <row r="53" spans="2:20" ht="12" customHeight="1" x14ac:dyDescent="0.25">
      <c r="B53" s="65"/>
      <c r="C53" s="97"/>
      <c r="D53" s="69"/>
      <c r="E53" s="72"/>
      <c r="F53" s="73"/>
      <c r="G53" s="68"/>
      <c r="H53" s="68"/>
      <c r="I53" s="68"/>
      <c r="J53" s="69"/>
      <c r="K53" s="70"/>
      <c r="L53" s="70"/>
      <c r="M53" s="70"/>
      <c r="N53" s="70"/>
      <c r="O53" s="70"/>
      <c r="P53" s="26"/>
      <c r="Q53" s="278"/>
      <c r="R53" s="278"/>
      <c r="S53" s="278"/>
      <c r="T53" s="278"/>
    </row>
    <row r="54" spans="2:20" ht="12" customHeight="1" x14ac:dyDescent="0.25">
      <c r="B54" s="65"/>
      <c r="C54" s="97"/>
      <c r="D54" s="69"/>
      <c r="E54" s="72"/>
      <c r="F54" s="73"/>
      <c r="G54" s="68"/>
      <c r="H54" s="68"/>
      <c r="I54" s="68"/>
      <c r="J54" s="69"/>
      <c r="K54" s="70"/>
      <c r="L54" s="70"/>
      <c r="M54" s="70"/>
      <c r="N54" s="70"/>
      <c r="O54" s="70"/>
      <c r="P54" s="26"/>
      <c r="Q54" s="276">
        <v>9</v>
      </c>
      <c r="R54" s="155"/>
      <c r="S54" s="155"/>
      <c r="T54" s="155"/>
    </row>
    <row r="55" spans="2:20" ht="12" customHeight="1" x14ac:dyDescent="0.25">
      <c r="B55" s="65"/>
      <c r="C55" s="97"/>
      <c r="D55" s="69"/>
      <c r="E55" s="72"/>
      <c r="F55" s="73"/>
      <c r="G55" s="68"/>
      <c r="H55" s="68"/>
      <c r="I55" s="68"/>
      <c r="J55" s="69"/>
      <c r="K55" s="70"/>
      <c r="L55" s="70"/>
      <c r="M55" s="70"/>
      <c r="N55" s="70"/>
      <c r="O55" s="70"/>
      <c r="P55" s="26"/>
      <c r="Q55" s="277"/>
      <c r="R55" s="156"/>
      <c r="S55" s="156"/>
      <c r="T55" s="156"/>
    </row>
    <row r="56" spans="2:20" ht="12" customHeight="1" x14ac:dyDescent="0.25">
      <c r="B56" s="65"/>
      <c r="C56" s="97"/>
      <c r="D56" s="69"/>
      <c r="E56" s="72"/>
      <c r="F56" s="73"/>
      <c r="G56" s="68"/>
      <c r="H56" s="68"/>
      <c r="I56" s="68"/>
      <c r="J56" s="69"/>
      <c r="K56" s="70"/>
      <c r="L56" s="70"/>
      <c r="M56" s="70"/>
      <c r="N56" s="70"/>
      <c r="O56" s="70"/>
      <c r="P56" s="26"/>
      <c r="Q56" s="277"/>
      <c r="R56" s="156"/>
      <c r="S56" s="156"/>
      <c r="T56" s="156"/>
    </row>
    <row r="57" spans="2:20" ht="12" customHeight="1" x14ac:dyDescent="0.25">
      <c r="B57" s="65"/>
      <c r="C57" s="97"/>
      <c r="D57" s="69"/>
      <c r="E57" s="72"/>
      <c r="F57" s="73"/>
      <c r="G57" s="68"/>
      <c r="H57" s="68"/>
      <c r="I57" s="68"/>
      <c r="J57" s="69"/>
      <c r="K57" s="70"/>
      <c r="L57" s="70"/>
      <c r="M57" s="70"/>
      <c r="N57" s="70"/>
      <c r="O57" s="70"/>
      <c r="P57" s="26"/>
      <c r="Q57" s="277"/>
      <c r="R57" s="156"/>
      <c r="S57" s="156"/>
      <c r="T57" s="156"/>
    </row>
    <row r="58" spans="2:20" ht="12" customHeight="1" x14ac:dyDescent="0.25">
      <c r="B58" s="74"/>
      <c r="C58" s="100"/>
      <c r="D58" s="76"/>
      <c r="E58" s="77"/>
      <c r="F58" s="78"/>
      <c r="G58" s="75"/>
      <c r="H58" s="75"/>
      <c r="I58" s="75"/>
      <c r="J58" s="76"/>
      <c r="K58" s="79"/>
      <c r="L58" s="79"/>
      <c r="M58" s="79"/>
      <c r="N58" s="79"/>
      <c r="O58" s="79"/>
      <c r="P58" s="80"/>
      <c r="Q58" s="278"/>
      <c r="R58" s="157"/>
      <c r="S58" s="157"/>
      <c r="T58" s="157"/>
    </row>
    <row r="59" spans="2:20" ht="12" customHeight="1" x14ac:dyDescent="0.25">
      <c r="B59" s="81"/>
      <c r="C59" s="101"/>
      <c r="D59" s="26"/>
      <c r="E59" s="81"/>
      <c r="F59" s="81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 spans="2:20" ht="12.75" customHeight="1" x14ac:dyDescent="0.25">
      <c r="B60" s="82" t="s">
        <v>23</v>
      </c>
      <c r="C60" s="102"/>
      <c r="D60" s="82"/>
      <c r="E60" s="82">
        <f>COUNTIF(E12:E58,"L")</f>
        <v>18</v>
      </c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2:20" ht="13.5" customHeight="1" x14ac:dyDescent="0.25">
      <c r="B61" s="82" t="s">
        <v>24</v>
      </c>
      <c r="C61" s="102"/>
      <c r="D61" s="82"/>
      <c r="E61" s="82">
        <f>COUNTIF(E12:E58,"P")</f>
        <v>18</v>
      </c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2:20" x14ac:dyDescent="0.25">
      <c r="B62" s="82" t="s">
        <v>25</v>
      </c>
      <c r="C62" s="102"/>
      <c r="D62" s="82"/>
      <c r="E62" s="82">
        <f>SUM(E60:E61)</f>
        <v>36</v>
      </c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2:20" ht="7.5" customHeight="1" x14ac:dyDescent="0.25">
      <c r="B63" s="82"/>
      <c r="C63" s="10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2:20" x14ac:dyDescent="0.25">
      <c r="B64" s="82"/>
      <c r="C64" s="102"/>
      <c r="D64" s="82" t="s">
        <v>26</v>
      </c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 t="str">
        <f>'REKAP  X'!H3</f>
        <v>Mataram,                         2023</v>
      </c>
      <c r="R64" s="82"/>
      <c r="S64" s="82"/>
      <c r="T64" s="82"/>
    </row>
    <row r="65" spans="2:20" x14ac:dyDescent="0.25">
      <c r="B65" s="82"/>
      <c r="C65" s="102"/>
      <c r="D65" s="82" t="s">
        <v>27</v>
      </c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 t="s">
        <v>28</v>
      </c>
      <c r="R65" s="82"/>
      <c r="S65" s="82"/>
      <c r="T65" s="82"/>
    </row>
    <row r="66" spans="2:20" x14ac:dyDescent="0.25">
      <c r="B66" s="82"/>
      <c r="C66" s="10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2:20" ht="6" customHeight="1" x14ac:dyDescent="0.25">
      <c r="B67" s="82"/>
      <c r="C67" s="10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2:20" ht="9" customHeight="1" x14ac:dyDescent="0.25">
      <c r="B68" s="82"/>
      <c r="C68" s="10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2:20" x14ac:dyDescent="0.25">
      <c r="B69" s="82"/>
      <c r="C69" s="102"/>
      <c r="D69" s="87" t="s">
        <v>620</v>
      </c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 t="s">
        <v>31</v>
      </c>
      <c r="R69" s="82"/>
      <c r="S69" s="82"/>
      <c r="T69" s="82"/>
    </row>
    <row r="70" spans="2:20" x14ac:dyDescent="0.25">
      <c r="B70" s="82"/>
      <c r="C70" s="102"/>
      <c r="D70" s="82" t="s">
        <v>29</v>
      </c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 t="s">
        <v>30</v>
      </c>
      <c r="R70" s="82"/>
      <c r="S70" s="82"/>
      <c r="T70" s="82"/>
    </row>
  </sheetData>
  <mergeCells count="46">
    <mergeCell ref="Q54:Q58"/>
    <mergeCell ref="Q42:Q47"/>
    <mergeCell ref="R42:R47"/>
    <mergeCell ref="S42:S47"/>
    <mergeCell ref="T42:T47"/>
    <mergeCell ref="Q48:Q53"/>
    <mergeCell ref="R48:R53"/>
    <mergeCell ref="S48:S53"/>
    <mergeCell ref="T48:T53"/>
    <mergeCell ref="Q32:Q36"/>
    <mergeCell ref="R32:R36"/>
    <mergeCell ref="S32:S36"/>
    <mergeCell ref="T32:T36"/>
    <mergeCell ref="Q37:Q41"/>
    <mergeCell ref="R37:R41"/>
    <mergeCell ref="S37:S41"/>
    <mergeCell ref="T37:T41"/>
    <mergeCell ref="Q27:Q31"/>
    <mergeCell ref="R27:R31"/>
    <mergeCell ref="S27:S31"/>
    <mergeCell ref="T27:T31"/>
    <mergeCell ref="Q12:Q16"/>
    <mergeCell ref="R12:R16"/>
    <mergeCell ref="S12:S16"/>
    <mergeCell ref="T12:T16"/>
    <mergeCell ref="T17:T21"/>
    <mergeCell ref="Q22:Q26"/>
    <mergeCell ref="R22:R26"/>
    <mergeCell ref="S22:S26"/>
    <mergeCell ref="T22:T26"/>
    <mergeCell ref="U12:AA12"/>
    <mergeCell ref="V13:W13"/>
    <mergeCell ref="Z13:Z18"/>
    <mergeCell ref="Q17:Q21"/>
    <mergeCell ref="R17:R21"/>
    <mergeCell ref="S17:S21"/>
    <mergeCell ref="B7:T7"/>
    <mergeCell ref="B10:B11"/>
    <mergeCell ref="C10:C11"/>
    <mergeCell ref="D10:D11"/>
    <mergeCell ref="E10:E11"/>
    <mergeCell ref="F10:F11"/>
    <mergeCell ref="G10:O10"/>
    <mergeCell ref="R10:R11"/>
    <mergeCell ref="S10:S11"/>
    <mergeCell ref="T10:T11"/>
  </mergeCells>
  <conditionalFormatting sqref="D30:D43">
    <cfRule type="expression" dxfId="1910" priority="363" stopIfTrue="1">
      <formula>MOD(ROW(),2)</formula>
    </cfRule>
  </conditionalFormatting>
  <conditionalFormatting sqref="D36">
    <cfRule type="expression" dxfId="1909" priority="327" stopIfTrue="1">
      <formula>MOD(ROW(),2)</formula>
    </cfRule>
  </conditionalFormatting>
  <conditionalFormatting sqref="D34">
    <cfRule type="expression" dxfId="1908" priority="321" stopIfTrue="1">
      <formula>MOD(ROW(),2)</formula>
    </cfRule>
  </conditionalFormatting>
  <conditionalFormatting sqref="D37">
    <cfRule type="expression" dxfId="1907" priority="319" stopIfTrue="1">
      <formula>MOD(ROW(),2)</formula>
    </cfRule>
  </conditionalFormatting>
  <conditionalFormatting sqref="D37">
    <cfRule type="expression" dxfId="1906" priority="318" stopIfTrue="1">
      <formula>MOD(ROW(),2)</formula>
    </cfRule>
  </conditionalFormatting>
  <conditionalFormatting sqref="D37">
    <cfRule type="expression" dxfId="1905" priority="317" stopIfTrue="1">
      <formula>MOD(ROW(),2)</formula>
    </cfRule>
  </conditionalFormatting>
  <conditionalFormatting sqref="D37">
    <cfRule type="expression" dxfId="1904" priority="316" stopIfTrue="1">
      <formula>MOD(ROW(),2)</formula>
    </cfRule>
  </conditionalFormatting>
  <conditionalFormatting sqref="D37">
    <cfRule type="expression" dxfId="1903" priority="315" stopIfTrue="1">
      <formula>MOD(ROW(),2)</formula>
    </cfRule>
  </conditionalFormatting>
  <conditionalFormatting sqref="D37">
    <cfRule type="expression" dxfId="1902" priority="314" stopIfTrue="1">
      <formula>MOD(ROW(),2)</formula>
    </cfRule>
  </conditionalFormatting>
  <conditionalFormatting sqref="D36">
    <cfRule type="expression" dxfId="1901" priority="313" stopIfTrue="1">
      <formula>MOD(ROW(),2)</formula>
    </cfRule>
  </conditionalFormatting>
  <conditionalFormatting sqref="D37">
    <cfRule type="expression" dxfId="1900" priority="312" stopIfTrue="1">
      <formula>MOD(ROW(),2)</formula>
    </cfRule>
  </conditionalFormatting>
  <conditionalFormatting sqref="D37">
    <cfRule type="expression" dxfId="1899" priority="311" stopIfTrue="1">
      <formula>MOD(ROW(),2)</formula>
    </cfRule>
  </conditionalFormatting>
  <conditionalFormatting sqref="D37">
    <cfRule type="expression" dxfId="1898" priority="310" stopIfTrue="1">
      <formula>MOD(ROW(),2)</formula>
    </cfRule>
  </conditionalFormatting>
  <conditionalFormatting sqref="D37">
    <cfRule type="expression" dxfId="1897" priority="309" stopIfTrue="1">
      <formula>MOD(ROW(),2)</formula>
    </cfRule>
  </conditionalFormatting>
  <conditionalFormatting sqref="D37">
    <cfRule type="expression" dxfId="1896" priority="308" stopIfTrue="1">
      <formula>MOD(ROW(),2)</formula>
    </cfRule>
  </conditionalFormatting>
  <conditionalFormatting sqref="D36">
    <cfRule type="expression" dxfId="1895" priority="307" stopIfTrue="1">
      <formula>MOD(ROW(),2)</formula>
    </cfRule>
  </conditionalFormatting>
  <conditionalFormatting sqref="D37">
    <cfRule type="expression" dxfId="1894" priority="306" stopIfTrue="1">
      <formula>MOD(ROW(),2)</formula>
    </cfRule>
  </conditionalFormatting>
  <conditionalFormatting sqref="D36">
    <cfRule type="expression" dxfId="1893" priority="305" stopIfTrue="1">
      <formula>MOD(ROW(),2)</formula>
    </cfRule>
  </conditionalFormatting>
  <conditionalFormatting sqref="D36">
    <cfRule type="expression" dxfId="1892" priority="304" stopIfTrue="1">
      <formula>MOD(ROW(),2)</formula>
    </cfRule>
  </conditionalFormatting>
  <conditionalFormatting sqref="D36">
    <cfRule type="expression" dxfId="1891" priority="303" stopIfTrue="1">
      <formula>MOD(ROW(),2)</formula>
    </cfRule>
  </conditionalFormatting>
  <conditionalFormatting sqref="D36">
    <cfRule type="expression" dxfId="1890" priority="302" stopIfTrue="1">
      <formula>MOD(ROW(),2)</formula>
    </cfRule>
  </conditionalFormatting>
  <conditionalFormatting sqref="D36">
    <cfRule type="expression" dxfId="1889" priority="301" stopIfTrue="1">
      <formula>MOD(ROW(),2)</formula>
    </cfRule>
  </conditionalFormatting>
  <conditionalFormatting sqref="D38">
    <cfRule type="expression" dxfId="1888" priority="362" stopIfTrue="1">
      <formula>MOD(ROW(),2)</formula>
    </cfRule>
  </conditionalFormatting>
  <conditionalFormatting sqref="D38">
    <cfRule type="expression" dxfId="1887" priority="361" stopIfTrue="1">
      <formula>MOD(ROW(),2)</formula>
    </cfRule>
  </conditionalFormatting>
  <conditionalFormatting sqref="D38">
    <cfRule type="expression" dxfId="1886" priority="360" stopIfTrue="1">
      <formula>MOD(ROW(),2)</formula>
    </cfRule>
  </conditionalFormatting>
  <conditionalFormatting sqref="D38">
    <cfRule type="expression" dxfId="1885" priority="359" stopIfTrue="1">
      <formula>MOD(ROW(),2)</formula>
    </cfRule>
  </conditionalFormatting>
  <conditionalFormatting sqref="D38">
    <cfRule type="expression" dxfId="1884" priority="358" stopIfTrue="1">
      <formula>MOD(ROW(),2)</formula>
    </cfRule>
  </conditionalFormatting>
  <conditionalFormatting sqref="D38">
    <cfRule type="expression" dxfId="1883" priority="357" stopIfTrue="1">
      <formula>MOD(ROW(),2)</formula>
    </cfRule>
  </conditionalFormatting>
  <conditionalFormatting sqref="D38">
    <cfRule type="expression" dxfId="1882" priority="356" stopIfTrue="1">
      <formula>MOD(ROW(),2)</formula>
    </cfRule>
  </conditionalFormatting>
  <conditionalFormatting sqref="D37">
    <cfRule type="expression" dxfId="1881" priority="355" stopIfTrue="1">
      <formula>MOD(ROW(),2)</formula>
    </cfRule>
  </conditionalFormatting>
  <conditionalFormatting sqref="D38">
    <cfRule type="expression" dxfId="1880" priority="354" stopIfTrue="1">
      <formula>MOD(ROW(),2)</formula>
    </cfRule>
  </conditionalFormatting>
  <conditionalFormatting sqref="D38">
    <cfRule type="expression" dxfId="1879" priority="353" stopIfTrue="1">
      <formula>MOD(ROW(),2)</formula>
    </cfRule>
  </conditionalFormatting>
  <conditionalFormatting sqref="D38">
    <cfRule type="expression" dxfId="1878" priority="352" stopIfTrue="1">
      <formula>MOD(ROW(),2)</formula>
    </cfRule>
  </conditionalFormatting>
  <conditionalFormatting sqref="D38">
    <cfRule type="expression" dxfId="1877" priority="351" stopIfTrue="1">
      <formula>MOD(ROW(),2)</formula>
    </cfRule>
  </conditionalFormatting>
  <conditionalFormatting sqref="D38">
    <cfRule type="expression" dxfId="1876" priority="350" stopIfTrue="1">
      <formula>MOD(ROW(),2)</formula>
    </cfRule>
  </conditionalFormatting>
  <conditionalFormatting sqref="D37">
    <cfRule type="expression" dxfId="1875" priority="349" stopIfTrue="1">
      <formula>MOD(ROW(),2)</formula>
    </cfRule>
  </conditionalFormatting>
  <conditionalFormatting sqref="D38">
    <cfRule type="expression" dxfId="1874" priority="348" stopIfTrue="1">
      <formula>MOD(ROW(),2)</formula>
    </cfRule>
  </conditionalFormatting>
  <conditionalFormatting sqref="D37">
    <cfRule type="expression" dxfId="1873" priority="347" stopIfTrue="1">
      <formula>MOD(ROW(),2)</formula>
    </cfRule>
  </conditionalFormatting>
  <conditionalFormatting sqref="D37">
    <cfRule type="expression" dxfId="1872" priority="346" stopIfTrue="1">
      <formula>MOD(ROW(),2)</formula>
    </cfRule>
  </conditionalFormatting>
  <conditionalFormatting sqref="D37">
    <cfRule type="expression" dxfId="1871" priority="345" stopIfTrue="1">
      <formula>MOD(ROW(),2)</formula>
    </cfRule>
  </conditionalFormatting>
  <conditionalFormatting sqref="D37">
    <cfRule type="expression" dxfId="1870" priority="344" stopIfTrue="1">
      <formula>MOD(ROW(),2)</formula>
    </cfRule>
  </conditionalFormatting>
  <conditionalFormatting sqref="D37">
    <cfRule type="expression" dxfId="1869" priority="343" stopIfTrue="1">
      <formula>MOD(ROW(),2)</formula>
    </cfRule>
  </conditionalFormatting>
  <conditionalFormatting sqref="D36">
    <cfRule type="expression" dxfId="1868" priority="342" stopIfTrue="1">
      <formula>MOD(ROW(),2)</formula>
    </cfRule>
  </conditionalFormatting>
  <conditionalFormatting sqref="D36">
    <cfRule type="expression" dxfId="1867" priority="341" stopIfTrue="1">
      <formula>MOD(ROW(),2)</formula>
    </cfRule>
  </conditionalFormatting>
  <conditionalFormatting sqref="D36">
    <cfRule type="expression" dxfId="1866" priority="340" stopIfTrue="1">
      <formula>MOD(ROW(),2)</formula>
    </cfRule>
  </conditionalFormatting>
  <conditionalFormatting sqref="D36">
    <cfRule type="expression" dxfId="1865" priority="339" stopIfTrue="1">
      <formula>MOD(ROW(),2)</formula>
    </cfRule>
  </conditionalFormatting>
  <conditionalFormatting sqref="D36">
    <cfRule type="expression" dxfId="1864" priority="338" stopIfTrue="1">
      <formula>MOD(ROW(),2)</formula>
    </cfRule>
  </conditionalFormatting>
  <conditionalFormatting sqref="D36">
    <cfRule type="expression" dxfId="1863" priority="337" stopIfTrue="1">
      <formula>MOD(ROW(),2)</formula>
    </cfRule>
  </conditionalFormatting>
  <conditionalFormatting sqref="D36">
    <cfRule type="expression" dxfId="1862" priority="336" stopIfTrue="1">
      <formula>MOD(ROW(),2)</formula>
    </cfRule>
  </conditionalFormatting>
  <conditionalFormatting sqref="D36">
    <cfRule type="expression" dxfId="1861" priority="335" stopIfTrue="1">
      <formula>MOD(ROW(),2)</formula>
    </cfRule>
  </conditionalFormatting>
  <conditionalFormatting sqref="D35">
    <cfRule type="expression" dxfId="1860" priority="334" stopIfTrue="1">
      <formula>MOD(ROW(),2)</formula>
    </cfRule>
  </conditionalFormatting>
  <conditionalFormatting sqref="D36">
    <cfRule type="expression" dxfId="1859" priority="333" stopIfTrue="1">
      <formula>MOD(ROW(),2)</formula>
    </cfRule>
  </conditionalFormatting>
  <conditionalFormatting sqref="D36">
    <cfRule type="expression" dxfId="1858" priority="332" stopIfTrue="1">
      <formula>MOD(ROW(),2)</formula>
    </cfRule>
  </conditionalFormatting>
  <conditionalFormatting sqref="D36">
    <cfRule type="expression" dxfId="1857" priority="331" stopIfTrue="1">
      <formula>MOD(ROW(),2)</formula>
    </cfRule>
  </conditionalFormatting>
  <conditionalFormatting sqref="D36">
    <cfRule type="expression" dxfId="1856" priority="330" stopIfTrue="1">
      <formula>MOD(ROW(),2)</formula>
    </cfRule>
  </conditionalFormatting>
  <conditionalFormatting sqref="D36">
    <cfRule type="expression" dxfId="1855" priority="329" stopIfTrue="1">
      <formula>MOD(ROW(),2)</formula>
    </cfRule>
  </conditionalFormatting>
  <conditionalFormatting sqref="D35">
    <cfRule type="expression" dxfId="1854" priority="328" stopIfTrue="1">
      <formula>MOD(ROW(),2)</formula>
    </cfRule>
  </conditionalFormatting>
  <conditionalFormatting sqref="D35">
    <cfRule type="expression" dxfId="1853" priority="326" stopIfTrue="1">
      <formula>MOD(ROW(),2)</formula>
    </cfRule>
  </conditionalFormatting>
  <conditionalFormatting sqref="D35">
    <cfRule type="expression" dxfId="1852" priority="325" stopIfTrue="1">
      <formula>MOD(ROW(),2)</formula>
    </cfRule>
  </conditionalFormatting>
  <conditionalFormatting sqref="D35">
    <cfRule type="expression" dxfId="1851" priority="324" stopIfTrue="1">
      <formula>MOD(ROW(),2)</formula>
    </cfRule>
  </conditionalFormatting>
  <conditionalFormatting sqref="D35">
    <cfRule type="expression" dxfId="1850" priority="323" stopIfTrue="1">
      <formula>MOD(ROW(),2)</formula>
    </cfRule>
  </conditionalFormatting>
  <conditionalFormatting sqref="D35">
    <cfRule type="expression" dxfId="1849" priority="322" stopIfTrue="1">
      <formula>MOD(ROW(),2)</formula>
    </cfRule>
  </conditionalFormatting>
  <conditionalFormatting sqref="D37">
    <cfRule type="expression" dxfId="1848" priority="320" stopIfTrue="1">
      <formula>MOD(ROW(),2)</formula>
    </cfRule>
  </conditionalFormatting>
  <conditionalFormatting sqref="D34">
    <cfRule type="expression" dxfId="1847" priority="300" stopIfTrue="1">
      <formula>MOD(ROW(),2)</formula>
    </cfRule>
  </conditionalFormatting>
  <conditionalFormatting sqref="D32">
    <cfRule type="expression" dxfId="1846" priority="299" stopIfTrue="1">
      <formula>MOD(ROW(),2)</formula>
    </cfRule>
  </conditionalFormatting>
  <conditionalFormatting sqref="D35">
    <cfRule type="expression" dxfId="1845" priority="298" stopIfTrue="1">
      <formula>MOD(ROW(),2)</formula>
    </cfRule>
  </conditionalFormatting>
  <conditionalFormatting sqref="D35">
    <cfRule type="expression" dxfId="1844" priority="297" stopIfTrue="1">
      <formula>MOD(ROW(),2)</formula>
    </cfRule>
  </conditionalFormatting>
  <conditionalFormatting sqref="D35">
    <cfRule type="expression" dxfId="1843" priority="296" stopIfTrue="1">
      <formula>MOD(ROW(),2)</formula>
    </cfRule>
  </conditionalFormatting>
  <conditionalFormatting sqref="D35">
    <cfRule type="expression" dxfId="1842" priority="295" stopIfTrue="1">
      <formula>MOD(ROW(),2)</formula>
    </cfRule>
  </conditionalFormatting>
  <conditionalFormatting sqref="D35">
    <cfRule type="expression" dxfId="1841" priority="294" stopIfTrue="1">
      <formula>MOD(ROW(),2)</formula>
    </cfRule>
  </conditionalFormatting>
  <conditionalFormatting sqref="D35">
    <cfRule type="expression" dxfId="1840" priority="293" stopIfTrue="1">
      <formula>MOD(ROW(),2)</formula>
    </cfRule>
  </conditionalFormatting>
  <conditionalFormatting sqref="D34">
    <cfRule type="expression" dxfId="1839" priority="292" stopIfTrue="1">
      <formula>MOD(ROW(),2)</formula>
    </cfRule>
  </conditionalFormatting>
  <conditionalFormatting sqref="D35">
    <cfRule type="expression" dxfId="1838" priority="291" stopIfTrue="1">
      <formula>MOD(ROW(),2)</formula>
    </cfRule>
  </conditionalFormatting>
  <conditionalFormatting sqref="D35">
    <cfRule type="expression" dxfId="1837" priority="290" stopIfTrue="1">
      <formula>MOD(ROW(),2)</formula>
    </cfRule>
  </conditionalFormatting>
  <conditionalFormatting sqref="D35">
    <cfRule type="expression" dxfId="1836" priority="289" stopIfTrue="1">
      <formula>MOD(ROW(),2)</formula>
    </cfRule>
  </conditionalFormatting>
  <conditionalFormatting sqref="D35">
    <cfRule type="expression" dxfId="1835" priority="288" stopIfTrue="1">
      <formula>MOD(ROW(),2)</formula>
    </cfRule>
  </conditionalFormatting>
  <conditionalFormatting sqref="D35">
    <cfRule type="expression" dxfId="1834" priority="287" stopIfTrue="1">
      <formula>MOD(ROW(),2)</formula>
    </cfRule>
  </conditionalFormatting>
  <conditionalFormatting sqref="D34">
    <cfRule type="expression" dxfId="1833" priority="286" stopIfTrue="1">
      <formula>MOD(ROW(),2)</formula>
    </cfRule>
  </conditionalFormatting>
  <conditionalFormatting sqref="D35">
    <cfRule type="expression" dxfId="1832" priority="285" stopIfTrue="1">
      <formula>MOD(ROW(),2)</formula>
    </cfRule>
  </conditionalFormatting>
  <conditionalFormatting sqref="D34">
    <cfRule type="expression" dxfId="1831" priority="284" stopIfTrue="1">
      <formula>MOD(ROW(),2)</formula>
    </cfRule>
  </conditionalFormatting>
  <conditionalFormatting sqref="D34">
    <cfRule type="expression" dxfId="1830" priority="283" stopIfTrue="1">
      <formula>MOD(ROW(),2)</formula>
    </cfRule>
  </conditionalFormatting>
  <conditionalFormatting sqref="D34">
    <cfRule type="expression" dxfId="1829" priority="282" stopIfTrue="1">
      <formula>MOD(ROW(),2)</formula>
    </cfRule>
  </conditionalFormatting>
  <conditionalFormatting sqref="D34">
    <cfRule type="expression" dxfId="1828" priority="281" stopIfTrue="1">
      <formula>MOD(ROW(),2)</formula>
    </cfRule>
  </conditionalFormatting>
  <conditionalFormatting sqref="D34">
    <cfRule type="expression" dxfId="1827" priority="280" stopIfTrue="1">
      <formula>MOD(ROW(),2)</formula>
    </cfRule>
  </conditionalFormatting>
  <conditionalFormatting sqref="D36">
    <cfRule type="expression" dxfId="1826" priority="279" stopIfTrue="1">
      <formula>MOD(ROW(),2)</formula>
    </cfRule>
  </conditionalFormatting>
  <conditionalFormatting sqref="D36">
    <cfRule type="expression" dxfId="1825" priority="278" stopIfTrue="1">
      <formula>MOD(ROW(),2)</formula>
    </cfRule>
  </conditionalFormatting>
  <conditionalFormatting sqref="D36">
    <cfRule type="expression" dxfId="1824" priority="277" stopIfTrue="1">
      <formula>MOD(ROW(),2)</formula>
    </cfRule>
  </conditionalFormatting>
  <conditionalFormatting sqref="D36">
    <cfRule type="expression" dxfId="1823" priority="276" stopIfTrue="1">
      <formula>MOD(ROW(),2)</formula>
    </cfRule>
  </conditionalFormatting>
  <conditionalFormatting sqref="D36">
    <cfRule type="expression" dxfId="1822" priority="275" stopIfTrue="1">
      <formula>MOD(ROW(),2)</formula>
    </cfRule>
  </conditionalFormatting>
  <conditionalFormatting sqref="D36">
    <cfRule type="expression" dxfId="1821" priority="274" stopIfTrue="1">
      <formula>MOD(ROW(),2)</formula>
    </cfRule>
  </conditionalFormatting>
  <conditionalFormatting sqref="D36">
    <cfRule type="expression" dxfId="1820" priority="273" stopIfTrue="1">
      <formula>MOD(ROW(),2)</formula>
    </cfRule>
  </conditionalFormatting>
  <conditionalFormatting sqref="D35">
    <cfRule type="expression" dxfId="1819" priority="272" stopIfTrue="1">
      <formula>MOD(ROW(),2)</formula>
    </cfRule>
  </conditionalFormatting>
  <conditionalFormatting sqref="D36">
    <cfRule type="expression" dxfId="1818" priority="271" stopIfTrue="1">
      <formula>MOD(ROW(),2)</formula>
    </cfRule>
  </conditionalFormatting>
  <conditionalFormatting sqref="D36">
    <cfRule type="expression" dxfId="1817" priority="270" stopIfTrue="1">
      <formula>MOD(ROW(),2)</formula>
    </cfRule>
  </conditionalFormatting>
  <conditionalFormatting sqref="D36">
    <cfRule type="expression" dxfId="1816" priority="269" stopIfTrue="1">
      <formula>MOD(ROW(),2)</formula>
    </cfRule>
  </conditionalFormatting>
  <conditionalFormatting sqref="D36">
    <cfRule type="expression" dxfId="1815" priority="268" stopIfTrue="1">
      <formula>MOD(ROW(),2)</formula>
    </cfRule>
  </conditionalFormatting>
  <conditionalFormatting sqref="D36">
    <cfRule type="expression" dxfId="1814" priority="267" stopIfTrue="1">
      <formula>MOD(ROW(),2)</formula>
    </cfRule>
  </conditionalFormatting>
  <conditionalFormatting sqref="D35">
    <cfRule type="expression" dxfId="1813" priority="266" stopIfTrue="1">
      <formula>MOD(ROW(),2)</formula>
    </cfRule>
  </conditionalFormatting>
  <conditionalFormatting sqref="D36">
    <cfRule type="expression" dxfId="1812" priority="265" stopIfTrue="1">
      <formula>MOD(ROW(),2)</formula>
    </cfRule>
  </conditionalFormatting>
  <conditionalFormatting sqref="D35">
    <cfRule type="expression" dxfId="1811" priority="264" stopIfTrue="1">
      <formula>MOD(ROW(),2)</formula>
    </cfRule>
  </conditionalFormatting>
  <conditionalFormatting sqref="D35">
    <cfRule type="expression" dxfId="1810" priority="263" stopIfTrue="1">
      <formula>MOD(ROW(),2)</formula>
    </cfRule>
  </conditionalFormatting>
  <conditionalFormatting sqref="D35">
    <cfRule type="expression" dxfId="1809" priority="262" stopIfTrue="1">
      <formula>MOD(ROW(),2)</formula>
    </cfRule>
  </conditionalFormatting>
  <conditionalFormatting sqref="D35">
    <cfRule type="expression" dxfId="1808" priority="261" stopIfTrue="1">
      <formula>MOD(ROW(),2)</formula>
    </cfRule>
  </conditionalFormatting>
  <conditionalFormatting sqref="D35">
    <cfRule type="expression" dxfId="1807" priority="260" stopIfTrue="1">
      <formula>MOD(ROW(),2)</formula>
    </cfRule>
  </conditionalFormatting>
  <conditionalFormatting sqref="D34">
    <cfRule type="expression" dxfId="1806" priority="259" stopIfTrue="1">
      <formula>MOD(ROW(),2)</formula>
    </cfRule>
  </conditionalFormatting>
  <conditionalFormatting sqref="D34">
    <cfRule type="expression" dxfId="1805" priority="258" stopIfTrue="1">
      <formula>MOD(ROW(),2)</formula>
    </cfRule>
  </conditionalFormatting>
  <conditionalFormatting sqref="D34">
    <cfRule type="expression" dxfId="1804" priority="257" stopIfTrue="1">
      <formula>MOD(ROW(),2)</formula>
    </cfRule>
  </conditionalFormatting>
  <conditionalFormatting sqref="D34">
    <cfRule type="expression" dxfId="1803" priority="256" stopIfTrue="1">
      <formula>MOD(ROW(),2)</formula>
    </cfRule>
  </conditionalFormatting>
  <conditionalFormatting sqref="D34">
    <cfRule type="expression" dxfId="1802" priority="255" stopIfTrue="1">
      <formula>MOD(ROW(),2)</formula>
    </cfRule>
  </conditionalFormatting>
  <conditionalFormatting sqref="D34">
    <cfRule type="expression" dxfId="1801" priority="254" stopIfTrue="1">
      <formula>MOD(ROW(),2)</formula>
    </cfRule>
  </conditionalFormatting>
  <conditionalFormatting sqref="D34">
    <cfRule type="expression" dxfId="1800" priority="253" stopIfTrue="1">
      <formula>MOD(ROW(),2)</formula>
    </cfRule>
  </conditionalFormatting>
  <conditionalFormatting sqref="D34">
    <cfRule type="expression" dxfId="1799" priority="252" stopIfTrue="1">
      <formula>MOD(ROW(),2)</formula>
    </cfRule>
  </conditionalFormatting>
  <conditionalFormatting sqref="D33">
    <cfRule type="expression" dxfId="1798" priority="251" stopIfTrue="1">
      <formula>MOD(ROW(),2)</formula>
    </cfRule>
  </conditionalFormatting>
  <conditionalFormatting sqref="D34">
    <cfRule type="expression" dxfId="1797" priority="250" stopIfTrue="1">
      <formula>MOD(ROW(),2)</formula>
    </cfRule>
  </conditionalFormatting>
  <conditionalFormatting sqref="D34">
    <cfRule type="expression" dxfId="1796" priority="249" stopIfTrue="1">
      <formula>MOD(ROW(),2)</formula>
    </cfRule>
  </conditionalFormatting>
  <conditionalFormatting sqref="D34">
    <cfRule type="expression" dxfId="1795" priority="248" stopIfTrue="1">
      <formula>MOD(ROW(),2)</formula>
    </cfRule>
  </conditionalFormatting>
  <conditionalFormatting sqref="D34">
    <cfRule type="expression" dxfId="1794" priority="247" stopIfTrue="1">
      <formula>MOD(ROW(),2)</formula>
    </cfRule>
  </conditionalFormatting>
  <conditionalFormatting sqref="D34">
    <cfRule type="expression" dxfId="1793" priority="246" stopIfTrue="1">
      <formula>MOD(ROW(),2)</formula>
    </cfRule>
  </conditionalFormatting>
  <conditionalFormatting sqref="D33">
    <cfRule type="expression" dxfId="1792" priority="245" stopIfTrue="1">
      <formula>MOD(ROW(),2)</formula>
    </cfRule>
  </conditionalFormatting>
  <conditionalFormatting sqref="D33">
    <cfRule type="expression" dxfId="1791" priority="244" stopIfTrue="1">
      <formula>MOD(ROW(),2)</formula>
    </cfRule>
  </conditionalFormatting>
  <conditionalFormatting sqref="D33">
    <cfRule type="expression" dxfId="1790" priority="243" stopIfTrue="1">
      <formula>MOD(ROW(),2)</formula>
    </cfRule>
  </conditionalFormatting>
  <conditionalFormatting sqref="D33">
    <cfRule type="expression" dxfId="1789" priority="242" stopIfTrue="1">
      <formula>MOD(ROW(),2)</formula>
    </cfRule>
  </conditionalFormatting>
  <conditionalFormatting sqref="D33">
    <cfRule type="expression" dxfId="1788" priority="241" stopIfTrue="1">
      <formula>MOD(ROW(),2)</formula>
    </cfRule>
  </conditionalFormatting>
  <conditionalFormatting sqref="D33">
    <cfRule type="expression" dxfId="1787" priority="240" stopIfTrue="1">
      <formula>MOD(ROW(),2)</formula>
    </cfRule>
  </conditionalFormatting>
  <conditionalFormatting sqref="D35">
    <cfRule type="expression" dxfId="1786" priority="239" stopIfTrue="1">
      <formula>MOD(ROW(),2)</formula>
    </cfRule>
  </conditionalFormatting>
  <conditionalFormatting sqref="D35">
    <cfRule type="expression" dxfId="1785" priority="238" stopIfTrue="1">
      <formula>MOD(ROW(),2)</formula>
    </cfRule>
  </conditionalFormatting>
  <conditionalFormatting sqref="D33">
    <cfRule type="expression" dxfId="1784" priority="237" stopIfTrue="1">
      <formula>MOD(ROW(),2)</formula>
    </cfRule>
  </conditionalFormatting>
  <conditionalFormatting sqref="D36">
    <cfRule type="expression" dxfId="1783" priority="236" stopIfTrue="1">
      <formula>MOD(ROW(),2)</formula>
    </cfRule>
  </conditionalFormatting>
  <conditionalFormatting sqref="D36">
    <cfRule type="expression" dxfId="1782" priority="235" stopIfTrue="1">
      <formula>MOD(ROW(),2)</formula>
    </cfRule>
  </conditionalFormatting>
  <conditionalFormatting sqref="D36">
    <cfRule type="expression" dxfId="1781" priority="234" stopIfTrue="1">
      <formula>MOD(ROW(),2)</formula>
    </cfRule>
  </conditionalFormatting>
  <conditionalFormatting sqref="D36">
    <cfRule type="expression" dxfId="1780" priority="233" stopIfTrue="1">
      <formula>MOD(ROW(),2)</formula>
    </cfRule>
  </conditionalFormatting>
  <conditionalFormatting sqref="D36">
    <cfRule type="expression" dxfId="1779" priority="232" stopIfTrue="1">
      <formula>MOD(ROW(),2)</formula>
    </cfRule>
  </conditionalFormatting>
  <conditionalFormatting sqref="D36">
    <cfRule type="expression" dxfId="1778" priority="231" stopIfTrue="1">
      <formula>MOD(ROW(),2)</formula>
    </cfRule>
  </conditionalFormatting>
  <conditionalFormatting sqref="D35">
    <cfRule type="expression" dxfId="1777" priority="230" stopIfTrue="1">
      <formula>MOD(ROW(),2)</formula>
    </cfRule>
  </conditionalFormatting>
  <conditionalFormatting sqref="D36">
    <cfRule type="expression" dxfId="1776" priority="229" stopIfTrue="1">
      <formula>MOD(ROW(),2)</formula>
    </cfRule>
  </conditionalFormatting>
  <conditionalFormatting sqref="D36">
    <cfRule type="expression" dxfId="1775" priority="228" stopIfTrue="1">
      <formula>MOD(ROW(),2)</formula>
    </cfRule>
  </conditionalFormatting>
  <conditionalFormatting sqref="D36">
    <cfRule type="expression" dxfId="1774" priority="227" stopIfTrue="1">
      <formula>MOD(ROW(),2)</formula>
    </cfRule>
  </conditionalFormatting>
  <conditionalFormatting sqref="D36">
    <cfRule type="expression" dxfId="1773" priority="226" stopIfTrue="1">
      <formula>MOD(ROW(),2)</formula>
    </cfRule>
  </conditionalFormatting>
  <conditionalFormatting sqref="D36">
    <cfRule type="expression" dxfId="1772" priority="225" stopIfTrue="1">
      <formula>MOD(ROW(),2)</formula>
    </cfRule>
  </conditionalFormatting>
  <conditionalFormatting sqref="D35">
    <cfRule type="expression" dxfId="1771" priority="224" stopIfTrue="1">
      <formula>MOD(ROW(),2)</formula>
    </cfRule>
  </conditionalFormatting>
  <conditionalFormatting sqref="D36">
    <cfRule type="expression" dxfId="1770" priority="223" stopIfTrue="1">
      <formula>MOD(ROW(),2)</formula>
    </cfRule>
  </conditionalFormatting>
  <conditionalFormatting sqref="D35">
    <cfRule type="expression" dxfId="1769" priority="222" stopIfTrue="1">
      <formula>MOD(ROW(),2)</formula>
    </cfRule>
  </conditionalFormatting>
  <conditionalFormatting sqref="D35">
    <cfRule type="expression" dxfId="1768" priority="221" stopIfTrue="1">
      <formula>MOD(ROW(),2)</formula>
    </cfRule>
  </conditionalFormatting>
  <conditionalFormatting sqref="D35">
    <cfRule type="expression" dxfId="1767" priority="220" stopIfTrue="1">
      <formula>MOD(ROW(),2)</formula>
    </cfRule>
  </conditionalFormatting>
  <conditionalFormatting sqref="D35">
    <cfRule type="expression" dxfId="1766" priority="219" stopIfTrue="1">
      <formula>MOD(ROW(),2)</formula>
    </cfRule>
  </conditionalFormatting>
  <conditionalFormatting sqref="D35">
    <cfRule type="expression" dxfId="1765" priority="218" stopIfTrue="1">
      <formula>MOD(ROW(),2)</formula>
    </cfRule>
  </conditionalFormatting>
  <conditionalFormatting sqref="D37">
    <cfRule type="expression" dxfId="1764" priority="217" stopIfTrue="1">
      <formula>MOD(ROW(),2)</formula>
    </cfRule>
  </conditionalFormatting>
  <conditionalFormatting sqref="D37">
    <cfRule type="expression" dxfId="1763" priority="216" stopIfTrue="1">
      <formula>MOD(ROW(),2)</formula>
    </cfRule>
  </conditionalFormatting>
  <conditionalFormatting sqref="D37">
    <cfRule type="expression" dxfId="1762" priority="215" stopIfTrue="1">
      <formula>MOD(ROW(),2)</formula>
    </cfRule>
  </conditionalFormatting>
  <conditionalFormatting sqref="D37">
    <cfRule type="expression" dxfId="1761" priority="214" stopIfTrue="1">
      <formula>MOD(ROW(),2)</formula>
    </cfRule>
  </conditionalFormatting>
  <conditionalFormatting sqref="D37">
    <cfRule type="expression" dxfId="1760" priority="213" stopIfTrue="1">
      <formula>MOD(ROW(),2)</formula>
    </cfRule>
  </conditionalFormatting>
  <conditionalFormatting sqref="D37">
    <cfRule type="expression" dxfId="1759" priority="212" stopIfTrue="1">
      <formula>MOD(ROW(),2)</formula>
    </cfRule>
  </conditionalFormatting>
  <conditionalFormatting sqref="D37">
    <cfRule type="expression" dxfId="1758" priority="211" stopIfTrue="1">
      <formula>MOD(ROW(),2)</formula>
    </cfRule>
  </conditionalFormatting>
  <conditionalFormatting sqref="D36">
    <cfRule type="expression" dxfId="1757" priority="210" stopIfTrue="1">
      <formula>MOD(ROW(),2)</formula>
    </cfRule>
  </conditionalFormatting>
  <conditionalFormatting sqref="D37">
    <cfRule type="expression" dxfId="1756" priority="209" stopIfTrue="1">
      <formula>MOD(ROW(),2)</formula>
    </cfRule>
  </conditionalFormatting>
  <conditionalFormatting sqref="D37">
    <cfRule type="expression" dxfId="1755" priority="208" stopIfTrue="1">
      <formula>MOD(ROW(),2)</formula>
    </cfRule>
  </conditionalFormatting>
  <conditionalFormatting sqref="D37">
    <cfRule type="expression" dxfId="1754" priority="207" stopIfTrue="1">
      <formula>MOD(ROW(),2)</formula>
    </cfRule>
  </conditionalFormatting>
  <conditionalFormatting sqref="D37">
    <cfRule type="expression" dxfId="1753" priority="206" stopIfTrue="1">
      <formula>MOD(ROW(),2)</formula>
    </cfRule>
  </conditionalFormatting>
  <conditionalFormatting sqref="D37">
    <cfRule type="expression" dxfId="1752" priority="205" stopIfTrue="1">
      <formula>MOD(ROW(),2)</formula>
    </cfRule>
  </conditionalFormatting>
  <conditionalFormatting sqref="D36">
    <cfRule type="expression" dxfId="1751" priority="204" stopIfTrue="1">
      <formula>MOD(ROW(),2)</formula>
    </cfRule>
  </conditionalFormatting>
  <conditionalFormatting sqref="D37">
    <cfRule type="expression" dxfId="1750" priority="203" stopIfTrue="1">
      <formula>MOD(ROW(),2)</formula>
    </cfRule>
  </conditionalFormatting>
  <conditionalFormatting sqref="D36">
    <cfRule type="expression" dxfId="1749" priority="202" stopIfTrue="1">
      <formula>MOD(ROW(),2)</formula>
    </cfRule>
  </conditionalFormatting>
  <conditionalFormatting sqref="D36">
    <cfRule type="expression" dxfId="1748" priority="201" stopIfTrue="1">
      <formula>MOD(ROW(),2)</formula>
    </cfRule>
  </conditionalFormatting>
  <conditionalFormatting sqref="D36">
    <cfRule type="expression" dxfId="1747" priority="200" stopIfTrue="1">
      <formula>MOD(ROW(),2)</formula>
    </cfRule>
  </conditionalFormatting>
  <conditionalFormatting sqref="D36">
    <cfRule type="expression" dxfId="1746" priority="199" stopIfTrue="1">
      <formula>MOD(ROW(),2)</formula>
    </cfRule>
  </conditionalFormatting>
  <conditionalFormatting sqref="D36">
    <cfRule type="expression" dxfId="1745" priority="198" stopIfTrue="1">
      <formula>MOD(ROW(),2)</formula>
    </cfRule>
  </conditionalFormatting>
  <conditionalFormatting sqref="D35">
    <cfRule type="expression" dxfId="1744" priority="197" stopIfTrue="1">
      <formula>MOD(ROW(),2)</formula>
    </cfRule>
  </conditionalFormatting>
  <conditionalFormatting sqref="D35">
    <cfRule type="expression" dxfId="1743" priority="196" stopIfTrue="1">
      <formula>MOD(ROW(),2)</formula>
    </cfRule>
  </conditionalFormatting>
  <conditionalFormatting sqref="D35">
    <cfRule type="expression" dxfId="1742" priority="195" stopIfTrue="1">
      <formula>MOD(ROW(),2)</formula>
    </cfRule>
  </conditionalFormatting>
  <conditionalFormatting sqref="D35">
    <cfRule type="expression" dxfId="1741" priority="194" stopIfTrue="1">
      <formula>MOD(ROW(),2)</formula>
    </cfRule>
  </conditionalFormatting>
  <conditionalFormatting sqref="D35">
    <cfRule type="expression" dxfId="1740" priority="193" stopIfTrue="1">
      <formula>MOD(ROW(),2)</formula>
    </cfRule>
  </conditionalFormatting>
  <conditionalFormatting sqref="D35">
    <cfRule type="expression" dxfId="1739" priority="192" stopIfTrue="1">
      <formula>MOD(ROW(),2)</formula>
    </cfRule>
  </conditionalFormatting>
  <conditionalFormatting sqref="D35">
    <cfRule type="expression" dxfId="1738" priority="191" stopIfTrue="1">
      <formula>MOD(ROW(),2)</formula>
    </cfRule>
  </conditionalFormatting>
  <conditionalFormatting sqref="D35">
    <cfRule type="expression" dxfId="1737" priority="190" stopIfTrue="1">
      <formula>MOD(ROW(),2)</formula>
    </cfRule>
  </conditionalFormatting>
  <conditionalFormatting sqref="D34">
    <cfRule type="expression" dxfId="1736" priority="189" stopIfTrue="1">
      <formula>MOD(ROW(),2)</formula>
    </cfRule>
  </conditionalFormatting>
  <conditionalFormatting sqref="D35">
    <cfRule type="expression" dxfId="1735" priority="188" stopIfTrue="1">
      <formula>MOD(ROW(),2)</formula>
    </cfRule>
  </conditionalFormatting>
  <conditionalFormatting sqref="D35">
    <cfRule type="expression" dxfId="1734" priority="187" stopIfTrue="1">
      <formula>MOD(ROW(),2)</formula>
    </cfRule>
  </conditionalFormatting>
  <conditionalFormatting sqref="D35">
    <cfRule type="expression" dxfId="1733" priority="186" stopIfTrue="1">
      <formula>MOD(ROW(),2)</formula>
    </cfRule>
  </conditionalFormatting>
  <conditionalFormatting sqref="D35">
    <cfRule type="expression" dxfId="1732" priority="185" stopIfTrue="1">
      <formula>MOD(ROW(),2)</formula>
    </cfRule>
  </conditionalFormatting>
  <conditionalFormatting sqref="D35">
    <cfRule type="expression" dxfId="1731" priority="184" stopIfTrue="1">
      <formula>MOD(ROW(),2)</formula>
    </cfRule>
  </conditionalFormatting>
  <conditionalFormatting sqref="D34">
    <cfRule type="expression" dxfId="1730" priority="183" stopIfTrue="1">
      <formula>MOD(ROW(),2)</formula>
    </cfRule>
  </conditionalFormatting>
  <conditionalFormatting sqref="D34">
    <cfRule type="expression" dxfId="1729" priority="182" stopIfTrue="1">
      <formula>MOD(ROW(),2)</formula>
    </cfRule>
  </conditionalFormatting>
  <conditionalFormatting sqref="D34">
    <cfRule type="expression" dxfId="1728" priority="181" stopIfTrue="1">
      <formula>MOD(ROW(),2)</formula>
    </cfRule>
  </conditionalFormatting>
  <conditionalFormatting sqref="D34">
    <cfRule type="expression" dxfId="1727" priority="180" stopIfTrue="1">
      <formula>MOD(ROW(),2)</formula>
    </cfRule>
  </conditionalFormatting>
  <conditionalFormatting sqref="D34">
    <cfRule type="expression" dxfId="1726" priority="179" stopIfTrue="1">
      <formula>MOD(ROW(),2)</formula>
    </cfRule>
  </conditionalFormatting>
  <conditionalFormatting sqref="D34">
    <cfRule type="expression" dxfId="1725" priority="178" stopIfTrue="1">
      <formula>MOD(ROW(),2)</formula>
    </cfRule>
  </conditionalFormatting>
  <conditionalFormatting sqref="D36">
    <cfRule type="expression" dxfId="1724" priority="177" stopIfTrue="1">
      <formula>MOD(ROW(),2)</formula>
    </cfRule>
  </conditionalFormatting>
  <conditionalFormatting sqref="D33">
    <cfRule type="expression" dxfId="1723" priority="176" stopIfTrue="1">
      <formula>MOD(ROW(),2)</formula>
    </cfRule>
  </conditionalFormatting>
  <conditionalFormatting sqref="D31">
    <cfRule type="expression" dxfId="1722" priority="175" stopIfTrue="1">
      <formula>MOD(ROW(),2)</formula>
    </cfRule>
  </conditionalFormatting>
  <conditionalFormatting sqref="D34">
    <cfRule type="expression" dxfId="1721" priority="174" stopIfTrue="1">
      <formula>MOD(ROW(),2)</formula>
    </cfRule>
  </conditionalFormatting>
  <conditionalFormatting sqref="D34">
    <cfRule type="expression" dxfId="1720" priority="173" stopIfTrue="1">
      <formula>MOD(ROW(),2)</formula>
    </cfRule>
  </conditionalFormatting>
  <conditionalFormatting sqref="D34">
    <cfRule type="expression" dxfId="1719" priority="172" stopIfTrue="1">
      <formula>MOD(ROW(),2)</formula>
    </cfRule>
  </conditionalFormatting>
  <conditionalFormatting sqref="D34">
    <cfRule type="expression" dxfId="1718" priority="171" stopIfTrue="1">
      <formula>MOD(ROW(),2)</formula>
    </cfRule>
  </conditionalFormatting>
  <conditionalFormatting sqref="D34">
    <cfRule type="expression" dxfId="1717" priority="170" stopIfTrue="1">
      <formula>MOD(ROW(),2)</formula>
    </cfRule>
  </conditionalFormatting>
  <conditionalFormatting sqref="D34">
    <cfRule type="expression" dxfId="1716" priority="169" stopIfTrue="1">
      <formula>MOD(ROW(),2)</formula>
    </cfRule>
  </conditionalFormatting>
  <conditionalFormatting sqref="D33">
    <cfRule type="expression" dxfId="1715" priority="168" stopIfTrue="1">
      <formula>MOD(ROW(),2)</formula>
    </cfRule>
  </conditionalFormatting>
  <conditionalFormatting sqref="D34">
    <cfRule type="expression" dxfId="1714" priority="167" stopIfTrue="1">
      <formula>MOD(ROW(),2)</formula>
    </cfRule>
  </conditionalFormatting>
  <conditionalFormatting sqref="D34">
    <cfRule type="expression" dxfId="1713" priority="166" stopIfTrue="1">
      <formula>MOD(ROW(),2)</formula>
    </cfRule>
  </conditionalFormatting>
  <conditionalFormatting sqref="D34">
    <cfRule type="expression" dxfId="1712" priority="165" stopIfTrue="1">
      <formula>MOD(ROW(),2)</formula>
    </cfRule>
  </conditionalFormatting>
  <conditionalFormatting sqref="D34">
    <cfRule type="expression" dxfId="1711" priority="164" stopIfTrue="1">
      <formula>MOD(ROW(),2)</formula>
    </cfRule>
  </conditionalFormatting>
  <conditionalFormatting sqref="D34">
    <cfRule type="expression" dxfId="1710" priority="163" stopIfTrue="1">
      <formula>MOD(ROW(),2)</formula>
    </cfRule>
  </conditionalFormatting>
  <conditionalFormatting sqref="D33">
    <cfRule type="expression" dxfId="1709" priority="162" stopIfTrue="1">
      <formula>MOD(ROW(),2)</formula>
    </cfRule>
  </conditionalFormatting>
  <conditionalFormatting sqref="D34">
    <cfRule type="expression" dxfId="1708" priority="161" stopIfTrue="1">
      <formula>MOD(ROW(),2)</formula>
    </cfRule>
  </conditionalFormatting>
  <conditionalFormatting sqref="D33">
    <cfRule type="expression" dxfId="1707" priority="160" stopIfTrue="1">
      <formula>MOD(ROW(),2)</formula>
    </cfRule>
  </conditionalFormatting>
  <conditionalFormatting sqref="D33">
    <cfRule type="expression" dxfId="1706" priority="159" stopIfTrue="1">
      <formula>MOD(ROW(),2)</formula>
    </cfRule>
  </conditionalFormatting>
  <conditionalFormatting sqref="D33">
    <cfRule type="expression" dxfId="1705" priority="158" stopIfTrue="1">
      <formula>MOD(ROW(),2)</formula>
    </cfRule>
  </conditionalFormatting>
  <conditionalFormatting sqref="D33">
    <cfRule type="expression" dxfId="1704" priority="157" stopIfTrue="1">
      <formula>MOD(ROW(),2)</formula>
    </cfRule>
  </conditionalFormatting>
  <conditionalFormatting sqref="D33">
    <cfRule type="expression" dxfId="1703" priority="156" stopIfTrue="1">
      <formula>MOD(ROW(),2)</formula>
    </cfRule>
  </conditionalFormatting>
  <conditionalFormatting sqref="D35">
    <cfRule type="expression" dxfId="1702" priority="155" stopIfTrue="1">
      <formula>MOD(ROW(),2)</formula>
    </cfRule>
  </conditionalFormatting>
  <conditionalFormatting sqref="D35">
    <cfRule type="expression" dxfId="1701" priority="154" stopIfTrue="1">
      <formula>MOD(ROW(),2)</formula>
    </cfRule>
  </conditionalFormatting>
  <conditionalFormatting sqref="D35">
    <cfRule type="expression" dxfId="1700" priority="153" stopIfTrue="1">
      <formula>MOD(ROW(),2)</formula>
    </cfRule>
  </conditionalFormatting>
  <conditionalFormatting sqref="D35">
    <cfRule type="expression" dxfId="1699" priority="152" stopIfTrue="1">
      <formula>MOD(ROW(),2)</formula>
    </cfRule>
  </conditionalFormatting>
  <conditionalFormatting sqref="D35">
    <cfRule type="expression" dxfId="1698" priority="151" stopIfTrue="1">
      <formula>MOD(ROW(),2)</formula>
    </cfRule>
  </conditionalFormatting>
  <conditionalFormatting sqref="D35">
    <cfRule type="expression" dxfId="1697" priority="150" stopIfTrue="1">
      <formula>MOD(ROW(),2)</formula>
    </cfRule>
  </conditionalFormatting>
  <conditionalFormatting sqref="D35">
    <cfRule type="expression" dxfId="1696" priority="149" stopIfTrue="1">
      <formula>MOD(ROW(),2)</formula>
    </cfRule>
  </conditionalFormatting>
  <conditionalFormatting sqref="D34">
    <cfRule type="expression" dxfId="1695" priority="148" stopIfTrue="1">
      <formula>MOD(ROW(),2)</formula>
    </cfRule>
  </conditionalFormatting>
  <conditionalFormatting sqref="D35">
    <cfRule type="expression" dxfId="1694" priority="147" stopIfTrue="1">
      <formula>MOD(ROW(),2)</formula>
    </cfRule>
  </conditionalFormatting>
  <conditionalFormatting sqref="D35">
    <cfRule type="expression" dxfId="1693" priority="146" stopIfTrue="1">
      <formula>MOD(ROW(),2)</formula>
    </cfRule>
  </conditionalFormatting>
  <conditionalFormatting sqref="D35">
    <cfRule type="expression" dxfId="1692" priority="145" stopIfTrue="1">
      <formula>MOD(ROW(),2)</formula>
    </cfRule>
  </conditionalFormatting>
  <conditionalFormatting sqref="D35">
    <cfRule type="expression" dxfId="1691" priority="144" stopIfTrue="1">
      <formula>MOD(ROW(),2)</formula>
    </cfRule>
  </conditionalFormatting>
  <conditionalFormatting sqref="D35">
    <cfRule type="expression" dxfId="1690" priority="143" stopIfTrue="1">
      <formula>MOD(ROW(),2)</formula>
    </cfRule>
  </conditionalFormatting>
  <conditionalFormatting sqref="D34">
    <cfRule type="expression" dxfId="1689" priority="142" stopIfTrue="1">
      <formula>MOD(ROW(),2)</formula>
    </cfRule>
  </conditionalFormatting>
  <conditionalFormatting sqref="D35">
    <cfRule type="expression" dxfId="1688" priority="141" stopIfTrue="1">
      <formula>MOD(ROW(),2)</formula>
    </cfRule>
  </conditionalFormatting>
  <conditionalFormatting sqref="D34">
    <cfRule type="expression" dxfId="1687" priority="140" stopIfTrue="1">
      <formula>MOD(ROW(),2)</formula>
    </cfRule>
  </conditionalFormatting>
  <conditionalFormatting sqref="D34">
    <cfRule type="expression" dxfId="1686" priority="139" stopIfTrue="1">
      <formula>MOD(ROW(),2)</formula>
    </cfRule>
  </conditionalFormatting>
  <conditionalFormatting sqref="D34">
    <cfRule type="expression" dxfId="1685" priority="138" stopIfTrue="1">
      <formula>MOD(ROW(),2)</formula>
    </cfRule>
  </conditionalFormatting>
  <conditionalFormatting sqref="D34">
    <cfRule type="expression" dxfId="1684" priority="137" stopIfTrue="1">
      <formula>MOD(ROW(),2)</formula>
    </cfRule>
  </conditionalFormatting>
  <conditionalFormatting sqref="D34">
    <cfRule type="expression" dxfId="1683" priority="136" stopIfTrue="1">
      <formula>MOD(ROW(),2)</formula>
    </cfRule>
  </conditionalFormatting>
  <conditionalFormatting sqref="D33">
    <cfRule type="expression" dxfId="1682" priority="135" stopIfTrue="1">
      <formula>MOD(ROW(),2)</formula>
    </cfRule>
  </conditionalFormatting>
  <conditionalFormatting sqref="D33">
    <cfRule type="expression" dxfId="1681" priority="134" stopIfTrue="1">
      <formula>MOD(ROW(),2)</formula>
    </cfRule>
  </conditionalFormatting>
  <conditionalFormatting sqref="D33">
    <cfRule type="expression" dxfId="1680" priority="133" stopIfTrue="1">
      <formula>MOD(ROW(),2)</formula>
    </cfRule>
  </conditionalFormatting>
  <conditionalFormatting sqref="D33">
    <cfRule type="expression" dxfId="1679" priority="132" stopIfTrue="1">
      <formula>MOD(ROW(),2)</formula>
    </cfRule>
  </conditionalFormatting>
  <conditionalFormatting sqref="D33">
    <cfRule type="expression" dxfId="1678" priority="131" stopIfTrue="1">
      <formula>MOD(ROW(),2)</formula>
    </cfRule>
  </conditionalFormatting>
  <conditionalFormatting sqref="D33">
    <cfRule type="expression" dxfId="1677" priority="130" stopIfTrue="1">
      <formula>MOD(ROW(),2)</formula>
    </cfRule>
  </conditionalFormatting>
  <conditionalFormatting sqref="D33">
    <cfRule type="expression" dxfId="1676" priority="129" stopIfTrue="1">
      <formula>MOD(ROW(),2)</formula>
    </cfRule>
  </conditionalFormatting>
  <conditionalFormatting sqref="D33">
    <cfRule type="expression" dxfId="1675" priority="128" stopIfTrue="1">
      <formula>MOD(ROW(),2)</formula>
    </cfRule>
  </conditionalFormatting>
  <conditionalFormatting sqref="D32">
    <cfRule type="expression" dxfId="1674" priority="127" stopIfTrue="1">
      <formula>MOD(ROW(),2)</formula>
    </cfRule>
  </conditionalFormatting>
  <conditionalFormatting sqref="D33">
    <cfRule type="expression" dxfId="1673" priority="126" stopIfTrue="1">
      <formula>MOD(ROW(),2)</formula>
    </cfRule>
  </conditionalFormatting>
  <conditionalFormatting sqref="D33">
    <cfRule type="expression" dxfId="1672" priority="125" stopIfTrue="1">
      <formula>MOD(ROW(),2)</formula>
    </cfRule>
  </conditionalFormatting>
  <conditionalFormatting sqref="D33">
    <cfRule type="expression" dxfId="1671" priority="124" stopIfTrue="1">
      <formula>MOD(ROW(),2)</formula>
    </cfRule>
  </conditionalFormatting>
  <conditionalFormatting sqref="D33">
    <cfRule type="expression" dxfId="1670" priority="123" stopIfTrue="1">
      <formula>MOD(ROW(),2)</formula>
    </cfRule>
  </conditionalFormatting>
  <conditionalFormatting sqref="D33">
    <cfRule type="expression" dxfId="1669" priority="122" stopIfTrue="1">
      <formula>MOD(ROW(),2)</formula>
    </cfRule>
  </conditionalFormatting>
  <conditionalFormatting sqref="D32">
    <cfRule type="expression" dxfId="1668" priority="121" stopIfTrue="1">
      <formula>MOD(ROW(),2)</formula>
    </cfRule>
  </conditionalFormatting>
  <conditionalFormatting sqref="D32">
    <cfRule type="expression" dxfId="1667" priority="120" stopIfTrue="1">
      <formula>MOD(ROW(),2)</formula>
    </cfRule>
  </conditionalFormatting>
  <conditionalFormatting sqref="D32">
    <cfRule type="expression" dxfId="1666" priority="119" stopIfTrue="1">
      <formula>MOD(ROW(),2)</formula>
    </cfRule>
  </conditionalFormatting>
  <conditionalFormatting sqref="D32">
    <cfRule type="expression" dxfId="1665" priority="118" stopIfTrue="1">
      <formula>MOD(ROW(),2)</formula>
    </cfRule>
  </conditionalFormatting>
  <conditionalFormatting sqref="D32">
    <cfRule type="expression" dxfId="1664" priority="117" stopIfTrue="1">
      <formula>MOD(ROW(),2)</formula>
    </cfRule>
  </conditionalFormatting>
  <conditionalFormatting sqref="D32">
    <cfRule type="expression" dxfId="1663" priority="116" stopIfTrue="1">
      <formula>MOD(ROW(),2)</formula>
    </cfRule>
  </conditionalFormatting>
  <conditionalFormatting sqref="D34">
    <cfRule type="expression" dxfId="1662" priority="115" stopIfTrue="1">
      <formula>MOD(ROW(),2)</formula>
    </cfRule>
  </conditionalFormatting>
  <conditionalFormatting sqref="D35">
    <cfRule type="expression" dxfId="1661" priority="114" stopIfTrue="1">
      <formula>MOD(ROW(),2)</formula>
    </cfRule>
  </conditionalFormatting>
  <conditionalFormatting sqref="D36">
    <cfRule type="expression" dxfId="1660" priority="113" stopIfTrue="1">
      <formula>MOD(ROW(),2)</formula>
    </cfRule>
  </conditionalFormatting>
  <conditionalFormatting sqref="D36">
    <cfRule type="expression" dxfId="1659" priority="112" stopIfTrue="1">
      <formula>MOD(ROW(),2)</formula>
    </cfRule>
  </conditionalFormatting>
  <conditionalFormatting sqref="D36">
    <cfRule type="expression" dxfId="1658" priority="111" stopIfTrue="1">
      <formula>MOD(ROW(),2)</formula>
    </cfRule>
  </conditionalFormatting>
  <conditionalFormatting sqref="D36">
    <cfRule type="expression" dxfId="1657" priority="110" stopIfTrue="1">
      <formula>MOD(ROW(),2)</formula>
    </cfRule>
  </conditionalFormatting>
  <conditionalFormatting sqref="D36">
    <cfRule type="expression" dxfId="1656" priority="109" stopIfTrue="1">
      <formula>MOD(ROW(),2)</formula>
    </cfRule>
  </conditionalFormatting>
  <conditionalFormatting sqref="D36">
    <cfRule type="expression" dxfId="1655" priority="108" stopIfTrue="1">
      <formula>MOD(ROW(),2)</formula>
    </cfRule>
  </conditionalFormatting>
  <conditionalFormatting sqref="D35">
    <cfRule type="expression" dxfId="1654" priority="107" stopIfTrue="1">
      <formula>MOD(ROW(),2)</formula>
    </cfRule>
  </conditionalFormatting>
  <conditionalFormatting sqref="D36">
    <cfRule type="expression" dxfId="1653" priority="106" stopIfTrue="1">
      <formula>MOD(ROW(),2)</formula>
    </cfRule>
  </conditionalFormatting>
  <conditionalFormatting sqref="D36">
    <cfRule type="expression" dxfId="1652" priority="105" stopIfTrue="1">
      <formula>MOD(ROW(),2)</formula>
    </cfRule>
  </conditionalFormatting>
  <conditionalFormatting sqref="D36">
    <cfRule type="expression" dxfId="1651" priority="104" stopIfTrue="1">
      <formula>MOD(ROW(),2)</formula>
    </cfRule>
  </conditionalFormatting>
  <conditionalFormatting sqref="D36">
    <cfRule type="expression" dxfId="1650" priority="103" stopIfTrue="1">
      <formula>MOD(ROW(),2)</formula>
    </cfRule>
  </conditionalFormatting>
  <conditionalFormatting sqref="D36">
    <cfRule type="expression" dxfId="1649" priority="102" stopIfTrue="1">
      <formula>MOD(ROW(),2)</formula>
    </cfRule>
  </conditionalFormatting>
  <conditionalFormatting sqref="D35">
    <cfRule type="expression" dxfId="1648" priority="101" stopIfTrue="1">
      <formula>MOD(ROW(),2)</formula>
    </cfRule>
  </conditionalFormatting>
  <conditionalFormatting sqref="D36">
    <cfRule type="expression" dxfId="1647" priority="100" stopIfTrue="1">
      <formula>MOD(ROW(),2)</formula>
    </cfRule>
  </conditionalFormatting>
  <conditionalFormatting sqref="D35">
    <cfRule type="expression" dxfId="1646" priority="99" stopIfTrue="1">
      <formula>MOD(ROW(),2)</formula>
    </cfRule>
  </conditionalFormatting>
  <conditionalFormatting sqref="D35">
    <cfRule type="expression" dxfId="1645" priority="98" stopIfTrue="1">
      <formula>MOD(ROW(),2)</formula>
    </cfRule>
  </conditionalFormatting>
  <conditionalFormatting sqref="D35">
    <cfRule type="expression" dxfId="1644" priority="97" stopIfTrue="1">
      <formula>MOD(ROW(),2)</formula>
    </cfRule>
  </conditionalFormatting>
  <conditionalFormatting sqref="D35">
    <cfRule type="expression" dxfId="1643" priority="96" stopIfTrue="1">
      <formula>MOD(ROW(),2)</formula>
    </cfRule>
  </conditionalFormatting>
  <conditionalFormatting sqref="D35">
    <cfRule type="expression" dxfId="1642" priority="95" stopIfTrue="1">
      <formula>MOD(ROW(),2)</formula>
    </cfRule>
  </conditionalFormatting>
  <conditionalFormatting sqref="D37">
    <cfRule type="expression" dxfId="1641" priority="94" stopIfTrue="1">
      <formula>MOD(ROW(),2)</formula>
    </cfRule>
  </conditionalFormatting>
  <conditionalFormatting sqref="D37">
    <cfRule type="expression" dxfId="1640" priority="93" stopIfTrue="1">
      <formula>MOD(ROW(),2)</formula>
    </cfRule>
  </conditionalFormatting>
  <conditionalFormatting sqref="D37">
    <cfRule type="expression" dxfId="1639" priority="92" stopIfTrue="1">
      <formula>MOD(ROW(),2)</formula>
    </cfRule>
  </conditionalFormatting>
  <conditionalFormatting sqref="D37">
    <cfRule type="expression" dxfId="1638" priority="91" stopIfTrue="1">
      <formula>MOD(ROW(),2)</formula>
    </cfRule>
  </conditionalFormatting>
  <conditionalFormatting sqref="D37">
    <cfRule type="expression" dxfId="1637" priority="90" stopIfTrue="1">
      <formula>MOD(ROW(),2)</formula>
    </cfRule>
  </conditionalFormatting>
  <conditionalFormatting sqref="D37">
    <cfRule type="expression" dxfId="1636" priority="89" stopIfTrue="1">
      <formula>MOD(ROW(),2)</formula>
    </cfRule>
  </conditionalFormatting>
  <conditionalFormatting sqref="D37">
    <cfRule type="expression" dxfId="1635" priority="88" stopIfTrue="1">
      <formula>MOD(ROW(),2)</formula>
    </cfRule>
  </conditionalFormatting>
  <conditionalFormatting sqref="D36">
    <cfRule type="expression" dxfId="1634" priority="87" stopIfTrue="1">
      <formula>MOD(ROW(),2)</formula>
    </cfRule>
  </conditionalFormatting>
  <conditionalFormatting sqref="D37">
    <cfRule type="expression" dxfId="1633" priority="86" stopIfTrue="1">
      <formula>MOD(ROW(),2)</formula>
    </cfRule>
  </conditionalFormatting>
  <conditionalFormatting sqref="D37">
    <cfRule type="expression" dxfId="1632" priority="85" stopIfTrue="1">
      <formula>MOD(ROW(),2)</formula>
    </cfRule>
  </conditionalFormatting>
  <conditionalFormatting sqref="D37">
    <cfRule type="expression" dxfId="1631" priority="84" stopIfTrue="1">
      <formula>MOD(ROW(),2)</formula>
    </cfRule>
  </conditionalFormatting>
  <conditionalFormatting sqref="D37">
    <cfRule type="expression" dxfId="1630" priority="83" stopIfTrue="1">
      <formula>MOD(ROW(),2)</formula>
    </cfRule>
  </conditionalFormatting>
  <conditionalFormatting sqref="D37">
    <cfRule type="expression" dxfId="1629" priority="82" stopIfTrue="1">
      <formula>MOD(ROW(),2)</formula>
    </cfRule>
  </conditionalFormatting>
  <conditionalFormatting sqref="D36">
    <cfRule type="expression" dxfId="1628" priority="81" stopIfTrue="1">
      <formula>MOD(ROW(),2)</formula>
    </cfRule>
  </conditionalFormatting>
  <conditionalFormatting sqref="D37">
    <cfRule type="expression" dxfId="1627" priority="80" stopIfTrue="1">
      <formula>MOD(ROW(),2)</formula>
    </cfRule>
  </conditionalFormatting>
  <conditionalFormatting sqref="D36">
    <cfRule type="expression" dxfId="1626" priority="79" stopIfTrue="1">
      <formula>MOD(ROW(),2)</formula>
    </cfRule>
  </conditionalFormatting>
  <conditionalFormatting sqref="D36">
    <cfRule type="expression" dxfId="1625" priority="78" stopIfTrue="1">
      <formula>MOD(ROW(),2)</formula>
    </cfRule>
  </conditionalFormatting>
  <conditionalFormatting sqref="D36">
    <cfRule type="expression" dxfId="1624" priority="77" stopIfTrue="1">
      <formula>MOD(ROW(),2)</formula>
    </cfRule>
  </conditionalFormatting>
  <conditionalFormatting sqref="D36">
    <cfRule type="expression" dxfId="1623" priority="76" stopIfTrue="1">
      <formula>MOD(ROW(),2)</formula>
    </cfRule>
  </conditionalFormatting>
  <conditionalFormatting sqref="D36">
    <cfRule type="expression" dxfId="1622" priority="75" stopIfTrue="1">
      <formula>MOD(ROW(),2)</formula>
    </cfRule>
  </conditionalFormatting>
  <conditionalFormatting sqref="D35">
    <cfRule type="expression" dxfId="1621" priority="74" stopIfTrue="1">
      <formula>MOD(ROW(),2)</formula>
    </cfRule>
  </conditionalFormatting>
  <conditionalFormatting sqref="D35">
    <cfRule type="expression" dxfId="1620" priority="73" stopIfTrue="1">
      <formula>MOD(ROW(),2)</formula>
    </cfRule>
  </conditionalFormatting>
  <conditionalFormatting sqref="D35">
    <cfRule type="expression" dxfId="1619" priority="72" stopIfTrue="1">
      <formula>MOD(ROW(),2)</formula>
    </cfRule>
  </conditionalFormatting>
  <conditionalFormatting sqref="D35">
    <cfRule type="expression" dxfId="1618" priority="71" stopIfTrue="1">
      <formula>MOD(ROW(),2)</formula>
    </cfRule>
  </conditionalFormatting>
  <conditionalFormatting sqref="D35">
    <cfRule type="expression" dxfId="1617" priority="70" stopIfTrue="1">
      <formula>MOD(ROW(),2)</formula>
    </cfRule>
  </conditionalFormatting>
  <conditionalFormatting sqref="D35">
    <cfRule type="expression" dxfId="1616" priority="69" stopIfTrue="1">
      <formula>MOD(ROW(),2)</formula>
    </cfRule>
  </conditionalFormatting>
  <conditionalFormatting sqref="D35">
    <cfRule type="expression" dxfId="1615" priority="68" stopIfTrue="1">
      <formula>MOD(ROW(),2)</formula>
    </cfRule>
  </conditionalFormatting>
  <conditionalFormatting sqref="D35">
    <cfRule type="expression" dxfId="1614" priority="67" stopIfTrue="1">
      <formula>MOD(ROW(),2)</formula>
    </cfRule>
  </conditionalFormatting>
  <conditionalFormatting sqref="D35">
    <cfRule type="expression" dxfId="1613" priority="66" stopIfTrue="1">
      <formula>MOD(ROW(),2)</formula>
    </cfRule>
  </conditionalFormatting>
  <conditionalFormatting sqref="D35">
    <cfRule type="expression" dxfId="1612" priority="65" stopIfTrue="1">
      <formula>MOD(ROW(),2)</formula>
    </cfRule>
  </conditionalFormatting>
  <conditionalFormatting sqref="D35">
    <cfRule type="expression" dxfId="1611" priority="64" stopIfTrue="1">
      <formula>MOD(ROW(),2)</formula>
    </cfRule>
  </conditionalFormatting>
  <conditionalFormatting sqref="D35">
    <cfRule type="expression" dxfId="1610" priority="63" stopIfTrue="1">
      <formula>MOD(ROW(),2)</formula>
    </cfRule>
  </conditionalFormatting>
  <conditionalFormatting sqref="D35">
    <cfRule type="expression" dxfId="1609" priority="62" stopIfTrue="1">
      <formula>MOD(ROW(),2)</formula>
    </cfRule>
  </conditionalFormatting>
  <conditionalFormatting sqref="D36">
    <cfRule type="expression" dxfId="1608" priority="61" stopIfTrue="1">
      <formula>MOD(ROW(),2)</formula>
    </cfRule>
  </conditionalFormatting>
  <conditionalFormatting sqref="D35">
    <cfRule type="expression" dxfId="1607" priority="60" stopIfTrue="1">
      <formula>MOD(ROW(),2)</formula>
    </cfRule>
  </conditionalFormatting>
  <conditionalFormatting sqref="D35">
    <cfRule type="expression" dxfId="1606" priority="59" stopIfTrue="1">
      <formula>MOD(ROW(),2)</formula>
    </cfRule>
  </conditionalFormatting>
  <conditionalFormatting sqref="D35">
    <cfRule type="expression" dxfId="1605" priority="58" stopIfTrue="1">
      <formula>MOD(ROW(),2)</formula>
    </cfRule>
  </conditionalFormatting>
  <conditionalFormatting sqref="D35">
    <cfRule type="expression" dxfId="1604" priority="57" stopIfTrue="1">
      <formula>MOD(ROW(),2)</formula>
    </cfRule>
  </conditionalFormatting>
  <conditionalFormatting sqref="D35">
    <cfRule type="expression" dxfId="1603" priority="56" stopIfTrue="1">
      <formula>MOD(ROW(),2)</formula>
    </cfRule>
  </conditionalFormatting>
  <conditionalFormatting sqref="D35">
    <cfRule type="expression" dxfId="1602" priority="55" stopIfTrue="1">
      <formula>MOD(ROW(),2)</formula>
    </cfRule>
  </conditionalFormatting>
  <conditionalFormatting sqref="D35">
    <cfRule type="expression" dxfId="1601" priority="54" stopIfTrue="1">
      <formula>MOD(ROW(),2)</formula>
    </cfRule>
  </conditionalFormatting>
  <conditionalFormatting sqref="D35">
    <cfRule type="expression" dxfId="1600" priority="53" stopIfTrue="1">
      <formula>MOD(ROW(),2)</formula>
    </cfRule>
  </conditionalFormatting>
  <conditionalFormatting sqref="D35">
    <cfRule type="expression" dxfId="1599" priority="52" stopIfTrue="1">
      <formula>MOD(ROW(),2)</formula>
    </cfRule>
  </conditionalFormatting>
  <conditionalFormatting sqref="D35">
    <cfRule type="expression" dxfId="1598" priority="51" stopIfTrue="1">
      <formula>MOD(ROW(),2)</formula>
    </cfRule>
  </conditionalFormatting>
  <conditionalFormatting sqref="D35">
    <cfRule type="expression" dxfId="1597" priority="50" stopIfTrue="1">
      <formula>MOD(ROW(),2)</formula>
    </cfRule>
  </conditionalFormatting>
  <conditionalFormatting sqref="D35">
    <cfRule type="expression" dxfId="1596" priority="49" stopIfTrue="1">
      <formula>MOD(ROW(),2)</formula>
    </cfRule>
  </conditionalFormatting>
  <conditionalFormatting sqref="D35">
    <cfRule type="expression" dxfId="1595" priority="48" stopIfTrue="1">
      <formula>MOD(ROW(),2)</formula>
    </cfRule>
  </conditionalFormatting>
  <conditionalFormatting sqref="D35">
    <cfRule type="expression" dxfId="1594" priority="47" stopIfTrue="1">
      <formula>MOD(ROW(),2)</formula>
    </cfRule>
  </conditionalFormatting>
  <conditionalFormatting sqref="D35">
    <cfRule type="expression" dxfId="1593" priority="46" stopIfTrue="1">
      <formula>MOD(ROW(),2)</formula>
    </cfRule>
  </conditionalFormatting>
  <conditionalFormatting sqref="D35">
    <cfRule type="expression" dxfId="1592" priority="45" stopIfTrue="1">
      <formula>MOD(ROW(),2)</formula>
    </cfRule>
  </conditionalFormatting>
  <conditionalFormatting sqref="D35">
    <cfRule type="expression" dxfId="1591" priority="44" stopIfTrue="1">
      <formula>MOD(ROW(),2)</formula>
    </cfRule>
  </conditionalFormatting>
  <conditionalFormatting sqref="D35">
    <cfRule type="expression" dxfId="1590" priority="43" stopIfTrue="1">
      <formula>MOD(ROW(),2)</formula>
    </cfRule>
  </conditionalFormatting>
  <conditionalFormatting sqref="D35">
    <cfRule type="expression" dxfId="1589" priority="42" stopIfTrue="1">
      <formula>MOD(ROW(),2)</formula>
    </cfRule>
  </conditionalFormatting>
  <conditionalFormatting sqref="D35">
    <cfRule type="expression" dxfId="1588" priority="41" stopIfTrue="1">
      <formula>MOD(ROW(),2)</formula>
    </cfRule>
  </conditionalFormatting>
  <conditionalFormatting sqref="D35">
    <cfRule type="expression" dxfId="1587" priority="40" stopIfTrue="1">
      <formula>MOD(ROW(),2)</formula>
    </cfRule>
  </conditionalFormatting>
  <conditionalFormatting sqref="D35">
    <cfRule type="expression" dxfId="1586" priority="39" stopIfTrue="1">
      <formula>MOD(ROW(),2)</formula>
    </cfRule>
  </conditionalFormatting>
  <conditionalFormatting sqref="D35">
    <cfRule type="expression" dxfId="1585" priority="38" stopIfTrue="1">
      <formula>MOD(ROW(),2)</formula>
    </cfRule>
  </conditionalFormatting>
  <conditionalFormatting sqref="D35">
    <cfRule type="expression" dxfId="1584" priority="37" stopIfTrue="1">
      <formula>MOD(ROW(),2)</formula>
    </cfRule>
  </conditionalFormatting>
  <conditionalFormatting sqref="D35">
    <cfRule type="expression" dxfId="1583" priority="36" stopIfTrue="1">
      <formula>MOD(ROW(),2)</formula>
    </cfRule>
  </conditionalFormatting>
  <conditionalFormatting sqref="D36">
    <cfRule type="expression" dxfId="1582" priority="35" stopIfTrue="1">
      <formula>MOD(ROW(),2)</formula>
    </cfRule>
  </conditionalFormatting>
  <conditionalFormatting sqref="D36">
    <cfRule type="expression" dxfId="1581" priority="34" stopIfTrue="1">
      <formula>MOD(ROW(),2)</formula>
    </cfRule>
  </conditionalFormatting>
  <conditionalFormatting sqref="D36">
    <cfRule type="expression" dxfId="1580" priority="33" stopIfTrue="1">
      <formula>MOD(ROW(),2)</formula>
    </cfRule>
  </conditionalFormatting>
  <conditionalFormatting sqref="D36">
    <cfRule type="expression" dxfId="1579" priority="32" stopIfTrue="1">
      <formula>MOD(ROW(),2)</formula>
    </cfRule>
  </conditionalFormatting>
  <conditionalFormatting sqref="D36">
    <cfRule type="expression" dxfId="1578" priority="31" stopIfTrue="1">
      <formula>MOD(ROW(),2)</formula>
    </cfRule>
  </conditionalFormatting>
  <conditionalFormatting sqref="D36">
    <cfRule type="expression" dxfId="1577" priority="30" stopIfTrue="1">
      <formula>MOD(ROW(),2)</formula>
    </cfRule>
  </conditionalFormatting>
  <conditionalFormatting sqref="D36">
    <cfRule type="expression" dxfId="1576" priority="29" stopIfTrue="1">
      <formula>MOD(ROW(),2)</formula>
    </cfRule>
  </conditionalFormatting>
  <conditionalFormatting sqref="D35">
    <cfRule type="expression" dxfId="1575" priority="28" stopIfTrue="1">
      <formula>MOD(ROW(),2)</formula>
    </cfRule>
  </conditionalFormatting>
  <conditionalFormatting sqref="D36">
    <cfRule type="expression" dxfId="1574" priority="27" stopIfTrue="1">
      <formula>MOD(ROW(),2)</formula>
    </cfRule>
  </conditionalFormatting>
  <conditionalFormatting sqref="D36">
    <cfRule type="expression" dxfId="1573" priority="26" stopIfTrue="1">
      <formula>MOD(ROW(),2)</formula>
    </cfRule>
  </conditionalFormatting>
  <conditionalFormatting sqref="D36">
    <cfRule type="expression" dxfId="1572" priority="25" stopIfTrue="1">
      <formula>MOD(ROW(),2)</formula>
    </cfRule>
  </conditionalFormatting>
  <conditionalFormatting sqref="D36">
    <cfRule type="expression" dxfId="1571" priority="24" stopIfTrue="1">
      <formula>MOD(ROW(),2)</formula>
    </cfRule>
  </conditionalFormatting>
  <conditionalFormatting sqref="D36">
    <cfRule type="expression" dxfId="1570" priority="23" stopIfTrue="1">
      <formula>MOD(ROW(),2)</formula>
    </cfRule>
  </conditionalFormatting>
  <conditionalFormatting sqref="D35">
    <cfRule type="expression" dxfId="1569" priority="22" stopIfTrue="1">
      <formula>MOD(ROW(),2)</formula>
    </cfRule>
  </conditionalFormatting>
  <conditionalFormatting sqref="D36">
    <cfRule type="expression" dxfId="1568" priority="21" stopIfTrue="1">
      <formula>MOD(ROW(),2)</formula>
    </cfRule>
  </conditionalFormatting>
  <conditionalFormatting sqref="D35">
    <cfRule type="expression" dxfId="1567" priority="20" stopIfTrue="1">
      <formula>MOD(ROW(),2)</formula>
    </cfRule>
  </conditionalFormatting>
  <conditionalFormatting sqref="D35">
    <cfRule type="expression" dxfId="1566" priority="19" stopIfTrue="1">
      <formula>MOD(ROW(),2)</formula>
    </cfRule>
  </conditionalFormatting>
  <conditionalFormatting sqref="D35">
    <cfRule type="expression" dxfId="1565" priority="18" stopIfTrue="1">
      <formula>MOD(ROW(),2)</formula>
    </cfRule>
  </conditionalFormatting>
  <conditionalFormatting sqref="D35">
    <cfRule type="expression" dxfId="1564" priority="17" stopIfTrue="1">
      <formula>MOD(ROW(),2)</formula>
    </cfRule>
  </conditionalFormatting>
  <conditionalFormatting sqref="D35">
    <cfRule type="expression" dxfId="1563" priority="16" stopIfTrue="1">
      <formula>MOD(ROW(),2)</formula>
    </cfRule>
  </conditionalFormatting>
  <conditionalFormatting sqref="D35">
    <cfRule type="expression" dxfId="1562" priority="15" stopIfTrue="1">
      <formula>MOD(ROW(),2)</formula>
    </cfRule>
  </conditionalFormatting>
  <conditionalFormatting sqref="V29">
    <cfRule type="expression" dxfId="1561" priority="14" stopIfTrue="1">
      <formula>MOD(ROW(),2)</formula>
    </cfRule>
  </conditionalFormatting>
  <conditionalFormatting sqref="V29">
    <cfRule type="expression" dxfId="1560" priority="13" stopIfTrue="1">
      <formula>MOD(ROW(),2)</formula>
    </cfRule>
  </conditionalFormatting>
  <conditionalFormatting sqref="V29">
    <cfRule type="expression" dxfId="1559" priority="12" stopIfTrue="1">
      <formula>MOD(ROW(),2)</formula>
    </cfRule>
  </conditionalFormatting>
  <conditionalFormatting sqref="V29">
    <cfRule type="expression" dxfId="1558" priority="11" stopIfTrue="1">
      <formula>MOD(ROW(),2)</formula>
    </cfRule>
  </conditionalFormatting>
  <conditionalFormatting sqref="V29">
    <cfRule type="expression" dxfId="1557" priority="10" stopIfTrue="1">
      <formula>MOD(ROW(),2)</formula>
    </cfRule>
  </conditionalFormatting>
  <conditionalFormatting sqref="V29">
    <cfRule type="expression" dxfId="1556" priority="9" stopIfTrue="1">
      <formula>MOD(ROW(),2)</formula>
    </cfRule>
  </conditionalFormatting>
  <conditionalFormatting sqref="V29">
    <cfRule type="expression" dxfId="1555" priority="8" stopIfTrue="1">
      <formula>MOD(ROW(),2)</formula>
    </cfRule>
  </conditionalFormatting>
  <conditionalFormatting sqref="V29">
    <cfRule type="expression" dxfId="1554" priority="7" stopIfTrue="1">
      <formula>MOD(ROW(),2)</formula>
    </cfRule>
  </conditionalFormatting>
  <conditionalFormatting sqref="V29">
    <cfRule type="expression" dxfId="1553" priority="6" stopIfTrue="1">
      <formula>MOD(ROW(),2)</formula>
    </cfRule>
  </conditionalFormatting>
  <conditionalFormatting sqref="V29">
    <cfRule type="expression" dxfId="1552" priority="5" stopIfTrue="1">
      <formula>MOD(ROW(),2)</formula>
    </cfRule>
  </conditionalFormatting>
  <conditionalFormatting sqref="V29">
    <cfRule type="expression" dxfId="1551" priority="4" stopIfTrue="1">
      <formula>MOD(ROW(),2)</formula>
    </cfRule>
  </conditionalFormatting>
  <conditionalFormatting sqref="V29">
    <cfRule type="expression" dxfId="1550" priority="3" stopIfTrue="1">
      <formula>MOD(ROW(),2)</formula>
    </cfRule>
  </conditionalFormatting>
  <conditionalFormatting sqref="V29">
    <cfRule type="expression" dxfId="1549" priority="2" stopIfTrue="1">
      <formula>MOD(ROW(),2)</formula>
    </cfRule>
  </conditionalFormatting>
  <conditionalFormatting sqref="V29">
    <cfRule type="expression" dxfId="1548" priority="1" stopIfTrue="1">
      <formula>MOD(ROW(),2)</formula>
    </cfRule>
  </conditionalFormatting>
  <pageMargins left="0.23622047244094491" right="0.23622047244094491" top="0.74803149606299213" bottom="0.78740157480314965" header="0.31496062992125984" footer="0.31496062992125984"/>
  <pageSetup paperSize="9" scale="90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6:AA70"/>
  <sheetViews>
    <sheetView view="pageBreakPreview" topLeftCell="A31" zoomScaleNormal="100" zoomScaleSheetLayoutView="100" workbookViewId="0">
      <selection activeCell="D36" sqref="D36"/>
    </sheetView>
  </sheetViews>
  <sheetFormatPr defaultRowHeight="15" x14ac:dyDescent="0.25"/>
  <cols>
    <col min="1" max="1" width="4.42578125" customWidth="1"/>
    <col min="2" max="2" width="3.140625" style="54" customWidth="1"/>
    <col min="3" max="3" width="8.7109375" style="98" customWidth="1"/>
    <col min="4" max="4" width="29.7109375" style="54" customWidth="1"/>
    <col min="5" max="5" width="3.140625" style="54" customWidth="1"/>
    <col min="6" max="6" width="4.28515625" style="54" customWidth="1"/>
    <col min="7" max="15" width="2.7109375" style="54" customWidth="1"/>
    <col min="16" max="16" width="1.42578125" style="54" customWidth="1"/>
    <col min="17" max="17" width="4" style="54" customWidth="1"/>
    <col min="18" max="18" width="5.7109375" style="54" customWidth="1"/>
    <col min="19" max="19" width="9.85546875" style="54" customWidth="1"/>
    <col min="20" max="20" width="6" style="54" customWidth="1"/>
    <col min="21" max="21" width="9.140625" style="54"/>
    <col min="22" max="22" width="17.85546875" style="54" customWidth="1"/>
    <col min="23" max="23" width="4.42578125" style="54" customWidth="1"/>
    <col min="24" max="24" width="4.5703125" style="54" customWidth="1"/>
    <col min="25" max="25" width="9.140625" style="54"/>
    <col min="26" max="26" width="10.7109375" style="54" bestFit="1" customWidth="1"/>
    <col min="27" max="16384" width="9.140625" style="54"/>
  </cols>
  <sheetData>
    <row r="6" spans="2:27" ht="6.75" customHeight="1" x14ac:dyDescent="0.25"/>
    <row r="7" spans="2:27" ht="11.25" customHeight="1" x14ac:dyDescent="0.25">
      <c r="B7" s="261" t="str">
        <f>'REKAP  X'!H4</f>
        <v>DAFTAR HADIR SISWA SEMESTER GANJIL DAN JURNAL DIKLAT TAHUN PELAJARAN 2023/2024</v>
      </c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</row>
    <row r="8" spans="2:27" ht="12.75" customHeight="1" x14ac:dyDescent="0.25">
      <c r="B8" s="55" t="str">
        <f>'TKJ3'!B8</f>
        <v>KELAS        : X</v>
      </c>
      <c r="C8" s="89"/>
      <c r="D8" s="55" t="s">
        <v>73</v>
      </c>
      <c r="E8" s="55"/>
      <c r="F8" s="55"/>
      <c r="G8" s="56"/>
      <c r="H8" s="55"/>
      <c r="I8" s="55"/>
      <c r="J8" s="55"/>
      <c r="K8" s="55"/>
      <c r="L8" s="28" t="str">
        <f>'REKAP  X'!H2</f>
        <v>Hari…………….………Tgl……………………..2023</v>
      </c>
      <c r="M8" s="55"/>
      <c r="N8" s="55"/>
      <c r="O8" s="55"/>
      <c r="P8" s="55"/>
      <c r="Q8" s="55"/>
      <c r="R8" s="55"/>
      <c r="S8" s="55"/>
      <c r="T8" s="55"/>
    </row>
    <row r="9" spans="2:27" ht="7.5" customHeight="1" x14ac:dyDescent="0.25">
      <c r="B9" s="57"/>
      <c r="C9" s="99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W9" s="58"/>
    </row>
    <row r="10" spans="2:27" ht="12" customHeight="1" x14ac:dyDescent="0.25">
      <c r="B10" s="262" t="s">
        <v>1</v>
      </c>
      <c r="C10" s="262" t="s">
        <v>2</v>
      </c>
      <c r="D10" s="262" t="s">
        <v>3</v>
      </c>
      <c r="E10" s="262" t="s">
        <v>4</v>
      </c>
      <c r="F10" s="262" t="s">
        <v>5</v>
      </c>
      <c r="G10" s="283" t="s">
        <v>6</v>
      </c>
      <c r="H10" s="284"/>
      <c r="I10" s="284"/>
      <c r="J10" s="284"/>
      <c r="K10" s="284"/>
      <c r="L10" s="284"/>
      <c r="M10" s="284"/>
      <c r="N10" s="284"/>
      <c r="O10" s="285"/>
      <c r="P10" s="59"/>
      <c r="Q10" s="154" t="s">
        <v>7</v>
      </c>
      <c r="R10" s="262" t="s">
        <v>8</v>
      </c>
      <c r="S10" s="262" t="s">
        <v>9</v>
      </c>
      <c r="T10" s="262" t="s">
        <v>10</v>
      </c>
    </row>
    <row r="11" spans="2:27" ht="12" customHeight="1" x14ac:dyDescent="0.25">
      <c r="B11" s="263"/>
      <c r="C11" s="264"/>
      <c r="D11" s="263"/>
      <c r="E11" s="264"/>
      <c r="F11" s="263"/>
      <c r="G11" s="48" t="s">
        <v>11</v>
      </c>
      <c r="H11" s="48" t="s">
        <v>12</v>
      </c>
      <c r="I11" s="48" t="s">
        <v>13</v>
      </c>
      <c r="J11" s="48" t="s">
        <v>14</v>
      </c>
      <c r="K11" s="48" t="s">
        <v>15</v>
      </c>
      <c r="L11" s="48" t="s">
        <v>16</v>
      </c>
      <c r="M11" s="48" t="s">
        <v>17</v>
      </c>
      <c r="N11" s="48" t="s">
        <v>18</v>
      </c>
      <c r="O11" s="48" t="s">
        <v>19</v>
      </c>
      <c r="P11" s="59"/>
      <c r="Q11" s="154" t="s">
        <v>20</v>
      </c>
      <c r="R11" s="264"/>
      <c r="S11" s="264"/>
      <c r="T11" s="264"/>
    </row>
    <row r="12" spans="2:27" ht="12" customHeight="1" x14ac:dyDescent="0.25">
      <c r="B12" s="63">
        <v>1</v>
      </c>
      <c r="C12" s="103">
        <v>23118324</v>
      </c>
      <c r="D12" s="239" t="s">
        <v>493</v>
      </c>
      <c r="E12" s="240" t="s">
        <v>21</v>
      </c>
      <c r="F12" s="61"/>
      <c r="G12" s="62"/>
      <c r="H12" s="62"/>
      <c r="I12" s="62"/>
      <c r="J12" s="63"/>
      <c r="K12" s="64"/>
      <c r="L12" s="64"/>
      <c r="M12" s="64"/>
      <c r="N12" s="64"/>
      <c r="O12" s="64"/>
      <c r="P12" s="26"/>
      <c r="Q12" s="276">
        <v>1</v>
      </c>
      <c r="R12" s="276"/>
      <c r="S12" s="276"/>
      <c r="T12" s="276"/>
      <c r="U12" s="270" t="s">
        <v>48</v>
      </c>
      <c r="V12" s="270"/>
      <c r="W12" s="270"/>
      <c r="X12" s="270"/>
      <c r="Y12" s="270"/>
      <c r="Z12" s="270"/>
      <c r="AA12" s="271"/>
    </row>
    <row r="13" spans="2:27" ht="12" customHeight="1" x14ac:dyDescent="0.25">
      <c r="B13" s="69">
        <v>2</v>
      </c>
      <c r="C13" s="103">
        <v>23118325</v>
      </c>
      <c r="D13" s="200" t="s">
        <v>494</v>
      </c>
      <c r="E13" s="236" t="s">
        <v>21</v>
      </c>
      <c r="F13" s="67"/>
      <c r="G13" s="68"/>
      <c r="H13" s="68"/>
      <c r="I13" s="68"/>
      <c r="J13" s="69"/>
      <c r="K13" s="70"/>
      <c r="L13" s="70"/>
      <c r="M13" s="70"/>
      <c r="N13" s="70"/>
      <c r="O13" s="70"/>
      <c r="P13" s="26"/>
      <c r="Q13" s="277"/>
      <c r="R13" s="277"/>
      <c r="S13" s="277"/>
      <c r="T13" s="277"/>
      <c r="U13" s="145"/>
      <c r="V13" s="272" t="s">
        <v>54</v>
      </c>
      <c r="W13" s="271"/>
      <c r="X13" s="133" t="s">
        <v>22</v>
      </c>
      <c r="Y13" s="133" t="s">
        <v>21</v>
      </c>
      <c r="Z13" s="273"/>
      <c r="AA13" s="132" t="s">
        <v>64</v>
      </c>
    </row>
    <row r="14" spans="2:27" ht="12" customHeight="1" x14ac:dyDescent="0.25">
      <c r="B14" s="69">
        <v>3</v>
      </c>
      <c r="C14" s="103">
        <v>23118326</v>
      </c>
      <c r="D14" s="200" t="s">
        <v>495</v>
      </c>
      <c r="E14" s="236" t="s">
        <v>22</v>
      </c>
      <c r="F14" s="67"/>
      <c r="G14" s="68"/>
      <c r="H14" s="68"/>
      <c r="I14" s="68"/>
      <c r="J14" s="69"/>
      <c r="K14" s="70"/>
      <c r="L14" s="70"/>
      <c r="M14" s="70"/>
      <c r="N14" s="70"/>
      <c r="O14" s="70"/>
      <c r="P14" s="26"/>
      <c r="Q14" s="277"/>
      <c r="R14" s="277"/>
      <c r="S14" s="277"/>
      <c r="T14" s="277"/>
      <c r="U14" s="145" t="s">
        <v>11</v>
      </c>
      <c r="V14" s="130" t="s">
        <v>65</v>
      </c>
      <c r="W14" s="130">
        <f>COUNTIF(F11:F50,"I")</f>
        <v>0</v>
      </c>
      <c r="X14" s="132">
        <f>COUNTIFS($E$12:$E$48,"L",$F$12:$F$48,"I")</f>
        <v>0</v>
      </c>
      <c r="Y14" s="132">
        <f>COUNTIFS($E$12:$E$48,"P",$F$12:$F$48,"I")</f>
        <v>0</v>
      </c>
      <c r="Z14" s="274"/>
      <c r="AA14" s="131">
        <f>X14+Y14</f>
        <v>0</v>
      </c>
    </row>
    <row r="15" spans="2:27" ht="12" customHeight="1" x14ac:dyDescent="0.25">
      <c r="B15" s="69">
        <v>4</v>
      </c>
      <c r="C15" s="103">
        <v>23118327</v>
      </c>
      <c r="D15" s="200" t="s">
        <v>496</v>
      </c>
      <c r="E15" s="236" t="s">
        <v>21</v>
      </c>
      <c r="F15" s="67"/>
      <c r="G15" s="68"/>
      <c r="H15" s="68"/>
      <c r="I15" s="68"/>
      <c r="J15" s="69"/>
      <c r="K15" s="70"/>
      <c r="L15" s="70"/>
      <c r="M15" s="70"/>
      <c r="N15" s="70"/>
      <c r="O15" s="70"/>
      <c r="P15" s="26"/>
      <c r="Q15" s="277"/>
      <c r="R15" s="277"/>
      <c r="S15" s="277"/>
      <c r="T15" s="277"/>
      <c r="U15" s="145" t="s">
        <v>43</v>
      </c>
      <c r="V15" s="130" t="s">
        <v>66</v>
      </c>
      <c r="W15" s="130">
        <f>COUNTIF(F11:F50,"H")</f>
        <v>0</v>
      </c>
      <c r="X15" s="132">
        <f>COUNTIFS($E$12:$E$48,"L",$F$12:$F$48,"H")</f>
        <v>0</v>
      </c>
      <c r="Y15" s="132">
        <f>COUNTIFS($E$12:$E$48,"P",$F$12:$F$48,"H")</f>
        <v>0</v>
      </c>
      <c r="Z15" s="274"/>
      <c r="AA15" s="131">
        <f t="shared" ref="AA15:AA17" si="0">X15+Y15</f>
        <v>0</v>
      </c>
    </row>
    <row r="16" spans="2:27" ht="12" customHeight="1" x14ac:dyDescent="0.25">
      <c r="B16" s="69">
        <v>5</v>
      </c>
      <c r="C16" s="103">
        <v>23118328</v>
      </c>
      <c r="D16" s="200" t="s">
        <v>497</v>
      </c>
      <c r="E16" s="236" t="s">
        <v>21</v>
      </c>
      <c r="F16" s="67"/>
      <c r="G16" s="68"/>
      <c r="H16" s="68"/>
      <c r="I16" s="68"/>
      <c r="J16" s="69"/>
      <c r="K16" s="70"/>
      <c r="L16" s="70"/>
      <c r="M16" s="70"/>
      <c r="N16" s="70"/>
      <c r="O16" s="70"/>
      <c r="P16" s="26"/>
      <c r="Q16" s="278"/>
      <c r="R16" s="278"/>
      <c r="S16" s="278"/>
      <c r="T16" s="278"/>
      <c r="U16" s="145" t="s">
        <v>53</v>
      </c>
      <c r="V16" s="130" t="s">
        <v>67</v>
      </c>
      <c r="W16" s="130">
        <f>COUNTIF(F11:F50,"KP")</f>
        <v>0</v>
      </c>
      <c r="X16" s="132">
        <f>COUNTIFS($E$12:$E$48,"L",$F$12:$F$48,"KP")</f>
        <v>0</v>
      </c>
      <c r="Y16" s="132">
        <f>COUNTIFS($E$12:$E$48,"P",$F$12:$F$48,"KP")</f>
        <v>0</v>
      </c>
      <c r="Z16" s="274"/>
      <c r="AA16" s="131">
        <f t="shared" si="0"/>
        <v>0</v>
      </c>
    </row>
    <row r="17" spans="2:27" ht="12" customHeight="1" x14ac:dyDescent="0.25">
      <c r="B17" s="69">
        <v>6</v>
      </c>
      <c r="C17" s="103">
        <v>23118329</v>
      </c>
      <c r="D17" s="200" t="s">
        <v>498</v>
      </c>
      <c r="E17" s="236" t="s">
        <v>21</v>
      </c>
      <c r="F17" s="67"/>
      <c r="G17" s="68"/>
      <c r="H17" s="68"/>
      <c r="I17" s="68"/>
      <c r="J17" s="69"/>
      <c r="K17" s="70"/>
      <c r="L17" s="70"/>
      <c r="M17" s="70"/>
      <c r="N17" s="70"/>
      <c r="O17" s="70"/>
      <c r="P17" s="26"/>
      <c r="Q17" s="276">
        <v>2</v>
      </c>
      <c r="R17" s="276"/>
      <c r="S17" s="276"/>
      <c r="T17" s="276"/>
      <c r="U17" s="145" t="s">
        <v>52</v>
      </c>
      <c r="V17" s="130" t="s">
        <v>68</v>
      </c>
      <c r="W17" s="130">
        <f>COUNTIF(F11:F50,"KK")</f>
        <v>0</v>
      </c>
      <c r="X17" s="132">
        <f>COUNTIFS($E$12:$E$48,"L",$F$12:$F$48,"KK")</f>
        <v>0</v>
      </c>
      <c r="Y17" s="132">
        <f>COUNTIFS($E$12:$E$48,"P",$F$12:$F$48,"KK")</f>
        <v>0</v>
      </c>
      <c r="Z17" s="274"/>
      <c r="AA17" s="131">
        <f t="shared" si="0"/>
        <v>0</v>
      </c>
    </row>
    <row r="18" spans="2:27" ht="12" customHeight="1" x14ac:dyDescent="0.25">
      <c r="B18" s="69">
        <v>7</v>
      </c>
      <c r="C18" s="103">
        <v>23118330</v>
      </c>
      <c r="D18" s="200" t="s">
        <v>499</v>
      </c>
      <c r="E18" s="236" t="s">
        <v>21</v>
      </c>
      <c r="F18" s="67"/>
      <c r="G18" s="68"/>
      <c r="H18" s="68"/>
      <c r="I18" s="68"/>
      <c r="J18" s="69"/>
      <c r="K18" s="70"/>
      <c r="L18" s="70"/>
      <c r="M18" s="70"/>
      <c r="N18" s="70"/>
      <c r="O18" s="70"/>
      <c r="P18" s="26"/>
      <c r="Q18" s="277"/>
      <c r="R18" s="277"/>
      <c r="S18" s="277"/>
      <c r="T18" s="277"/>
      <c r="U18" s="145" t="s">
        <v>61</v>
      </c>
      <c r="V18" s="130" t="s">
        <v>62</v>
      </c>
      <c r="W18" s="130">
        <f>COUNTIF(F12:F51,"BD")</f>
        <v>0</v>
      </c>
      <c r="X18" s="132">
        <f>COUNTIFS($E$12:$E$48,"L",$F$12:$F$48,"BD")</f>
        <v>0</v>
      </c>
      <c r="Y18" s="132">
        <f>COUNTIFS($E$12:$E$48,"P",$F$12:$F$48,"BD")</f>
        <v>0</v>
      </c>
      <c r="Z18" s="275"/>
      <c r="AA18" s="131">
        <f>X18+Y18</f>
        <v>0</v>
      </c>
    </row>
    <row r="19" spans="2:27" ht="12" customHeight="1" x14ac:dyDescent="0.25">
      <c r="B19" s="69">
        <v>8</v>
      </c>
      <c r="C19" s="103">
        <v>23118331</v>
      </c>
      <c r="D19" s="200" t="s">
        <v>500</v>
      </c>
      <c r="E19" s="236" t="s">
        <v>21</v>
      </c>
      <c r="F19" s="67"/>
      <c r="G19" s="68"/>
      <c r="H19" s="68"/>
      <c r="I19" s="68"/>
      <c r="J19" s="69"/>
      <c r="K19" s="70"/>
      <c r="L19" s="70"/>
      <c r="M19" s="70"/>
      <c r="N19" s="70"/>
      <c r="O19" s="70"/>
      <c r="P19" s="26"/>
      <c r="Q19" s="277"/>
      <c r="R19" s="277"/>
      <c r="S19" s="277"/>
      <c r="T19" s="277"/>
      <c r="U19" s="145"/>
      <c r="V19" s="134" t="s">
        <v>50</v>
      </c>
      <c r="W19" s="135">
        <f>SUM(W14:W17)</f>
        <v>0</v>
      </c>
      <c r="X19" s="133">
        <f>SUM(X14:X17)</f>
        <v>0</v>
      </c>
      <c r="Y19" s="133">
        <f>SUM(Y14:Y17)</f>
        <v>0</v>
      </c>
      <c r="Z19" s="133">
        <f>SUM(X19:Y19)</f>
        <v>0</v>
      </c>
      <c r="AA19" s="132">
        <f>SUM(AA14:AA18)</f>
        <v>0</v>
      </c>
    </row>
    <row r="20" spans="2:27" ht="12" customHeight="1" x14ac:dyDescent="0.25">
      <c r="B20" s="69">
        <v>9</v>
      </c>
      <c r="C20" s="103">
        <v>23118332</v>
      </c>
      <c r="D20" s="200" t="s">
        <v>501</v>
      </c>
      <c r="E20" s="236" t="s">
        <v>21</v>
      </c>
      <c r="F20" s="67"/>
      <c r="G20" s="68"/>
      <c r="H20" s="68"/>
      <c r="I20" s="68"/>
      <c r="J20" s="69"/>
      <c r="K20" s="70"/>
      <c r="L20" s="70"/>
      <c r="M20" s="70"/>
      <c r="N20" s="70"/>
      <c r="O20" s="70"/>
      <c r="P20" s="26"/>
      <c r="Q20" s="277"/>
      <c r="R20" s="277"/>
      <c r="S20" s="277"/>
      <c r="T20" s="277"/>
      <c r="V20" s="54" t="s">
        <v>46</v>
      </c>
    </row>
    <row r="21" spans="2:27" ht="12" customHeight="1" x14ac:dyDescent="0.25">
      <c r="B21" s="69">
        <v>10</v>
      </c>
      <c r="C21" s="103">
        <v>23118333</v>
      </c>
      <c r="D21" s="200" t="s">
        <v>502</v>
      </c>
      <c r="E21" s="236" t="s">
        <v>21</v>
      </c>
      <c r="F21" s="67"/>
      <c r="G21" s="68"/>
      <c r="H21" s="68"/>
      <c r="I21" s="68"/>
      <c r="J21" s="69"/>
      <c r="K21" s="70"/>
      <c r="L21" s="70"/>
      <c r="M21" s="70"/>
      <c r="N21" s="70"/>
      <c r="O21" s="70"/>
      <c r="P21" s="26"/>
      <c r="Q21" s="278"/>
      <c r="R21" s="278"/>
      <c r="S21" s="278"/>
      <c r="T21" s="278"/>
      <c r="V21" s="111" t="s">
        <v>47</v>
      </c>
      <c r="Y21" s="111" t="s">
        <v>58</v>
      </c>
    </row>
    <row r="22" spans="2:27" ht="12" customHeight="1" x14ac:dyDescent="0.25">
      <c r="B22" s="69">
        <v>11</v>
      </c>
      <c r="C22" s="103">
        <v>23118334</v>
      </c>
      <c r="D22" s="200" t="s">
        <v>503</v>
      </c>
      <c r="E22" s="236" t="s">
        <v>22</v>
      </c>
      <c r="F22" s="67"/>
      <c r="G22" s="68"/>
      <c r="H22" s="68"/>
      <c r="I22" s="68"/>
      <c r="J22" s="69"/>
      <c r="K22" s="70"/>
      <c r="L22" s="70"/>
      <c r="M22" s="70"/>
      <c r="N22" s="70"/>
      <c r="O22" s="70"/>
      <c r="P22" s="26"/>
      <c r="Q22" s="276">
        <v>3</v>
      </c>
      <c r="R22" s="276"/>
      <c r="S22" s="276"/>
      <c r="T22" s="276"/>
    </row>
    <row r="23" spans="2:27" ht="12" customHeight="1" x14ac:dyDescent="0.25">
      <c r="B23" s="69">
        <v>12</v>
      </c>
      <c r="C23" s="103">
        <v>23118335</v>
      </c>
      <c r="D23" s="200" t="s">
        <v>504</v>
      </c>
      <c r="E23" s="236" t="s">
        <v>22</v>
      </c>
      <c r="F23" s="67"/>
      <c r="G23" s="68"/>
      <c r="H23" s="68"/>
      <c r="I23" s="68"/>
      <c r="J23" s="69"/>
      <c r="K23" s="70"/>
      <c r="L23" s="70"/>
      <c r="M23" s="70"/>
      <c r="N23" s="70"/>
      <c r="O23" s="70"/>
      <c r="P23" s="26"/>
      <c r="Q23" s="277"/>
      <c r="R23" s="277"/>
      <c r="S23" s="277"/>
      <c r="T23" s="277"/>
      <c r="U23" s="103"/>
      <c r="V23" s="45"/>
      <c r="W23" s="125"/>
      <c r="X23" s="67"/>
      <c r="Z23" s="105"/>
    </row>
    <row r="24" spans="2:27" ht="12" customHeight="1" x14ac:dyDescent="0.25">
      <c r="B24" s="69">
        <v>13</v>
      </c>
      <c r="C24" s="103">
        <v>23118336</v>
      </c>
      <c r="D24" s="200" t="s">
        <v>505</v>
      </c>
      <c r="E24" s="236" t="s">
        <v>22</v>
      </c>
      <c r="F24" s="67"/>
      <c r="G24" s="68"/>
      <c r="H24" s="68"/>
      <c r="I24" s="68"/>
      <c r="J24" s="69"/>
      <c r="K24" s="70"/>
      <c r="L24" s="70"/>
      <c r="M24" s="70"/>
      <c r="N24" s="70"/>
      <c r="O24" s="70"/>
      <c r="P24" s="26"/>
      <c r="Q24" s="277"/>
      <c r="R24" s="277"/>
      <c r="S24" s="277"/>
      <c r="T24" s="277"/>
    </row>
    <row r="25" spans="2:27" ht="12" customHeight="1" x14ac:dyDescent="0.25">
      <c r="B25" s="69">
        <v>14</v>
      </c>
      <c r="C25" s="103">
        <v>23118337</v>
      </c>
      <c r="D25" s="200" t="s">
        <v>506</v>
      </c>
      <c r="E25" s="236" t="s">
        <v>22</v>
      </c>
      <c r="F25" s="67"/>
      <c r="G25" s="68"/>
      <c r="H25" s="68"/>
      <c r="I25" s="68"/>
      <c r="J25" s="69"/>
      <c r="K25" s="70"/>
      <c r="L25" s="70"/>
      <c r="M25" s="70"/>
      <c r="N25" s="70"/>
      <c r="O25" s="70"/>
      <c r="P25" s="26"/>
      <c r="Q25" s="277"/>
      <c r="R25" s="277"/>
      <c r="S25" s="277"/>
      <c r="T25" s="277"/>
    </row>
    <row r="26" spans="2:27" ht="12" customHeight="1" x14ac:dyDescent="0.25">
      <c r="B26" s="69">
        <v>15</v>
      </c>
      <c r="C26" s="103">
        <v>23118338</v>
      </c>
      <c r="D26" s="200" t="s">
        <v>507</v>
      </c>
      <c r="E26" s="236" t="s">
        <v>21</v>
      </c>
      <c r="F26" s="67"/>
      <c r="G26" s="68"/>
      <c r="H26" s="68"/>
      <c r="I26" s="68"/>
      <c r="J26" s="69"/>
      <c r="K26" s="70"/>
      <c r="L26" s="70"/>
      <c r="M26" s="70"/>
      <c r="N26" s="70"/>
      <c r="O26" s="70"/>
      <c r="P26" s="26"/>
      <c r="Q26" s="278"/>
      <c r="R26" s="278"/>
      <c r="S26" s="278"/>
      <c r="T26" s="278"/>
    </row>
    <row r="27" spans="2:27" ht="12" customHeight="1" x14ac:dyDescent="0.25">
      <c r="B27" s="69">
        <v>16</v>
      </c>
      <c r="C27" s="103">
        <v>23118339</v>
      </c>
      <c r="D27" s="200" t="s">
        <v>508</v>
      </c>
      <c r="E27" s="236" t="s">
        <v>22</v>
      </c>
      <c r="F27" s="67"/>
      <c r="G27" s="68"/>
      <c r="H27" s="68"/>
      <c r="I27" s="68"/>
      <c r="J27" s="69"/>
      <c r="K27" s="70"/>
      <c r="L27" s="70"/>
      <c r="M27" s="70"/>
      <c r="N27" s="70"/>
      <c r="O27" s="70"/>
      <c r="P27" s="26"/>
      <c r="Q27" s="276">
        <v>4</v>
      </c>
      <c r="R27" s="276"/>
      <c r="S27" s="276"/>
      <c r="T27" s="276"/>
    </row>
    <row r="28" spans="2:27" ht="12" customHeight="1" x14ac:dyDescent="0.25">
      <c r="B28" s="69">
        <v>17</v>
      </c>
      <c r="C28" s="103">
        <v>23118340</v>
      </c>
      <c r="D28" s="200" t="s">
        <v>509</v>
      </c>
      <c r="E28" s="236" t="s">
        <v>22</v>
      </c>
      <c r="F28" s="67"/>
      <c r="G28" s="68"/>
      <c r="H28" s="68"/>
      <c r="I28" s="68"/>
      <c r="J28" s="69"/>
      <c r="K28" s="70"/>
      <c r="L28" s="70"/>
      <c r="M28" s="70"/>
      <c r="N28" s="70"/>
      <c r="O28" s="70"/>
      <c r="P28" s="26"/>
      <c r="Q28" s="277"/>
      <c r="R28" s="277"/>
      <c r="S28" s="277"/>
      <c r="T28" s="277"/>
    </row>
    <row r="29" spans="2:27" ht="12" customHeight="1" x14ac:dyDescent="0.25">
      <c r="B29" s="69">
        <v>18</v>
      </c>
      <c r="C29" s="103">
        <v>23118341</v>
      </c>
      <c r="D29" s="200" t="s">
        <v>510</v>
      </c>
      <c r="E29" s="236" t="s">
        <v>21</v>
      </c>
      <c r="F29" s="67"/>
      <c r="G29" s="68"/>
      <c r="H29" s="68"/>
      <c r="I29" s="68"/>
      <c r="J29" s="69"/>
      <c r="K29" s="70"/>
      <c r="L29" s="70"/>
      <c r="M29" s="70"/>
      <c r="N29" s="70"/>
      <c r="O29" s="70"/>
      <c r="P29" s="26"/>
      <c r="Q29" s="277"/>
      <c r="R29" s="277"/>
      <c r="S29" s="277"/>
      <c r="T29" s="277"/>
    </row>
    <row r="30" spans="2:27" ht="12" customHeight="1" x14ac:dyDescent="0.25">
      <c r="B30" s="69">
        <v>19</v>
      </c>
      <c r="C30" s="103">
        <v>23118342</v>
      </c>
      <c r="D30" s="200" t="s">
        <v>511</v>
      </c>
      <c r="E30" s="236" t="s">
        <v>21</v>
      </c>
      <c r="F30" s="67"/>
      <c r="G30" s="68"/>
      <c r="H30" s="68"/>
      <c r="I30" s="68"/>
      <c r="J30" s="69"/>
      <c r="K30" s="70"/>
      <c r="L30" s="70"/>
      <c r="M30" s="70"/>
      <c r="N30" s="70"/>
      <c r="O30" s="70"/>
      <c r="P30" s="26"/>
      <c r="Q30" s="277"/>
      <c r="R30" s="277"/>
      <c r="S30" s="277"/>
      <c r="T30" s="277"/>
    </row>
    <row r="31" spans="2:27" ht="12" customHeight="1" x14ac:dyDescent="0.25">
      <c r="B31" s="69">
        <v>20</v>
      </c>
      <c r="C31" s="103">
        <v>23118343</v>
      </c>
      <c r="D31" s="200" t="s">
        <v>512</v>
      </c>
      <c r="E31" s="236" t="s">
        <v>21</v>
      </c>
      <c r="F31" s="67"/>
      <c r="G31" s="68"/>
      <c r="H31" s="68"/>
      <c r="I31" s="68"/>
      <c r="J31" s="69"/>
      <c r="K31" s="70"/>
      <c r="L31" s="70"/>
      <c r="M31" s="70"/>
      <c r="N31" s="70"/>
      <c r="O31" s="70"/>
      <c r="P31" s="26"/>
      <c r="Q31" s="278"/>
      <c r="R31" s="278"/>
      <c r="S31" s="278"/>
      <c r="T31" s="278"/>
    </row>
    <row r="32" spans="2:27" ht="12" customHeight="1" x14ac:dyDescent="0.25">
      <c r="B32" s="69">
        <v>21</v>
      </c>
      <c r="C32" s="103">
        <v>23118344</v>
      </c>
      <c r="D32" s="200" t="s">
        <v>513</v>
      </c>
      <c r="E32" s="236"/>
      <c r="F32" s="67"/>
      <c r="G32" s="68"/>
      <c r="H32" s="68"/>
      <c r="I32" s="68"/>
      <c r="J32" s="69"/>
      <c r="K32" s="70"/>
      <c r="L32" s="70"/>
      <c r="M32" s="70"/>
      <c r="N32" s="70"/>
      <c r="O32" s="70"/>
      <c r="P32" s="26"/>
      <c r="Q32" s="276">
        <v>5</v>
      </c>
      <c r="R32" s="276"/>
      <c r="S32" s="276"/>
      <c r="T32" s="276"/>
    </row>
    <row r="33" spans="2:24" ht="12" customHeight="1" x14ac:dyDescent="0.25">
      <c r="B33" s="69">
        <v>22</v>
      </c>
      <c r="C33" s="103">
        <v>23118345</v>
      </c>
      <c r="D33" s="200" t="s">
        <v>638</v>
      </c>
      <c r="E33" s="236" t="s">
        <v>21</v>
      </c>
      <c r="F33" s="67"/>
      <c r="G33" s="68"/>
      <c r="H33" s="68"/>
      <c r="I33" s="68"/>
      <c r="J33" s="69"/>
      <c r="K33" s="70"/>
      <c r="L33" s="70"/>
      <c r="M33" s="70"/>
      <c r="N33" s="70"/>
      <c r="O33" s="70"/>
      <c r="P33" s="26"/>
      <c r="Q33" s="277"/>
      <c r="R33" s="277"/>
      <c r="S33" s="277"/>
      <c r="T33" s="277"/>
    </row>
    <row r="34" spans="2:24" ht="12" customHeight="1" x14ac:dyDescent="0.25">
      <c r="B34" s="69">
        <v>23</v>
      </c>
      <c r="C34" s="103">
        <v>23118346</v>
      </c>
      <c r="D34" s="200" t="s">
        <v>514</v>
      </c>
      <c r="E34" s="236" t="s">
        <v>21</v>
      </c>
      <c r="F34" s="67"/>
      <c r="G34" s="68"/>
      <c r="H34" s="68"/>
      <c r="I34" s="68"/>
      <c r="J34" s="69"/>
      <c r="K34" s="70"/>
      <c r="L34" s="70"/>
      <c r="M34" s="70"/>
      <c r="N34" s="70"/>
      <c r="O34" s="70"/>
      <c r="P34" s="26"/>
      <c r="Q34" s="277"/>
      <c r="R34" s="277"/>
      <c r="S34" s="277"/>
      <c r="T34" s="277"/>
    </row>
    <row r="35" spans="2:24" ht="12" customHeight="1" x14ac:dyDescent="0.25">
      <c r="B35" s="69">
        <v>24</v>
      </c>
      <c r="C35" s="103">
        <v>23118347</v>
      </c>
      <c r="D35" s="200" t="s">
        <v>515</v>
      </c>
      <c r="E35" s="236" t="s">
        <v>21</v>
      </c>
      <c r="F35" s="67"/>
      <c r="G35" s="68"/>
      <c r="H35" s="68"/>
      <c r="I35" s="68"/>
      <c r="J35" s="69"/>
      <c r="K35" s="70"/>
      <c r="L35" s="70"/>
      <c r="M35" s="70"/>
      <c r="N35" s="70"/>
      <c r="O35" s="70"/>
      <c r="P35" s="26"/>
      <c r="Q35" s="277"/>
      <c r="R35" s="277"/>
      <c r="S35" s="277"/>
      <c r="T35" s="277"/>
    </row>
    <row r="36" spans="2:24" ht="12" customHeight="1" x14ac:dyDescent="0.25">
      <c r="B36" s="69">
        <v>25</v>
      </c>
      <c r="C36" s="103">
        <v>23118348</v>
      </c>
      <c r="D36" s="200" t="s">
        <v>516</v>
      </c>
      <c r="E36" s="236" t="s">
        <v>21</v>
      </c>
      <c r="F36" s="67"/>
      <c r="G36" s="68"/>
      <c r="H36" s="68"/>
      <c r="I36" s="68"/>
      <c r="J36" s="69"/>
      <c r="K36" s="70"/>
      <c r="L36" s="70"/>
      <c r="M36" s="70"/>
      <c r="N36" s="70"/>
      <c r="O36" s="70"/>
      <c r="P36" s="26"/>
      <c r="Q36" s="278"/>
      <c r="R36" s="278"/>
      <c r="S36" s="278"/>
      <c r="T36" s="278"/>
    </row>
    <row r="37" spans="2:24" ht="12" customHeight="1" x14ac:dyDescent="0.25">
      <c r="B37" s="69">
        <v>26</v>
      </c>
      <c r="C37" s="103">
        <v>23118349</v>
      </c>
      <c r="D37" s="200" t="s">
        <v>517</v>
      </c>
      <c r="E37" s="236" t="s">
        <v>21</v>
      </c>
      <c r="F37" s="67"/>
      <c r="G37" s="68"/>
      <c r="H37" s="68"/>
      <c r="I37" s="68"/>
      <c r="J37" s="69"/>
      <c r="K37" s="70"/>
      <c r="L37" s="70"/>
      <c r="M37" s="70"/>
      <c r="N37" s="70"/>
      <c r="O37" s="70"/>
      <c r="P37" s="26"/>
      <c r="Q37" s="276">
        <v>6</v>
      </c>
      <c r="R37" s="276"/>
      <c r="S37" s="276"/>
      <c r="T37" s="276"/>
    </row>
    <row r="38" spans="2:24" ht="12" customHeight="1" x14ac:dyDescent="0.25">
      <c r="B38" s="69">
        <v>27</v>
      </c>
      <c r="C38" s="103">
        <v>23118350</v>
      </c>
      <c r="D38" s="200" t="s">
        <v>518</v>
      </c>
      <c r="E38" s="236" t="s">
        <v>21</v>
      </c>
      <c r="F38" s="67"/>
      <c r="G38" s="68"/>
      <c r="H38" s="68"/>
      <c r="I38" s="68"/>
      <c r="J38" s="69"/>
      <c r="K38" s="70"/>
      <c r="L38" s="70"/>
      <c r="M38" s="70"/>
      <c r="N38" s="70"/>
      <c r="O38" s="70"/>
      <c r="P38" s="26"/>
      <c r="Q38" s="277"/>
      <c r="R38" s="277"/>
      <c r="S38" s="277"/>
      <c r="T38" s="277"/>
    </row>
    <row r="39" spans="2:24" ht="12" customHeight="1" x14ac:dyDescent="0.25">
      <c r="B39" s="69">
        <v>28</v>
      </c>
      <c r="C39" s="103">
        <v>23118351</v>
      </c>
      <c r="D39" s="200" t="s">
        <v>519</v>
      </c>
      <c r="E39" s="236" t="s">
        <v>21</v>
      </c>
      <c r="F39" s="67"/>
      <c r="G39" s="68"/>
      <c r="H39" s="68"/>
      <c r="I39" s="68"/>
      <c r="J39" s="69"/>
      <c r="K39" s="70"/>
      <c r="L39" s="70"/>
      <c r="M39" s="70"/>
      <c r="N39" s="70"/>
      <c r="O39" s="70"/>
      <c r="P39" s="26"/>
      <c r="Q39" s="277"/>
      <c r="R39" s="277"/>
      <c r="S39" s="277"/>
      <c r="T39" s="277"/>
      <c r="V39" s="112"/>
      <c r="W39" s="110"/>
      <c r="X39" s="110"/>
    </row>
    <row r="40" spans="2:24" ht="12" customHeight="1" x14ac:dyDescent="0.25">
      <c r="B40" s="69">
        <v>29</v>
      </c>
      <c r="C40" s="103">
        <v>23118352</v>
      </c>
      <c r="D40" s="200" t="s">
        <v>520</v>
      </c>
      <c r="E40" s="236" t="s">
        <v>21</v>
      </c>
      <c r="F40" s="67"/>
      <c r="G40" s="68"/>
      <c r="H40" s="68"/>
      <c r="I40" s="68"/>
      <c r="J40" s="69"/>
      <c r="K40" s="70"/>
      <c r="L40" s="70"/>
      <c r="M40" s="70"/>
      <c r="N40" s="70"/>
      <c r="O40" s="70"/>
      <c r="P40" s="26"/>
      <c r="Q40" s="277"/>
      <c r="R40" s="277"/>
      <c r="S40" s="277"/>
      <c r="T40" s="277"/>
    </row>
    <row r="41" spans="2:24" ht="12" customHeight="1" x14ac:dyDescent="0.25">
      <c r="B41" s="69">
        <v>30</v>
      </c>
      <c r="C41" s="103">
        <v>23118353</v>
      </c>
      <c r="D41" s="200" t="s">
        <v>521</v>
      </c>
      <c r="E41" s="236" t="s">
        <v>21</v>
      </c>
      <c r="F41" s="67"/>
      <c r="G41" s="68"/>
      <c r="H41" s="68"/>
      <c r="I41" s="68"/>
      <c r="J41" s="69"/>
      <c r="K41" s="70"/>
      <c r="L41" s="70"/>
      <c r="M41" s="70"/>
      <c r="N41" s="70"/>
      <c r="O41" s="70"/>
      <c r="P41" s="26"/>
      <c r="Q41" s="278"/>
      <c r="R41" s="278"/>
      <c r="S41" s="278"/>
      <c r="T41" s="278"/>
    </row>
    <row r="42" spans="2:24" ht="12" customHeight="1" x14ac:dyDescent="0.25">
      <c r="B42" s="69">
        <v>31</v>
      </c>
      <c r="C42" s="103">
        <v>23118354</v>
      </c>
      <c r="D42" s="200" t="s">
        <v>522</v>
      </c>
      <c r="E42" s="236" t="s">
        <v>21</v>
      </c>
      <c r="F42" s="67"/>
      <c r="G42" s="68"/>
      <c r="H42" s="68"/>
      <c r="I42" s="68"/>
      <c r="J42" s="69"/>
      <c r="K42" s="70"/>
      <c r="L42" s="70"/>
      <c r="M42" s="70"/>
      <c r="N42" s="70"/>
      <c r="O42" s="70"/>
      <c r="P42" s="26"/>
      <c r="Q42" s="276">
        <v>7</v>
      </c>
      <c r="R42" s="276"/>
      <c r="S42" s="276"/>
      <c r="T42" s="276"/>
    </row>
    <row r="43" spans="2:24" ht="12" customHeight="1" x14ac:dyDescent="0.25">
      <c r="B43" s="69">
        <v>32</v>
      </c>
      <c r="C43" s="103">
        <v>23118355</v>
      </c>
      <c r="D43" s="200" t="s">
        <v>523</v>
      </c>
      <c r="E43" s="236" t="s">
        <v>21</v>
      </c>
      <c r="F43" s="67"/>
      <c r="G43" s="68"/>
      <c r="H43" s="68"/>
      <c r="I43" s="68"/>
      <c r="J43" s="69"/>
      <c r="K43" s="70"/>
      <c r="L43" s="70"/>
      <c r="M43" s="70"/>
      <c r="N43" s="70"/>
      <c r="O43" s="70"/>
      <c r="P43" s="26"/>
      <c r="Q43" s="277"/>
      <c r="R43" s="277"/>
      <c r="S43" s="277"/>
      <c r="T43" s="277"/>
    </row>
    <row r="44" spans="2:24" ht="12" customHeight="1" x14ac:dyDescent="0.25">
      <c r="B44" s="69">
        <v>33</v>
      </c>
      <c r="C44" s="103">
        <v>23118356</v>
      </c>
      <c r="D44" s="200" t="s">
        <v>386</v>
      </c>
      <c r="E44" s="236" t="s">
        <v>21</v>
      </c>
      <c r="F44" s="67"/>
      <c r="G44" s="68"/>
      <c r="H44" s="68"/>
      <c r="I44" s="68"/>
      <c r="J44" s="69"/>
      <c r="K44" s="70"/>
      <c r="L44" s="70"/>
      <c r="M44" s="70"/>
      <c r="N44" s="70"/>
      <c r="O44" s="70"/>
      <c r="P44" s="26"/>
      <c r="Q44" s="277"/>
      <c r="R44" s="277"/>
      <c r="S44" s="277"/>
      <c r="T44" s="277"/>
    </row>
    <row r="45" spans="2:24" ht="12" customHeight="1" x14ac:dyDescent="0.25">
      <c r="B45" s="69">
        <v>34</v>
      </c>
      <c r="C45" s="103">
        <v>23118357</v>
      </c>
      <c r="D45" s="200" t="s">
        <v>524</v>
      </c>
      <c r="E45" s="236" t="s">
        <v>21</v>
      </c>
      <c r="F45" s="67"/>
      <c r="G45" s="68"/>
      <c r="H45" s="68"/>
      <c r="I45" s="68"/>
      <c r="J45" s="69"/>
      <c r="K45" s="70"/>
      <c r="L45" s="70"/>
      <c r="M45" s="70"/>
      <c r="N45" s="70"/>
      <c r="O45" s="70"/>
      <c r="P45" s="26"/>
      <c r="Q45" s="277"/>
      <c r="R45" s="277"/>
      <c r="S45" s="277"/>
      <c r="T45" s="277"/>
    </row>
    <row r="46" spans="2:24" ht="12" customHeight="1" x14ac:dyDescent="0.25">
      <c r="B46" s="69">
        <v>35</v>
      </c>
      <c r="C46" s="103">
        <v>23118358</v>
      </c>
      <c r="D46" s="200" t="s">
        <v>525</v>
      </c>
      <c r="E46" s="236" t="s">
        <v>21</v>
      </c>
      <c r="F46" s="67"/>
      <c r="G46" s="68"/>
      <c r="H46" s="68"/>
      <c r="I46" s="68"/>
      <c r="J46" s="69"/>
      <c r="K46" s="70"/>
      <c r="L46" s="70"/>
      <c r="M46" s="70"/>
      <c r="N46" s="70"/>
      <c r="O46" s="70"/>
      <c r="P46" s="26"/>
      <c r="Q46" s="277"/>
      <c r="R46" s="277"/>
      <c r="S46" s="277"/>
      <c r="T46" s="277"/>
    </row>
    <row r="47" spans="2:24" ht="12" customHeight="1" x14ac:dyDescent="0.25">
      <c r="B47" s="69">
        <v>36</v>
      </c>
      <c r="C47" s="103"/>
      <c r="D47" s="53"/>
      <c r="E47" s="72"/>
      <c r="F47" s="73"/>
      <c r="G47" s="68"/>
      <c r="H47" s="68"/>
      <c r="I47" s="68"/>
      <c r="J47" s="69"/>
      <c r="K47" s="70"/>
      <c r="L47" s="70"/>
      <c r="M47" s="70"/>
      <c r="N47" s="70"/>
      <c r="O47" s="70"/>
      <c r="P47" s="26"/>
      <c r="Q47" s="278"/>
      <c r="R47" s="278"/>
      <c r="S47" s="278"/>
      <c r="T47" s="278"/>
    </row>
    <row r="48" spans="2:24" ht="12" customHeight="1" x14ac:dyDescent="0.25">
      <c r="B48" s="65"/>
      <c r="C48" s="97"/>
      <c r="D48" s="53"/>
      <c r="E48" s="72"/>
      <c r="F48" s="73"/>
      <c r="G48" s="68"/>
      <c r="H48" s="68"/>
      <c r="I48" s="68"/>
      <c r="J48" s="69"/>
      <c r="K48" s="70"/>
      <c r="L48" s="70"/>
      <c r="M48" s="70"/>
      <c r="N48" s="70"/>
      <c r="O48" s="70"/>
      <c r="P48" s="26"/>
      <c r="Q48" s="276">
        <v>8</v>
      </c>
      <c r="R48" s="276"/>
      <c r="S48" s="276"/>
      <c r="T48" s="276"/>
    </row>
    <row r="49" spans="2:20" ht="12" customHeight="1" x14ac:dyDescent="0.25">
      <c r="B49" s="65"/>
      <c r="C49" s="97"/>
      <c r="D49" s="71"/>
      <c r="E49" s="72"/>
      <c r="F49" s="73"/>
      <c r="G49" s="68"/>
      <c r="H49" s="68"/>
      <c r="I49" s="68"/>
      <c r="J49" s="69"/>
      <c r="K49" s="70"/>
      <c r="L49" s="70"/>
      <c r="M49" s="70"/>
      <c r="N49" s="70"/>
      <c r="O49" s="70"/>
      <c r="P49" s="26"/>
      <c r="Q49" s="277"/>
      <c r="R49" s="277"/>
      <c r="S49" s="277"/>
      <c r="T49" s="277"/>
    </row>
    <row r="50" spans="2:20" ht="12" customHeight="1" x14ac:dyDescent="0.25">
      <c r="B50" s="65"/>
      <c r="C50" s="97"/>
      <c r="D50" s="69"/>
      <c r="E50" s="72"/>
      <c r="F50" s="73"/>
      <c r="G50" s="68"/>
      <c r="H50" s="68"/>
      <c r="I50" s="68"/>
      <c r="J50" s="69"/>
      <c r="K50" s="70"/>
      <c r="L50" s="70"/>
      <c r="M50" s="70"/>
      <c r="N50" s="70"/>
      <c r="O50" s="70"/>
      <c r="P50" s="26"/>
      <c r="Q50" s="277"/>
      <c r="R50" s="277"/>
      <c r="S50" s="277"/>
      <c r="T50" s="277"/>
    </row>
    <row r="51" spans="2:20" ht="12" customHeight="1" x14ac:dyDescent="0.25">
      <c r="B51" s="65"/>
      <c r="C51" s="97"/>
      <c r="D51" s="69"/>
      <c r="E51" s="72"/>
      <c r="F51" s="73"/>
      <c r="G51" s="68"/>
      <c r="H51" s="68"/>
      <c r="I51" s="68"/>
      <c r="J51" s="69"/>
      <c r="K51" s="70"/>
      <c r="L51" s="70"/>
      <c r="M51" s="70"/>
      <c r="N51" s="70"/>
      <c r="O51" s="70"/>
      <c r="P51" s="26"/>
      <c r="Q51" s="277"/>
      <c r="R51" s="277"/>
      <c r="S51" s="277"/>
      <c r="T51" s="277"/>
    </row>
    <row r="52" spans="2:20" ht="12" customHeight="1" x14ac:dyDescent="0.25">
      <c r="B52" s="65"/>
      <c r="C52" s="97"/>
      <c r="D52" s="69"/>
      <c r="E52" s="72"/>
      <c r="F52" s="73"/>
      <c r="G52" s="68"/>
      <c r="H52" s="68"/>
      <c r="I52" s="68"/>
      <c r="J52" s="69"/>
      <c r="K52" s="70"/>
      <c r="L52" s="70"/>
      <c r="M52" s="70"/>
      <c r="N52" s="70"/>
      <c r="O52" s="70"/>
      <c r="P52" s="26"/>
      <c r="Q52" s="277"/>
      <c r="R52" s="277"/>
      <c r="S52" s="277"/>
      <c r="T52" s="277"/>
    </row>
    <row r="53" spans="2:20" ht="12" customHeight="1" x14ac:dyDescent="0.25">
      <c r="B53" s="65"/>
      <c r="C53" s="97"/>
      <c r="D53" s="69"/>
      <c r="E53" s="72"/>
      <c r="F53" s="73"/>
      <c r="G53" s="68"/>
      <c r="H53" s="68"/>
      <c r="I53" s="68"/>
      <c r="J53" s="69"/>
      <c r="K53" s="70"/>
      <c r="L53" s="70"/>
      <c r="M53" s="70"/>
      <c r="N53" s="70"/>
      <c r="O53" s="70"/>
      <c r="P53" s="26"/>
      <c r="Q53" s="278"/>
      <c r="R53" s="278"/>
      <c r="S53" s="278"/>
      <c r="T53" s="278"/>
    </row>
    <row r="54" spans="2:20" ht="12" customHeight="1" x14ac:dyDescent="0.25">
      <c r="B54" s="65"/>
      <c r="C54" s="97"/>
      <c r="D54" s="69"/>
      <c r="E54" s="72"/>
      <c r="F54" s="73"/>
      <c r="G54" s="68"/>
      <c r="H54" s="68"/>
      <c r="I54" s="68"/>
      <c r="J54" s="69"/>
      <c r="K54" s="70"/>
      <c r="L54" s="70"/>
      <c r="M54" s="70"/>
      <c r="N54" s="70"/>
      <c r="O54" s="70"/>
      <c r="P54" s="26"/>
      <c r="Q54" s="276">
        <v>9</v>
      </c>
      <c r="R54" s="155"/>
      <c r="S54" s="155"/>
      <c r="T54" s="155"/>
    </row>
    <row r="55" spans="2:20" ht="12" customHeight="1" x14ac:dyDescent="0.25">
      <c r="B55" s="65"/>
      <c r="C55" s="97"/>
      <c r="D55" s="69"/>
      <c r="E55" s="72"/>
      <c r="F55" s="73"/>
      <c r="G55" s="68"/>
      <c r="H55" s="68"/>
      <c r="I55" s="68"/>
      <c r="J55" s="69"/>
      <c r="K55" s="70"/>
      <c r="L55" s="70"/>
      <c r="M55" s="70"/>
      <c r="N55" s="70"/>
      <c r="O55" s="70"/>
      <c r="P55" s="26"/>
      <c r="Q55" s="277"/>
      <c r="R55" s="156"/>
      <c r="S55" s="156"/>
      <c r="T55" s="156"/>
    </row>
    <row r="56" spans="2:20" ht="12" customHeight="1" x14ac:dyDescent="0.25">
      <c r="B56" s="65"/>
      <c r="C56" s="97"/>
      <c r="D56" s="69"/>
      <c r="E56" s="72"/>
      <c r="F56" s="73"/>
      <c r="G56" s="68"/>
      <c r="H56" s="68"/>
      <c r="I56" s="68"/>
      <c r="J56" s="69"/>
      <c r="K56" s="70"/>
      <c r="L56" s="70"/>
      <c r="M56" s="70"/>
      <c r="N56" s="70"/>
      <c r="O56" s="70"/>
      <c r="P56" s="26"/>
      <c r="Q56" s="277"/>
      <c r="R56" s="156"/>
      <c r="S56" s="156"/>
      <c r="T56" s="156"/>
    </row>
    <row r="57" spans="2:20" ht="12" customHeight="1" x14ac:dyDescent="0.25">
      <c r="B57" s="65"/>
      <c r="C57" s="97"/>
      <c r="D57" s="69"/>
      <c r="E57" s="72"/>
      <c r="F57" s="73"/>
      <c r="G57" s="68"/>
      <c r="H57" s="68"/>
      <c r="I57" s="68"/>
      <c r="J57" s="69"/>
      <c r="K57" s="70"/>
      <c r="L57" s="70"/>
      <c r="M57" s="70"/>
      <c r="N57" s="70"/>
      <c r="O57" s="70"/>
      <c r="P57" s="26"/>
      <c r="Q57" s="277"/>
      <c r="R57" s="156"/>
      <c r="S57" s="156"/>
      <c r="T57" s="156"/>
    </row>
    <row r="58" spans="2:20" ht="12" customHeight="1" x14ac:dyDescent="0.25">
      <c r="B58" s="74"/>
      <c r="C58" s="100"/>
      <c r="D58" s="76"/>
      <c r="E58" s="77"/>
      <c r="F58" s="78"/>
      <c r="G58" s="75"/>
      <c r="H58" s="75"/>
      <c r="I58" s="75"/>
      <c r="J58" s="76"/>
      <c r="K58" s="79"/>
      <c r="L58" s="79"/>
      <c r="M58" s="79"/>
      <c r="N58" s="79"/>
      <c r="O58" s="79"/>
      <c r="P58" s="80"/>
      <c r="Q58" s="278"/>
      <c r="R58" s="157"/>
      <c r="S58" s="157"/>
      <c r="T58" s="157"/>
    </row>
    <row r="59" spans="2:20" ht="12" customHeight="1" x14ac:dyDescent="0.25">
      <c r="B59" s="81"/>
      <c r="C59" s="101"/>
      <c r="D59" s="26"/>
      <c r="E59" s="81"/>
      <c r="F59" s="81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 spans="2:20" ht="12.75" customHeight="1" x14ac:dyDescent="0.25">
      <c r="B60" s="82" t="s">
        <v>23</v>
      </c>
      <c r="C60" s="102"/>
      <c r="D60" s="82"/>
      <c r="E60" s="82">
        <f>COUNTIF(E12:E58,"L")</f>
        <v>7</v>
      </c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2:20" ht="13.5" customHeight="1" x14ac:dyDescent="0.25">
      <c r="B61" s="82" t="s">
        <v>24</v>
      </c>
      <c r="C61" s="102"/>
      <c r="D61" s="82"/>
      <c r="E61" s="82">
        <f>COUNTIF(E12:E58,"P")</f>
        <v>27</v>
      </c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2:20" x14ac:dyDescent="0.25">
      <c r="B62" s="82" t="s">
        <v>25</v>
      </c>
      <c r="C62" s="102"/>
      <c r="D62" s="82"/>
      <c r="E62" s="82">
        <f>SUM(E60:E61)</f>
        <v>34</v>
      </c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2:20" ht="7.5" customHeight="1" x14ac:dyDescent="0.25">
      <c r="B63" s="82"/>
      <c r="C63" s="10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2:20" x14ac:dyDescent="0.25">
      <c r="B64" s="82"/>
      <c r="C64" s="102"/>
      <c r="D64" s="82" t="s">
        <v>26</v>
      </c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 t="str">
        <f>'REKAP  X'!H3</f>
        <v>Mataram,                         2023</v>
      </c>
      <c r="R64" s="82"/>
      <c r="S64" s="82"/>
      <c r="T64" s="82"/>
    </row>
    <row r="65" spans="2:20" x14ac:dyDescent="0.25">
      <c r="B65" s="82"/>
      <c r="C65" s="102"/>
      <c r="D65" s="82" t="s">
        <v>27</v>
      </c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 t="s">
        <v>28</v>
      </c>
      <c r="R65" s="82"/>
      <c r="S65" s="82"/>
      <c r="T65" s="82"/>
    </row>
    <row r="66" spans="2:20" x14ac:dyDescent="0.25">
      <c r="B66" s="82"/>
      <c r="C66" s="10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2:20" ht="6" customHeight="1" x14ac:dyDescent="0.25">
      <c r="B67" s="82"/>
      <c r="C67" s="10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2:20" ht="9" customHeight="1" x14ac:dyDescent="0.25">
      <c r="B68" s="82"/>
      <c r="C68" s="10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2:20" x14ac:dyDescent="0.25">
      <c r="B69" s="82"/>
      <c r="C69" s="102"/>
      <c r="D69" s="87" t="s">
        <v>78</v>
      </c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 t="s">
        <v>31</v>
      </c>
      <c r="R69" s="82"/>
      <c r="S69" s="82"/>
      <c r="T69" s="82"/>
    </row>
    <row r="70" spans="2:20" x14ac:dyDescent="0.25">
      <c r="B70" s="82"/>
      <c r="C70" s="102"/>
      <c r="D70" s="82" t="s">
        <v>29</v>
      </c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 t="s">
        <v>30</v>
      </c>
      <c r="R70" s="82"/>
      <c r="S70" s="82"/>
      <c r="T70" s="82"/>
    </row>
  </sheetData>
  <sortState ref="D13:D47">
    <sortCondition ref="D12"/>
  </sortState>
  <mergeCells count="46">
    <mergeCell ref="U12:AA12"/>
    <mergeCell ref="V13:W13"/>
    <mergeCell ref="Z13:Z18"/>
    <mergeCell ref="B7:T7"/>
    <mergeCell ref="B10:B11"/>
    <mergeCell ref="C10:C11"/>
    <mergeCell ref="D10:D11"/>
    <mergeCell ref="E10:E11"/>
    <mergeCell ref="F10:F11"/>
    <mergeCell ref="G10:O10"/>
    <mergeCell ref="R10:R11"/>
    <mergeCell ref="S10:S11"/>
    <mergeCell ref="T10:T11"/>
    <mergeCell ref="Q12:Q16"/>
    <mergeCell ref="R12:R16"/>
    <mergeCell ref="S12:S16"/>
    <mergeCell ref="T12:T16"/>
    <mergeCell ref="Q17:Q21"/>
    <mergeCell ref="R17:R21"/>
    <mergeCell ref="S17:S21"/>
    <mergeCell ref="T17:T21"/>
    <mergeCell ref="Q22:Q26"/>
    <mergeCell ref="R22:R26"/>
    <mergeCell ref="S22:S26"/>
    <mergeCell ref="T22:T26"/>
    <mergeCell ref="Q27:Q31"/>
    <mergeCell ref="R27:R31"/>
    <mergeCell ref="S27:S31"/>
    <mergeCell ref="T27:T31"/>
    <mergeCell ref="Q32:Q36"/>
    <mergeCell ref="R32:R36"/>
    <mergeCell ref="S32:S36"/>
    <mergeCell ref="T32:T36"/>
    <mergeCell ref="Q37:Q41"/>
    <mergeCell ref="R37:R41"/>
    <mergeCell ref="S37:S41"/>
    <mergeCell ref="T37:T41"/>
    <mergeCell ref="Q54:Q58"/>
    <mergeCell ref="Q42:Q47"/>
    <mergeCell ref="R42:R47"/>
    <mergeCell ref="S42:S47"/>
    <mergeCell ref="T42:T47"/>
    <mergeCell ref="Q48:Q53"/>
    <mergeCell ref="R48:R53"/>
    <mergeCell ref="S48:S53"/>
    <mergeCell ref="T48:T53"/>
  </mergeCells>
  <conditionalFormatting sqref="D30:D43">
    <cfRule type="expression" dxfId="1547" priority="349" stopIfTrue="1">
      <formula>MOD(ROW(),2)</formula>
    </cfRule>
  </conditionalFormatting>
  <conditionalFormatting sqref="D36">
    <cfRule type="expression" dxfId="1546" priority="313" stopIfTrue="1">
      <formula>MOD(ROW(),2)</formula>
    </cfRule>
  </conditionalFormatting>
  <conditionalFormatting sqref="D34">
    <cfRule type="expression" dxfId="1545" priority="307" stopIfTrue="1">
      <formula>MOD(ROW(),2)</formula>
    </cfRule>
  </conditionalFormatting>
  <conditionalFormatting sqref="D37">
    <cfRule type="expression" dxfId="1544" priority="305" stopIfTrue="1">
      <formula>MOD(ROW(),2)</formula>
    </cfRule>
  </conditionalFormatting>
  <conditionalFormatting sqref="D37">
    <cfRule type="expression" dxfId="1543" priority="304" stopIfTrue="1">
      <formula>MOD(ROW(),2)</formula>
    </cfRule>
  </conditionalFormatting>
  <conditionalFormatting sqref="D37">
    <cfRule type="expression" dxfId="1542" priority="303" stopIfTrue="1">
      <formula>MOD(ROW(),2)</formula>
    </cfRule>
  </conditionalFormatting>
  <conditionalFormatting sqref="D37">
    <cfRule type="expression" dxfId="1541" priority="302" stopIfTrue="1">
      <formula>MOD(ROW(),2)</formula>
    </cfRule>
  </conditionalFormatting>
  <conditionalFormatting sqref="D37">
    <cfRule type="expression" dxfId="1540" priority="301" stopIfTrue="1">
      <formula>MOD(ROW(),2)</formula>
    </cfRule>
  </conditionalFormatting>
  <conditionalFormatting sqref="D37">
    <cfRule type="expression" dxfId="1539" priority="300" stopIfTrue="1">
      <formula>MOD(ROW(),2)</formula>
    </cfRule>
  </conditionalFormatting>
  <conditionalFormatting sqref="D36">
    <cfRule type="expression" dxfId="1538" priority="299" stopIfTrue="1">
      <formula>MOD(ROW(),2)</formula>
    </cfRule>
  </conditionalFormatting>
  <conditionalFormatting sqref="D37">
    <cfRule type="expression" dxfId="1537" priority="298" stopIfTrue="1">
      <formula>MOD(ROW(),2)</formula>
    </cfRule>
  </conditionalFormatting>
  <conditionalFormatting sqref="D37">
    <cfRule type="expression" dxfId="1536" priority="297" stopIfTrue="1">
      <formula>MOD(ROW(),2)</formula>
    </cfRule>
  </conditionalFormatting>
  <conditionalFormatting sqref="D37">
    <cfRule type="expression" dxfId="1535" priority="296" stopIfTrue="1">
      <formula>MOD(ROW(),2)</formula>
    </cfRule>
  </conditionalFormatting>
  <conditionalFormatting sqref="D37">
    <cfRule type="expression" dxfId="1534" priority="295" stopIfTrue="1">
      <formula>MOD(ROW(),2)</formula>
    </cfRule>
  </conditionalFormatting>
  <conditionalFormatting sqref="D37">
    <cfRule type="expression" dxfId="1533" priority="294" stopIfTrue="1">
      <formula>MOD(ROW(),2)</formula>
    </cfRule>
  </conditionalFormatting>
  <conditionalFormatting sqref="D36">
    <cfRule type="expression" dxfId="1532" priority="293" stopIfTrue="1">
      <formula>MOD(ROW(),2)</formula>
    </cfRule>
  </conditionalFormatting>
  <conditionalFormatting sqref="D37">
    <cfRule type="expression" dxfId="1531" priority="292" stopIfTrue="1">
      <formula>MOD(ROW(),2)</formula>
    </cfRule>
  </conditionalFormatting>
  <conditionalFormatting sqref="D36">
    <cfRule type="expression" dxfId="1530" priority="291" stopIfTrue="1">
      <formula>MOD(ROW(),2)</formula>
    </cfRule>
  </conditionalFormatting>
  <conditionalFormatting sqref="D36">
    <cfRule type="expression" dxfId="1529" priority="290" stopIfTrue="1">
      <formula>MOD(ROW(),2)</formula>
    </cfRule>
  </conditionalFormatting>
  <conditionalFormatting sqref="D36">
    <cfRule type="expression" dxfId="1528" priority="289" stopIfTrue="1">
      <formula>MOD(ROW(),2)</formula>
    </cfRule>
  </conditionalFormatting>
  <conditionalFormatting sqref="D36">
    <cfRule type="expression" dxfId="1527" priority="288" stopIfTrue="1">
      <formula>MOD(ROW(),2)</formula>
    </cfRule>
  </conditionalFormatting>
  <conditionalFormatting sqref="D36">
    <cfRule type="expression" dxfId="1526" priority="287" stopIfTrue="1">
      <formula>MOD(ROW(),2)</formula>
    </cfRule>
  </conditionalFormatting>
  <conditionalFormatting sqref="D38">
    <cfRule type="expression" dxfId="1525" priority="348" stopIfTrue="1">
      <formula>MOD(ROW(),2)</formula>
    </cfRule>
  </conditionalFormatting>
  <conditionalFormatting sqref="D38">
    <cfRule type="expression" dxfId="1524" priority="347" stopIfTrue="1">
      <formula>MOD(ROW(),2)</formula>
    </cfRule>
  </conditionalFormatting>
  <conditionalFormatting sqref="D38">
    <cfRule type="expression" dxfId="1523" priority="346" stopIfTrue="1">
      <formula>MOD(ROW(),2)</formula>
    </cfRule>
  </conditionalFormatting>
  <conditionalFormatting sqref="D38">
    <cfRule type="expression" dxfId="1522" priority="345" stopIfTrue="1">
      <formula>MOD(ROW(),2)</formula>
    </cfRule>
  </conditionalFormatting>
  <conditionalFormatting sqref="D38">
    <cfRule type="expression" dxfId="1521" priority="344" stopIfTrue="1">
      <formula>MOD(ROW(),2)</formula>
    </cfRule>
  </conditionalFormatting>
  <conditionalFormatting sqref="D38">
    <cfRule type="expression" dxfId="1520" priority="343" stopIfTrue="1">
      <formula>MOD(ROW(),2)</formula>
    </cfRule>
  </conditionalFormatting>
  <conditionalFormatting sqref="D38">
    <cfRule type="expression" dxfId="1519" priority="342" stopIfTrue="1">
      <formula>MOD(ROW(),2)</formula>
    </cfRule>
  </conditionalFormatting>
  <conditionalFormatting sqref="D37">
    <cfRule type="expression" dxfId="1518" priority="341" stopIfTrue="1">
      <formula>MOD(ROW(),2)</formula>
    </cfRule>
  </conditionalFormatting>
  <conditionalFormatting sqref="D38">
    <cfRule type="expression" dxfId="1517" priority="340" stopIfTrue="1">
      <formula>MOD(ROW(),2)</formula>
    </cfRule>
  </conditionalFormatting>
  <conditionalFormatting sqref="D38">
    <cfRule type="expression" dxfId="1516" priority="339" stopIfTrue="1">
      <formula>MOD(ROW(),2)</formula>
    </cfRule>
  </conditionalFormatting>
  <conditionalFormatting sqref="D38">
    <cfRule type="expression" dxfId="1515" priority="338" stopIfTrue="1">
      <formula>MOD(ROW(),2)</formula>
    </cfRule>
  </conditionalFormatting>
  <conditionalFormatting sqref="D38">
    <cfRule type="expression" dxfId="1514" priority="337" stopIfTrue="1">
      <formula>MOD(ROW(),2)</formula>
    </cfRule>
  </conditionalFormatting>
  <conditionalFormatting sqref="D38">
    <cfRule type="expression" dxfId="1513" priority="336" stopIfTrue="1">
      <formula>MOD(ROW(),2)</formula>
    </cfRule>
  </conditionalFormatting>
  <conditionalFormatting sqref="D37">
    <cfRule type="expression" dxfId="1512" priority="335" stopIfTrue="1">
      <formula>MOD(ROW(),2)</formula>
    </cfRule>
  </conditionalFormatting>
  <conditionalFormatting sqref="D38">
    <cfRule type="expression" dxfId="1511" priority="334" stopIfTrue="1">
      <formula>MOD(ROW(),2)</formula>
    </cfRule>
  </conditionalFormatting>
  <conditionalFormatting sqref="D37">
    <cfRule type="expression" dxfId="1510" priority="333" stopIfTrue="1">
      <formula>MOD(ROW(),2)</formula>
    </cfRule>
  </conditionalFormatting>
  <conditionalFormatting sqref="D37">
    <cfRule type="expression" dxfId="1509" priority="332" stopIfTrue="1">
      <formula>MOD(ROW(),2)</formula>
    </cfRule>
  </conditionalFormatting>
  <conditionalFormatting sqref="D37">
    <cfRule type="expression" dxfId="1508" priority="331" stopIfTrue="1">
      <formula>MOD(ROW(),2)</formula>
    </cfRule>
  </conditionalFormatting>
  <conditionalFormatting sqref="D37">
    <cfRule type="expression" dxfId="1507" priority="330" stopIfTrue="1">
      <formula>MOD(ROW(),2)</formula>
    </cfRule>
  </conditionalFormatting>
  <conditionalFormatting sqref="D37">
    <cfRule type="expression" dxfId="1506" priority="329" stopIfTrue="1">
      <formula>MOD(ROW(),2)</formula>
    </cfRule>
  </conditionalFormatting>
  <conditionalFormatting sqref="D36">
    <cfRule type="expression" dxfId="1505" priority="328" stopIfTrue="1">
      <formula>MOD(ROW(),2)</formula>
    </cfRule>
  </conditionalFormatting>
  <conditionalFormatting sqref="D36">
    <cfRule type="expression" dxfId="1504" priority="327" stopIfTrue="1">
      <formula>MOD(ROW(),2)</formula>
    </cfRule>
  </conditionalFormatting>
  <conditionalFormatting sqref="D36">
    <cfRule type="expression" dxfId="1503" priority="326" stopIfTrue="1">
      <formula>MOD(ROW(),2)</formula>
    </cfRule>
  </conditionalFormatting>
  <conditionalFormatting sqref="D36">
    <cfRule type="expression" dxfId="1502" priority="325" stopIfTrue="1">
      <formula>MOD(ROW(),2)</formula>
    </cfRule>
  </conditionalFormatting>
  <conditionalFormatting sqref="D36">
    <cfRule type="expression" dxfId="1501" priority="324" stopIfTrue="1">
      <formula>MOD(ROW(),2)</formula>
    </cfRule>
  </conditionalFormatting>
  <conditionalFormatting sqref="D36">
    <cfRule type="expression" dxfId="1500" priority="323" stopIfTrue="1">
      <formula>MOD(ROW(),2)</formula>
    </cfRule>
  </conditionalFormatting>
  <conditionalFormatting sqref="D36">
    <cfRule type="expression" dxfId="1499" priority="322" stopIfTrue="1">
      <formula>MOD(ROW(),2)</formula>
    </cfRule>
  </conditionalFormatting>
  <conditionalFormatting sqref="D36">
    <cfRule type="expression" dxfId="1498" priority="321" stopIfTrue="1">
      <formula>MOD(ROW(),2)</formula>
    </cfRule>
  </conditionalFormatting>
  <conditionalFormatting sqref="D35">
    <cfRule type="expression" dxfId="1497" priority="320" stopIfTrue="1">
      <formula>MOD(ROW(),2)</formula>
    </cfRule>
  </conditionalFormatting>
  <conditionalFormatting sqref="D36">
    <cfRule type="expression" dxfId="1496" priority="319" stopIfTrue="1">
      <formula>MOD(ROW(),2)</formula>
    </cfRule>
  </conditionalFormatting>
  <conditionalFormatting sqref="D36">
    <cfRule type="expression" dxfId="1495" priority="318" stopIfTrue="1">
      <formula>MOD(ROW(),2)</formula>
    </cfRule>
  </conditionalFormatting>
  <conditionalFormatting sqref="D36">
    <cfRule type="expression" dxfId="1494" priority="317" stopIfTrue="1">
      <formula>MOD(ROW(),2)</formula>
    </cfRule>
  </conditionalFormatting>
  <conditionalFormatting sqref="D36">
    <cfRule type="expression" dxfId="1493" priority="316" stopIfTrue="1">
      <formula>MOD(ROW(),2)</formula>
    </cfRule>
  </conditionalFormatting>
  <conditionalFormatting sqref="D36">
    <cfRule type="expression" dxfId="1492" priority="315" stopIfTrue="1">
      <formula>MOD(ROW(),2)</formula>
    </cfRule>
  </conditionalFormatting>
  <conditionalFormatting sqref="D35">
    <cfRule type="expression" dxfId="1491" priority="314" stopIfTrue="1">
      <formula>MOD(ROW(),2)</formula>
    </cfRule>
  </conditionalFormatting>
  <conditionalFormatting sqref="D35">
    <cfRule type="expression" dxfId="1490" priority="312" stopIfTrue="1">
      <formula>MOD(ROW(),2)</formula>
    </cfRule>
  </conditionalFormatting>
  <conditionalFormatting sqref="D35">
    <cfRule type="expression" dxfId="1489" priority="311" stopIfTrue="1">
      <formula>MOD(ROW(),2)</formula>
    </cfRule>
  </conditionalFormatting>
  <conditionalFormatting sqref="D35">
    <cfRule type="expression" dxfId="1488" priority="310" stopIfTrue="1">
      <formula>MOD(ROW(),2)</formula>
    </cfRule>
  </conditionalFormatting>
  <conditionalFormatting sqref="D35">
    <cfRule type="expression" dxfId="1487" priority="309" stopIfTrue="1">
      <formula>MOD(ROW(),2)</formula>
    </cfRule>
  </conditionalFormatting>
  <conditionalFormatting sqref="D35">
    <cfRule type="expression" dxfId="1486" priority="308" stopIfTrue="1">
      <formula>MOD(ROW(),2)</formula>
    </cfRule>
  </conditionalFormatting>
  <conditionalFormatting sqref="D37">
    <cfRule type="expression" dxfId="1485" priority="306" stopIfTrue="1">
      <formula>MOD(ROW(),2)</formula>
    </cfRule>
  </conditionalFormatting>
  <conditionalFormatting sqref="D34">
    <cfRule type="expression" dxfId="1484" priority="286" stopIfTrue="1">
      <formula>MOD(ROW(),2)</formula>
    </cfRule>
  </conditionalFormatting>
  <conditionalFormatting sqref="D32">
    <cfRule type="expression" dxfId="1483" priority="285" stopIfTrue="1">
      <formula>MOD(ROW(),2)</formula>
    </cfRule>
  </conditionalFormatting>
  <conditionalFormatting sqref="D35">
    <cfRule type="expression" dxfId="1482" priority="284" stopIfTrue="1">
      <formula>MOD(ROW(),2)</formula>
    </cfRule>
  </conditionalFormatting>
  <conditionalFormatting sqref="D35">
    <cfRule type="expression" dxfId="1481" priority="283" stopIfTrue="1">
      <formula>MOD(ROW(),2)</formula>
    </cfRule>
  </conditionalFormatting>
  <conditionalFormatting sqref="D35">
    <cfRule type="expression" dxfId="1480" priority="282" stopIfTrue="1">
      <formula>MOD(ROW(),2)</formula>
    </cfRule>
  </conditionalFormatting>
  <conditionalFormatting sqref="D35">
    <cfRule type="expression" dxfId="1479" priority="281" stopIfTrue="1">
      <formula>MOD(ROW(),2)</formula>
    </cfRule>
  </conditionalFormatting>
  <conditionalFormatting sqref="D35">
    <cfRule type="expression" dxfId="1478" priority="280" stopIfTrue="1">
      <formula>MOD(ROW(),2)</formula>
    </cfRule>
  </conditionalFormatting>
  <conditionalFormatting sqref="D35">
    <cfRule type="expression" dxfId="1477" priority="279" stopIfTrue="1">
      <formula>MOD(ROW(),2)</formula>
    </cfRule>
  </conditionalFormatting>
  <conditionalFormatting sqref="D34">
    <cfRule type="expression" dxfId="1476" priority="278" stopIfTrue="1">
      <formula>MOD(ROW(),2)</formula>
    </cfRule>
  </conditionalFormatting>
  <conditionalFormatting sqref="D35">
    <cfRule type="expression" dxfId="1475" priority="277" stopIfTrue="1">
      <formula>MOD(ROW(),2)</formula>
    </cfRule>
  </conditionalFormatting>
  <conditionalFormatting sqref="D35">
    <cfRule type="expression" dxfId="1474" priority="276" stopIfTrue="1">
      <formula>MOD(ROW(),2)</formula>
    </cfRule>
  </conditionalFormatting>
  <conditionalFormatting sqref="D35">
    <cfRule type="expression" dxfId="1473" priority="275" stopIfTrue="1">
      <formula>MOD(ROW(),2)</formula>
    </cfRule>
  </conditionalFormatting>
  <conditionalFormatting sqref="D35">
    <cfRule type="expression" dxfId="1472" priority="274" stopIfTrue="1">
      <formula>MOD(ROW(),2)</formula>
    </cfRule>
  </conditionalFormatting>
  <conditionalFormatting sqref="D35">
    <cfRule type="expression" dxfId="1471" priority="273" stopIfTrue="1">
      <formula>MOD(ROW(),2)</formula>
    </cfRule>
  </conditionalFormatting>
  <conditionalFormatting sqref="D34">
    <cfRule type="expression" dxfId="1470" priority="272" stopIfTrue="1">
      <formula>MOD(ROW(),2)</formula>
    </cfRule>
  </conditionalFormatting>
  <conditionalFormatting sqref="D35">
    <cfRule type="expression" dxfId="1469" priority="271" stopIfTrue="1">
      <formula>MOD(ROW(),2)</formula>
    </cfRule>
  </conditionalFormatting>
  <conditionalFormatting sqref="D34">
    <cfRule type="expression" dxfId="1468" priority="270" stopIfTrue="1">
      <formula>MOD(ROW(),2)</formula>
    </cfRule>
  </conditionalFormatting>
  <conditionalFormatting sqref="D34">
    <cfRule type="expression" dxfId="1467" priority="269" stopIfTrue="1">
      <formula>MOD(ROW(),2)</formula>
    </cfRule>
  </conditionalFormatting>
  <conditionalFormatting sqref="D34">
    <cfRule type="expression" dxfId="1466" priority="268" stopIfTrue="1">
      <formula>MOD(ROW(),2)</formula>
    </cfRule>
  </conditionalFormatting>
  <conditionalFormatting sqref="D34">
    <cfRule type="expression" dxfId="1465" priority="267" stopIfTrue="1">
      <formula>MOD(ROW(),2)</formula>
    </cfRule>
  </conditionalFormatting>
  <conditionalFormatting sqref="D34">
    <cfRule type="expression" dxfId="1464" priority="266" stopIfTrue="1">
      <formula>MOD(ROW(),2)</formula>
    </cfRule>
  </conditionalFormatting>
  <conditionalFormatting sqref="D36">
    <cfRule type="expression" dxfId="1463" priority="265" stopIfTrue="1">
      <formula>MOD(ROW(),2)</formula>
    </cfRule>
  </conditionalFormatting>
  <conditionalFormatting sqref="D36">
    <cfRule type="expression" dxfId="1462" priority="264" stopIfTrue="1">
      <formula>MOD(ROW(),2)</formula>
    </cfRule>
  </conditionalFormatting>
  <conditionalFormatting sqref="D36">
    <cfRule type="expression" dxfId="1461" priority="263" stopIfTrue="1">
      <formula>MOD(ROW(),2)</formula>
    </cfRule>
  </conditionalFormatting>
  <conditionalFormatting sqref="D36">
    <cfRule type="expression" dxfId="1460" priority="262" stopIfTrue="1">
      <formula>MOD(ROW(),2)</formula>
    </cfRule>
  </conditionalFormatting>
  <conditionalFormatting sqref="D36">
    <cfRule type="expression" dxfId="1459" priority="261" stopIfTrue="1">
      <formula>MOD(ROW(),2)</formula>
    </cfRule>
  </conditionalFormatting>
  <conditionalFormatting sqref="D36">
    <cfRule type="expression" dxfId="1458" priority="260" stopIfTrue="1">
      <formula>MOD(ROW(),2)</formula>
    </cfRule>
  </conditionalFormatting>
  <conditionalFormatting sqref="D36">
    <cfRule type="expression" dxfId="1457" priority="259" stopIfTrue="1">
      <formula>MOD(ROW(),2)</formula>
    </cfRule>
  </conditionalFormatting>
  <conditionalFormatting sqref="D35">
    <cfRule type="expression" dxfId="1456" priority="258" stopIfTrue="1">
      <formula>MOD(ROW(),2)</formula>
    </cfRule>
  </conditionalFormatting>
  <conditionalFormatting sqref="D36">
    <cfRule type="expression" dxfId="1455" priority="257" stopIfTrue="1">
      <formula>MOD(ROW(),2)</formula>
    </cfRule>
  </conditionalFormatting>
  <conditionalFormatting sqref="D36">
    <cfRule type="expression" dxfId="1454" priority="256" stopIfTrue="1">
      <formula>MOD(ROW(),2)</formula>
    </cfRule>
  </conditionalFormatting>
  <conditionalFormatting sqref="D36">
    <cfRule type="expression" dxfId="1453" priority="255" stopIfTrue="1">
      <formula>MOD(ROW(),2)</formula>
    </cfRule>
  </conditionalFormatting>
  <conditionalFormatting sqref="D36">
    <cfRule type="expression" dxfId="1452" priority="254" stopIfTrue="1">
      <formula>MOD(ROW(),2)</formula>
    </cfRule>
  </conditionalFormatting>
  <conditionalFormatting sqref="D36">
    <cfRule type="expression" dxfId="1451" priority="253" stopIfTrue="1">
      <formula>MOD(ROW(),2)</formula>
    </cfRule>
  </conditionalFormatting>
  <conditionalFormatting sqref="D35">
    <cfRule type="expression" dxfId="1450" priority="252" stopIfTrue="1">
      <formula>MOD(ROW(),2)</formula>
    </cfRule>
  </conditionalFormatting>
  <conditionalFormatting sqref="D36">
    <cfRule type="expression" dxfId="1449" priority="251" stopIfTrue="1">
      <formula>MOD(ROW(),2)</formula>
    </cfRule>
  </conditionalFormatting>
  <conditionalFormatting sqref="D35">
    <cfRule type="expression" dxfId="1448" priority="250" stopIfTrue="1">
      <formula>MOD(ROW(),2)</formula>
    </cfRule>
  </conditionalFormatting>
  <conditionalFormatting sqref="D35">
    <cfRule type="expression" dxfId="1447" priority="249" stopIfTrue="1">
      <formula>MOD(ROW(),2)</formula>
    </cfRule>
  </conditionalFormatting>
  <conditionalFormatting sqref="D35">
    <cfRule type="expression" dxfId="1446" priority="248" stopIfTrue="1">
      <formula>MOD(ROW(),2)</formula>
    </cfRule>
  </conditionalFormatting>
  <conditionalFormatting sqref="D35">
    <cfRule type="expression" dxfId="1445" priority="247" stopIfTrue="1">
      <formula>MOD(ROW(),2)</formula>
    </cfRule>
  </conditionalFormatting>
  <conditionalFormatting sqref="D35">
    <cfRule type="expression" dxfId="1444" priority="246" stopIfTrue="1">
      <formula>MOD(ROW(),2)</formula>
    </cfRule>
  </conditionalFormatting>
  <conditionalFormatting sqref="D34">
    <cfRule type="expression" dxfId="1443" priority="245" stopIfTrue="1">
      <formula>MOD(ROW(),2)</formula>
    </cfRule>
  </conditionalFormatting>
  <conditionalFormatting sqref="D34">
    <cfRule type="expression" dxfId="1442" priority="244" stopIfTrue="1">
      <formula>MOD(ROW(),2)</formula>
    </cfRule>
  </conditionalFormatting>
  <conditionalFormatting sqref="D34">
    <cfRule type="expression" dxfId="1441" priority="243" stopIfTrue="1">
      <formula>MOD(ROW(),2)</formula>
    </cfRule>
  </conditionalFormatting>
  <conditionalFormatting sqref="D34">
    <cfRule type="expression" dxfId="1440" priority="242" stopIfTrue="1">
      <formula>MOD(ROW(),2)</formula>
    </cfRule>
  </conditionalFormatting>
  <conditionalFormatting sqref="D34">
    <cfRule type="expression" dxfId="1439" priority="241" stopIfTrue="1">
      <formula>MOD(ROW(),2)</formula>
    </cfRule>
  </conditionalFormatting>
  <conditionalFormatting sqref="D34">
    <cfRule type="expression" dxfId="1438" priority="240" stopIfTrue="1">
      <formula>MOD(ROW(),2)</formula>
    </cfRule>
  </conditionalFormatting>
  <conditionalFormatting sqref="D34">
    <cfRule type="expression" dxfId="1437" priority="239" stopIfTrue="1">
      <formula>MOD(ROW(),2)</formula>
    </cfRule>
  </conditionalFormatting>
  <conditionalFormatting sqref="D34">
    <cfRule type="expression" dxfId="1436" priority="238" stopIfTrue="1">
      <formula>MOD(ROW(),2)</formula>
    </cfRule>
  </conditionalFormatting>
  <conditionalFormatting sqref="D33">
    <cfRule type="expression" dxfId="1435" priority="237" stopIfTrue="1">
      <formula>MOD(ROW(),2)</formula>
    </cfRule>
  </conditionalFormatting>
  <conditionalFormatting sqref="D34">
    <cfRule type="expression" dxfId="1434" priority="236" stopIfTrue="1">
      <formula>MOD(ROW(),2)</formula>
    </cfRule>
  </conditionalFormatting>
  <conditionalFormatting sqref="D34">
    <cfRule type="expression" dxfId="1433" priority="235" stopIfTrue="1">
      <formula>MOD(ROW(),2)</formula>
    </cfRule>
  </conditionalFormatting>
  <conditionalFormatting sqref="D34">
    <cfRule type="expression" dxfId="1432" priority="234" stopIfTrue="1">
      <formula>MOD(ROW(),2)</formula>
    </cfRule>
  </conditionalFormatting>
  <conditionalFormatting sqref="D34">
    <cfRule type="expression" dxfId="1431" priority="233" stopIfTrue="1">
      <formula>MOD(ROW(),2)</formula>
    </cfRule>
  </conditionalFormatting>
  <conditionalFormatting sqref="D34">
    <cfRule type="expression" dxfId="1430" priority="232" stopIfTrue="1">
      <formula>MOD(ROW(),2)</formula>
    </cfRule>
  </conditionalFormatting>
  <conditionalFormatting sqref="D33">
    <cfRule type="expression" dxfId="1429" priority="231" stopIfTrue="1">
      <formula>MOD(ROW(),2)</formula>
    </cfRule>
  </conditionalFormatting>
  <conditionalFormatting sqref="D33">
    <cfRule type="expression" dxfId="1428" priority="230" stopIfTrue="1">
      <formula>MOD(ROW(),2)</formula>
    </cfRule>
  </conditionalFormatting>
  <conditionalFormatting sqref="D33">
    <cfRule type="expression" dxfId="1427" priority="229" stopIfTrue="1">
      <formula>MOD(ROW(),2)</formula>
    </cfRule>
  </conditionalFormatting>
  <conditionalFormatting sqref="D33">
    <cfRule type="expression" dxfId="1426" priority="228" stopIfTrue="1">
      <formula>MOD(ROW(),2)</formula>
    </cfRule>
  </conditionalFormatting>
  <conditionalFormatting sqref="D33">
    <cfRule type="expression" dxfId="1425" priority="227" stopIfTrue="1">
      <formula>MOD(ROW(),2)</formula>
    </cfRule>
  </conditionalFormatting>
  <conditionalFormatting sqref="D33">
    <cfRule type="expression" dxfId="1424" priority="226" stopIfTrue="1">
      <formula>MOD(ROW(),2)</formula>
    </cfRule>
  </conditionalFormatting>
  <conditionalFormatting sqref="D35">
    <cfRule type="expression" dxfId="1423" priority="225" stopIfTrue="1">
      <formula>MOD(ROW(),2)</formula>
    </cfRule>
  </conditionalFormatting>
  <conditionalFormatting sqref="D35">
    <cfRule type="expression" dxfId="1422" priority="224" stopIfTrue="1">
      <formula>MOD(ROW(),2)</formula>
    </cfRule>
  </conditionalFormatting>
  <conditionalFormatting sqref="D33">
    <cfRule type="expression" dxfId="1421" priority="223" stopIfTrue="1">
      <formula>MOD(ROW(),2)</formula>
    </cfRule>
  </conditionalFormatting>
  <conditionalFormatting sqref="D36">
    <cfRule type="expression" dxfId="1420" priority="222" stopIfTrue="1">
      <formula>MOD(ROW(),2)</formula>
    </cfRule>
  </conditionalFormatting>
  <conditionalFormatting sqref="D36">
    <cfRule type="expression" dxfId="1419" priority="221" stopIfTrue="1">
      <formula>MOD(ROW(),2)</formula>
    </cfRule>
  </conditionalFormatting>
  <conditionalFormatting sqref="D36">
    <cfRule type="expression" dxfId="1418" priority="220" stopIfTrue="1">
      <formula>MOD(ROW(),2)</formula>
    </cfRule>
  </conditionalFormatting>
  <conditionalFormatting sqref="D36">
    <cfRule type="expression" dxfId="1417" priority="219" stopIfTrue="1">
      <formula>MOD(ROW(),2)</formula>
    </cfRule>
  </conditionalFormatting>
  <conditionalFormatting sqref="D36">
    <cfRule type="expression" dxfId="1416" priority="218" stopIfTrue="1">
      <formula>MOD(ROW(),2)</formula>
    </cfRule>
  </conditionalFormatting>
  <conditionalFormatting sqref="D36">
    <cfRule type="expression" dxfId="1415" priority="217" stopIfTrue="1">
      <formula>MOD(ROW(),2)</formula>
    </cfRule>
  </conditionalFormatting>
  <conditionalFormatting sqref="D35">
    <cfRule type="expression" dxfId="1414" priority="216" stopIfTrue="1">
      <formula>MOD(ROW(),2)</formula>
    </cfRule>
  </conditionalFormatting>
  <conditionalFormatting sqref="D36">
    <cfRule type="expression" dxfId="1413" priority="215" stopIfTrue="1">
      <formula>MOD(ROW(),2)</formula>
    </cfRule>
  </conditionalFormatting>
  <conditionalFormatting sqref="D36">
    <cfRule type="expression" dxfId="1412" priority="214" stopIfTrue="1">
      <formula>MOD(ROW(),2)</formula>
    </cfRule>
  </conditionalFormatting>
  <conditionalFormatting sqref="D36">
    <cfRule type="expression" dxfId="1411" priority="213" stopIfTrue="1">
      <formula>MOD(ROW(),2)</formula>
    </cfRule>
  </conditionalFormatting>
  <conditionalFormatting sqref="D36">
    <cfRule type="expression" dxfId="1410" priority="212" stopIfTrue="1">
      <formula>MOD(ROW(),2)</formula>
    </cfRule>
  </conditionalFormatting>
  <conditionalFormatting sqref="D36">
    <cfRule type="expression" dxfId="1409" priority="211" stopIfTrue="1">
      <formula>MOD(ROW(),2)</formula>
    </cfRule>
  </conditionalFormatting>
  <conditionalFormatting sqref="D35">
    <cfRule type="expression" dxfId="1408" priority="210" stopIfTrue="1">
      <formula>MOD(ROW(),2)</formula>
    </cfRule>
  </conditionalFormatting>
  <conditionalFormatting sqref="D36">
    <cfRule type="expression" dxfId="1407" priority="209" stopIfTrue="1">
      <formula>MOD(ROW(),2)</formula>
    </cfRule>
  </conditionalFormatting>
  <conditionalFormatting sqref="D35">
    <cfRule type="expression" dxfId="1406" priority="208" stopIfTrue="1">
      <formula>MOD(ROW(),2)</formula>
    </cfRule>
  </conditionalFormatting>
  <conditionalFormatting sqref="D35">
    <cfRule type="expression" dxfId="1405" priority="207" stopIfTrue="1">
      <formula>MOD(ROW(),2)</formula>
    </cfRule>
  </conditionalFormatting>
  <conditionalFormatting sqref="D35">
    <cfRule type="expression" dxfId="1404" priority="206" stopIfTrue="1">
      <formula>MOD(ROW(),2)</formula>
    </cfRule>
  </conditionalFormatting>
  <conditionalFormatting sqref="D35">
    <cfRule type="expression" dxfId="1403" priority="205" stopIfTrue="1">
      <formula>MOD(ROW(),2)</formula>
    </cfRule>
  </conditionalFormatting>
  <conditionalFormatting sqref="D35">
    <cfRule type="expression" dxfId="1402" priority="204" stopIfTrue="1">
      <formula>MOD(ROW(),2)</formula>
    </cfRule>
  </conditionalFormatting>
  <conditionalFormatting sqref="D37">
    <cfRule type="expression" dxfId="1401" priority="203" stopIfTrue="1">
      <formula>MOD(ROW(),2)</formula>
    </cfRule>
  </conditionalFormatting>
  <conditionalFormatting sqref="D37">
    <cfRule type="expression" dxfId="1400" priority="202" stopIfTrue="1">
      <formula>MOD(ROW(),2)</formula>
    </cfRule>
  </conditionalFormatting>
  <conditionalFormatting sqref="D37">
    <cfRule type="expression" dxfId="1399" priority="201" stopIfTrue="1">
      <formula>MOD(ROW(),2)</formula>
    </cfRule>
  </conditionalFormatting>
  <conditionalFormatting sqref="D37">
    <cfRule type="expression" dxfId="1398" priority="200" stopIfTrue="1">
      <formula>MOD(ROW(),2)</formula>
    </cfRule>
  </conditionalFormatting>
  <conditionalFormatting sqref="D37">
    <cfRule type="expression" dxfId="1397" priority="199" stopIfTrue="1">
      <formula>MOD(ROW(),2)</formula>
    </cfRule>
  </conditionalFormatting>
  <conditionalFormatting sqref="D37">
    <cfRule type="expression" dxfId="1396" priority="198" stopIfTrue="1">
      <formula>MOD(ROW(),2)</formula>
    </cfRule>
  </conditionalFormatting>
  <conditionalFormatting sqref="D37">
    <cfRule type="expression" dxfId="1395" priority="197" stopIfTrue="1">
      <formula>MOD(ROW(),2)</formula>
    </cfRule>
  </conditionalFormatting>
  <conditionalFormatting sqref="D36">
    <cfRule type="expression" dxfId="1394" priority="196" stopIfTrue="1">
      <formula>MOD(ROW(),2)</formula>
    </cfRule>
  </conditionalFormatting>
  <conditionalFormatting sqref="D37">
    <cfRule type="expression" dxfId="1393" priority="195" stopIfTrue="1">
      <formula>MOD(ROW(),2)</formula>
    </cfRule>
  </conditionalFormatting>
  <conditionalFormatting sqref="D37">
    <cfRule type="expression" dxfId="1392" priority="194" stopIfTrue="1">
      <formula>MOD(ROW(),2)</formula>
    </cfRule>
  </conditionalFormatting>
  <conditionalFormatting sqref="D37">
    <cfRule type="expression" dxfId="1391" priority="193" stopIfTrue="1">
      <formula>MOD(ROW(),2)</formula>
    </cfRule>
  </conditionalFormatting>
  <conditionalFormatting sqref="D37">
    <cfRule type="expression" dxfId="1390" priority="192" stopIfTrue="1">
      <formula>MOD(ROW(),2)</formula>
    </cfRule>
  </conditionalFormatting>
  <conditionalFormatting sqref="D37">
    <cfRule type="expression" dxfId="1389" priority="191" stopIfTrue="1">
      <formula>MOD(ROW(),2)</formula>
    </cfRule>
  </conditionalFormatting>
  <conditionalFormatting sqref="D36">
    <cfRule type="expression" dxfId="1388" priority="190" stopIfTrue="1">
      <formula>MOD(ROW(),2)</formula>
    </cfRule>
  </conditionalFormatting>
  <conditionalFormatting sqref="D37">
    <cfRule type="expression" dxfId="1387" priority="189" stopIfTrue="1">
      <formula>MOD(ROW(),2)</formula>
    </cfRule>
  </conditionalFormatting>
  <conditionalFormatting sqref="D36">
    <cfRule type="expression" dxfId="1386" priority="188" stopIfTrue="1">
      <formula>MOD(ROW(),2)</formula>
    </cfRule>
  </conditionalFormatting>
  <conditionalFormatting sqref="D36">
    <cfRule type="expression" dxfId="1385" priority="187" stopIfTrue="1">
      <formula>MOD(ROW(),2)</formula>
    </cfRule>
  </conditionalFormatting>
  <conditionalFormatting sqref="D36">
    <cfRule type="expression" dxfId="1384" priority="186" stopIfTrue="1">
      <formula>MOD(ROW(),2)</formula>
    </cfRule>
  </conditionalFormatting>
  <conditionalFormatting sqref="D36">
    <cfRule type="expression" dxfId="1383" priority="185" stopIfTrue="1">
      <formula>MOD(ROW(),2)</formula>
    </cfRule>
  </conditionalFormatting>
  <conditionalFormatting sqref="D36">
    <cfRule type="expression" dxfId="1382" priority="184" stopIfTrue="1">
      <formula>MOD(ROW(),2)</formula>
    </cfRule>
  </conditionalFormatting>
  <conditionalFormatting sqref="D35">
    <cfRule type="expression" dxfId="1381" priority="183" stopIfTrue="1">
      <formula>MOD(ROW(),2)</formula>
    </cfRule>
  </conditionalFormatting>
  <conditionalFormatting sqref="D35">
    <cfRule type="expression" dxfId="1380" priority="182" stopIfTrue="1">
      <formula>MOD(ROW(),2)</formula>
    </cfRule>
  </conditionalFormatting>
  <conditionalFormatting sqref="D35">
    <cfRule type="expression" dxfId="1379" priority="181" stopIfTrue="1">
      <formula>MOD(ROW(),2)</formula>
    </cfRule>
  </conditionalFormatting>
  <conditionalFormatting sqref="D35">
    <cfRule type="expression" dxfId="1378" priority="180" stopIfTrue="1">
      <formula>MOD(ROW(),2)</formula>
    </cfRule>
  </conditionalFormatting>
  <conditionalFormatting sqref="D35">
    <cfRule type="expression" dxfId="1377" priority="179" stopIfTrue="1">
      <formula>MOD(ROW(),2)</formula>
    </cfRule>
  </conditionalFormatting>
  <conditionalFormatting sqref="D35">
    <cfRule type="expression" dxfId="1376" priority="178" stopIfTrue="1">
      <formula>MOD(ROW(),2)</formula>
    </cfRule>
  </conditionalFormatting>
  <conditionalFormatting sqref="D35">
    <cfRule type="expression" dxfId="1375" priority="177" stopIfTrue="1">
      <formula>MOD(ROW(),2)</formula>
    </cfRule>
  </conditionalFormatting>
  <conditionalFormatting sqref="D35">
    <cfRule type="expression" dxfId="1374" priority="176" stopIfTrue="1">
      <formula>MOD(ROW(),2)</formula>
    </cfRule>
  </conditionalFormatting>
  <conditionalFormatting sqref="D34">
    <cfRule type="expression" dxfId="1373" priority="175" stopIfTrue="1">
      <formula>MOD(ROW(),2)</formula>
    </cfRule>
  </conditionalFormatting>
  <conditionalFormatting sqref="D35">
    <cfRule type="expression" dxfId="1372" priority="174" stopIfTrue="1">
      <formula>MOD(ROW(),2)</formula>
    </cfRule>
  </conditionalFormatting>
  <conditionalFormatting sqref="D35">
    <cfRule type="expression" dxfId="1371" priority="173" stopIfTrue="1">
      <formula>MOD(ROW(),2)</formula>
    </cfRule>
  </conditionalFormatting>
  <conditionalFormatting sqref="D35">
    <cfRule type="expression" dxfId="1370" priority="172" stopIfTrue="1">
      <formula>MOD(ROW(),2)</formula>
    </cfRule>
  </conditionalFormatting>
  <conditionalFormatting sqref="D35">
    <cfRule type="expression" dxfId="1369" priority="171" stopIfTrue="1">
      <formula>MOD(ROW(),2)</formula>
    </cfRule>
  </conditionalFormatting>
  <conditionalFormatting sqref="D35">
    <cfRule type="expression" dxfId="1368" priority="170" stopIfTrue="1">
      <formula>MOD(ROW(),2)</formula>
    </cfRule>
  </conditionalFormatting>
  <conditionalFormatting sqref="D34">
    <cfRule type="expression" dxfId="1367" priority="169" stopIfTrue="1">
      <formula>MOD(ROW(),2)</formula>
    </cfRule>
  </conditionalFormatting>
  <conditionalFormatting sqref="D34">
    <cfRule type="expression" dxfId="1366" priority="168" stopIfTrue="1">
      <formula>MOD(ROW(),2)</formula>
    </cfRule>
  </conditionalFormatting>
  <conditionalFormatting sqref="D34">
    <cfRule type="expression" dxfId="1365" priority="167" stopIfTrue="1">
      <formula>MOD(ROW(),2)</formula>
    </cfRule>
  </conditionalFormatting>
  <conditionalFormatting sqref="D34">
    <cfRule type="expression" dxfId="1364" priority="166" stopIfTrue="1">
      <formula>MOD(ROW(),2)</formula>
    </cfRule>
  </conditionalFormatting>
  <conditionalFormatting sqref="D34">
    <cfRule type="expression" dxfId="1363" priority="165" stopIfTrue="1">
      <formula>MOD(ROW(),2)</formula>
    </cfRule>
  </conditionalFormatting>
  <conditionalFormatting sqref="D34">
    <cfRule type="expression" dxfId="1362" priority="164" stopIfTrue="1">
      <formula>MOD(ROW(),2)</formula>
    </cfRule>
  </conditionalFormatting>
  <conditionalFormatting sqref="D36">
    <cfRule type="expression" dxfId="1361" priority="163" stopIfTrue="1">
      <formula>MOD(ROW(),2)</formula>
    </cfRule>
  </conditionalFormatting>
  <conditionalFormatting sqref="D33">
    <cfRule type="expression" dxfId="1360" priority="162" stopIfTrue="1">
      <formula>MOD(ROW(),2)</formula>
    </cfRule>
  </conditionalFormatting>
  <conditionalFormatting sqref="D31">
    <cfRule type="expression" dxfId="1359" priority="161" stopIfTrue="1">
      <formula>MOD(ROW(),2)</formula>
    </cfRule>
  </conditionalFormatting>
  <conditionalFormatting sqref="D34">
    <cfRule type="expression" dxfId="1358" priority="160" stopIfTrue="1">
      <formula>MOD(ROW(),2)</formula>
    </cfRule>
  </conditionalFormatting>
  <conditionalFormatting sqref="D34">
    <cfRule type="expression" dxfId="1357" priority="159" stopIfTrue="1">
      <formula>MOD(ROW(),2)</formula>
    </cfRule>
  </conditionalFormatting>
  <conditionalFormatting sqref="D34">
    <cfRule type="expression" dxfId="1356" priority="158" stopIfTrue="1">
      <formula>MOD(ROW(),2)</formula>
    </cfRule>
  </conditionalFormatting>
  <conditionalFormatting sqref="D34">
    <cfRule type="expression" dxfId="1355" priority="157" stopIfTrue="1">
      <formula>MOD(ROW(),2)</formula>
    </cfRule>
  </conditionalFormatting>
  <conditionalFormatting sqref="D34">
    <cfRule type="expression" dxfId="1354" priority="156" stopIfTrue="1">
      <formula>MOD(ROW(),2)</formula>
    </cfRule>
  </conditionalFormatting>
  <conditionalFormatting sqref="D34">
    <cfRule type="expression" dxfId="1353" priority="155" stopIfTrue="1">
      <formula>MOD(ROW(),2)</formula>
    </cfRule>
  </conditionalFormatting>
  <conditionalFormatting sqref="D33">
    <cfRule type="expression" dxfId="1352" priority="154" stopIfTrue="1">
      <formula>MOD(ROW(),2)</formula>
    </cfRule>
  </conditionalFormatting>
  <conditionalFormatting sqref="D34">
    <cfRule type="expression" dxfId="1351" priority="153" stopIfTrue="1">
      <formula>MOD(ROW(),2)</formula>
    </cfRule>
  </conditionalFormatting>
  <conditionalFormatting sqref="D34">
    <cfRule type="expression" dxfId="1350" priority="152" stopIfTrue="1">
      <formula>MOD(ROW(),2)</formula>
    </cfRule>
  </conditionalFormatting>
  <conditionalFormatting sqref="D34">
    <cfRule type="expression" dxfId="1349" priority="151" stopIfTrue="1">
      <formula>MOD(ROW(),2)</formula>
    </cfRule>
  </conditionalFormatting>
  <conditionalFormatting sqref="D34">
    <cfRule type="expression" dxfId="1348" priority="150" stopIfTrue="1">
      <formula>MOD(ROW(),2)</formula>
    </cfRule>
  </conditionalFormatting>
  <conditionalFormatting sqref="D34">
    <cfRule type="expression" dxfId="1347" priority="149" stopIfTrue="1">
      <formula>MOD(ROW(),2)</formula>
    </cfRule>
  </conditionalFormatting>
  <conditionalFormatting sqref="D33">
    <cfRule type="expression" dxfId="1346" priority="148" stopIfTrue="1">
      <formula>MOD(ROW(),2)</formula>
    </cfRule>
  </conditionalFormatting>
  <conditionalFormatting sqref="D34">
    <cfRule type="expression" dxfId="1345" priority="147" stopIfTrue="1">
      <formula>MOD(ROW(),2)</formula>
    </cfRule>
  </conditionalFormatting>
  <conditionalFormatting sqref="D33">
    <cfRule type="expression" dxfId="1344" priority="146" stopIfTrue="1">
      <formula>MOD(ROW(),2)</formula>
    </cfRule>
  </conditionalFormatting>
  <conditionalFormatting sqref="D33">
    <cfRule type="expression" dxfId="1343" priority="145" stopIfTrue="1">
      <formula>MOD(ROW(),2)</formula>
    </cfRule>
  </conditionalFormatting>
  <conditionalFormatting sqref="D33">
    <cfRule type="expression" dxfId="1342" priority="144" stopIfTrue="1">
      <formula>MOD(ROW(),2)</formula>
    </cfRule>
  </conditionalFormatting>
  <conditionalFormatting sqref="D33">
    <cfRule type="expression" dxfId="1341" priority="143" stopIfTrue="1">
      <formula>MOD(ROW(),2)</formula>
    </cfRule>
  </conditionalFormatting>
  <conditionalFormatting sqref="D33">
    <cfRule type="expression" dxfId="1340" priority="142" stopIfTrue="1">
      <formula>MOD(ROW(),2)</formula>
    </cfRule>
  </conditionalFormatting>
  <conditionalFormatting sqref="D35">
    <cfRule type="expression" dxfId="1339" priority="141" stopIfTrue="1">
      <formula>MOD(ROW(),2)</formula>
    </cfRule>
  </conditionalFormatting>
  <conditionalFormatting sqref="D35">
    <cfRule type="expression" dxfId="1338" priority="140" stopIfTrue="1">
      <formula>MOD(ROW(),2)</formula>
    </cfRule>
  </conditionalFormatting>
  <conditionalFormatting sqref="D35">
    <cfRule type="expression" dxfId="1337" priority="139" stopIfTrue="1">
      <formula>MOD(ROW(),2)</formula>
    </cfRule>
  </conditionalFormatting>
  <conditionalFormatting sqref="D35">
    <cfRule type="expression" dxfId="1336" priority="138" stopIfTrue="1">
      <formula>MOD(ROW(),2)</formula>
    </cfRule>
  </conditionalFormatting>
  <conditionalFormatting sqref="D35">
    <cfRule type="expression" dxfId="1335" priority="137" stopIfTrue="1">
      <formula>MOD(ROW(),2)</formula>
    </cfRule>
  </conditionalFormatting>
  <conditionalFormatting sqref="D35">
    <cfRule type="expression" dxfId="1334" priority="136" stopIfTrue="1">
      <formula>MOD(ROW(),2)</formula>
    </cfRule>
  </conditionalFormatting>
  <conditionalFormatting sqref="D35">
    <cfRule type="expression" dxfId="1333" priority="135" stopIfTrue="1">
      <formula>MOD(ROW(),2)</formula>
    </cfRule>
  </conditionalFormatting>
  <conditionalFormatting sqref="D34">
    <cfRule type="expression" dxfId="1332" priority="134" stopIfTrue="1">
      <formula>MOD(ROW(),2)</formula>
    </cfRule>
  </conditionalFormatting>
  <conditionalFormatting sqref="D35">
    <cfRule type="expression" dxfId="1331" priority="133" stopIfTrue="1">
      <formula>MOD(ROW(),2)</formula>
    </cfRule>
  </conditionalFormatting>
  <conditionalFormatting sqref="D35">
    <cfRule type="expression" dxfId="1330" priority="132" stopIfTrue="1">
      <formula>MOD(ROW(),2)</formula>
    </cfRule>
  </conditionalFormatting>
  <conditionalFormatting sqref="D35">
    <cfRule type="expression" dxfId="1329" priority="131" stopIfTrue="1">
      <formula>MOD(ROW(),2)</formula>
    </cfRule>
  </conditionalFormatting>
  <conditionalFormatting sqref="D35">
    <cfRule type="expression" dxfId="1328" priority="130" stopIfTrue="1">
      <formula>MOD(ROW(),2)</formula>
    </cfRule>
  </conditionalFormatting>
  <conditionalFormatting sqref="D35">
    <cfRule type="expression" dxfId="1327" priority="129" stopIfTrue="1">
      <formula>MOD(ROW(),2)</formula>
    </cfRule>
  </conditionalFormatting>
  <conditionalFormatting sqref="D34">
    <cfRule type="expression" dxfId="1326" priority="128" stopIfTrue="1">
      <formula>MOD(ROW(),2)</formula>
    </cfRule>
  </conditionalFormatting>
  <conditionalFormatting sqref="D35">
    <cfRule type="expression" dxfId="1325" priority="127" stopIfTrue="1">
      <formula>MOD(ROW(),2)</formula>
    </cfRule>
  </conditionalFormatting>
  <conditionalFormatting sqref="D34">
    <cfRule type="expression" dxfId="1324" priority="126" stopIfTrue="1">
      <formula>MOD(ROW(),2)</formula>
    </cfRule>
  </conditionalFormatting>
  <conditionalFormatting sqref="D34">
    <cfRule type="expression" dxfId="1323" priority="125" stopIfTrue="1">
      <formula>MOD(ROW(),2)</formula>
    </cfRule>
  </conditionalFormatting>
  <conditionalFormatting sqref="D34">
    <cfRule type="expression" dxfId="1322" priority="124" stopIfTrue="1">
      <formula>MOD(ROW(),2)</formula>
    </cfRule>
  </conditionalFormatting>
  <conditionalFormatting sqref="D34">
    <cfRule type="expression" dxfId="1321" priority="123" stopIfTrue="1">
      <formula>MOD(ROW(),2)</formula>
    </cfRule>
  </conditionalFormatting>
  <conditionalFormatting sqref="D34">
    <cfRule type="expression" dxfId="1320" priority="122" stopIfTrue="1">
      <formula>MOD(ROW(),2)</formula>
    </cfRule>
  </conditionalFormatting>
  <conditionalFormatting sqref="D33">
    <cfRule type="expression" dxfId="1319" priority="121" stopIfTrue="1">
      <formula>MOD(ROW(),2)</formula>
    </cfRule>
  </conditionalFormatting>
  <conditionalFormatting sqref="D33">
    <cfRule type="expression" dxfId="1318" priority="120" stopIfTrue="1">
      <formula>MOD(ROW(),2)</formula>
    </cfRule>
  </conditionalFormatting>
  <conditionalFormatting sqref="D33">
    <cfRule type="expression" dxfId="1317" priority="119" stopIfTrue="1">
      <formula>MOD(ROW(),2)</formula>
    </cfRule>
  </conditionalFormatting>
  <conditionalFormatting sqref="D33">
    <cfRule type="expression" dxfId="1316" priority="118" stopIfTrue="1">
      <formula>MOD(ROW(),2)</formula>
    </cfRule>
  </conditionalFormatting>
  <conditionalFormatting sqref="D33">
    <cfRule type="expression" dxfId="1315" priority="117" stopIfTrue="1">
      <formula>MOD(ROW(),2)</formula>
    </cfRule>
  </conditionalFormatting>
  <conditionalFormatting sqref="D33">
    <cfRule type="expression" dxfId="1314" priority="116" stopIfTrue="1">
      <formula>MOD(ROW(),2)</formula>
    </cfRule>
  </conditionalFormatting>
  <conditionalFormatting sqref="D33">
    <cfRule type="expression" dxfId="1313" priority="115" stopIfTrue="1">
      <formula>MOD(ROW(),2)</formula>
    </cfRule>
  </conditionalFormatting>
  <conditionalFormatting sqref="D33">
    <cfRule type="expression" dxfId="1312" priority="114" stopIfTrue="1">
      <formula>MOD(ROW(),2)</formula>
    </cfRule>
  </conditionalFormatting>
  <conditionalFormatting sqref="D32">
    <cfRule type="expression" dxfId="1311" priority="113" stopIfTrue="1">
      <formula>MOD(ROW(),2)</formula>
    </cfRule>
  </conditionalFormatting>
  <conditionalFormatting sqref="D33">
    <cfRule type="expression" dxfId="1310" priority="112" stopIfTrue="1">
      <formula>MOD(ROW(),2)</formula>
    </cfRule>
  </conditionalFormatting>
  <conditionalFormatting sqref="D33">
    <cfRule type="expression" dxfId="1309" priority="111" stopIfTrue="1">
      <formula>MOD(ROW(),2)</formula>
    </cfRule>
  </conditionalFormatting>
  <conditionalFormatting sqref="D33">
    <cfRule type="expression" dxfId="1308" priority="110" stopIfTrue="1">
      <formula>MOD(ROW(),2)</formula>
    </cfRule>
  </conditionalFormatting>
  <conditionalFormatting sqref="D33">
    <cfRule type="expression" dxfId="1307" priority="109" stopIfTrue="1">
      <formula>MOD(ROW(),2)</formula>
    </cfRule>
  </conditionalFormatting>
  <conditionalFormatting sqref="D33">
    <cfRule type="expression" dxfId="1306" priority="108" stopIfTrue="1">
      <formula>MOD(ROW(),2)</formula>
    </cfRule>
  </conditionalFormatting>
  <conditionalFormatting sqref="D32">
    <cfRule type="expression" dxfId="1305" priority="107" stopIfTrue="1">
      <formula>MOD(ROW(),2)</formula>
    </cfRule>
  </conditionalFormatting>
  <conditionalFormatting sqref="D32">
    <cfRule type="expression" dxfId="1304" priority="106" stopIfTrue="1">
      <formula>MOD(ROW(),2)</formula>
    </cfRule>
  </conditionalFormatting>
  <conditionalFormatting sqref="D32">
    <cfRule type="expression" dxfId="1303" priority="105" stopIfTrue="1">
      <formula>MOD(ROW(),2)</formula>
    </cfRule>
  </conditionalFormatting>
  <conditionalFormatting sqref="D32">
    <cfRule type="expression" dxfId="1302" priority="104" stopIfTrue="1">
      <formula>MOD(ROW(),2)</formula>
    </cfRule>
  </conditionalFormatting>
  <conditionalFormatting sqref="D32">
    <cfRule type="expression" dxfId="1301" priority="103" stopIfTrue="1">
      <formula>MOD(ROW(),2)</formula>
    </cfRule>
  </conditionalFormatting>
  <conditionalFormatting sqref="D32">
    <cfRule type="expression" dxfId="1300" priority="102" stopIfTrue="1">
      <formula>MOD(ROW(),2)</formula>
    </cfRule>
  </conditionalFormatting>
  <conditionalFormatting sqref="D34">
    <cfRule type="expression" dxfId="1299" priority="101" stopIfTrue="1">
      <formula>MOD(ROW(),2)</formula>
    </cfRule>
  </conditionalFormatting>
  <conditionalFormatting sqref="D35">
    <cfRule type="expression" dxfId="1298" priority="100" stopIfTrue="1">
      <formula>MOD(ROW(),2)</formula>
    </cfRule>
  </conditionalFormatting>
  <conditionalFormatting sqref="D36">
    <cfRule type="expression" dxfId="1297" priority="99" stopIfTrue="1">
      <formula>MOD(ROW(),2)</formula>
    </cfRule>
  </conditionalFormatting>
  <conditionalFormatting sqref="D36">
    <cfRule type="expression" dxfId="1296" priority="98" stopIfTrue="1">
      <formula>MOD(ROW(),2)</formula>
    </cfRule>
  </conditionalFormatting>
  <conditionalFormatting sqref="D36">
    <cfRule type="expression" dxfId="1295" priority="97" stopIfTrue="1">
      <formula>MOD(ROW(),2)</formula>
    </cfRule>
  </conditionalFormatting>
  <conditionalFormatting sqref="D36">
    <cfRule type="expression" dxfId="1294" priority="96" stopIfTrue="1">
      <formula>MOD(ROW(),2)</formula>
    </cfRule>
  </conditionalFormatting>
  <conditionalFormatting sqref="D36">
    <cfRule type="expression" dxfId="1293" priority="95" stopIfTrue="1">
      <formula>MOD(ROW(),2)</formula>
    </cfRule>
  </conditionalFormatting>
  <conditionalFormatting sqref="D36">
    <cfRule type="expression" dxfId="1292" priority="94" stopIfTrue="1">
      <formula>MOD(ROW(),2)</formula>
    </cfRule>
  </conditionalFormatting>
  <conditionalFormatting sqref="D35">
    <cfRule type="expression" dxfId="1291" priority="93" stopIfTrue="1">
      <formula>MOD(ROW(),2)</formula>
    </cfRule>
  </conditionalFormatting>
  <conditionalFormatting sqref="D36">
    <cfRule type="expression" dxfId="1290" priority="92" stopIfTrue="1">
      <formula>MOD(ROW(),2)</formula>
    </cfRule>
  </conditionalFormatting>
  <conditionalFormatting sqref="D36">
    <cfRule type="expression" dxfId="1289" priority="91" stopIfTrue="1">
      <formula>MOD(ROW(),2)</formula>
    </cfRule>
  </conditionalFormatting>
  <conditionalFormatting sqref="D36">
    <cfRule type="expression" dxfId="1288" priority="90" stopIfTrue="1">
      <formula>MOD(ROW(),2)</formula>
    </cfRule>
  </conditionalFormatting>
  <conditionalFormatting sqref="D36">
    <cfRule type="expression" dxfId="1287" priority="89" stopIfTrue="1">
      <formula>MOD(ROW(),2)</formula>
    </cfRule>
  </conditionalFormatting>
  <conditionalFormatting sqref="D36">
    <cfRule type="expression" dxfId="1286" priority="88" stopIfTrue="1">
      <formula>MOD(ROW(),2)</formula>
    </cfRule>
  </conditionalFormatting>
  <conditionalFormatting sqref="D35">
    <cfRule type="expression" dxfId="1285" priority="87" stopIfTrue="1">
      <formula>MOD(ROW(),2)</formula>
    </cfRule>
  </conditionalFormatting>
  <conditionalFormatting sqref="D36">
    <cfRule type="expression" dxfId="1284" priority="86" stopIfTrue="1">
      <formula>MOD(ROW(),2)</formula>
    </cfRule>
  </conditionalFormatting>
  <conditionalFormatting sqref="D35">
    <cfRule type="expression" dxfId="1283" priority="85" stopIfTrue="1">
      <formula>MOD(ROW(),2)</formula>
    </cfRule>
  </conditionalFormatting>
  <conditionalFormatting sqref="D35">
    <cfRule type="expression" dxfId="1282" priority="84" stopIfTrue="1">
      <formula>MOD(ROW(),2)</formula>
    </cfRule>
  </conditionalFormatting>
  <conditionalFormatting sqref="D35">
    <cfRule type="expression" dxfId="1281" priority="83" stopIfTrue="1">
      <formula>MOD(ROW(),2)</formula>
    </cfRule>
  </conditionalFormatting>
  <conditionalFormatting sqref="D35">
    <cfRule type="expression" dxfId="1280" priority="82" stopIfTrue="1">
      <formula>MOD(ROW(),2)</formula>
    </cfRule>
  </conditionalFormatting>
  <conditionalFormatting sqref="D35">
    <cfRule type="expression" dxfId="1279" priority="81" stopIfTrue="1">
      <formula>MOD(ROW(),2)</formula>
    </cfRule>
  </conditionalFormatting>
  <conditionalFormatting sqref="D37">
    <cfRule type="expression" dxfId="1278" priority="80" stopIfTrue="1">
      <formula>MOD(ROW(),2)</formula>
    </cfRule>
  </conditionalFormatting>
  <conditionalFormatting sqref="D37">
    <cfRule type="expression" dxfId="1277" priority="79" stopIfTrue="1">
      <formula>MOD(ROW(),2)</formula>
    </cfRule>
  </conditionalFormatting>
  <conditionalFormatting sqref="D37">
    <cfRule type="expression" dxfId="1276" priority="78" stopIfTrue="1">
      <formula>MOD(ROW(),2)</formula>
    </cfRule>
  </conditionalFormatting>
  <conditionalFormatting sqref="D37">
    <cfRule type="expression" dxfId="1275" priority="77" stopIfTrue="1">
      <formula>MOD(ROW(),2)</formula>
    </cfRule>
  </conditionalFormatting>
  <conditionalFormatting sqref="D37">
    <cfRule type="expression" dxfId="1274" priority="76" stopIfTrue="1">
      <formula>MOD(ROW(),2)</formula>
    </cfRule>
  </conditionalFormatting>
  <conditionalFormatting sqref="D37">
    <cfRule type="expression" dxfId="1273" priority="75" stopIfTrue="1">
      <formula>MOD(ROW(),2)</formula>
    </cfRule>
  </conditionalFormatting>
  <conditionalFormatting sqref="D37">
    <cfRule type="expression" dxfId="1272" priority="74" stopIfTrue="1">
      <formula>MOD(ROW(),2)</formula>
    </cfRule>
  </conditionalFormatting>
  <conditionalFormatting sqref="D36">
    <cfRule type="expression" dxfId="1271" priority="73" stopIfTrue="1">
      <formula>MOD(ROW(),2)</formula>
    </cfRule>
  </conditionalFormatting>
  <conditionalFormatting sqref="D37">
    <cfRule type="expression" dxfId="1270" priority="72" stopIfTrue="1">
      <formula>MOD(ROW(),2)</formula>
    </cfRule>
  </conditionalFormatting>
  <conditionalFormatting sqref="D37">
    <cfRule type="expression" dxfId="1269" priority="71" stopIfTrue="1">
      <formula>MOD(ROW(),2)</formula>
    </cfRule>
  </conditionalFormatting>
  <conditionalFormatting sqref="D37">
    <cfRule type="expression" dxfId="1268" priority="70" stopIfTrue="1">
      <formula>MOD(ROW(),2)</formula>
    </cfRule>
  </conditionalFormatting>
  <conditionalFormatting sqref="D37">
    <cfRule type="expression" dxfId="1267" priority="69" stopIfTrue="1">
      <formula>MOD(ROW(),2)</formula>
    </cfRule>
  </conditionalFormatting>
  <conditionalFormatting sqref="D37">
    <cfRule type="expression" dxfId="1266" priority="68" stopIfTrue="1">
      <formula>MOD(ROW(),2)</formula>
    </cfRule>
  </conditionalFormatting>
  <conditionalFormatting sqref="D36">
    <cfRule type="expression" dxfId="1265" priority="67" stopIfTrue="1">
      <formula>MOD(ROW(),2)</formula>
    </cfRule>
  </conditionalFormatting>
  <conditionalFormatting sqref="D37">
    <cfRule type="expression" dxfId="1264" priority="66" stopIfTrue="1">
      <formula>MOD(ROW(),2)</formula>
    </cfRule>
  </conditionalFormatting>
  <conditionalFormatting sqref="D36">
    <cfRule type="expression" dxfId="1263" priority="65" stopIfTrue="1">
      <formula>MOD(ROW(),2)</formula>
    </cfRule>
  </conditionalFormatting>
  <conditionalFormatting sqref="D36">
    <cfRule type="expression" dxfId="1262" priority="64" stopIfTrue="1">
      <formula>MOD(ROW(),2)</formula>
    </cfRule>
  </conditionalFormatting>
  <conditionalFormatting sqref="D36">
    <cfRule type="expression" dxfId="1261" priority="63" stopIfTrue="1">
      <formula>MOD(ROW(),2)</formula>
    </cfRule>
  </conditionalFormatting>
  <conditionalFormatting sqref="D36">
    <cfRule type="expression" dxfId="1260" priority="62" stopIfTrue="1">
      <formula>MOD(ROW(),2)</formula>
    </cfRule>
  </conditionalFormatting>
  <conditionalFormatting sqref="D36">
    <cfRule type="expression" dxfId="1259" priority="61" stopIfTrue="1">
      <formula>MOD(ROW(),2)</formula>
    </cfRule>
  </conditionalFormatting>
  <conditionalFormatting sqref="D35">
    <cfRule type="expression" dxfId="1258" priority="60" stopIfTrue="1">
      <formula>MOD(ROW(),2)</formula>
    </cfRule>
  </conditionalFormatting>
  <conditionalFormatting sqref="D35">
    <cfRule type="expression" dxfId="1257" priority="59" stopIfTrue="1">
      <formula>MOD(ROW(),2)</formula>
    </cfRule>
  </conditionalFormatting>
  <conditionalFormatting sqref="D35">
    <cfRule type="expression" dxfId="1256" priority="58" stopIfTrue="1">
      <formula>MOD(ROW(),2)</formula>
    </cfRule>
  </conditionalFormatting>
  <conditionalFormatting sqref="D35">
    <cfRule type="expression" dxfId="1255" priority="57" stopIfTrue="1">
      <formula>MOD(ROW(),2)</formula>
    </cfRule>
  </conditionalFormatting>
  <conditionalFormatting sqref="D35">
    <cfRule type="expression" dxfId="1254" priority="56" stopIfTrue="1">
      <formula>MOD(ROW(),2)</formula>
    </cfRule>
  </conditionalFormatting>
  <conditionalFormatting sqref="D35">
    <cfRule type="expression" dxfId="1253" priority="55" stopIfTrue="1">
      <formula>MOD(ROW(),2)</formula>
    </cfRule>
  </conditionalFormatting>
  <conditionalFormatting sqref="D35">
    <cfRule type="expression" dxfId="1252" priority="54" stopIfTrue="1">
      <formula>MOD(ROW(),2)</formula>
    </cfRule>
  </conditionalFormatting>
  <conditionalFormatting sqref="D35">
    <cfRule type="expression" dxfId="1251" priority="53" stopIfTrue="1">
      <formula>MOD(ROW(),2)</formula>
    </cfRule>
  </conditionalFormatting>
  <conditionalFormatting sqref="D35">
    <cfRule type="expression" dxfId="1250" priority="52" stopIfTrue="1">
      <formula>MOD(ROW(),2)</formula>
    </cfRule>
  </conditionalFormatting>
  <conditionalFormatting sqref="D35">
    <cfRule type="expression" dxfId="1249" priority="51" stopIfTrue="1">
      <formula>MOD(ROW(),2)</formula>
    </cfRule>
  </conditionalFormatting>
  <conditionalFormatting sqref="D35">
    <cfRule type="expression" dxfId="1248" priority="50" stopIfTrue="1">
      <formula>MOD(ROW(),2)</formula>
    </cfRule>
  </conditionalFormatting>
  <conditionalFormatting sqref="D35">
    <cfRule type="expression" dxfId="1247" priority="49" stopIfTrue="1">
      <formula>MOD(ROW(),2)</formula>
    </cfRule>
  </conditionalFormatting>
  <conditionalFormatting sqref="D35">
    <cfRule type="expression" dxfId="1246" priority="48" stopIfTrue="1">
      <formula>MOD(ROW(),2)</formula>
    </cfRule>
  </conditionalFormatting>
  <conditionalFormatting sqref="D36">
    <cfRule type="expression" dxfId="1245" priority="47" stopIfTrue="1">
      <formula>MOD(ROW(),2)</formula>
    </cfRule>
  </conditionalFormatting>
  <conditionalFormatting sqref="D35">
    <cfRule type="expression" dxfId="1244" priority="46" stopIfTrue="1">
      <formula>MOD(ROW(),2)</formula>
    </cfRule>
  </conditionalFormatting>
  <conditionalFormatting sqref="D35">
    <cfRule type="expression" dxfId="1243" priority="45" stopIfTrue="1">
      <formula>MOD(ROW(),2)</formula>
    </cfRule>
  </conditionalFormatting>
  <conditionalFormatting sqref="D35">
    <cfRule type="expression" dxfId="1242" priority="44" stopIfTrue="1">
      <formula>MOD(ROW(),2)</formula>
    </cfRule>
  </conditionalFormatting>
  <conditionalFormatting sqref="D35">
    <cfRule type="expression" dxfId="1241" priority="43" stopIfTrue="1">
      <formula>MOD(ROW(),2)</formula>
    </cfRule>
  </conditionalFormatting>
  <conditionalFormatting sqref="D35">
    <cfRule type="expression" dxfId="1240" priority="42" stopIfTrue="1">
      <formula>MOD(ROW(),2)</formula>
    </cfRule>
  </conditionalFormatting>
  <conditionalFormatting sqref="D35">
    <cfRule type="expression" dxfId="1239" priority="41" stopIfTrue="1">
      <formula>MOD(ROW(),2)</formula>
    </cfRule>
  </conditionalFormatting>
  <conditionalFormatting sqref="D35">
    <cfRule type="expression" dxfId="1238" priority="40" stopIfTrue="1">
      <formula>MOD(ROW(),2)</formula>
    </cfRule>
  </conditionalFormatting>
  <conditionalFormatting sqref="D35">
    <cfRule type="expression" dxfId="1237" priority="39" stopIfTrue="1">
      <formula>MOD(ROW(),2)</formula>
    </cfRule>
  </conditionalFormatting>
  <conditionalFormatting sqref="D35">
    <cfRule type="expression" dxfId="1236" priority="38" stopIfTrue="1">
      <formula>MOD(ROW(),2)</formula>
    </cfRule>
  </conditionalFormatting>
  <conditionalFormatting sqref="D35">
    <cfRule type="expression" dxfId="1235" priority="37" stopIfTrue="1">
      <formula>MOD(ROW(),2)</formula>
    </cfRule>
  </conditionalFormatting>
  <conditionalFormatting sqref="D35">
    <cfRule type="expression" dxfId="1234" priority="36" stopIfTrue="1">
      <formula>MOD(ROW(),2)</formula>
    </cfRule>
  </conditionalFormatting>
  <conditionalFormatting sqref="D35">
    <cfRule type="expression" dxfId="1233" priority="35" stopIfTrue="1">
      <formula>MOD(ROW(),2)</formula>
    </cfRule>
  </conditionalFormatting>
  <conditionalFormatting sqref="D35">
    <cfRule type="expression" dxfId="1232" priority="34" stopIfTrue="1">
      <formula>MOD(ROW(),2)</formula>
    </cfRule>
  </conditionalFormatting>
  <conditionalFormatting sqref="D35">
    <cfRule type="expression" dxfId="1231" priority="33" stopIfTrue="1">
      <formula>MOD(ROW(),2)</formula>
    </cfRule>
  </conditionalFormatting>
  <conditionalFormatting sqref="D35">
    <cfRule type="expression" dxfId="1230" priority="32" stopIfTrue="1">
      <formula>MOD(ROW(),2)</formula>
    </cfRule>
  </conditionalFormatting>
  <conditionalFormatting sqref="D35">
    <cfRule type="expression" dxfId="1229" priority="31" stopIfTrue="1">
      <formula>MOD(ROW(),2)</formula>
    </cfRule>
  </conditionalFormatting>
  <conditionalFormatting sqref="D35">
    <cfRule type="expression" dxfId="1228" priority="30" stopIfTrue="1">
      <formula>MOD(ROW(),2)</formula>
    </cfRule>
  </conditionalFormatting>
  <conditionalFormatting sqref="D35">
    <cfRule type="expression" dxfId="1227" priority="29" stopIfTrue="1">
      <formula>MOD(ROW(),2)</formula>
    </cfRule>
  </conditionalFormatting>
  <conditionalFormatting sqref="D35">
    <cfRule type="expression" dxfId="1226" priority="28" stopIfTrue="1">
      <formula>MOD(ROW(),2)</formula>
    </cfRule>
  </conditionalFormatting>
  <conditionalFormatting sqref="D35">
    <cfRule type="expression" dxfId="1225" priority="27" stopIfTrue="1">
      <formula>MOD(ROW(),2)</formula>
    </cfRule>
  </conditionalFormatting>
  <conditionalFormatting sqref="D35">
    <cfRule type="expression" dxfId="1224" priority="26" stopIfTrue="1">
      <formula>MOD(ROW(),2)</formula>
    </cfRule>
  </conditionalFormatting>
  <conditionalFormatting sqref="D35">
    <cfRule type="expression" dxfId="1223" priority="25" stopIfTrue="1">
      <formula>MOD(ROW(),2)</formula>
    </cfRule>
  </conditionalFormatting>
  <conditionalFormatting sqref="D35">
    <cfRule type="expression" dxfId="1222" priority="24" stopIfTrue="1">
      <formula>MOD(ROW(),2)</formula>
    </cfRule>
  </conditionalFormatting>
  <conditionalFormatting sqref="D35">
    <cfRule type="expression" dxfId="1221" priority="23" stopIfTrue="1">
      <formula>MOD(ROW(),2)</formula>
    </cfRule>
  </conditionalFormatting>
  <conditionalFormatting sqref="D35">
    <cfRule type="expression" dxfId="1220" priority="22" stopIfTrue="1">
      <formula>MOD(ROW(),2)</formula>
    </cfRule>
  </conditionalFormatting>
  <conditionalFormatting sqref="D36">
    <cfRule type="expression" dxfId="1219" priority="21" stopIfTrue="1">
      <formula>MOD(ROW(),2)</formula>
    </cfRule>
  </conditionalFormatting>
  <conditionalFormatting sqref="D36">
    <cfRule type="expression" dxfId="1218" priority="20" stopIfTrue="1">
      <formula>MOD(ROW(),2)</formula>
    </cfRule>
  </conditionalFormatting>
  <conditionalFormatting sqref="D36">
    <cfRule type="expression" dxfId="1217" priority="19" stopIfTrue="1">
      <formula>MOD(ROW(),2)</formula>
    </cfRule>
  </conditionalFormatting>
  <conditionalFormatting sqref="D36">
    <cfRule type="expression" dxfId="1216" priority="18" stopIfTrue="1">
      <formula>MOD(ROW(),2)</formula>
    </cfRule>
  </conditionalFormatting>
  <conditionalFormatting sqref="D36">
    <cfRule type="expression" dxfId="1215" priority="17" stopIfTrue="1">
      <formula>MOD(ROW(),2)</formula>
    </cfRule>
  </conditionalFormatting>
  <conditionalFormatting sqref="D36">
    <cfRule type="expression" dxfId="1214" priority="16" stopIfTrue="1">
      <formula>MOD(ROW(),2)</formula>
    </cfRule>
  </conditionalFormatting>
  <conditionalFormatting sqref="D36">
    <cfRule type="expression" dxfId="1213" priority="15" stopIfTrue="1">
      <formula>MOD(ROW(),2)</formula>
    </cfRule>
  </conditionalFormatting>
  <conditionalFormatting sqref="D35">
    <cfRule type="expression" dxfId="1212" priority="14" stopIfTrue="1">
      <formula>MOD(ROW(),2)</formula>
    </cfRule>
  </conditionalFormatting>
  <conditionalFormatting sqref="D36">
    <cfRule type="expression" dxfId="1211" priority="13" stopIfTrue="1">
      <formula>MOD(ROW(),2)</formula>
    </cfRule>
  </conditionalFormatting>
  <conditionalFormatting sqref="D36">
    <cfRule type="expression" dxfId="1210" priority="12" stopIfTrue="1">
      <formula>MOD(ROW(),2)</formula>
    </cfRule>
  </conditionalFormatting>
  <conditionalFormatting sqref="D36">
    <cfRule type="expression" dxfId="1209" priority="11" stopIfTrue="1">
      <formula>MOD(ROW(),2)</formula>
    </cfRule>
  </conditionalFormatting>
  <conditionalFormatting sqref="D36">
    <cfRule type="expression" dxfId="1208" priority="10" stopIfTrue="1">
      <formula>MOD(ROW(),2)</formula>
    </cfRule>
  </conditionalFormatting>
  <conditionalFormatting sqref="D36">
    <cfRule type="expression" dxfId="1207" priority="9" stopIfTrue="1">
      <formula>MOD(ROW(),2)</formula>
    </cfRule>
  </conditionalFormatting>
  <conditionalFormatting sqref="D35">
    <cfRule type="expression" dxfId="1206" priority="8" stopIfTrue="1">
      <formula>MOD(ROW(),2)</formula>
    </cfRule>
  </conditionalFormatting>
  <conditionalFormatting sqref="D36">
    <cfRule type="expression" dxfId="1205" priority="7" stopIfTrue="1">
      <formula>MOD(ROW(),2)</formula>
    </cfRule>
  </conditionalFormatting>
  <conditionalFormatting sqref="D35">
    <cfRule type="expression" dxfId="1204" priority="6" stopIfTrue="1">
      <formula>MOD(ROW(),2)</formula>
    </cfRule>
  </conditionalFormatting>
  <conditionalFormatting sqref="D35">
    <cfRule type="expression" dxfId="1203" priority="5" stopIfTrue="1">
      <formula>MOD(ROW(),2)</formula>
    </cfRule>
  </conditionalFormatting>
  <conditionalFormatting sqref="D35">
    <cfRule type="expression" dxfId="1202" priority="4" stopIfTrue="1">
      <formula>MOD(ROW(),2)</formula>
    </cfRule>
  </conditionalFormatting>
  <conditionalFormatting sqref="D35">
    <cfRule type="expression" dxfId="1201" priority="3" stopIfTrue="1">
      <formula>MOD(ROW(),2)</formula>
    </cfRule>
  </conditionalFormatting>
  <conditionalFormatting sqref="D35">
    <cfRule type="expression" dxfId="1200" priority="2" stopIfTrue="1">
      <formula>MOD(ROW(),2)</formula>
    </cfRule>
  </conditionalFormatting>
  <conditionalFormatting sqref="D35">
    <cfRule type="expression" dxfId="1199" priority="1" stopIfTrue="1">
      <formula>MOD(ROW(),2)</formula>
    </cfRule>
  </conditionalFormatting>
  <pageMargins left="0.23622047244094491" right="0.23622047244094491" top="0.74803149606299213" bottom="0.78740157480314965" header="0.31496062992125984" footer="0.31496062992125984"/>
  <pageSetup paperSize="9" scale="90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6:AA70"/>
  <sheetViews>
    <sheetView view="pageBreakPreview" topLeftCell="A25" zoomScaleNormal="100" zoomScaleSheetLayoutView="100" workbookViewId="0">
      <selection activeCell="D43" sqref="D43"/>
    </sheetView>
  </sheetViews>
  <sheetFormatPr defaultRowHeight="15" x14ac:dyDescent="0.25"/>
  <cols>
    <col min="1" max="1" width="4.42578125" customWidth="1"/>
    <col min="2" max="2" width="3.140625" style="54" customWidth="1"/>
    <col min="3" max="3" width="8.7109375" style="98" customWidth="1"/>
    <col min="4" max="4" width="29.7109375" style="54" customWidth="1"/>
    <col min="5" max="5" width="3.140625" style="54" customWidth="1"/>
    <col min="6" max="6" width="4.28515625" style="54" customWidth="1"/>
    <col min="7" max="15" width="2.7109375" style="54" customWidth="1"/>
    <col min="16" max="16" width="1.42578125" style="54" customWidth="1"/>
    <col min="17" max="17" width="4" style="54" customWidth="1"/>
    <col min="18" max="18" width="5.7109375" style="54" customWidth="1"/>
    <col min="19" max="19" width="9.85546875" style="54" customWidth="1"/>
    <col min="20" max="20" width="6" style="54" customWidth="1"/>
    <col min="21" max="21" width="9.140625" style="54"/>
    <col min="22" max="22" width="17.85546875" style="54" customWidth="1"/>
    <col min="23" max="23" width="4.42578125" style="54" customWidth="1"/>
    <col min="24" max="24" width="4.5703125" style="54" customWidth="1"/>
    <col min="25" max="25" width="9.140625" style="54"/>
    <col min="26" max="26" width="10.7109375" style="54" bestFit="1" customWidth="1"/>
    <col min="27" max="16384" width="9.140625" style="54"/>
  </cols>
  <sheetData>
    <row r="6" spans="2:27" ht="6.75" customHeight="1" x14ac:dyDescent="0.25"/>
    <row r="7" spans="2:27" ht="11.25" customHeight="1" x14ac:dyDescent="0.25">
      <c r="B7" s="261" t="str">
        <f>'REKAP  X'!H4</f>
        <v>DAFTAR HADIR SISWA SEMESTER GANJIL DAN JURNAL DIKLAT TAHUN PELAJARAN 2023/2024</v>
      </c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</row>
    <row r="8" spans="2:27" ht="12.75" customHeight="1" x14ac:dyDescent="0.25">
      <c r="B8" s="55" t="str">
        <f>'TKJ3'!B8</f>
        <v>KELAS        : X</v>
      </c>
      <c r="C8" s="89"/>
      <c r="D8" s="55" t="s">
        <v>74</v>
      </c>
      <c r="E8" s="55"/>
      <c r="F8" s="55"/>
      <c r="G8" s="56"/>
      <c r="H8" s="55"/>
      <c r="I8" s="55"/>
      <c r="J8" s="55"/>
      <c r="K8" s="55"/>
      <c r="L8" s="28" t="str">
        <f>'REKAP  X'!H2</f>
        <v>Hari…………….………Tgl……………………..2023</v>
      </c>
      <c r="M8" s="55"/>
      <c r="N8" s="55"/>
      <c r="O8" s="55"/>
      <c r="P8" s="55"/>
      <c r="Q8" s="55"/>
      <c r="R8" s="55"/>
      <c r="S8" s="55"/>
      <c r="T8" s="55"/>
    </row>
    <row r="9" spans="2:27" ht="7.5" customHeight="1" x14ac:dyDescent="0.25">
      <c r="B9" s="57"/>
      <c r="C9" s="99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W9" s="58"/>
    </row>
    <row r="10" spans="2:27" ht="12" customHeight="1" x14ac:dyDescent="0.25">
      <c r="B10" s="262" t="s">
        <v>1</v>
      </c>
      <c r="C10" s="262" t="s">
        <v>2</v>
      </c>
      <c r="D10" s="262" t="s">
        <v>3</v>
      </c>
      <c r="E10" s="262" t="s">
        <v>4</v>
      </c>
      <c r="F10" s="262" t="s">
        <v>5</v>
      </c>
      <c r="G10" s="283" t="s">
        <v>6</v>
      </c>
      <c r="H10" s="284"/>
      <c r="I10" s="284"/>
      <c r="J10" s="284"/>
      <c r="K10" s="284"/>
      <c r="L10" s="284"/>
      <c r="M10" s="284"/>
      <c r="N10" s="284"/>
      <c r="O10" s="285"/>
      <c r="P10" s="59"/>
      <c r="Q10" s="154" t="s">
        <v>7</v>
      </c>
      <c r="R10" s="262" t="s">
        <v>8</v>
      </c>
      <c r="S10" s="262" t="s">
        <v>9</v>
      </c>
      <c r="T10" s="262" t="s">
        <v>10</v>
      </c>
    </row>
    <row r="11" spans="2:27" ht="12" customHeight="1" x14ac:dyDescent="0.25">
      <c r="B11" s="263"/>
      <c r="C11" s="264"/>
      <c r="D11" s="263"/>
      <c r="E11" s="264"/>
      <c r="F11" s="263"/>
      <c r="G11" s="238" t="s">
        <v>11</v>
      </c>
      <c r="H11" s="238" t="s">
        <v>12</v>
      </c>
      <c r="I11" s="238" t="s">
        <v>13</v>
      </c>
      <c r="J11" s="238" t="s">
        <v>14</v>
      </c>
      <c r="K11" s="238" t="s">
        <v>15</v>
      </c>
      <c r="L11" s="238" t="s">
        <v>16</v>
      </c>
      <c r="M11" s="238" t="s">
        <v>17</v>
      </c>
      <c r="N11" s="238" t="s">
        <v>18</v>
      </c>
      <c r="O11" s="238" t="s">
        <v>19</v>
      </c>
      <c r="P11" s="59"/>
      <c r="Q11" s="154" t="s">
        <v>20</v>
      </c>
      <c r="R11" s="264"/>
      <c r="S11" s="264"/>
      <c r="T11" s="264"/>
    </row>
    <row r="12" spans="2:27" ht="12" customHeight="1" x14ac:dyDescent="0.25">
      <c r="B12" s="63">
        <v>1</v>
      </c>
      <c r="C12" s="103">
        <v>23118359</v>
      </c>
      <c r="D12" s="239" t="s">
        <v>561</v>
      </c>
      <c r="E12" s="240" t="s">
        <v>21</v>
      </c>
      <c r="F12" s="61"/>
      <c r="G12" s="62"/>
      <c r="H12" s="62"/>
      <c r="I12" s="62"/>
      <c r="J12" s="63"/>
      <c r="K12" s="64"/>
      <c r="L12" s="64"/>
      <c r="M12" s="64"/>
      <c r="N12" s="64"/>
      <c r="O12" s="64"/>
      <c r="P12" s="26"/>
      <c r="Q12" s="276">
        <v>1</v>
      </c>
      <c r="R12" s="276"/>
      <c r="S12" s="276"/>
      <c r="T12" s="276"/>
      <c r="U12" s="270" t="s">
        <v>48</v>
      </c>
      <c r="V12" s="270"/>
      <c r="W12" s="270"/>
      <c r="X12" s="270"/>
      <c r="Y12" s="270"/>
      <c r="Z12" s="270"/>
      <c r="AA12" s="271"/>
    </row>
    <row r="13" spans="2:27" ht="12" customHeight="1" x14ac:dyDescent="0.25">
      <c r="B13" s="69">
        <v>2</v>
      </c>
      <c r="C13" s="103">
        <v>23118360</v>
      </c>
      <c r="D13" s="200" t="s">
        <v>562</v>
      </c>
      <c r="E13" s="236" t="s">
        <v>22</v>
      </c>
      <c r="F13" s="67"/>
      <c r="G13" s="68"/>
      <c r="H13" s="68"/>
      <c r="I13" s="68"/>
      <c r="J13" s="69"/>
      <c r="K13" s="70"/>
      <c r="L13" s="70"/>
      <c r="M13" s="70"/>
      <c r="N13" s="70"/>
      <c r="O13" s="70"/>
      <c r="P13" s="26"/>
      <c r="Q13" s="277"/>
      <c r="R13" s="277"/>
      <c r="S13" s="277"/>
      <c r="T13" s="277"/>
      <c r="U13" s="145"/>
      <c r="V13" s="272" t="s">
        <v>54</v>
      </c>
      <c r="W13" s="271"/>
      <c r="X13" s="133" t="s">
        <v>22</v>
      </c>
      <c r="Y13" s="133" t="s">
        <v>21</v>
      </c>
      <c r="Z13" s="273"/>
      <c r="AA13" s="132" t="s">
        <v>64</v>
      </c>
    </row>
    <row r="14" spans="2:27" ht="12" customHeight="1" x14ac:dyDescent="0.25">
      <c r="B14" s="69">
        <v>3</v>
      </c>
      <c r="C14" s="103">
        <v>23118361</v>
      </c>
      <c r="D14" s="200" t="s">
        <v>563</v>
      </c>
      <c r="E14" s="236" t="s">
        <v>22</v>
      </c>
      <c r="F14" s="67"/>
      <c r="G14" s="68"/>
      <c r="H14" s="68"/>
      <c r="I14" s="68"/>
      <c r="J14" s="69"/>
      <c r="K14" s="70"/>
      <c r="L14" s="70"/>
      <c r="M14" s="70"/>
      <c r="N14" s="70"/>
      <c r="O14" s="70"/>
      <c r="P14" s="26"/>
      <c r="Q14" s="277"/>
      <c r="R14" s="277"/>
      <c r="S14" s="277"/>
      <c r="T14" s="277"/>
      <c r="U14" s="145" t="s">
        <v>11</v>
      </c>
      <c r="V14" s="130" t="s">
        <v>65</v>
      </c>
      <c r="W14" s="130">
        <f>COUNTIF(F11:F50,"I")</f>
        <v>0</v>
      </c>
      <c r="X14" s="132">
        <f>COUNTIFS($E$12:$E$48,"L",$F$12:$F$48,"I")</f>
        <v>0</v>
      </c>
      <c r="Y14" s="132">
        <f>COUNTIFS($E$12:$E$48,"P",$F$12:$F$48,"I")</f>
        <v>0</v>
      </c>
      <c r="Z14" s="274"/>
      <c r="AA14" s="131">
        <f>X14+Y14</f>
        <v>0</v>
      </c>
    </row>
    <row r="15" spans="2:27" ht="12" customHeight="1" x14ac:dyDescent="0.25">
      <c r="B15" s="69">
        <v>4</v>
      </c>
      <c r="C15" s="103">
        <v>23118362</v>
      </c>
      <c r="D15" s="200" t="s">
        <v>564</v>
      </c>
      <c r="E15" s="236" t="s">
        <v>22</v>
      </c>
      <c r="F15" s="67"/>
      <c r="G15" s="68"/>
      <c r="H15" s="68"/>
      <c r="I15" s="68"/>
      <c r="J15" s="69"/>
      <c r="K15" s="70"/>
      <c r="L15" s="70"/>
      <c r="M15" s="70"/>
      <c r="N15" s="70"/>
      <c r="O15" s="70"/>
      <c r="P15" s="26"/>
      <c r="Q15" s="277"/>
      <c r="R15" s="277"/>
      <c r="S15" s="277"/>
      <c r="T15" s="277"/>
      <c r="U15" s="145" t="s">
        <v>43</v>
      </c>
      <c r="V15" s="130" t="s">
        <v>66</v>
      </c>
      <c r="W15" s="130">
        <f>COUNTIF(F11:F50,"H")</f>
        <v>0</v>
      </c>
      <c r="X15" s="132">
        <f>COUNTIFS($E$12:$E$48,"L",$F$12:$F$48,"H")</f>
        <v>0</v>
      </c>
      <c r="Y15" s="132">
        <f>COUNTIFS($E$12:$E$48,"P",$F$12:$F$48,"H")</f>
        <v>0</v>
      </c>
      <c r="Z15" s="274"/>
      <c r="AA15" s="131">
        <f t="shared" ref="AA15:AA17" si="0">X15+Y15</f>
        <v>0</v>
      </c>
    </row>
    <row r="16" spans="2:27" ht="12" customHeight="1" x14ac:dyDescent="0.25">
      <c r="B16" s="69">
        <v>5</v>
      </c>
      <c r="C16" s="103">
        <v>23118363</v>
      </c>
      <c r="D16" s="200" t="s">
        <v>565</v>
      </c>
      <c r="E16" s="236" t="s">
        <v>22</v>
      </c>
      <c r="F16" s="67"/>
      <c r="G16" s="68"/>
      <c r="H16" s="68"/>
      <c r="I16" s="68"/>
      <c r="J16" s="69"/>
      <c r="K16" s="70"/>
      <c r="L16" s="70"/>
      <c r="M16" s="70"/>
      <c r="N16" s="70"/>
      <c r="O16" s="70"/>
      <c r="P16" s="26"/>
      <c r="Q16" s="278"/>
      <c r="R16" s="278"/>
      <c r="S16" s="278"/>
      <c r="T16" s="278"/>
      <c r="U16" s="145" t="s">
        <v>53</v>
      </c>
      <c r="V16" s="130" t="s">
        <v>67</v>
      </c>
      <c r="W16" s="130">
        <f>COUNTIF(F11:F50,"KP")</f>
        <v>0</v>
      </c>
      <c r="X16" s="132">
        <f>COUNTIFS($E$12:$E$48,"L",$F$12:$F$48,"KP")</f>
        <v>0</v>
      </c>
      <c r="Y16" s="132">
        <f>COUNTIFS($E$12:$E$48,"P",$F$12:$F$48,"KP")</f>
        <v>0</v>
      </c>
      <c r="Z16" s="274"/>
      <c r="AA16" s="131">
        <f t="shared" si="0"/>
        <v>0</v>
      </c>
    </row>
    <row r="17" spans="2:27" ht="12" customHeight="1" x14ac:dyDescent="0.25">
      <c r="B17" s="69">
        <v>6</v>
      </c>
      <c r="C17" s="103">
        <v>23118364</v>
      </c>
      <c r="D17" s="200" t="s">
        <v>566</v>
      </c>
      <c r="E17" s="236" t="s">
        <v>22</v>
      </c>
      <c r="F17" s="67"/>
      <c r="G17" s="68"/>
      <c r="H17" s="68"/>
      <c r="I17" s="68"/>
      <c r="J17" s="69"/>
      <c r="K17" s="70"/>
      <c r="L17" s="70"/>
      <c r="M17" s="70"/>
      <c r="N17" s="70"/>
      <c r="O17" s="70"/>
      <c r="P17" s="26"/>
      <c r="Q17" s="276">
        <v>2</v>
      </c>
      <c r="R17" s="276"/>
      <c r="S17" s="276"/>
      <c r="T17" s="276"/>
      <c r="U17" s="145" t="s">
        <v>52</v>
      </c>
      <c r="V17" s="130" t="s">
        <v>68</v>
      </c>
      <c r="W17" s="130">
        <f>COUNTIF(F11:F50,"KK")</f>
        <v>0</v>
      </c>
      <c r="X17" s="132">
        <f>COUNTIFS($E$12:$E$48,"L",$F$12:$F$48,"KK")</f>
        <v>0</v>
      </c>
      <c r="Y17" s="132">
        <f>COUNTIFS($E$12:$E$48,"P",$F$12:$F$48,"KK")</f>
        <v>0</v>
      </c>
      <c r="Z17" s="274"/>
      <c r="AA17" s="131">
        <f t="shared" si="0"/>
        <v>0</v>
      </c>
    </row>
    <row r="18" spans="2:27" ht="12" customHeight="1" x14ac:dyDescent="0.25">
      <c r="B18" s="69">
        <v>7</v>
      </c>
      <c r="C18" s="103">
        <v>23118365</v>
      </c>
      <c r="D18" s="200" t="s">
        <v>567</v>
      </c>
      <c r="E18" s="236" t="s">
        <v>22</v>
      </c>
      <c r="F18" s="67"/>
      <c r="G18" s="68"/>
      <c r="H18" s="68"/>
      <c r="I18" s="68"/>
      <c r="J18" s="69"/>
      <c r="K18" s="70"/>
      <c r="L18" s="70"/>
      <c r="M18" s="70"/>
      <c r="N18" s="70"/>
      <c r="O18" s="70"/>
      <c r="P18" s="26"/>
      <c r="Q18" s="277"/>
      <c r="R18" s="277"/>
      <c r="S18" s="277"/>
      <c r="T18" s="277"/>
      <c r="U18" s="145" t="s">
        <v>61</v>
      </c>
      <c r="V18" s="130" t="s">
        <v>62</v>
      </c>
      <c r="W18" s="130">
        <f>COUNTIF(F12:F51,"BD")</f>
        <v>0</v>
      </c>
      <c r="X18" s="132">
        <f>COUNTIFS($E$12:$E$48,"L",$F$12:$F$48,"BD")</f>
        <v>0</v>
      </c>
      <c r="Y18" s="132">
        <f>COUNTIFS($E$12:$E$48,"P",$F$12:$F$48,"BD")</f>
        <v>0</v>
      </c>
      <c r="Z18" s="275"/>
      <c r="AA18" s="131">
        <f>X18+Y18</f>
        <v>0</v>
      </c>
    </row>
    <row r="19" spans="2:27" ht="12" customHeight="1" x14ac:dyDescent="0.25">
      <c r="B19" s="69">
        <v>8</v>
      </c>
      <c r="C19" s="103">
        <v>23118366</v>
      </c>
      <c r="D19" s="200" t="s">
        <v>568</v>
      </c>
      <c r="E19" s="236" t="s">
        <v>22</v>
      </c>
      <c r="F19" s="67"/>
      <c r="G19" s="68"/>
      <c r="H19" s="68"/>
      <c r="I19" s="68"/>
      <c r="J19" s="69"/>
      <c r="K19" s="70"/>
      <c r="L19" s="70"/>
      <c r="M19" s="70"/>
      <c r="N19" s="70"/>
      <c r="O19" s="70"/>
      <c r="P19" s="26"/>
      <c r="Q19" s="277"/>
      <c r="R19" s="277"/>
      <c r="S19" s="277"/>
      <c r="T19" s="277"/>
      <c r="U19" s="145"/>
      <c r="V19" s="134" t="s">
        <v>50</v>
      </c>
      <c r="W19" s="135">
        <f>SUM(W14:W17)</f>
        <v>0</v>
      </c>
      <c r="X19" s="133">
        <f>SUM(X14:X17)</f>
        <v>0</v>
      </c>
      <c r="Y19" s="133">
        <f>SUM(Y14:Y17)</f>
        <v>0</v>
      </c>
      <c r="Z19" s="133">
        <f>SUM(X19:Y19)</f>
        <v>0</v>
      </c>
      <c r="AA19" s="132">
        <f>SUM(AA14:AA18)</f>
        <v>0</v>
      </c>
    </row>
    <row r="20" spans="2:27" ht="12" customHeight="1" x14ac:dyDescent="0.25">
      <c r="B20" s="69">
        <v>9</v>
      </c>
      <c r="C20" s="103">
        <v>23118367</v>
      </c>
      <c r="D20" s="200" t="s">
        <v>569</v>
      </c>
      <c r="E20" s="236" t="s">
        <v>21</v>
      </c>
      <c r="F20" s="67"/>
      <c r="G20" s="68"/>
      <c r="H20" s="68"/>
      <c r="I20" s="68"/>
      <c r="J20" s="69"/>
      <c r="K20" s="70"/>
      <c r="L20" s="70"/>
      <c r="M20" s="70"/>
      <c r="N20" s="70"/>
      <c r="O20" s="70"/>
      <c r="P20" s="26"/>
      <c r="Q20" s="277"/>
      <c r="R20" s="277"/>
      <c r="S20" s="277"/>
      <c r="T20" s="277"/>
      <c r="V20" s="54" t="s">
        <v>46</v>
      </c>
    </row>
    <row r="21" spans="2:27" ht="12" customHeight="1" x14ac:dyDescent="0.25">
      <c r="B21" s="69">
        <v>10</v>
      </c>
      <c r="C21" s="103">
        <v>23118368</v>
      </c>
      <c r="D21" s="200" t="s">
        <v>570</v>
      </c>
      <c r="E21" s="236" t="s">
        <v>21</v>
      </c>
      <c r="F21" s="67"/>
      <c r="G21" s="68"/>
      <c r="H21" s="68"/>
      <c r="I21" s="68"/>
      <c r="J21" s="69"/>
      <c r="K21" s="70"/>
      <c r="L21" s="70"/>
      <c r="M21" s="70"/>
      <c r="N21" s="70"/>
      <c r="O21" s="70"/>
      <c r="P21" s="26"/>
      <c r="Q21" s="278"/>
      <c r="R21" s="278"/>
      <c r="S21" s="278"/>
      <c r="T21" s="278"/>
      <c r="V21" s="111" t="s">
        <v>47</v>
      </c>
      <c r="Y21" s="111" t="s">
        <v>58</v>
      </c>
    </row>
    <row r="22" spans="2:27" ht="12" customHeight="1" x14ac:dyDescent="0.25">
      <c r="B22" s="69">
        <v>11</v>
      </c>
      <c r="C22" s="103">
        <v>23118369</v>
      </c>
      <c r="D22" s="200" t="s">
        <v>571</v>
      </c>
      <c r="E22" s="236" t="s">
        <v>21</v>
      </c>
      <c r="F22" s="67"/>
      <c r="G22" s="68"/>
      <c r="H22" s="68"/>
      <c r="I22" s="68"/>
      <c r="J22" s="69"/>
      <c r="K22" s="70"/>
      <c r="L22" s="70"/>
      <c r="M22" s="70"/>
      <c r="N22" s="70"/>
      <c r="O22" s="70"/>
      <c r="P22" s="26"/>
      <c r="Q22" s="276">
        <v>3</v>
      </c>
      <c r="R22" s="276"/>
      <c r="S22" s="276"/>
      <c r="T22" s="276"/>
    </row>
    <row r="23" spans="2:27" ht="12" customHeight="1" x14ac:dyDescent="0.25">
      <c r="B23" s="69">
        <v>12</v>
      </c>
      <c r="C23" s="103">
        <v>23118370</v>
      </c>
      <c r="D23" s="200" t="s">
        <v>572</v>
      </c>
      <c r="E23" s="236" t="s">
        <v>21</v>
      </c>
      <c r="F23" s="67"/>
      <c r="G23" s="68"/>
      <c r="H23" s="68"/>
      <c r="I23" s="68"/>
      <c r="J23" s="69"/>
      <c r="K23" s="70"/>
      <c r="L23" s="70"/>
      <c r="M23" s="70"/>
      <c r="N23" s="70"/>
      <c r="O23" s="70"/>
      <c r="P23" s="26"/>
      <c r="Q23" s="277"/>
      <c r="R23" s="277"/>
      <c r="S23" s="277"/>
      <c r="T23" s="277"/>
      <c r="U23" s="103"/>
      <c r="V23" s="45"/>
      <c r="W23" s="125"/>
      <c r="X23" s="67"/>
      <c r="Z23" s="105"/>
    </row>
    <row r="24" spans="2:27" ht="12" customHeight="1" x14ac:dyDescent="0.25">
      <c r="B24" s="69">
        <v>13</v>
      </c>
      <c r="C24" s="103">
        <v>23118371</v>
      </c>
      <c r="D24" s="200" t="s">
        <v>573</v>
      </c>
      <c r="E24" s="236" t="s">
        <v>22</v>
      </c>
      <c r="F24" s="67"/>
      <c r="G24" s="68"/>
      <c r="H24" s="68"/>
      <c r="I24" s="68"/>
      <c r="J24" s="69"/>
      <c r="K24" s="70"/>
      <c r="L24" s="70"/>
      <c r="M24" s="70"/>
      <c r="N24" s="70"/>
      <c r="O24" s="70"/>
      <c r="P24" s="26"/>
      <c r="Q24" s="277"/>
      <c r="R24" s="277"/>
      <c r="S24" s="277"/>
      <c r="T24" s="277"/>
    </row>
    <row r="25" spans="2:27" ht="12" customHeight="1" x14ac:dyDescent="0.25">
      <c r="B25" s="69">
        <v>14</v>
      </c>
      <c r="C25" s="103">
        <v>23118372</v>
      </c>
      <c r="D25" s="200" t="s">
        <v>574</v>
      </c>
      <c r="E25" s="236" t="s">
        <v>21</v>
      </c>
      <c r="F25" s="67"/>
      <c r="G25" s="68"/>
      <c r="H25" s="68"/>
      <c r="I25" s="68"/>
      <c r="J25" s="69"/>
      <c r="K25" s="70"/>
      <c r="L25" s="70"/>
      <c r="M25" s="70"/>
      <c r="N25" s="70"/>
      <c r="O25" s="70"/>
      <c r="P25" s="26"/>
      <c r="Q25" s="277"/>
      <c r="R25" s="277"/>
      <c r="S25" s="277"/>
      <c r="T25" s="277"/>
    </row>
    <row r="26" spans="2:27" ht="12" customHeight="1" x14ac:dyDescent="0.25">
      <c r="B26" s="69">
        <v>15</v>
      </c>
      <c r="C26" s="103">
        <v>23118373</v>
      </c>
      <c r="D26" s="200" t="s">
        <v>575</v>
      </c>
      <c r="E26" s="236" t="s">
        <v>22</v>
      </c>
      <c r="F26" s="67"/>
      <c r="G26" s="68"/>
      <c r="H26" s="68"/>
      <c r="I26" s="68"/>
      <c r="J26" s="69"/>
      <c r="K26" s="70"/>
      <c r="L26" s="70"/>
      <c r="M26" s="70"/>
      <c r="N26" s="70"/>
      <c r="O26" s="70"/>
      <c r="P26" s="26"/>
      <c r="Q26" s="278"/>
      <c r="R26" s="278"/>
      <c r="S26" s="278"/>
      <c r="T26" s="278"/>
    </row>
    <row r="27" spans="2:27" ht="12" customHeight="1" x14ac:dyDescent="0.25">
      <c r="B27" s="69">
        <v>16</v>
      </c>
      <c r="C27" s="103">
        <v>23118374</v>
      </c>
      <c r="D27" s="200" t="s">
        <v>576</v>
      </c>
      <c r="E27" s="236" t="s">
        <v>22</v>
      </c>
      <c r="F27" s="67"/>
      <c r="G27" s="68"/>
      <c r="H27" s="68"/>
      <c r="I27" s="68"/>
      <c r="J27" s="69"/>
      <c r="K27" s="70"/>
      <c r="L27" s="70"/>
      <c r="M27" s="70"/>
      <c r="N27" s="70"/>
      <c r="O27" s="70"/>
      <c r="P27" s="26"/>
      <c r="Q27" s="276">
        <v>4</v>
      </c>
      <c r="R27" s="276"/>
      <c r="S27" s="276"/>
      <c r="T27" s="276"/>
    </row>
    <row r="28" spans="2:27" ht="12" customHeight="1" x14ac:dyDescent="0.25">
      <c r="B28" s="69">
        <v>17</v>
      </c>
      <c r="C28" s="103">
        <v>23118375</v>
      </c>
      <c r="D28" s="200" t="s">
        <v>577</v>
      </c>
      <c r="E28" s="236" t="s">
        <v>22</v>
      </c>
      <c r="F28" s="67"/>
      <c r="G28" s="68"/>
      <c r="H28" s="68"/>
      <c r="I28" s="68"/>
      <c r="J28" s="69"/>
      <c r="K28" s="70"/>
      <c r="L28" s="70"/>
      <c r="M28" s="70"/>
      <c r="N28" s="70"/>
      <c r="O28" s="70"/>
      <c r="P28" s="26"/>
      <c r="Q28" s="277"/>
      <c r="R28" s="277"/>
      <c r="S28" s="277"/>
      <c r="T28" s="277"/>
    </row>
    <row r="29" spans="2:27" ht="12" customHeight="1" x14ac:dyDescent="0.25">
      <c r="B29" s="69">
        <v>18</v>
      </c>
      <c r="C29" s="103">
        <v>23118376</v>
      </c>
      <c r="D29" s="200" t="s">
        <v>578</v>
      </c>
      <c r="E29" s="236" t="s">
        <v>21</v>
      </c>
      <c r="F29" s="67"/>
      <c r="G29" s="68"/>
      <c r="H29" s="68"/>
      <c r="I29" s="68"/>
      <c r="J29" s="69"/>
      <c r="K29" s="70"/>
      <c r="L29" s="70"/>
      <c r="M29" s="70"/>
      <c r="N29" s="70"/>
      <c r="O29" s="70"/>
      <c r="P29" s="26"/>
      <c r="Q29" s="277"/>
      <c r="R29" s="277"/>
      <c r="S29" s="277"/>
      <c r="T29" s="277"/>
    </row>
    <row r="30" spans="2:27" ht="12" customHeight="1" x14ac:dyDescent="0.25">
      <c r="B30" s="69">
        <v>19</v>
      </c>
      <c r="C30" s="103">
        <v>23118377</v>
      </c>
      <c r="D30" s="200" t="s">
        <v>579</v>
      </c>
      <c r="E30" s="236" t="s">
        <v>21</v>
      </c>
      <c r="F30" s="67"/>
      <c r="G30" s="68"/>
      <c r="H30" s="68"/>
      <c r="I30" s="68"/>
      <c r="J30" s="69"/>
      <c r="K30" s="70"/>
      <c r="L30" s="70"/>
      <c r="M30" s="70"/>
      <c r="N30" s="70"/>
      <c r="O30" s="70"/>
      <c r="P30" s="26"/>
      <c r="Q30" s="277"/>
      <c r="R30" s="277"/>
      <c r="S30" s="277"/>
      <c r="T30" s="277"/>
    </row>
    <row r="31" spans="2:27" ht="12" customHeight="1" x14ac:dyDescent="0.25">
      <c r="B31" s="69">
        <v>20</v>
      </c>
      <c r="C31" s="103">
        <v>23118378</v>
      </c>
      <c r="D31" s="200" t="s">
        <v>580</v>
      </c>
      <c r="E31" s="236" t="s">
        <v>21</v>
      </c>
      <c r="F31" s="67"/>
      <c r="G31" s="68"/>
      <c r="H31" s="68"/>
      <c r="I31" s="68"/>
      <c r="J31" s="69"/>
      <c r="K31" s="70"/>
      <c r="L31" s="70"/>
      <c r="M31" s="70"/>
      <c r="N31" s="70"/>
      <c r="O31" s="70"/>
      <c r="P31" s="26"/>
      <c r="Q31" s="278"/>
      <c r="R31" s="278"/>
      <c r="S31" s="278"/>
      <c r="T31" s="278"/>
    </row>
    <row r="32" spans="2:27" ht="12" customHeight="1" x14ac:dyDescent="0.25">
      <c r="B32" s="69">
        <v>21</v>
      </c>
      <c r="C32" s="103">
        <v>23118379</v>
      </c>
      <c r="D32" s="200" t="s">
        <v>651</v>
      </c>
      <c r="E32" s="236" t="s">
        <v>21</v>
      </c>
      <c r="F32" s="67"/>
      <c r="G32" s="68"/>
      <c r="H32" s="68"/>
      <c r="I32" s="68"/>
      <c r="J32" s="69"/>
      <c r="K32" s="70"/>
      <c r="L32" s="70"/>
      <c r="M32" s="70"/>
      <c r="N32" s="70"/>
      <c r="O32" s="70"/>
      <c r="P32" s="26"/>
      <c r="Q32" s="276">
        <v>5</v>
      </c>
      <c r="R32" s="276"/>
      <c r="S32" s="276"/>
      <c r="T32" s="276"/>
    </row>
    <row r="33" spans="2:24" ht="12" customHeight="1" x14ac:dyDescent="0.25">
      <c r="B33" s="69">
        <v>22</v>
      </c>
      <c r="C33" s="103">
        <v>23118380</v>
      </c>
      <c r="D33" s="200" t="s">
        <v>639</v>
      </c>
      <c r="E33" s="236" t="s">
        <v>21</v>
      </c>
      <c r="F33" s="67"/>
      <c r="G33" s="68"/>
      <c r="H33" s="68"/>
      <c r="I33" s="68"/>
      <c r="J33" s="69"/>
      <c r="K33" s="70"/>
      <c r="L33" s="70"/>
      <c r="M33" s="70"/>
      <c r="N33" s="70"/>
      <c r="O33" s="70"/>
      <c r="P33" s="26"/>
      <c r="Q33" s="277"/>
      <c r="R33" s="277"/>
      <c r="S33" s="277"/>
      <c r="T33" s="277"/>
    </row>
    <row r="34" spans="2:24" ht="12" customHeight="1" x14ac:dyDescent="0.25">
      <c r="B34" s="69">
        <v>23</v>
      </c>
      <c r="C34" s="103">
        <v>23118381</v>
      </c>
      <c r="D34" s="200" t="s">
        <v>581</v>
      </c>
      <c r="E34" s="236" t="s">
        <v>21</v>
      </c>
      <c r="F34" s="67"/>
      <c r="G34" s="68"/>
      <c r="H34" s="68"/>
      <c r="I34" s="68"/>
      <c r="J34" s="69"/>
      <c r="K34" s="70"/>
      <c r="L34" s="70"/>
      <c r="M34" s="70"/>
      <c r="N34" s="70"/>
      <c r="O34" s="70"/>
      <c r="P34" s="26"/>
      <c r="Q34" s="277"/>
      <c r="R34" s="277"/>
      <c r="S34" s="277"/>
      <c r="T34" s="277"/>
    </row>
    <row r="35" spans="2:24" ht="12" customHeight="1" x14ac:dyDescent="0.25">
      <c r="B35" s="69">
        <v>24</v>
      </c>
      <c r="C35" s="103">
        <v>23118382</v>
      </c>
      <c r="D35" s="200" t="s">
        <v>582</v>
      </c>
      <c r="E35" s="236" t="s">
        <v>21</v>
      </c>
      <c r="F35" s="67"/>
      <c r="G35" s="68"/>
      <c r="H35" s="68"/>
      <c r="I35" s="68"/>
      <c r="J35" s="69"/>
      <c r="K35" s="70"/>
      <c r="L35" s="70"/>
      <c r="M35" s="70"/>
      <c r="N35" s="70"/>
      <c r="O35" s="70"/>
      <c r="P35" s="26"/>
      <c r="Q35" s="277"/>
      <c r="R35" s="277"/>
      <c r="S35" s="277"/>
      <c r="T35" s="277"/>
    </row>
    <row r="36" spans="2:24" ht="12" customHeight="1" x14ac:dyDescent="0.25">
      <c r="B36" s="69">
        <v>25</v>
      </c>
      <c r="C36" s="103">
        <v>23118383</v>
      </c>
      <c r="D36" s="200" t="s">
        <v>583</v>
      </c>
      <c r="E36" s="236" t="s">
        <v>21</v>
      </c>
      <c r="F36" s="67"/>
      <c r="G36" s="68"/>
      <c r="H36" s="68"/>
      <c r="I36" s="68"/>
      <c r="J36" s="69"/>
      <c r="K36" s="70"/>
      <c r="L36" s="70"/>
      <c r="M36" s="70"/>
      <c r="N36" s="70"/>
      <c r="O36" s="70"/>
      <c r="P36" s="26"/>
      <c r="Q36" s="278"/>
      <c r="R36" s="278"/>
      <c r="S36" s="278"/>
      <c r="T36" s="278"/>
    </row>
    <row r="37" spans="2:24" ht="12" customHeight="1" x14ac:dyDescent="0.25">
      <c r="B37" s="69">
        <v>26</v>
      </c>
      <c r="C37" s="103">
        <v>23118384</v>
      </c>
      <c r="D37" s="200" t="s">
        <v>584</v>
      </c>
      <c r="E37" s="236" t="s">
        <v>22</v>
      </c>
      <c r="F37" s="67"/>
      <c r="G37" s="68"/>
      <c r="H37" s="68"/>
      <c r="I37" s="68"/>
      <c r="J37" s="69"/>
      <c r="K37" s="70"/>
      <c r="L37" s="70"/>
      <c r="M37" s="70"/>
      <c r="N37" s="70"/>
      <c r="O37" s="70"/>
      <c r="P37" s="26"/>
      <c r="Q37" s="276">
        <v>6</v>
      </c>
      <c r="R37" s="276"/>
      <c r="S37" s="276"/>
      <c r="T37" s="276"/>
    </row>
    <row r="38" spans="2:24" ht="12" customHeight="1" x14ac:dyDescent="0.25">
      <c r="B38" s="69">
        <v>27</v>
      </c>
      <c r="C38" s="103">
        <v>23118385</v>
      </c>
      <c r="D38" s="200" t="s">
        <v>585</v>
      </c>
      <c r="E38" s="236" t="s">
        <v>21</v>
      </c>
      <c r="F38" s="67"/>
      <c r="G38" s="68"/>
      <c r="H38" s="68"/>
      <c r="I38" s="68"/>
      <c r="J38" s="69"/>
      <c r="K38" s="70"/>
      <c r="L38" s="70"/>
      <c r="M38" s="70"/>
      <c r="N38" s="70"/>
      <c r="O38" s="70"/>
      <c r="P38" s="26"/>
      <c r="Q38" s="277"/>
      <c r="R38" s="277"/>
      <c r="S38" s="277"/>
      <c r="T38" s="277"/>
    </row>
    <row r="39" spans="2:24" ht="12" customHeight="1" x14ac:dyDescent="0.25">
      <c r="B39" s="69">
        <v>28</v>
      </c>
      <c r="C39" s="103">
        <v>23118386</v>
      </c>
      <c r="D39" s="200" t="s">
        <v>586</v>
      </c>
      <c r="E39" s="236" t="s">
        <v>22</v>
      </c>
      <c r="F39" s="67"/>
      <c r="G39" s="68"/>
      <c r="H39" s="68"/>
      <c r="I39" s="68"/>
      <c r="J39" s="69"/>
      <c r="K39" s="70"/>
      <c r="L39" s="70"/>
      <c r="M39" s="70"/>
      <c r="N39" s="70"/>
      <c r="O39" s="70"/>
      <c r="P39" s="26"/>
      <c r="Q39" s="277"/>
      <c r="R39" s="277"/>
      <c r="S39" s="277"/>
      <c r="T39" s="277"/>
      <c r="V39" s="112"/>
      <c r="W39" s="110"/>
      <c r="X39" s="110"/>
    </row>
    <row r="40" spans="2:24" ht="12" customHeight="1" x14ac:dyDescent="0.25">
      <c r="B40" s="69">
        <v>29</v>
      </c>
      <c r="C40" s="103">
        <v>23118387</v>
      </c>
      <c r="D40" s="200" t="s">
        <v>587</v>
      </c>
      <c r="E40" s="236" t="s">
        <v>21</v>
      </c>
      <c r="F40" s="67"/>
      <c r="G40" s="68"/>
      <c r="H40" s="68"/>
      <c r="I40" s="68"/>
      <c r="J40" s="69"/>
      <c r="K40" s="70"/>
      <c r="L40" s="70"/>
      <c r="M40" s="70"/>
      <c r="N40" s="70"/>
      <c r="O40" s="70"/>
      <c r="P40" s="26"/>
      <c r="Q40" s="277"/>
      <c r="R40" s="277"/>
      <c r="S40" s="277"/>
      <c r="T40" s="277"/>
    </row>
    <row r="41" spans="2:24" ht="12" customHeight="1" x14ac:dyDescent="0.25">
      <c r="B41" s="69">
        <v>30</v>
      </c>
      <c r="C41" s="103">
        <v>23118388</v>
      </c>
      <c r="D41" s="200" t="s">
        <v>588</v>
      </c>
      <c r="E41" s="236" t="s">
        <v>21</v>
      </c>
      <c r="F41" s="67"/>
      <c r="G41" s="68"/>
      <c r="H41" s="68"/>
      <c r="I41" s="68"/>
      <c r="J41" s="69"/>
      <c r="K41" s="70"/>
      <c r="L41" s="70"/>
      <c r="M41" s="70"/>
      <c r="N41" s="70"/>
      <c r="O41" s="70"/>
      <c r="P41" s="26"/>
      <c r="Q41" s="278"/>
      <c r="R41" s="278"/>
      <c r="S41" s="278"/>
      <c r="T41" s="278"/>
    </row>
    <row r="42" spans="2:24" ht="12" customHeight="1" x14ac:dyDescent="0.25">
      <c r="B42" s="69">
        <v>31</v>
      </c>
      <c r="C42" s="103">
        <v>23118389</v>
      </c>
      <c r="D42" s="200" t="s">
        <v>589</v>
      </c>
      <c r="E42" s="236" t="s">
        <v>21</v>
      </c>
      <c r="F42" s="67"/>
      <c r="G42" s="68"/>
      <c r="H42" s="68"/>
      <c r="I42" s="68"/>
      <c r="J42" s="69"/>
      <c r="K42" s="70"/>
      <c r="L42" s="70"/>
      <c r="M42" s="70"/>
      <c r="N42" s="70"/>
      <c r="O42" s="70"/>
      <c r="P42" s="26"/>
      <c r="Q42" s="276">
        <v>7</v>
      </c>
      <c r="R42" s="276"/>
      <c r="S42" s="276"/>
      <c r="T42" s="276"/>
    </row>
    <row r="43" spans="2:24" ht="12" customHeight="1" x14ac:dyDescent="0.25">
      <c r="B43" s="69">
        <v>32</v>
      </c>
      <c r="C43" s="103">
        <v>23118390</v>
      </c>
      <c r="D43" s="200" t="s">
        <v>590</v>
      </c>
      <c r="E43" s="236" t="s">
        <v>21</v>
      </c>
      <c r="F43" s="67"/>
      <c r="G43" s="68"/>
      <c r="H43" s="68"/>
      <c r="I43" s="68"/>
      <c r="J43" s="69"/>
      <c r="K43" s="70"/>
      <c r="L43" s="70"/>
      <c r="M43" s="70"/>
      <c r="N43" s="70"/>
      <c r="O43" s="70"/>
      <c r="P43" s="26"/>
      <c r="Q43" s="277"/>
      <c r="R43" s="277"/>
      <c r="S43" s="277"/>
      <c r="T43" s="277"/>
    </row>
    <row r="44" spans="2:24" ht="12" customHeight="1" x14ac:dyDescent="0.25">
      <c r="B44" s="69">
        <v>33</v>
      </c>
      <c r="C44" s="103">
        <v>23118391</v>
      </c>
      <c r="D44" s="200" t="s">
        <v>591</v>
      </c>
      <c r="E44" s="236" t="s">
        <v>21</v>
      </c>
      <c r="F44" s="67"/>
      <c r="G44" s="68"/>
      <c r="H44" s="68"/>
      <c r="I44" s="68"/>
      <c r="J44" s="69"/>
      <c r="K44" s="70"/>
      <c r="L44" s="70"/>
      <c r="M44" s="70"/>
      <c r="N44" s="70"/>
      <c r="O44" s="70"/>
      <c r="P44" s="26"/>
      <c r="Q44" s="277"/>
      <c r="R44" s="277"/>
      <c r="S44" s="277"/>
      <c r="T44" s="277"/>
    </row>
    <row r="45" spans="2:24" ht="12" customHeight="1" x14ac:dyDescent="0.25">
      <c r="B45" s="69">
        <v>34</v>
      </c>
      <c r="C45" s="103"/>
      <c r="D45" s="200"/>
      <c r="E45" s="236"/>
      <c r="F45" s="67"/>
      <c r="G45" s="68"/>
      <c r="H45" s="68"/>
      <c r="I45" s="68"/>
      <c r="J45" s="69"/>
      <c r="K45" s="70"/>
      <c r="L45" s="70"/>
      <c r="M45" s="70"/>
      <c r="N45" s="70"/>
      <c r="O45" s="70"/>
      <c r="P45" s="26"/>
      <c r="Q45" s="277"/>
      <c r="R45" s="277"/>
      <c r="S45" s="277"/>
      <c r="T45" s="277"/>
    </row>
    <row r="46" spans="2:24" ht="12" customHeight="1" x14ac:dyDescent="0.25">
      <c r="B46" s="69">
        <v>35</v>
      </c>
      <c r="C46" s="103"/>
      <c r="D46" s="200"/>
      <c r="E46" s="236"/>
      <c r="F46" s="67"/>
      <c r="G46" s="68"/>
      <c r="H46" s="68"/>
      <c r="I46" s="68"/>
      <c r="J46" s="69"/>
      <c r="K46" s="70"/>
      <c r="L46" s="70"/>
      <c r="M46" s="70"/>
      <c r="N46" s="70"/>
      <c r="O46" s="70"/>
      <c r="P46" s="26"/>
      <c r="Q46" s="277"/>
      <c r="R46" s="277"/>
      <c r="S46" s="277"/>
      <c r="T46" s="277"/>
    </row>
    <row r="47" spans="2:24" ht="12" customHeight="1" x14ac:dyDescent="0.25">
      <c r="B47" s="69">
        <v>36</v>
      </c>
      <c r="C47" s="103"/>
      <c r="D47" s="53"/>
      <c r="E47" s="72"/>
      <c r="F47" s="73"/>
      <c r="G47" s="68"/>
      <c r="H47" s="68"/>
      <c r="I47" s="68"/>
      <c r="J47" s="69"/>
      <c r="K47" s="70"/>
      <c r="L47" s="70"/>
      <c r="M47" s="70"/>
      <c r="N47" s="70"/>
      <c r="O47" s="70"/>
      <c r="P47" s="26"/>
      <c r="Q47" s="278"/>
      <c r="R47" s="278"/>
      <c r="S47" s="278"/>
      <c r="T47" s="278"/>
    </row>
    <row r="48" spans="2:24" ht="12" customHeight="1" x14ac:dyDescent="0.25">
      <c r="B48" s="65"/>
      <c r="C48" s="97"/>
      <c r="D48" s="53"/>
      <c r="E48" s="72"/>
      <c r="F48" s="73"/>
      <c r="G48" s="68"/>
      <c r="H48" s="68"/>
      <c r="I48" s="68"/>
      <c r="J48" s="69"/>
      <c r="K48" s="70"/>
      <c r="L48" s="70"/>
      <c r="M48" s="70"/>
      <c r="N48" s="70"/>
      <c r="O48" s="70"/>
      <c r="P48" s="26"/>
      <c r="Q48" s="276">
        <v>8</v>
      </c>
      <c r="R48" s="276"/>
      <c r="S48" s="276"/>
      <c r="T48" s="276"/>
    </row>
    <row r="49" spans="2:20" ht="12" customHeight="1" x14ac:dyDescent="0.25">
      <c r="B49" s="65"/>
      <c r="C49" s="97"/>
      <c r="D49" s="71"/>
      <c r="E49" s="72"/>
      <c r="F49" s="73"/>
      <c r="G49" s="68"/>
      <c r="H49" s="68"/>
      <c r="I49" s="68"/>
      <c r="J49" s="69"/>
      <c r="K49" s="70"/>
      <c r="L49" s="70"/>
      <c r="M49" s="70"/>
      <c r="N49" s="70"/>
      <c r="O49" s="70"/>
      <c r="P49" s="26"/>
      <c r="Q49" s="277"/>
      <c r="R49" s="277"/>
      <c r="S49" s="277"/>
      <c r="T49" s="277"/>
    </row>
    <row r="50" spans="2:20" ht="12" customHeight="1" x14ac:dyDescent="0.25">
      <c r="B50" s="65"/>
      <c r="C50" s="97"/>
      <c r="D50" s="69"/>
      <c r="E50" s="72"/>
      <c r="F50" s="73"/>
      <c r="G50" s="68"/>
      <c r="H50" s="68"/>
      <c r="I50" s="68"/>
      <c r="J50" s="69"/>
      <c r="K50" s="70"/>
      <c r="L50" s="70"/>
      <c r="M50" s="70"/>
      <c r="N50" s="70"/>
      <c r="O50" s="70"/>
      <c r="P50" s="26"/>
      <c r="Q50" s="277"/>
      <c r="R50" s="277"/>
      <c r="S50" s="277"/>
      <c r="T50" s="277"/>
    </row>
    <row r="51" spans="2:20" ht="12" customHeight="1" x14ac:dyDescent="0.25">
      <c r="B51" s="65"/>
      <c r="C51" s="97"/>
      <c r="D51" s="69"/>
      <c r="E51" s="72"/>
      <c r="F51" s="73"/>
      <c r="G51" s="68"/>
      <c r="H51" s="68"/>
      <c r="I51" s="68"/>
      <c r="J51" s="69"/>
      <c r="K51" s="70"/>
      <c r="L51" s="70"/>
      <c r="M51" s="70"/>
      <c r="N51" s="70"/>
      <c r="O51" s="70"/>
      <c r="P51" s="26"/>
      <c r="Q51" s="277"/>
      <c r="R51" s="277"/>
      <c r="S51" s="277"/>
      <c r="T51" s="277"/>
    </row>
    <row r="52" spans="2:20" ht="12" customHeight="1" x14ac:dyDescent="0.25">
      <c r="B52" s="65"/>
      <c r="C52" s="97"/>
      <c r="D52" s="69"/>
      <c r="E52" s="72"/>
      <c r="F52" s="73"/>
      <c r="G52" s="68"/>
      <c r="H52" s="68"/>
      <c r="I52" s="68"/>
      <c r="J52" s="69"/>
      <c r="K52" s="70"/>
      <c r="L52" s="70"/>
      <c r="M52" s="70"/>
      <c r="N52" s="70"/>
      <c r="O52" s="70"/>
      <c r="P52" s="26"/>
      <c r="Q52" s="277"/>
      <c r="R52" s="277"/>
      <c r="S52" s="277"/>
      <c r="T52" s="277"/>
    </row>
    <row r="53" spans="2:20" ht="12" customHeight="1" x14ac:dyDescent="0.25">
      <c r="B53" s="65"/>
      <c r="C53" s="97"/>
      <c r="D53" s="69"/>
      <c r="E53" s="72"/>
      <c r="F53" s="73"/>
      <c r="G53" s="68"/>
      <c r="H53" s="68"/>
      <c r="I53" s="68"/>
      <c r="J53" s="69"/>
      <c r="K53" s="70"/>
      <c r="L53" s="70"/>
      <c r="M53" s="70"/>
      <c r="N53" s="70"/>
      <c r="O53" s="70"/>
      <c r="P53" s="26"/>
      <c r="Q53" s="278"/>
      <c r="R53" s="278"/>
      <c r="S53" s="278"/>
      <c r="T53" s="278"/>
    </row>
    <row r="54" spans="2:20" ht="12" customHeight="1" x14ac:dyDescent="0.25">
      <c r="B54" s="65"/>
      <c r="C54" s="97"/>
      <c r="D54" s="69"/>
      <c r="E54" s="72"/>
      <c r="F54" s="73"/>
      <c r="G54" s="68"/>
      <c r="H54" s="68"/>
      <c r="I54" s="68"/>
      <c r="J54" s="69"/>
      <c r="K54" s="70"/>
      <c r="L54" s="70"/>
      <c r="M54" s="70"/>
      <c r="N54" s="70"/>
      <c r="O54" s="70"/>
      <c r="P54" s="26"/>
      <c r="Q54" s="276">
        <v>9</v>
      </c>
      <c r="R54" s="155"/>
      <c r="S54" s="155"/>
      <c r="T54" s="155"/>
    </row>
    <row r="55" spans="2:20" ht="12" customHeight="1" x14ac:dyDescent="0.25">
      <c r="B55" s="65"/>
      <c r="C55" s="97"/>
      <c r="D55" s="69"/>
      <c r="E55" s="72"/>
      <c r="F55" s="73"/>
      <c r="G55" s="68"/>
      <c r="H55" s="68"/>
      <c r="I55" s="68"/>
      <c r="J55" s="69"/>
      <c r="K55" s="70"/>
      <c r="L55" s="70"/>
      <c r="M55" s="70"/>
      <c r="N55" s="70"/>
      <c r="O55" s="70"/>
      <c r="P55" s="26"/>
      <c r="Q55" s="277"/>
      <c r="R55" s="156"/>
      <c r="S55" s="156"/>
      <c r="T55" s="156"/>
    </row>
    <row r="56" spans="2:20" ht="12" customHeight="1" x14ac:dyDescent="0.25">
      <c r="B56" s="65"/>
      <c r="C56" s="97"/>
      <c r="D56" s="69"/>
      <c r="E56" s="72"/>
      <c r="F56" s="73"/>
      <c r="G56" s="68"/>
      <c r="H56" s="68"/>
      <c r="I56" s="68"/>
      <c r="J56" s="69"/>
      <c r="K56" s="70"/>
      <c r="L56" s="70"/>
      <c r="M56" s="70"/>
      <c r="N56" s="70"/>
      <c r="O56" s="70"/>
      <c r="P56" s="26"/>
      <c r="Q56" s="277"/>
      <c r="R56" s="156"/>
      <c r="S56" s="156"/>
      <c r="T56" s="156"/>
    </row>
    <row r="57" spans="2:20" ht="12" customHeight="1" x14ac:dyDescent="0.25">
      <c r="B57" s="65"/>
      <c r="C57" s="97"/>
      <c r="D57" s="69"/>
      <c r="E57" s="72"/>
      <c r="F57" s="73"/>
      <c r="G57" s="68"/>
      <c r="H57" s="68"/>
      <c r="I57" s="68"/>
      <c r="J57" s="69"/>
      <c r="K57" s="70"/>
      <c r="L57" s="70"/>
      <c r="M57" s="70"/>
      <c r="N57" s="70"/>
      <c r="O57" s="70"/>
      <c r="P57" s="26"/>
      <c r="Q57" s="277"/>
      <c r="R57" s="156"/>
      <c r="S57" s="156"/>
      <c r="T57" s="156"/>
    </row>
    <row r="58" spans="2:20" ht="12" customHeight="1" x14ac:dyDescent="0.25">
      <c r="B58" s="74"/>
      <c r="C58" s="100"/>
      <c r="D58" s="76"/>
      <c r="E58" s="77"/>
      <c r="F58" s="78"/>
      <c r="G58" s="75"/>
      <c r="H58" s="75"/>
      <c r="I58" s="75"/>
      <c r="J58" s="76"/>
      <c r="K58" s="79"/>
      <c r="L58" s="79"/>
      <c r="M58" s="79"/>
      <c r="N58" s="79"/>
      <c r="O58" s="79"/>
      <c r="P58" s="80"/>
      <c r="Q58" s="278"/>
      <c r="R58" s="157"/>
      <c r="S58" s="157"/>
      <c r="T58" s="157"/>
    </row>
    <row r="59" spans="2:20" ht="12" customHeight="1" x14ac:dyDescent="0.25">
      <c r="B59" s="81"/>
      <c r="C59" s="101"/>
      <c r="D59" s="26"/>
      <c r="E59" s="81"/>
      <c r="F59" s="81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 spans="2:20" ht="12.75" customHeight="1" x14ac:dyDescent="0.25">
      <c r="B60" s="82" t="s">
        <v>23</v>
      </c>
      <c r="C60" s="102"/>
      <c r="D60" s="82"/>
      <c r="E60" s="82">
        <f>COUNTIF(E12:E58,"L")</f>
        <v>13</v>
      </c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2:20" ht="13.5" customHeight="1" x14ac:dyDescent="0.25">
      <c r="B61" s="82" t="s">
        <v>24</v>
      </c>
      <c r="C61" s="102"/>
      <c r="D61" s="82"/>
      <c r="E61" s="82">
        <f>COUNTIF(E12:E58,"P")</f>
        <v>20</v>
      </c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2:20" x14ac:dyDescent="0.25">
      <c r="B62" s="82" t="s">
        <v>25</v>
      </c>
      <c r="C62" s="102"/>
      <c r="D62" s="82"/>
      <c r="E62" s="82">
        <f>SUM(E60:E61)</f>
        <v>33</v>
      </c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2:20" ht="7.5" customHeight="1" x14ac:dyDescent="0.25">
      <c r="B63" s="82"/>
      <c r="C63" s="10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2:20" x14ac:dyDescent="0.25">
      <c r="B64" s="82"/>
      <c r="C64" s="102"/>
      <c r="D64" s="82" t="s">
        <v>26</v>
      </c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 t="str">
        <f>'REKAP  X'!H3</f>
        <v>Mataram,                         2023</v>
      </c>
      <c r="R64" s="82"/>
      <c r="S64" s="82"/>
      <c r="T64" s="82"/>
    </row>
    <row r="65" spans="2:20" x14ac:dyDescent="0.25">
      <c r="B65" s="82"/>
      <c r="C65" s="102"/>
      <c r="D65" s="82" t="s">
        <v>27</v>
      </c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 t="s">
        <v>28</v>
      </c>
      <c r="R65" s="82"/>
      <c r="S65" s="82"/>
      <c r="T65" s="82"/>
    </row>
    <row r="66" spans="2:20" x14ac:dyDescent="0.25">
      <c r="B66" s="82"/>
      <c r="C66" s="10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2:20" ht="6" customHeight="1" x14ac:dyDescent="0.25">
      <c r="B67" s="82"/>
      <c r="C67" s="10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2:20" ht="9" customHeight="1" x14ac:dyDescent="0.25">
      <c r="B68" s="82"/>
      <c r="C68" s="10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2:20" x14ac:dyDescent="0.25">
      <c r="B69" s="82"/>
      <c r="C69" s="102"/>
      <c r="D69" s="87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 t="s">
        <v>31</v>
      </c>
      <c r="R69" s="82"/>
      <c r="S69" s="82"/>
      <c r="T69" s="82"/>
    </row>
    <row r="70" spans="2:20" x14ac:dyDescent="0.25">
      <c r="B70" s="82"/>
      <c r="C70" s="102"/>
      <c r="D70" s="82" t="s">
        <v>29</v>
      </c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 t="s">
        <v>30</v>
      </c>
      <c r="R70" s="82"/>
      <c r="S70" s="82"/>
      <c r="T70" s="82"/>
    </row>
  </sheetData>
  <mergeCells count="46">
    <mergeCell ref="Q54:Q58"/>
    <mergeCell ref="Q42:Q47"/>
    <mergeCell ref="R42:R47"/>
    <mergeCell ref="S42:S47"/>
    <mergeCell ref="T42:T47"/>
    <mergeCell ref="Q48:Q53"/>
    <mergeCell ref="R48:R53"/>
    <mergeCell ref="S48:S53"/>
    <mergeCell ref="T48:T53"/>
    <mergeCell ref="Q32:Q36"/>
    <mergeCell ref="R32:R36"/>
    <mergeCell ref="S32:S36"/>
    <mergeCell ref="T32:T36"/>
    <mergeCell ref="Q37:Q41"/>
    <mergeCell ref="R37:R41"/>
    <mergeCell ref="S37:S41"/>
    <mergeCell ref="T37:T41"/>
    <mergeCell ref="Q27:Q31"/>
    <mergeCell ref="R27:R31"/>
    <mergeCell ref="S27:S31"/>
    <mergeCell ref="T27:T31"/>
    <mergeCell ref="Q12:Q16"/>
    <mergeCell ref="R12:R16"/>
    <mergeCell ref="S12:S16"/>
    <mergeCell ref="T12:T16"/>
    <mergeCell ref="T17:T21"/>
    <mergeCell ref="Q22:Q26"/>
    <mergeCell ref="R22:R26"/>
    <mergeCell ref="S22:S26"/>
    <mergeCell ref="T22:T26"/>
    <mergeCell ref="U12:AA12"/>
    <mergeCell ref="V13:W13"/>
    <mergeCell ref="Z13:Z18"/>
    <mergeCell ref="Q17:Q21"/>
    <mergeCell ref="R17:R21"/>
    <mergeCell ref="S17:S21"/>
    <mergeCell ref="B7:T7"/>
    <mergeCell ref="B10:B11"/>
    <mergeCell ref="C10:C11"/>
    <mergeCell ref="D10:D11"/>
    <mergeCell ref="E10:E11"/>
    <mergeCell ref="F10:F11"/>
    <mergeCell ref="G10:O10"/>
    <mergeCell ref="R10:R11"/>
    <mergeCell ref="S10:S11"/>
    <mergeCell ref="T10:T11"/>
  </mergeCells>
  <conditionalFormatting sqref="D30:D43">
    <cfRule type="expression" dxfId="1198" priority="349" stopIfTrue="1">
      <formula>MOD(ROW(),2)</formula>
    </cfRule>
  </conditionalFormatting>
  <conditionalFormatting sqref="D36">
    <cfRule type="expression" dxfId="1197" priority="313" stopIfTrue="1">
      <formula>MOD(ROW(),2)</formula>
    </cfRule>
  </conditionalFormatting>
  <conditionalFormatting sqref="D34">
    <cfRule type="expression" dxfId="1196" priority="307" stopIfTrue="1">
      <formula>MOD(ROW(),2)</formula>
    </cfRule>
  </conditionalFormatting>
  <conditionalFormatting sqref="D37">
    <cfRule type="expression" dxfId="1195" priority="305" stopIfTrue="1">
      <formula>MOD(ROW(),2)</formula>
    </cfRule>
  </conditionalFormatting>
  <conditionalFormatting sqref="D37">
    <cfRule type="expression" dxfId="1194" priority="304" stopIfTrue="1">
      <formula>MOD(ROW(),2)</formula>
    </cfRule>
  </conditionalFormatting>
  <conditionalFormatting sqref="D37">
    <cfRule type="expression" dxfId="1193" priority="303" stopIfTrue="1">
      <formula>MOD(ROW(),2)</formula>
    </cfRule>
  </conditionalFormatting>
  <conditionalFormatting sqref="D37">
    <cfRule type="expression" dxfId="1192" priority="302" stopIfTrue="1">
      <formula>MOD(ROW(),2)</formula>
    </cfRule>
  </conditionalFormatting>
  <conditionalFormatting sqref="D37">
    <cfRule type="expression" dxfId="1191" priority="301" stopIfTrue="1">
      <formula>MOD(ROW(),2)</formula>
    </cfRule>
  </conditionalFormatting>
  <conditionalFormatting sqref="D37">
    <cfRule type="expression" dxfId="1190" priority="300" stopIfTrue="1">
      <formula>MOD(ROW(),2)</formula>
    </cfRule>
  </conditionalFormatting>
  <conditionalFormatting sqref="D36">
    <cfRule type="expression" dxfId="1189" priority="299" stopIfTrue="1">
      <formula>MOD(ROW(),2)</formula>
    </cfRule>
  </conditionalFormatting>
  <conditionalFormatting sqref="D37">
    <cfRule type="expression" dxfId="1188" priority="298" stopIfTrue="1">
      <formula>MOD(ROW(),2)</formula>
    </cfRule>
  </conditionalFormatting>
  <conditionalFormatting sqref="D37">
    <cfRule type="expression" dxfId="1187" priority="297" stopIfTrue="1">
      <formula>MOD(ROW(),2)</formula>
    </cfRule>
  </conditionalFormatting>
  <conditionalFormatting sqref="D37">
    <cfRule type="expression" dxfId="1186" priority="296" stopIfTrue="1">
      <formula>MOD(ROW(),2)</formula>
    </cfRule>
  </conditionalFormatting>
  <conditionalFormatting sqref="D37">
    <cfRule type="expression" dxfId="1185" priority="295" stopIfTrue="1">
      <formula>MOD(ROW(),2)</formula>
    </cfRule>
  </conditionalFormatting>
  <conditionalFormatting sqref="D37">
    <cfRule type="expression" dxfId="1184" priority="294" stopIfTrue="1">
      <formula>MOD(ROW(),2)</formula>
    </cfRule>
  </conditionalFormatting>
  <conditionalFormatting sqref="D36">
    <cfRule type="expression" dxfId="1183" priority="293" stopIfTrue="1">
      <formula>MOD(ROW(),2)</formula>
    </cfRule>
  </conditionalFormatting>
  <conditionalFormatting sqref="D37">
    <cfRule type="expression" dxfId="1182" priority="292" stopIfTrue="1">
      <formula>MOD(ROW(),2)</formula>
    </cfRule>
  </conditionalFormatting>
  <conditionalFormatting sqref="D36">
    <cfRule type="expression" dxfId="1181" priority="291" stopIfTrue="1">
      <formula>MOD(ROW(),2)</formula>
    </cfRule>
  </conditionalFormatting>
  <conditionalFormatting sqref="D36">
    <cfRule type="expression" dxfId="1180" priority="290" stopIfTrue="1">
      <formula>MOD(ROW(),2)</formula>
    </cfRule>
  </conditionalFormatting>
  <conditionalFormatting sqref="D36">
    <cfRule type="expression" dxfId="1179" priority="289" stopIfTrue="1">
      <formula>MOD(ROW(),2)</formula>
    </cfRule>
  </conditionalFormatting>
  <conditionalFormatting sqref="D36">
    <cfRule type="expression" dxfId="1178" priority="288" stopIfTrue="1">
      <formula>MOD(ROW(),2)</formula>
    </cfRule>
  </conditionalFormatting>
  <conditionalFormatting sqref="D36">
    <cfRule type="expression" dxfId="1177" priority="287" stopIfTrue="1">
      <formula>MOD(ROW(),2)</formula>
    </cfRule>
  </conditionalFormatting>
  <conditionalFormatting sqref="D38">
    <cfRule type="expression" dxfId="1176" priority="348" stopIfTrue="1">
      <formula>MOD(ROW(),2)</formula>
    </cfRule>
  </conditionalFormatting>
  <conditionalFormatting sqref="D38">
    <cfRule type="expression" dxfId="1175" priority="347" stopIfTrue="1">
      <formula>MOD(ROW(),2)</formula>
    </cfRule>
  </conditionalFormatting>
  <conditionalFormatting sqref="D38">
    <cfRule type="expression" dxfId="1174" priority="346" stopIfTrue="1">
      <formula>MOD(ROW(),2)</formula>
    </cfRule>
  </conditionalFormatting>
  <conditionalFormatting sqref="D38">
    <cfRule type="expression" dxfId="1173" priority="345" stopIfTrue="1">
      <formula>MOD(ROW(),2)</formula>
    </cfRule>
  </conditionalFormatting>
  <conditionalFormatting sqref="D38">
    <cfRule type="expression" dxfId="1172" priority="344" stopIfTrue="1">
      <formula>MOD(ROW(),2)</formula>
    </cfRule>
  </conditionalFormatting>
  <conditionalFormatting sqref="D38">
    <cfRule type="expression" dxfId="1171" priority="343" stopIfTrue="1">
      <formula>MOD(ROW(),2)</formula>
    </cfRule>
  </conditionalFormatting>
  <conditionalFormatting sqref="D38">
    <cfRule type="expression" dxfId="1170" priority="342" stopIfTrue="1">
      <formula>MOD(ROW(),2)</formula>
    </cfRule>
  </conditionalFormatting>
  <conditionalFormatting sqref="D37">
    <cfRule type="expression" dxfId="1169" priority="341" stopIfTrue="1">
      <formula>MOD(ROW(),2)</formula>
    </cfRule>
  </conditionalFormatting>
  <conditionalFormatting sqref="D38">
    <cfRule type="expression" dxfId="1168" priority="340" stopIfTrue="1">
      <formula>MOD(ROW(),2)</formula>
    </cfRule>
  </conditionalFormatting>
  <conditionalFormatting sqref="D38">
    <cfRule type="expression" dxfId="1167" priority="339" stopIfTrue="1">
      <formula>MOD(ROW(),2)</formula>
    </cfRule>
  </conditionalFormatting>
  <conditionalFormatting sqref="D38">
    <cfRule type="expression" dxfId="1166" priority="338" stopIfTrue="1">
      <formula>MOD(ROW(),2)</formula>
    </cfRule>
  </conditionalFormatting>
  <conditionalFormatting sqref="D38">
    <cfRule type="expression" dxfId="1165" priority="337" stopIfTrue="1">
      <formula>MOD(ROW(),2)</formula>
    </cfRule>
  </conditionalFormatting>
  <conditionalFormatting sqref="D38">
    <cfRule type="expression" dxfId="1164" priority="336" stopIfTrue="1">
      <formula>MOD(ROW(),2)</formula>
    </cfRule>
  </conditionalFormatting>
  <conditionalFormatting sqref="D37">
    <cfRule type="expression" dxfId="1163" priority="335" stopIfTrue="1">
      <formula>MOD(ROW(),2)</formula>
    </cfRule>
  </conditionalFormatting>
  <conditionalFormatting sqref="D38">
    <cfRule type="expression" dxfId="1162" priority="334" stopIfTrue="1">
      <formula>MOD(ROW(),2)</formula>
    </cfRule>
  </conditionalFormatting>
  <conditionalFormatting sqref="D37">
    <cfRule type="expression" dxfId="1161" priority="333" stopIfTrue="1">
      <formula>MOD(ROW(),2)</formula>
    </cfRule>
  </conditionalFormatting>
  <conditionalFormatting sqref="D37">
    <cfRule type="expression" dxfId="1160" priority="332" stopIfTrue="1">
      <formula>MOD(ROW(),2)</formula>
    </cfRule>
  </conditionalFormatting>
  <conditionalFormatting sqref="D37">
    <cfRule type="expression" dxfId="1159" priority="331" stopIfTrue="1">
      <formula>MOD(ROW(),2)</formula>
    </cfRule>
  </conditionalFormatting>
  <conditionalFormatting sqref="D37">
    <cfRule type="expression" dxfId="1158" priority="330" stopIfTrue="1">
      <formula>MOD(ROW(),2)</formula>
    </cfRule>
  </conditionalFormatting>
  <conditionalFormatting sqref="D37">
    <cfRule type="expression" dxfId="1157" priority="329" stopIfTrue="1">
      <formula>MOD(ROW(),2)</formula>
    </cfRule>
  </conditionalFormatting>
  <conditionalFormatting sqref="D36">
    <cfRule type="expression" dxfId="1156" priority="328" stopIfTrue="1">
      <formula>MOD(ROW(),2)</formula>
    </cfRule>
  </conditionalFormatting>
  <conditionalFormatting sqref="D36">
    <cfRule type="expression" dxfId="1155" priority="327" stopIfTrue="1">
      <formula>MOD(ROW(),2)</formula>
    </cfRule>
  </conditionalFormatting>
  <conditionalFormatting sqref="D36">
    <cfRule type="expression" dxfId="1154" priority="326" stopIfTrue="1">
      <formula>MOD(ROW(),2)</formula>
    </cfRule>
  </conditionalFormatting>
  <conditionalFormatting sqref="D36">
    <cfRule type="expression" dxfId="1153" priority="325" stopIfTrue="1">
      <formula>MOD(ROW(),2)</formula>
    </cfRule>
  </conditionalFormatting>
  <conditionalFormatting sqref="D36">
    <cfRule type="expression" dxfId="1152" priority="324" stopIfTrue="1">
      <formula>MOD(ROW(),2)</formula>
    </cfRule>
  </conditionalFormatting>
  <conditionalFormatting sqref="D36">
    <cfRule type="expression" dxfId="1151" priority="323" stopIfTrue="1">
      <formula>MOD(ROW(),2)</formula>
    </cfRule>
  </conditionalFormatting>
  <conditionalFormatting sqref="D36">
    <cfRule type="expression" dxfId="1150" priority="322" stopIfTrue="1">
      <formula>MOD(ROW(),2)</formula>
    </cfRule>
  </conditionalFormatting>
  <conditionalFormatting sqref="D36">
    <cfRule type="expression" dxfId="1149" priority="321" stopIfTrue="1">
      <formula>MOD(ROW(),2)</formula>
    </cfRule>
  </conditionalFormatting>
  <conditionalFormatting sqref="D35">
    <cfRule type="expression" dxfId="1148" priority="320" stopIfTrue="1">
      <formula>MOD(ROW(),2)</formula>
    </cfRule>
  </conditionalFormatting>
  <conditionalFormatting sqref="D36">
    <cfRule type="expression" dxfId="1147" priority="319" stopIfTrue="1">
      <formula>MOD(ROW(),2)</formula>
    </cfRule>
  </conditionalFormatting>
  <conditionalFormatting sqref="D36">
    <cfRule type="expression" dxfId="1146" priority="318" stopIfTrue="1">
      <formula>MOD(ROW(),2)</formula>
    </cfRule>
  </conditionalFormatting>
  <conditionalFormatting sqref="D36">
    <cfRule type="expression" dxfId="1145" priority="317" stopIfTrue="1">
      <formula>MOD(ROW(),2)</formula>
    </cfRule>
  </conditionalFormatting>
  <conditionalFormatting sqref="D36">
    <cfRule type="expression" dxfId="1144" priority="316" stopIfTrue="1">
      <formula>MOD(ROW(),2)</formula>
    </cfRule>
  </conditionalFormatting>
  <conditionalFormatting sqref="D36">
    <cfRule type="expression" dxfId="1143" priority="315" stopIfTrue="1">
      <formula>MOD(ROW(),2)</formula>
    </cfRule>
  </conditionalFormatting>
  <conditionalFormatting sqref="D35">
    <cfRule type="expression" dxfId="1142" priority="314" stopIfTrue="1">
      <formula>MOD(ROW(),2)</formula>
    </cfRule>
  </conditionalFormatting>
  <conditionalFormatting sqref="D35">
    <cfRule type="expression" dxfId="1141" priority="312" stopIfTrue="1">
      <formula>MOD(ROW(),2)</formula>
    </cfRule>
  </conditionalFormatting>
  <conditionalFormatting sqref="D35">
    <cfRule type="expression" dxfId="1140" priority="311" stopIfTrue="1">
      <formula>MOD(ROW(),2)</formula>
    </cfRule>
  </conditionalFormatting>
  <conditionalFormatting sqref="D35">
    <cfRule type="expression" dxfId="1139" priority="310" stopIfTrue="1">
      <formula>MOD(ROW(),2)</formula>
    </cfRule>
  </conditionalFormatting>
  <conditionalFormatting sqref="D35">
    <cfRule type="expression" dxfId="1138" priority="309" stopIfTrue="1">
      <formula>MOD(ROW(),2)</formula>
    </cfRule>
  </conditionalFormatting>
  <conditionalFormatting sqref="D35">
    <cfRule type="expression" dxfId="1137" priority="308" stopIfTrue="1">
      <formula>MOD(ROW(),2)</formula>
    </cfRule>
  </conditionalFormatting>
  <conditionalFormatting sqref="D37">
    <cfRule type="expression" dxfId="1136" priority="306" stopIfTrue="1">
      <formula>MOD(ROW(),2)</formula>
    </cfRule>
  </conditionalFormatting>
  <conditionalFormatting sqref="D34">
    <cfRule type="expression" dxfId="1135" priority="286" stopIfTrue="1">
      <formula>MOD(ROW(),2)</formula>
    </cfRule>
  </conditionalFormatting>
  <conditionalFormatting sqref="D32">
    <cfRule type="expression" dxfId="1134" priority="285" stopIfTrue="1">
      <formula>MOD(ROW(),2)</formula>
    </cfRule>
  </conditionalFormatting>
  <conditionalFormatting sqref="D35">
    <cfRule type="expression" dxfId="1133" priority="284" stopIfTrue="1">
      <formula>MOD(ROW(),2)</formula>
    </cfRule>
  </conditionalFormatting>
  <conditionalFormatting sqref="D35">
    <cfRule type="expression" dxfId="1132" priority="283" stopIfTrue="1">
      <formula>MOD(ROW(),2)</formula>
    </cfRule>
  </conditionalFormatting>
  <conditionalFormatting sqref="D35">
    <cfRule type="expression" dxfId="1131" priority="282" stopIfTrue="1">
      <formula>MOD(ROW(),2)</formula>
    </cfRule>
  </conditionalFormatting>
  <conditionalFormatting sqref="D35">
    <cfRule type="expression" dxfId="1130" priority="281" stopIfTrue="1">
      <formula>MOD(ROW(),2)</formula>
    </cfRule>
  </conditionalFormatting>
  <conditionalFormatting sqref="D35">
    <cfRule type="expression" dxfId="1129" priority="280" stopIfTrue="1">
      <formula>MOD(ROW(),2)</formula>
    </cfRule>
  </conditionalFormatting>
  <conditionalFormatting sqref="D35">
    <cfRule type="expression" dxfId="1128" priority="279" stopIfTrue="1">
      <formula>MOD(ROW(),2)</formula>
    </cfRule>
  </conditionalFormatting>
  <conditionalFormatting sqref="D34">
    <cfRule type="expression" dxfId="1127" priority="278" stopIfTrue="1">
      <formula>MOD(ROW(),2)</formula>
    </cfRule>
  </conditionalFormatting>
  <conditionalFormatting sqref="D35">
    <cfRule type="expression" dxfId="1126" priority="277" stopIfTrue="1">
      <formula>MOD(ROW(),2)</formula>
    </cfRule>
  </conditionalFormatting>
  <conditionalFormatting sqref="D35">
    <cfRule type="expression" dxfId="1125" priority="276" stopIfTrue="1">
      <formula>MOD(ROW(),2)</formula>
    </cfRule>
  </conditionalFormatting>
  <conditionalFormatting sqref="D35">
    <cfRule type="expression" dxfId="1124" priority="275" stopIfTrue="1">
      <formula>MOD(ROW(),2)</formula>
    </cfRule>
  </conditionalFormatting>
  <conditionalFormatting sqref="D35">
    <cfRule type="expression" dxfId="1123" priority="274" stopIfTrue="1">
      <formula>MOD(ROW(),2)</formula>
    </cfRule>
  </conditionalFormatting>
  <conditionalFormatting sqref="D35">
    <cfRule type="expression" dxfId="1122" priority="273" stopIfTrue="1">
      <formula>MOD(ROW(),2)</formula>
    </cfRule>
  </conditionalFormatting>
  <conditionalFormatting sqref="D34">
    <cfRule type="expression" dxfId="1121" priority="272" stopIfTrue="1">
      <formula>MOD(ROW(),2)</formula>
    </cfRule>
  </conditionalFormatting>
  <conditionalFormatting sqref="D35">
    <cfRule type="expression" dxfId="1120" priority="271" stopIfTrue="1">
      <formula>MOD(ROW(),2)</formula>
    </cfRule>
  </conditionalFormatting>
  <conditionalFormatting sqref="D34">
    <cfRule type="expression" dxfId="1119" priority="270" stopIfTrue="1">
      <formula>MOD(ROW(),2)</formula>
    </cfRule>
  </conditionalFormatting>
  <conditionalFormatting sqref="D34">
    <cfRule type="expression" dxfId="1118" priority="269" stopIfTrue="1">
      <formula>MOD(ROW(),2)</formula>
    </cfRule>
  </conditionalFormatting>
  <conditionalFormatting sqref="D34">
    <cfRule type="expression" dxfId="1117" priority="268" stopIfTrue="1">
      <formula>MOD(ROW(),2)</formula>
    </cfRule>
  </conditionalFormatting>
  <conditionalFormatting sqref="D34">
    <cfRule type="expression" dxfId="1116" priority="267" stopIfTrue="1">
      <formula>MOD(ROW(),2)</formula>
    </cfRule>
  </conditionalFormatting>
  <conditionalFormatting sqref="D34">
    <cfRule type="expression" dxfId="1115" priority="266" stopIfTrue="1">
      <formula>MOD(ROW(),2)</formula>
    </cfRule>
  </conditionalFormatting>
  <conditionalFormatting sqref="D36">
    <cfRule type="expression" dxfId="1114" priority="265" stopIfTrue="1">
      <formula>MOD(ROW(),2)</formula>
    </cfRule>
  </conditionalFormatting>
  <conditionalFormatting sqref="D36">
    <cfRule type="expression" dxfId="1113" priority="264" stopIfTrue="1">
      <formula>MOD(ROW(),2)</formula>
    </cfRule>
  </conditionalFormatting>
  <conditionalFormatting sqref="D36">
    <cfRule type="expression" dxfId="1112" priority="263" stopIfTrue="1">
      <formula>MOD(ROW(),2)</formula>
    </cfRule>
  </conditionalFormatting>
  <conditionalFormatting sqref="D36">
    <cfRule type="expression" dxfId="1111" priority="262" stopIfTrue="1">
      <formula>MOD(ROW(),2)</formula>
    </cfRule>
  </conditionalFormatting>
  <conditionalFormatting sqref="D36">
    <cfRule type="expression" dxfId="1110" priority="261" stopIfTrue="1">
      <formula>MOD(ROW(),2)</formula>
    </cfRule>
  </conditionalFormatting>
  <conditionalFormatting sqref="D36">
    <cfRule type="expression" dxfId="1109" priority="260" stopIfTrue="1">
      <formula>MOD(ROW(),2)</formula>
    </cfRule>
  </conditionalFormatting>
  <conditionalFormatting sqref="D36">
    <cfRule type="expression" dxfId="1108" priority="259" stopIfTrue="1">
      <formula>MOD(ROW(),2)</formula>
    </cfRule>
  </conditionalFormatting>
  <conditionalFormatting sqref="D35">
    <cfRule type="expression" dxfId="1107" priority="258" stopIfTrue="1">
      <formula>MOD(ROW(),2)</formula>
    </cfRule>
  </conditionalFormatting>
  <conditionalFormatting sqref="D36">
    <cfRule type="expression" dxfId="1106" priority="257" stopIfTrue="1">
      <formula>MOD(ROW(),2)</formula>
    </cfRule>
  </conditionalFormatting>
  <conditionalFormatting sqref="D36">
    <cfRule type="expression" dxfId="1105" priority="256" stopIfTrue="1">
      <formula>MOD(ROW(),2)</formula>
    </cfRule>
  </conditionalFormatting>
  <conditionalFormatting sqref="D36">
    <cfRule type="expression" dxfId="1104" priority="255" stopIfTrue="1">
      <formula>MOD(ROW(),2)</formula>
    </cfRule>
  </conditionalFormatting>
  <conditionalFormatting sqref="D36">
    <cfRule type="expression" dxfId="1103" priority="254" stopIfTrue="1">
      <formula>MOD(ROW(),2)</formula>
    </cfRule>
  </conditionalFormatting>
  <conditionalFormatting sqref="D36">
    <cfRule type="expression" dxfId="1102" priority="253" stopIfTrue="1">
      <formula>MOD(ROW(),2)</formula>
    </cfRule>
  </conditionalFormatting>
  <conditionalFormatting sqref="D35">
    <cfRule type="expression" dxfId="1101" priority="252" stopIfTrue="1">
      <formula>MOD(ROW(),2)</formula>
    </cfRule>
  </conditionalFormatting>
  <conditionalFormatting sqref="D36">
    <cfRule type="expression" dxfId="1100" priority="251" stopIfTrue="1">
      <formula>MOD(ROW(),2)</formula>
    </cfRule>
  </conditionalFormatting>
  <conditionalFormatting sqref="D35">
    <cfRule type="expression" dxfId="1099" priority="250" stopIfTrue="1">
      <formula>MOD(ROW(),2)</formula>
    </cfRule>
  </conditionalFormatting>
  <conditionalFormatting sqref="D35">
    <cfRule type="expression" dxfId="1098" priority="249" stopIfTrue="1">
      <formula>MOD(ROW(),2)</formula>
    </cfRule>
  </conditionalFormatting>
  <conditionalFormatting sqref="D35">
    <cfRule type="expression" dxfId="1097" priority="248" stopIfTrue="1">
      <formula>MOD(ROW(),2)</formula>
    </cfRule>
  </conditionalFormatting>
  <conditionalFormatting sqref="D35">
    <cfRule type="expression" dxfId="1096" priority="247" stopIfTrue="1">
      <formula>MOD(ROW(),2)</formula>
    </cfRule>
  </conditionalFormatting>
  <conditionalFormatting sqref="D35">
    <cfRule type="expression" dxfId="1095" priority="246" stopIfTrue="1">
      <formula>MOD(ROW(),2)</formula>
    </cfRule>
  </conditionalFormatting>
  <conditionalFormatting sqref="D34">
    <cfRule type="expression" dxfId="1094" priority="245" stopIfTrue="1">
      <formula>MOD(ROW(),2)</formula>
    </cfRule>
  </conditionalFormatting>
  <conditionalFormatting sqref="D34">
    <cfRule type="expression" dxfId="1093" priority="244" stopIfTrue="1">
      <formula>MOD(ROW(),2)</formula>
    </cfRule>
  </conditionalFormatting>
  <conditionalFormatting sqref="D34">
    <cfRule type="expression" dxfId="1092" priority="243" stopIfTrue="1">
      <formula>MOD(ROW(),2)</formula>
    </cfRule>
  </conditionalFormatting>
  <conditionalFormatting sqref="D34">
    <cfRule type="expression" dxfId="1091" priority="242" stopIfTrue="1">
      <formula>MOD(ROW(),2)</formula>
    </cfRule>
  </conditionalFormatting>
  <conditionalFormatting sqref="D34">
    <cfRule type="expression" dxfId="1090" priority="241" stopIfTrue="1">
      <formula>MOD(ROW(),2)</formula>
    </cfRule>
  </conditionalFormatting>
  <conditionalFormatting sqref="D34">
    <cfRule type="expression" dxfId="1089" priority="240" stopIfTrue="1">
      <formula>MOD(ROW(),2)</formula>
    </cfRule>
  </conditionalFormatting>
  <conditionalFormatting sqref="D34">
    <cfRule type="expression" dxfId="1088" priority="239" stopIfTrue="1">
      <formula>MOD(ROW(),2)</formula>
    </cfRule>
  </conditionalFormatting>
  <conditionalFormatting sqref="D34">
    <cfRule type="expression" dxfId="1087" priority="238" stopIfTrue="1">
      <formula>MOD(ROW(),2)</formula>
    </cfRule>
  </conditionalFormatting>
  <conditionalFormatting sqref="D33">
    <cfRule type="expression" dxfId="1086" priority="237" stopIfTrue="1">
      <formula>MOD(ROW(),2)</formula>
    </cfRule>
  </conditionalFormatting>
  <conditionalFormatting sqref="D34">
    <cfRule type="expression" dxfId="1085" priority="236" stopIfTrue="1">
      <formula>MOD(ROW(),2)</formula>
    </cfRule>
  </conditionalFormatting>
  <conditionalFormatting sqref="D34">
    <cfRule type="expression" dxfId="1084" priority="235" stopIfTrue="1">
      <formula>MOD(ROW(),2)</formula>
    </cfRule>
  </conditionalFormatting>
  <conditionalFormatting sqref="D34">
    <cfRule type="expression" dxfId="1083" priority="234" stopIfTrue="1">
      <formula>MOD(ROW(),2)</formula>
    </cfRule>
  </conditionalFormatting>
  <conditionalFormatting sqref="D34">
    <cfRule type="expression" dxfId="1082" priority="233" stopIfTrue="1">
      <formula>MOD(ROW(),2)</formula>
    </cfRule>
  </conditionalFormatting>
  <conditionalFormatting sqref="D34">
    <cfRule type="expression" dxfId="1081" priority="232" stopIfTrue="1">
      <formula>MOD(ROW(),2)</formula>
    </cfRule>
  </conditionalFormatting>
  <conditionalFormatting sqref="D33">
    <cfRule type="expression" dxfId="1080" priority="231" stopIfTrue="1">
      <formula>MOD(ROW(),2)</formula>
    </cfRule>
  </conditionalFormatting>
  <conditionalFormatting sqref="D33">
    <cfRule type="expression" dxfId="1079" priority="230" stopIfTrue="1">
      <formula>MOD(ROW(),2)</formula>
    </cfRule>
  </conditionalFormatting>
  <conditionalFormatting sqref="D33">
    <cfRule type="expression" dxfId="1078" priority="229" stopIfTrue="1">
      <formula>MOD(ROW(),2)</formula>
    </cfRule>
  </conditionalFormatting>
  <conditionalFormatting sqref="D33">
    <cfRule type="expression" dxfId="1077" priority="228" stopIfTrue="1">
      <formula>MOD(ROW(),2)</formula>
    </cfRule>
  </conditionalFormatting>
  <conditionalFormatting sqref="D33">
    <cfRule type="expression" dxfId="1076" priority="227" stopIfTrue="1">
      <formula>MOD(ROW(),2)</formula>
    </cfRule>
  </conditionalFormatting>
  <conditionalFormatting sqref="D33">
    <cfRule type="expression" dxfId="1075" priority="226" stopIfTrue="1">
      <formula>MOD(ROW(),2)</formula>
    </cfRule>
  </conditionalFormatting>
  <conditionalFormatting sqref="D35">
    <cfRule type="expression" dxfId="1074" priority="225" stopIfTrue="1">
      <formula>MOD(ROW(),2)</formula>
    </cfRule>
  </conditionalFormatting>
  <conditionalFormatting sqref="D35">
    <cfRule type="expression" dxfId="1073" priority="224" stopIfTrue="1">
      <formula>MOD(ROW(),2)</formula>
    </cfRule>
  </conditionalFormatting>
  <conditionalFormatting sqref="D33">
    <cfRule type="expression" dxfId="1072" priority="223" stopIfTrue="1">
      <formula>MOD(ROW(),2)</formula>
    </cfRule>
  </conditionalFormatting>
  <conditionalFormatting sqref="D36">
    <cfRule type="expression" dxfId="1071" priority="222" stopIfTrue="1">
      <formula>MOD(ROW(),2)</formula>
    </cfRule>
  </conditionalFormatting>
  <conditionalFormatting sqref="D36">
    <cfRule type="expression" dxfId="1070" priority="221" stopIfTrue="1">
      <formula>MOD(ROW(),2)</formula>
    </cfRule>
  </conditionalFormatting>
  <conditionalFormatting sqref="D36">
    <cfRule type="expression" dxfId="1069" priority="220" stopIfTrue="1">
      <formula>MOD(ROW(),2)</formula>
    </cfRule>
  </conditionalFormatting>
  <conditionalFormatting sqref="D36">
    <cfRule type="expression" dxfId="1068" priority="219" stopIfTrue="1">
      <formula>MOD(ROW(),2)</formula>
    </cfRule>
  </conditionalFormatting>
  <conditionalFormatting sqref="D36">
    <cfRule type="expression" dxfId="1067" priority="218" stopIfTrue="1">
      <formula>MOD(ROW(),2)</formula>
    </cfRule>
  </conditionalFormatting>
  <conditionalFormatting sqref="D36">
    <cfRule type="expression" dxfId="1066" priority="217" stopIfTrue="1">
      <formula>MOD(ROW(),2)</formula>
    </cfRule>
  </conditionalFormatting>
  <conditionalFormatting sqref="D35">
    <cfRule type="expression" dxfId="1065" priority="216" stopIfTrue="1">
      <formula>MOD(ROW(),2)</formula>
    </cfRule>
  </conditionalFormatting>
  <conditionalFormatting sqref="D36">
    <cfRule type="expression" dxfId="1064" priority="215" stopIfTrue="1">
      <formula>MOD(ROW(),2)</formula>
    </cfRule>
  </conditionalFormatting>
  <conditionalFormatting sqref="D36">
    <cfRule type="expression" dxfId="1063" priority="214" stopIfTrue="1">
      <formula>MOD(ROW(),2)</formula>
    </cfRule>
  </conditionalFormatting>
  <conditionalFormatting sqref="D36">
    <cfRule type="expression" dxfId="1062" priority="213" stopIfTrue="1">
      <formula>MOD(ROW(),2)</formula>
    </cfRule>
  </conditionalFormatting>
  <conditionalFormatting sqref="D36">
    <cfRule type="expression" dxfId="1061" priority="212" stopIfTrue="1">
      <formula>MOD(ROW(),2)</formula>
    </cfRule>
  </conditionalFormatting>
  <conditionalFormatting sqref="D36">
    <cfRule type="expression" dxfId="1060" priority="211" stopIfTrue="1">
      <formula>MOD(ROW(),2)</formula>
    </cfRule>
  </conditionalFormatting>
  <conditionalFormatting sqref="D35">
    <cfRule type="expression" dxfId="1059" priority="210" stopIfTrue="1">
      <formula>MOD(ROW(),2)</formula>
    </cfRule>
  </conditionalFormatting>
  <conditionalFormatting sqref="D36">
    <cfRule type="expression" dxfId="1058" priority="209" stopIfTrue="1">
      <formula>MOD(ROW(),2)</formula>
    </cfRule>
  </conditionalFormatting>
  <conditionalFormatting sqref="D35">
    <cfRule type="expression" dxfId="1057" priority="208" stopIfTrue="1">
      <formula>MOD(ROW(),2)</formula>
    </cfRule>
  </conditionalFormatting>
  <conditionalFormatting sqref="D35">
    <cfRule type="expression" dxfId="1056" priority="207" stopIfTrue="1">
      <formula>MOD(ROW(),2)</formula>
    </cfRule>
  </conditionalFormatting>
  <conditionalFormatting sqref="D35">
    <cfRule type="expression" dxfId="1055" priority="206" stopIfTrue="1">
      <formula>MOD(ROW(),2)</formula>
    </cfRule>
  </conditionalFormatting>
  <conditionalFormatting sqref="D35">
    <cfRule type="expression" dxfId="1054" priority="205" stopIfTrue="1">
      <formula>MOD(ROW(),2)</formula>
    </cfRule>
  </conditionalFormatting>
  <conditionalFormatting sqref="D35">
    <cfRule type="expression" dxfId="1053" priority="204" stopIfTrue="1">
      <formula>MOD(ROW(),2)</formula>
    </cfRule>
  </conditionalFormatting>
  <conditionalFormatting sqref="D37">
    <cfRule type="expression" dxfId="1052" priority="203" stopIfTrue="1">
      <formula>MOD(ROW(),2)</formula>
    </cfRule>
  </conditionalFormatting>
  <conditionalFormatting sqref="D37">
    <cfRule type="expression" dxfId="1051" priority="202" stopIfTrue="1">
      <formula>MOD(ROW(),2)</formula>
    </cfRule>
  </conditionalFormatting>
  <conditionalFormatting sqref="D37">
    <cfRule type="expression" dxfId="1050" priority="201" stopIfTrue="1">
      <formula>MOD(ROW(),2)</formula>
    </cfRule>
  </conditionalFormatting>
  <conditionalFormatting sqref="D37">
    <cfRule type="expression" dxfId="1049" priority="200" stopIfTrue="1">
      <formula>MOD(ROW(),2)</formula>
    </cfRule>
  </conditionalFormatting>
  <conditionalFormatting sqref="D37">
    <cfRule type="expression" dxfId="1048" priority="199" stopIfTrue="1">
      <formula>MOD(ROW(),2)</formula>
    </cfRule>
  </conditionalFormatting>
  <conditionalFormatting sqref="D37">
    <cfRule type="expression" dxfId="1047" priority="198" stopIfTrue="1">
      <formula>MOD(ROW(),2)</formula>
    </cfRule>
  </conditionalFormatting>
  <conditionalFormatting sqref="D37">
    <cfRule type="expression" dxfId="1046" priority="197" stopIfTrue="1">
      <formula>MOD(ROW(),2)</formula>
    </cfRule>
  </conditionalFormatting>
  <conditionalFormatting sqref="D36">
    <cfRule type="expression" dxfId="1045" priority="196" stopIfTrue="1">
      <formula>MOD(ROW(),2)</formula>
    </cfRule>
  </conditionalFormatting>
  <conditionalFormatting sqref="D37">
    <cfRule type="expression" dxfId="1044" priority="195" stopIfTrue="1">
      <formula>MOD(ROW(),2)</formula>
    </cfRule>
  </conditionalFormatting>
  <conditionalFormatting sqref="D37">
    <cfRule type="expression" dxfId="1043" priority="194" stopIfTrue="1">
      <formula>MOD(ROW(),2)</formula>
    </cfRule>
  </conditionalFormatting>
  <conditionalFormatting sqref="D37">
    <cfRule type="expression" dxfId="1042" priority="193" stopIfTrue="1">
      <formula>MOD(ROW(),2)</formula>
    </cfRule>
  </conditionalFormatting>
  <conditionalFormatting sqref="D37">
    <cfRule type="expression" dxfId="1041" priority="192" stopIfTrue="1">
      <formula>MOD(ROW(),2)</formula>
    </cfRule>
  </conditionalFormatting>
  <conditionalFormatting sqref="D37">
    <cfRule type="expression" dxfId="1040" priority="191" stopIfTrue="1">
      <formula>MOD(ROW(),2)</formula>
    </cfRule>
  </conditionalFormatting>
  <conditionalFormatting sqref="D36">
    <cfRule type="expression" dxfId="1039" priority="190" stopIfTrue="1">
      <formula>MOD(ROW(),2)</formula>
    </cfRule>
  </conditionalFormatting>
  <conditionalFormatting sqref="D37">
    <cfRule type="expression" dxfId="1038" priority="189" stopIfTrue="1">
      <formula>MOD(ROW(),2)</formula>
    </cfRule>
  </conditionalFormatting>
  <conditionalFormatting sqref="D36">
    <cfRule type="expression" dxfId="1037" priority="188" stopIfTrue="1">
      <formula>MOD(ROW(),2)</formula>
    </cfRule>
  </conditionalFormatting>
  <conditionalFormatting sqref="D36">
    <cfRule type="expression" dxfId="1036" priority="187" stopIfTrue="1">
      <formula>MOD(ROW(),2)</formula>
    </cfRule>
  </conditionalFormatting>
  <conditionalFormatting sqref="D36">
    <cfRule type="expression" dxfId="1035" priority="186" stopIfTrue="1">
      <formula>MOD(ROW(),2)</formula>
    </cfRule>
  </conditionalFormatting>
  <conditionalFormatting sqref="D36">
    <cfRule type="expression" dxfId="1034" priority="185" stopIfTrue="1">
      <formula>MOD(ROW(),2)</formula>
    </cfRule>
  </conditionalFormatting>
  <conditionalFormatting sqref="D36">
    <cfRule type="expression" dxfId="1033" priority="184" stopIfTrue="1">
      <formula>MOD(ROW(),2)</formula>
    </cfRule>
  </conditionalFormatting>
  <conditionalFormatting sqref="D35">
    <cfRule type="expression" dxfId="1032" priority="183" stopIfTrue="1">
      <formula>MOD(ROW(),2)</formula>
    </cfRule>
  </conditionalFormatting>
  <conditionalFormatting sqref="D35">
    <cfRule type="expression" dxfId="1031" priority="182" stopIfTrue="1">
      <formula>MOD(ROW(),2)</formula>
    </cfRule>
  </conditionalFormatting>
  <conditionalFormatting sqref="D35">
    <cfRule type="expression" dxfId="1030" priority="181" stopIfTrue="1">
      <formula>MOD(ROW(),2)</formula>
    </cfRule>
  </conditionalFormatting>
  <conditionalFormatting sqref="D35">
    <cfRule type="expression" dxfId="1029" priority="180" stopIfTrue="1">
      <formula>MOD(ROW(),2)</formula>
    </cfRule>
  </conditionalFormatting>
  <conditionalFormatting sqref="D35">
    <cfRule type="expression" dxfId="1028" priority="179" stopIfTrue="1">
      <formula>MOD(ROW(),2)</formula>
    </cfRule>
  </conditionalFormatting>
  <conditionalFormatting sqref="D35">
    <cfRule type="expression" dxfId="1027" priority="178" stopIfTrue="1">
      <formula>MOD(ROW(),2)</formula>
    </cfRule>
  </conditionalFormatting>
  <conditionalFormatting sqref="D35">
    <cfRule type="expression" dxfId="1026" priority="177" stopIfTrue="1">
      <formula>MOD(ROW(),2)</formula>
    </cfRule>
  </conditionalFormatting>
  <conditionalFormatting sqref="D35">
    <cfRule type="expression" dxfId="1025" priority="176" stopIfTrue="1">
      <formula>MOD(ROW(),2)</formula>
    </cfRule>
  </conditionalFormatting>
  <conditionalFormatting sqref="D34">
    <cfRule type="expression" dxfId="1024" priority="175" stopIfTrue="1">
      <formula>MOD(ROW(),2)</formula>
    </cfRule>
  </conditionalFormatting>
  <conditionalFormatting sqref="D35">
    <cfRule type="expression" dxfId="1023" priority="174" stopIfTrue="1">
      <formula>MOD(ROW(),2)</formula>
    </cfRule>
  </conditionalFormatting>
  <conditionalFormatting sqref="D35">
    <cfRule type="expression" dxfId="1022" priority="173" stopIfTrue="1">
      <formula>MOD(ROW(),2)</formula>
    </cfRule>
  </conditionalFormatting>
  <conditionalFormatting sqref="D35">
    <cfRule type="expression" dxfId="1021" priority="172" stopIfTrue="1">
      <formula>MOD(ROW(),2)</formula>
    </cfRule>
  </conditionalFormatting>
  <conditionalFormatting sqref="D35">
    <cfRule type="expression" dxfId="1020" priority="171" stopIfTrue="1">
      <formula>MOD(ROW(),2)</formula>
    </cfRule>
  </conditionalFormatting>
  <conditionalFormatting sqref="D35">
    <cfRule type="expression" dxfId="1019" priority="170" stopIfTrue="1">
      <formula>MOD(ROW(),2)</formula>
    </cfRule>
  </conditionalFormatting>
  <conditionalFormatting sqref="D34">
    <cfRule type="expression" dxfId="1018" priority="169" stopIfTrue="1">
      <formula>MOD(ROW(),2)</formula>
    </cfRule>
  </conditionalFormatting>
  <conditionalFormatting sqref="D34">
    <cfRule type="expression" dxfId="1017" priority="168" stopIfTrue="1">
      <formula>MOD(ROW(),2)</formula>
    </cfRule>
  </conditionalFormatting>
  <conditionalFormatting sqref="D34">
    <cfRule type="expression" dxfId="1016" priority="167" stopIfTrue="1">
      <formula>MOD(ROW(),2)</formula>
    </cfRule>
  </conditionalFormatting>
  <conditionalFormatting sqref="D34">
    <cfRule type="expression" dxfId="1015" priority="166" stopIfTrue="1">
      <formula>MOD(ROW(),2)</formula>
    </cfRule>
  </conditionalFormatting>
  <conditionalFormatting sqref="D34">
    <cfRule type="expression" dxfId="1014" priority="165" stopIfTrue="1">
      <formula>MOD(ROW(),2)</formula>
    </cfRule>
  </conditionalFormatting>
  <conditionalFormatting sqref="D34">
    <cfRule type="expression" dxfId="1013" priority="164" stopIfTrue="1">
      <formula>MOD(ROW(),2)</formula>
    </cfRule>
  </conditionalFormatting>
  <conditionalFormatting sqref="D36">
    <cfRule type="expression" dxfId="1012" priority="163" stopIfTrue="1">
      <formula>MOD(ROW(),2)</formula>
    </cfRule>
  </conditionalFormatting>
  <conditionalFormatting sqref="D33">
    <cfRule type="expression" dxfId="1011" priority="162" stopIfTrue="1">
      <formula>MOD(ROW(),2)</formula>
    </cfRule>
  </conditionalFormatting>
  <conditionalFormatting sqref="D31">
    <cfRule type="expression" dxfId="1010" priority="161" stopIfTrue="1">
      <formula>MOD(ROW(),2)</formula>
    </cfRule>
  </conditionalFormatting>
  <conditionalFormatting sqref="D34">
    <cfRule type="expression" dxfId="1009" priority="160" stopIfTrue="1">
      <formula>MOD(ROW(),2)</formula>
    </cfRule>
  </conditionalFormatting>
  <conditionalFormatting sqref="D34">
    <cfRule type="expression" dxfId="1008" priority="159" stopIfTrue="1">
      <formula>MOD(ROW(),2)</formula>
    </cfRule>
  </conditionalFormatting>
  <conditionalFormatting sqref="D34">
    <cfRule type="expression" dxfId="1007" priority="158" stopIfTrue="1">
      <formula>MOD(ROW(),2)</formula>
    </cfRule>
  </conditionalFormatting>
  <conditionalFormatting sqref="D34">
    <cfRule type="expression" dxfId="1006" priority="157" stopIfTrue="1">
      <formula>MOD(ROW(),2)</formula>
    </cfRule>
  </conditionalFormatting>
  <conditionalFormatting sqref="D34">
    <cfRule type="expression" dxfId="1005" priority="156" stopIfTrue="1">
      <formula>MOD(ROW(),2)</formula>
    </cfRule>
  </conditionalFormatting>
  <conditionalFormatting sqref="D34">
    <cfRule type="expression" dxfId="1004" priority="155" stopIfTrue="1">
      <formula>MOD(ROW(),2)</formula>
    </cfRule>
  </conditionalFormatting>
  <conditionalFormatting sqref="D33">
    <cfRule type="expression" dxfId="1003" priority="154" stopIfTrue="1">
      <formula>MOD(ROW(),2)</formula>
    </cfRule>
  </conditionalFormatting>
  <conditionalFormatting sqref="D34">
    <cfRule type="expression" dxfId="1002" priority="153" stopIfTrue="1">
      <formula>MOD(ROW(),2)</formula>
    </cfRule>
  </conditionalFormatting>
  <conditionalFormatting sqref="D34">
    <cfRule type="expression" dxfId="1001" priority="152" stopIfTrue="1">
      <formula>MOD(ROW(),2)</formula>
    </cfRule>
  </conditionalFormatting>
  <conditionalFormatting sqref="D34">
    <cfRule type="expression" dxfId="1000" priority="151" stopIfTrue="1">
      <formula>MOD(ROW(),2)</formula>
    </cfRule>
  </conditionalFormatting>
  <conditionalFormatting sqref="D34">
    <cfRule type="expression" dxfId="999" priority="150" stopIfTrue="1">
      <formula>MOD(ROW(),2)</formula>
    </cfRule>
  </conditionalFormatting>
  <conditionalFormatting sqref="D34">
    <cfRule type="expression" dxfId="998" priority="149" stopIfTrue="1">
      <formula>MOD(ROW(),2)</formula>
    </cfRule>
  </conditionalFormatting>
  <conditionalFormatting sqref="D33">
    <cfRule type="expression" dxfId="997" priority="148" stopIfTrue="1">
      <formula>MOD(ROW(),2)</formula>
    </cfRule>
  </conditionalFormatting>
  <conditionalFormatting sqref="D34">
    <cfRule type="expression" dxfId="996" priority="147" stopIfTrue="1">
      <formula>MOD(ROW(),2)</formula>
    </cfRule>
  </conditionalFormatting>
  <conditionalFormatting sqref="D33">
    <cfRule type="expression" dxfId="995" priority="146" stopIfTrue="1">
      <formula>MOD(ROW(),2)</formula>
    </cfRule>
  </conditionalFormatting>
  <conditionalFormatting sqref="D33">
    <cfRule type="expression" dxfId="994" priority="145" stopIfTrue="1">
      <formula>MOD(ROW(),2)</formula>
    </cfRule>
  </conditionalFormatting>
  <conditionalFormatting sqref="D33">
    <cfRule type="expression" dxfId="993" priority="144" stopIfTrue="1">
      <formula>MOD(ROW(),2)</formula>
    </cfRule>
  </conditionalFormatting>
  <conditionalFormatting sqref="D33">
    <cfRule type="expression" dxfId="992" priority="143" stopIfTrue="1">
      <formula>MOD(ROW(),2)</formula>
    </cfRule>
  </conditionalFormatting>
  <conditionalFormatting sqref="D33">
    <cfRule type="expression" dxfId="991" priority="142" stopIfTrue="1">
      <formula>MOD(ROW(),2)</formula>
    </cfRule>
  </conditionalFormatting>
  <conditionalFormatting sqref="D35">
    <cfRule type="expression" dxfId="990" priority="141" stopIfTrue="1">
      <formula>MOD(ROW(),2)</formula>
    </cfRule>
  </conditionalFormatting>
  <conditionalFormatting sqref="D35">
    <cfRule type="expression" dxfId="989" priority="140" stopIfTrue="1">
      <formula>MOD(ROW(),2)</formula>
    </cfRule>
  </conditionalFormatting>
  <conditionalFormatting sqref="D35">
    <cfRule type="expression" dxfId="988" priority="139" stopIfTrue="1">
      <formula>MOD(ROW(),2)</formula>
    </cfRule>
  </conditionalFormatting>
  <conditionalFormatting sqref="D35">
    <cfRule type="expression" dxfId="987" priority="138" stopIfTrue="1">
      <formula>MOD(ROW(),2)</formula>
    </cfRule>
  </conditionalFormatting>
  <conditionalFormatting sqref="D35">
    <cfRule type="expression" dxfId="986" priority="137" stopIfTrue="1">
      <formula>MOD(ROW(),2)</formula>
    </cfRule>
  </conditionalFormatting>
  <conditionalFormatting sqref="D35">
    <cfRule type="expression" dxfId="985" priority="136" stopIfTrue="1">
      <formula>MOD(ROW(),2)</formula>
    </cfRule>
  </conditionalFormatting>
  <conditionalFormatting sqref="D35">
    <cfRule type="expression" dxfId="984" priority="135" stopIfTrue="1">
      <formula>MOD(ROW(),2)</formula>
    </cfRule>
  </conditionalFormatting>
  <conditionalFormatting sqref="D34">
    <cfRule type="expression" dxfId="983" priority="134" stopIfTrue="1">
      <formula>MOD(ROW(),2)</formula>
    </cfRule>
  </conditionalFormatting>
  <conditionalFormatting sqref="D35">
    <cfRule type="expression" dxfId="982" priority="133" stopIfTrue="1">
      <formula>MOD(ROW(),2)</formula>
    </cfRule>
  </conditionalFormatting>
  <conditionalFormatting sqref="D35">
    <cfRule type="expression" dxfId="981" priority="132" stopIfTrue="1">
      <formula>MOD(ROW(),2)</formula>
    </cfRule>
  </conditionalFormatting>
  <conditionalFormatting sqref="D35">
    <cfRule type="expression" dxfId="980" priority="131" stopIfTrue="1">
      <formula>MOD(ROW(),2)</formula>
    </cfRule>
  </conditionalFormatting>
  <conditionalFormatting sqref="D35">
    <cfRule type="expression" dxfId="979" priority="130" stopIfTrue="1">
      <formula>MOD(ROW(),2)</formula>
    </cfRule>
  </conditionalFormatting>
  <conditionalFormatting sqref="D35">
    <cfRule type="expression" dxfId="978" priority="129" stopIfTrue="1">
      <formula>MOD(ROW(),2)</formula>
    </cfRule>
  </conditionalFormatting>
  <conditionalFormatting sqref="D34">
    <cfRule type="expression" dxfId="977" priority="128" stopIfTrue="1">
      <formula>MOD(ROW(),2)</formula>
    </cfRule>
  </conditionalFormatting>
  <conditionalFormatting sqref="D35">
    <cfRule type="expression" dxfId="976" priority="127" stopIfTrue="1">
      <formula>MOD(ROW(),2)</formula>
    </cfRule>
  </conditionalFormatting>
  <conditionalFormatting sqref="D34">
    <cfRule type="expression" dxfId="975" priority="126" stopIfTrue="1">
      <formula>MOD(ROW(),2)</formula>
    </cfRule>
  </conditionalFormatting>
  <conditionalFormatting sqref="D34">
    <cfRule type="expression" dxfId="974" priority="125" stopIfTrue="1">
      <formula>MOD(ROW(),2)</formula>
    </cfRule>
  </conditionalFormatting>
  <conditionalFormatting sqref="D34">
    <cfRule type="expression" dxfId="973" priority="124" stopIfTrue="1">
      <formula>MOD(ROW(),2)</formula>
    </cfRule>
  </conditionalFormatting>
  <conditionalFormatting sqref="D34">
    <cfRule type="expression" dxfId="972" priority="123" stopIfTrue="1">
      <formula>MOD(ROW(),2)</formula>
    </cfRule>
  </conditionalFormatting>
  <conditionalFormatting sqref="D34">
    <cfRule type="expression" dxfId="971" priority="122" stopIfTrue="1">
      <formula>MOD(ROW(),2)</formula>
    </cfRule>
  </conditionalFormatting>
  <conditionalFormatting sqref="D33">
    <cfRule type="expression" dxfId="970" priority="121" stopIfTrue="1">
      <formula>MOD(ROW(),2)</formula>
    </cfRule>
  </conditionalFormatting>
  <conditionalFormatting sqref="D33">
    <cfRule type="expression" dxfId="969" priority="120" stopIfTrue="1">
      <formula>MOD(ROW(),2)</formula>
    </cfRule>
  </conditionalFormatting>
  <conditionalFormatting sqref="D33">
    <cfRule type="expression" dxfId="968" priority="119" stopIfTrue="1">
      <formula>MOD(ROW(),2)</formula>
    </cfRule>
  </conditionalFormatting>
  <conditionalFormatting sqref="D33">
    <cfRule type="expression" dxfId="967" priority="118" stopIfTrue="1">
      <formula>MOD(ROW(),2)</formula>
    </cfRule>
  </conditionalFormatting>
  <conditionalFormatting sqref="D33">
    <cfRule type="expression" dxfId="966" priority="117" stopIfTrue="1">
      <formula>MOD(ROW(),2)</formula>
    </cfRule>
  </conditionalFormatting>
  <conditionalFormatting sqref="D33">
    <cfRule type="expression" dxfId="965" priority="116" stopIfTrue="1">
      <formula>MOD(ROW(),2)</formula>
    </cfRule>
  </conditionalFormatting>
  <conditionalFormatting sqref="D33">
    <cfRule type="expression" dxfId="964" priority="115" stopIfTrue="1">
      <formula>MOD(ROW(),2)</formula>
    </cfRule>
  </conditionalFormatting>
  <conditionalFormatting sqref="D33">
    <cfRule type="expression" dxfId="963" priority="114" stopIfTrue="1">
      <formula>MOD(ROW(),2)</formula>
    </cfRule>
  </conditionalFormatting>
  <conditionalFormatting sqref="D32">
    <cfRule type="expression" dxfId="962" priority="113" stopIfTrue="1">
      <formula>MOD(ROW(),2)</formula>
    </cfRule>
  </conditionalFormatting>
  <conditionalFormatting sqref="D33">
    <cfRule type="expression" dxfId="961" priority="112" stopIfTrue="1">
      <formula>MOD(ROW(),2)</formula>
    </cfRule>
  </conditionalFormatting>
  <conditionalFormatting sqref="D33">
    <cfRule type="expression" dxfId="960" priority="111" stopIfTrue="1">
      <formula>MOD(ROW(),2)</formula>
    </cfRule>
  </conditionalFormatting>
  <conditionalFormatting sqref="D33">
    <cfRule type="expression" dxfId="959" priority="110" stopIfTrue="1">
      <formula>MOD(ROW(),2)</formula>
    </cfRule>
  </conditionalFormatting>
  <conditionalFormatting sqref="D33">
    <cfRule type="expression" dxfId="958" priority="109" stopIfTrue="1">
      <formula>MOD(ROW(),2)</formula>
    </cfRule>
  </conditionalFormatting>
  <conditionalFormatting sqref="D33">
    <cfRule type="expression" dxfId="957" priority="108" stopIfTrue="1">
      <formula>MOD(ROW(),2)</formula>
    </cfRule>
  </conditionalFormatting>
  <conditionalFormatting sqref="D32">
    <cfRule type="expression" dxfId="956" priority="107" stopIfTrue="1">
      <formula>MOD(ROW(),2)</formula>
    </cfRule>
  </conditionalFormatting>
  <conditionalFormatting sqref="D32">
    <cfRule type="expression" dxfId="955" priority="106" stopIfTrue="1">
      <formula>MOD(ROW(),2)</formula>
    </cfRule>
  </conditionalFormatting>
  <conditionalFormatting sqref="D32">
    <cfRule type="expression" dxfId="954" priority="105" stopIfTrue="1">
      <formula>MOD(ROW(),2)</formula>
    </cfRule>
  </conditionalFormatting>
  <conditionalFormatting sqref="D32">
    <cfRule type="expression" dxfId="953" priority="104" stopIfTrue="1">
      <formula>MOD(ROW(),2)</formula>
    </cfRule>
  </conditionalFormatting>
  <conditionalFormatting sqref="D32">
    <cfRule type="expression" dxfId="952" priority="103" stopIfTrue="1">
      <formula>MOD(ROW(),2)</formula>
    </cfRule>
  </conditionalFormatting>
  <conditionalFormatting sqref="D32">
    <cfRule type="expression" dxfId="951" priority="102" stopIfTrue="1">
      <formula>MOD(ROW(),2)</formula>
    </cfRule>
  </conditionalFormatting>
  <conditionalFormatting sqref="D34">
    <cfRule type="expression" dxfId="950" priority="101" stopIfTrue="1">
      <formula>MOD(ROW(),2)</formula>
    </cfRule>
  </conditionalFormatting>
  <conditionalFormatting sqref="D35">
    <cfRule type="expression" dxfId="949" priority="100" stopIfTrue="1">
      <formula>MOD(ROW(),2)</formula>
    </cfRule>
  </conditionalFormatting>
  <conditionalFormatting sqref="D36">
    <cfRule type="expression" dxfId="948" priority="99" stopIfTrue="1">
      <formula>MOD(ROW(),2)</formula>
    </cfRule>
  </conditionalFormatting>
  <conditionalFormatting sqref="D36">
    <cfRule type="expression" dxfId="947" priority="98" stopIfTrue="1">
      <formula>MOD(ROW(),2)</formula>
    </cfRule>
  </conditionalFormatting>
  <conditionalFormatting sqref="D36">
    <cfRule type="expression" dxfId="946" priority="97" stopIfTrue="1">
      <formula>MOD(ROW(),2)</formula>
    </cfRule>
  </conditionalFormatting>
  <conditionalFormatting sqref="D36">
    <cfRule type="expression" dxfId="945" priority="96" stopIfTrue="1">
      <formula>MOD(ROW(),2)</formula>
    </cfRule>
  </conditionalFormatting>
  <conditionalFormatting sqref="D36">
    <cfRule type="expression" dxfId="944" priority="95" stopIfTrue="1">
      <formula>MOD(ROW(),2)</formula>
    </cfRule>
  </conditionalFormatting>
  <conditionalFormatting sqref="D36">
    <cfRule type="expression" dxfId="943" priority="94" stopIfTrue="1">
      <formula>MOD(ROW(),2)</formula>
    </cfRule>
  </conditionalFormatting>
  <conditionalFormatting sqref="D35">
    <cfRule type="expression" dxfId="942" priority="93" stopIfTrue="1">
      <formula>MOD(ROW(),2)</formula>
    </cfRule>
  </conditionalFormatting>
  <conditionalFormatting sqref="D36">
    <cfRule type="expression" dxfId="941" priority="92" stopIfTrue="1">
      <formula>MOD(ROW(),2)</formula>
    </cfRule>
  </conditionalFormatting>
  <conditionalFormatting sqref="D36">
    <cfRule type="expression" dxfId="940" priority="91" stopIfTrue="1">
      <formula>MOD(ROW(),2)</formula>
    </cfRule>
  </conditionalFormatting>
  <conditionalFormatting sqref="D36">
    <cfRule type="expression" dxfId="939" priority="90" stopIfTrue="1">
      <formula>MOD(ROW(),2)</formula>
    </cfRule>
  </conditionalFormatting>
  <conditionalFormatting sqref="D36">
    <cfRule type="expression" dxfId="938" priority="89" stopIfTrue="1">
      <formula>MOD(ROW(),2)</formula>
    </cfRule>
  </conditionalFormatting>
  <conditionalFormatting sqref="D36">
    <cfRule type="expression" dxfId="937" priority="88" stopIfTrue="1">
      <formula>MOD(ROW(),2)</formula>
    </cfRule>
  </conditionalFormatting>
  <conditionalFormatting sqref="D35">
    <cfRule type="expression" dxfId="936" priority="87" stopIfTrue="1">
      <formula>MOD(ROW(),2)</formula>
    </cfRule>
  </conditionalFormatting>
  <conditionalFormatting sqref="D36">
    <cfRule type="expression" dxfId="935" priority="86" stopIfTrue="1">
      <formula>MOD(ROW(),2)</formula>
    </cfRule>
  </conditionalFormatting>
  <conditionalFormatting sqref="D35">
    <cfRule type="expression" dxfId="934" priority="85" stopIfTrue="1">
      <formula>MOD(ROW(),2)</formula>
    </cfRule>
  </conditionalFormatting>
  <conditionalFormatting sqref="D35">
    <cfRule type="expression" dxfId="933" priority="84" stopIfTrue="1">
      <formula>MOD(ROW(),2)</formula>
    </cfRule>
  </conditionalFormatting>
  <conditionalFormatting sqref="D35">
    <cfRule type="expression" dxfId="932" priority="83" stopIfTrue="1">
      <formula>MOD(ROW(),2)</formula>
    </cfRule>
  </conditionalFormatting>
  <conditionalFormatting sqref="D35">
    <cfRule type="expression" dxfId="931" priority="82" stopIfTrue="1">
      <formula>MOD(ROW(),2)</formula>
    </cfRule>
  </conditionalFormatting>
  <conditionalFormatting sqref="D35">
    <cfRule type="expression" dxfId="930" priority="81" stopIfTrue="1">
      <formula>MOD(ROW(),2)</formula>
    </cfRule>
  </conditionalFormatting>
  <conditionalFormatting sqref="D37">
    <cfRule type="expression" dxfId="929" priority="80" stopIfTrue="1">
      <formula>MOD(ROW(),2)</formula>
    </cfRule>
  </conditionalFormatting>
  <conditionalFormatting sqref="D37">
    <cfRule type="expression" dxfId="928" priority="79" stopIfTrue="1">
      <formula>MOD(ROW(),2)</formula>
    </cfRule>
  </conditionalFormatting>
  <conditionalFormatting sqref="D37">
    <cfRule type="expression" dxfId="927" priority="78" stopIfTrue="1">
      <formula>MOD(ROW(),2)</formula>
    </cfRule>
  </conditionalFormatting>
  <conditionalFormatting sqref="D37">
    <cfRule type="expression" dxfId="926" priority="77" stopIfTrue="1">
      <formula>MOD(ROW(),2)</formula>
    </cfRule>
  </conditionalFormatting>
  <conditionalFormatting sqref="D37">
    <cfRule type="expression" dxfId="925" priority="76" stopIfTrue="1">
      <formula>MOD(ROW(),2)</formula>
    </cfRule>
  </conditionalFormatting>
  <conditionalFormatting sqref="D37">
    <cfRule type="expression" dxfId="924" priority="75" stopIfTrue="1">
      <formula>MOD(ROW(),2)</formula>
    </cfRule>
  </conditionalFormatting>
  <conditionalFormatting sqref="D37">
    <cfRule type="expression" dxfId="923" priority="74" stopIfTrue="1">
      <formula>MOD(ROW(),2)</formula>
    </cfRule>
  </conditionalFormatting>
  <conditionalFormatting sqref="D36">
    <cfRule type="expression" dxfId="922" priority="73" stopIfTrue="1">
      <formula>MOD(ROW(),2)</formula>
    </cfRule>
  </conditionalFormatting>
  <conditionalFormatting sqref="D37">
    <cfRule type="expression" dxfId="921" priority="72" stopIfTrue="1">
      <formula>MOD(ROW(),2)</formula>
    </cfRule>
  </conditionalFormatting>
  <conditionalFormatting sqref="D37">
    <cfRule type="expression" dxfId="920" priority="71" stopIfTrue="1">
      <formula>MOD(ROW(),2)</formula>
    </cfRule>
  </conditionalFormatting>
  <conditionalFormatting sqref="D37">
    <cfRule type="expression" dxfId="919" priority="70" stopIfTrue="1">
      <formula>MOD(ROW(),2)</formula>
    </cfRule>
  </conditionalFormatting>
  <conditionalFormatting sqref="D37">
    <cfRule type="expression" dxfId="918" priority="69" stopIfTrue="1">
      <formula>MOD(ROW(),2)</formula>
    </cfRule>
  </conditionalFormatting>
  <conditionalFormatting sqref="D37">
    <cfRule type="expression" dxfId="917" priority="68" stopIfTrue="1">
      <formula>MOD(ROW(),2)</formula>
    </cfRule>
  </conditionalFormatting>
  <conditionalFormatting sqref="D36">
    <cfRule type="expression" dxfId="916" priority="67" stopIfTrue="1">
      <formula>MOD(ROW(),2)</formula>
    </cfRule>
  </conditionalFormatting>
  <conditionalFormatting sqref="D37">
    <cfRule type="expression" dxfId="915" priority="66" stopIfTrue="1">
      <formula>MOD(ROW(),2)</formula>
    </cfRule>
  </conditionalFormatting>
  <conditionalFormatting sqref="D36">
    <cfRule type="expression" dxfId="914" priority="65" stopIfTrue="1">
      <formula>MOD(ROW(),2)</formula>
    </cfRule>
  </conditionalFormatting>
  <conditionalFormatting sqref="D36">
    <cfRule type="expression" dxfId="913" priority="64" stopIfTrue="1">
      <formula>MOD(ROW(),2)</formula>
    </cfRule>
  </conditionalFormatting>
  <conditionalFormatting sqref="D36">
    <cfRule type="expression" dxfId="912" priority="63" stopIfTrue="1">
      <formula>MOD(ROW(),2)</formula>
    </cfRule>
  </conditionalFormatting>
  <conditionalFormatting sqref="D36">
    <cfRule type="expression" dxfId="911" priority="62" stopIfTrue="1">
      <formula>MOD(ROW(),2)</formula>
    </cfRule>
  </conditionalFormatting>
  <conditionalFormatting sqref="D36">
    <cfRule type="expression" dxfId="910" priority="61" stopIfTrue="1">
      <formula>MOD(ROW(),2)</formula>
    </cfRule>
  </conditionalFormatting>
  <conditionalFormatting sqref="D35">
    <cfRule type="expression" dxfId="909" priority="60" stopIfTrue="1">
      <formula>MOD(ROW(),2)</formula>
    </cfRule>
  </conditionalFormatting>
  <conditionalFormatting sqref="D35">
    <cfRule type="expression" dxfId="908" priority="59" stopIfTrue="1">
      <formula>MOD(ROW(),2)</formula>
    </cfRule>
  </conditionalFormatting>
  <conditionalFormatting sqref="D35">
    <cfRule type="expression" dxfId="907" priority="58" stopIfTrue="1">
      <formula>MOD(ROW(),2)</formula>
    </cfRule>
  </conditionalFormatting>
  <conditionalFormatting sqref="D35">
    <cfRule type="expression" dxfId="906" priority="57" stopIfTrue="1">
      <formula>MOD(ROW(),2)</formula>
    </cfRule>
  </conditionalFormatting>
  <conditionalFormatting sqref="D35">
    <cfRule type="expression" dxfId="905" priority="56" stopIfTrue="1">
      <formula>MOD(ROW(),2)</formula>
    </cfRule>
  </conditionalFormatting>
  <conditionalFormatting sqref="D35">
    <cfRule type="expression" dxfId="904" priority="55" stopIfTrue="1">
      <formula>MOD(ROW(),2)</formula>
    </cfRule>
  </conditionalFormatting>
  <conditionalFormatting sqref="D35">
    <cfRule type="expression" dxfId="903" priority="54" stopIfTrue="1">
      <formula>MOD(ROW(),2)</formula>
    </cfRule>
  </conditionalFormatting>
  <conditionalFormatting sqref="D35">
    <cfRule type="expression" dxfId="902" priority="53" stopIfTrue="1">
      <formula>MOD(ROW(),2)</formula>
    </cfRule>
  </conditionalFormatting>
  <conditionalFormatting sqref="D35">
    <cfRule type="expression" dxfId="901" priority="52" stopIfTrue="1">
      <formula>MOD(ROW(),2)</formula>
    </cfRule>
  </conditionalFormatting>
  <conditionalFormatting sqref="D35">
    <cfRule type="expression" dxfId="900" priority="51" stopIfTrue="1">
      <formula>MOD(ROW(),2)</formula>
    </cfRule>
  </conditionalFormatting>
  <conditionalFormatting sqref="D35">
    <cfRule type="expression" dxfId="899" priority="50" stopIfTrue="1">
      <formula>MOD(ROW(),2)</formula>
    </cfRule>
  </conditionalFormatting>
  <conditionalFormatting sqref="D35">
    <cfRule type="expression" dxfId="898" priority="49" stopIfTrue="1">
      <formula>MOD(ROW(),2)</formula>
    </cfRule>
  </conditionalFormatting>
  <conditionalFormatting sqref="D35">
    <cfRule type="expression" dxfId="897" priority="48" stopIfTrue="1">
      <formula>MOD(ROW(),2)</formula>
    </cfRule>
  </conditionalFormatting>
  <conditionalFormatting sqref="D36">
    <cfRule type="expression" dxfId="896" priority="47" stopIfTrue="1">
      <formula>MOD(ROW(),2)</formula>
    </cfRule>
  </conditionalFormatting>
  <conditionalFormatting sqref="D35">
    <cfRule type="expression" dxfId="895" priority="46" stopIfTrue="1">
      <formula>MOD(ROW(),2)</formula>
    </cfRule>
  </conditionalFormatting>
  <conditionalFormatting sqref="D35">
    <cfRule type="expression" dxfId="894" priority="45" stopIfTrue="1">
      <formula>MOD(ROW(),2)</formula>
    </cfRule>
  </conditionalFormatting>
  <conditionalFormatting sqref="D35">
    <cfRule type="expression" dxfId="893" priority="44" stopIfTrue="1">
      <formula>MOD(ROW(),2)</formula>
    </cfRule>
  </conditionalFormatting>
  <conditionalFormatting sqref="D35">
    <cfRule type="expression" dxfId="892" priority="43" stopIfTrue="1">
      <formula>MOD(ROW(),2)</formula>
    </cfRule>
  </conditionalFormatting>
  <conditionalFormatting sqref="D35">
    <cfRule type="expression" dxfId="891" priority="42" stopIfTrue="1">
      <formula>MOD(ROW(),2)</formula>
    </cfRule>
  </conditionalFormatting>
  <conditionalFormatting sqref="D35">
    <cfRule type="expression" dxfId="890" priority="41" stopIfTrue="1">
      <formula>MOD(ROW(),2)</formula>
    </cfRule>
  </conditionalFormatting>
  <conditionalFormatting sqref="D35">
    <cfRule type="expression" dxfId="889" priority="40" stopIfTrue="1">
      <formula>MOD(ROW(),2)</formula>
    </cfRule>
  </conditionalFormatting>
  <conditionalFormatting sqref="D35">
    <cfRule type="expression" dxfId="888" priority="39" stopIfTrue="1">
      <formula>MOD(ROW(),2)</formula>
    </cfRule>
  </conditionalFormatting>
  <conditionalFormatting sqref="D35">
    <cfRule type="expression" dxfId="887" priority="38" stopIfTrue="1">
      <formula>MOD(ROW(),2)</formula>
    </cfRule>
  </conditionalFormatting>
  <conditionalFormatting sqref="D35">
    <cfRule type="expression" dxfId="886" priority="37" stopIfTrue="1">
      <formula>MOD(ROW(),2)</formula>
    </cfRule>
  </conditionalFormatting>
  <conditionalFormatting sqref="D35">
    <cfRule type="expression" dxfId="885" priority="36" stopIfTrue="1">
      <formula>MOD(ROW(),2)</formula>
    </cfRule>
  </conditionalFormatting>
  <conditionalFormatting sqref="D35">
    <cfRule type="expression" dxfId="884" priority="35" stopIfTrue="1">
      <formula>MOD(ROW(),2)</formula>
    </cfRule>
  </conditionalFormatting>
  <conditionalFormatting sqref="D35">
    <cfRule type="expression" dxfId="883" priority="34" stopIfTrue="1">
      <formula>MOD(ROW(),2)</formula>
    </cfRule>
  </conditionalFormatting>
  <conditionalFormatting sqref="D35">
    <cfRule type="expression" dxfId="882" priority="33" stopIfTrue="1">
      <formula>MOD(ROW(),2)</formula>
    </cfRule>
  </conditionalFormatting>
  <conditionalFormatting sqref="D35">
    <cfRule type="expression" dxfId="881" priority="32" stopIfTrue="1">
      <formula>MOD(ROW(),2)</formula>
    </cfRule>
  </conditionalFormatting>
  <conditionalFormatting sqref="D35">
    <cfRule type="expression" dxfId="880" priority="31" stopIfTrue="1">
      <formula>MOD(ROW(),2)</formula>
    </cfRule>
  </conditionalFormatting>
  <conditionalFormatting sqref="D35">
    <cfRule type="expression" dxfId="879" priority="30" stopIfTrue="1">
      <formula>MOD(ROW(),2)</formula>
    </cfRule>
  </conditionalFormatting>
  <conditionalFormatting sqref="D35">
    <cfRule type="expression" dxfId="878" priority="29" stopIfTrue="1">
      <formula>MOD(ROW(),2)</formula>
    </cfRule>
  </conditionalFormatting>
  <conditionalFormatting sqref="D35">
    <cfRule type="expression" dxfId="877" priority="28" stopIfTrue="1">
      <formula>MOD(ROW(),2)</formula>
    </cfRule>
  </conditionalFormatting>
  <conditionalFormatting sqref="D35">
    <cfRule type="expression" dxfId="876" priority="27" stopIfTrue="1">
      <formula>MOD(ROW(),2)</formula>
    </cfRule>
  </conditionalFormatting>
  <conditionalFormatting sqref="D35">
    <cfRule type="expression" dxfId="875" priority="26" stopIfTrue="1">
      <formula>MOD(ROW(),2)</formula>
    </cfRule>
  </conditionalFormatting>
  <conditionalFormatting sqref="D35">
    <cfRule type="expression" dxfId="874" priority="25" stopIfTrue="1">
      <formula>MOD(ROW(),2)</formula>
    </cfRule>
  </conditionalFormatting>
  <conditionalFormatting sqref="D35">
    <cfRule type="expression" dxfId="873" priority="24" stopIfTrue="1">
      <formula>MOD(ROW(),2)</formula>
    </cfRule>
  </conditionalFormatting>
  <conditionalFormatting sqref="D35">
    <cfRule type="expression" dxfId="872" priority="23" stopIfTrue="1">
      <formula>MOD(ROW(),2)</formula>
    </cfRule>
  </conditionalFormatting>
  <conditionalFormatting sqref="D35">
    <cfRule type="expression" dxfId="871" priority="22" stopIfTrue="1">
      <formula>MOD(ROW(),2)</formula>
    </cfRule>
  </conditionalFormatting>
  <conditionalFormatting sqref="D36">
    <cfRule type="expression" dxfId="870" priority="21" stopIfTrue="1">
      <formula>MOD(ROW(),2)</formula>
    </cfRule>
  </conditionalFormatting>
  <conditionalFormatting sqref="D36">
    <cfRule type="expression" dxfId="869" priority="20" stopIfTrue="1">
      <formula>MOD(ROW(),2)</formula>
    </cfRule>
  </conditionalFormatting>
  <conditionalFormatting sqref="D36">
    <cfRule type="expression" dxfId="868" priority="19" stopIfTrue="1">
      <formula>MOD(ROW(),2)</formula>
    </cfRule>
  </conditionalFormatting>
  <conditionalFormatting sqref="D36">
    <cfRule type="expression" dxfId="867" priority="18" stopIfTrue="1">
      <formula>MOD(ROW(),2)</formula>
    </cfRule>
  </conditionalFormatting>
  <conditionalFormatting sqref="D36">
    <cfRule type="expression" dxfId="866" priority="17" stopIfTrue="1">
      <formula>MOD(ROW(),2)</formula>
    </cfRule>
  </conditionalFormatting>
  <conditionalFormatting sqref="D36">
    <cfRule type="expression" dxfId="865" priority="16" stopIfTrue="1">
      <formula>MOD(ROW(),2)</formula>
    </cfRule>
  </conditionalFormatting>
  <conditionalFormatting sqref="D36">
    <cfRule type="expression" dxfId="864" priority="15" stopIfTrue="1">
      <formula>MOD(ROW(),2)</formula>
    </cfRule>
  </conditionalFormatting>
  <conditionalFormatting sqref="D35">
    <cfRule type="expression" dxfId="863" priority="14" stopIfTrue="1">
      <formula>MOD(ROW(),2)</formula>
    </cfRule>
  </conditionalFormatting>
  <conditionalFormatting sqref="D36">
    <cfRule type="expression" dxfId="862" priority="13" stopIfTrue="1">
      <formula>MOD(ROW(),2)</formula>
    </cfRule>
  </conditionalFormatting>
  <conditionalFormatting sqref="D36">
    <cfRule type="expression" dxfId="861" priority="12" stopIfTrue="1">
      <formula>MOD(ROW(),2)</formula>
    </cfRule>
  </conditionalFormatting>
  <conditionalFormatting sqref="D36">
    <cfRule type="expression" dxfId="860" priority="11" stopIfTrue="1">
      <formula>MOD(ROW(),2)</formula>
    </cfRule>
  </conditionalFormatting>
  <conditionalFormatting sqref="D36">
    <cfRule type="expression" dxfId="859" priority="10" stopIfTrue="1">
      <formula>MOD(ROW(),2)</formula>
    </cfRule>
  </conditionalFormatting>
  <conditionalFormatting sqref="D36">
    <cfRule type="expression" dxfId="858" priority="9" stopIfTrue="1">
      <formula>MOD(ROW(),2)</formula>
    </cfRule>
  </conditionalFormatting>
  <conditionalFormatting sqref="D35">
    <cfRule type="expression" dxfId="857" priority="8" stopIfTrue="1">
      <formula>MOD(ROW(),2)</formula>
    </cfRule>
  </conditionalFormatting>
  <conditionalFormatting sqref="D36">
    <cfRule type="expression" dxfId="856" priority="7" stopIfTrue="1">
      <formula>MOD(ROW(),2)</formula>
    </cfRule>
  </conditionalFormatting>
  <conditionalFormatting sqref="D35">
    <cfRule type="expression" dxfId="855" priority="6" stopIfTrue="1">
      <formula>MOD(ROW(),2)</formula>
    </cfRule>
  </conditionalFormatting>
  <conditionalFormatting sqref="D35">
    <cfRule type="expression" dxfId="854" priority="5" stopIfTrue="1">
      <formula>MOD(ROW(),2)</formula>
    </cfRule>
  </conditionalFormatting>
  <conditionalFormatting sqref="D35">
    <cfRule type="expression" dxfId="853" priority="4" stopIfTrue="1">
      <formula>MOD(ROW(),2)</formula>
    </cfRule>
  </conditionalFormatting>
  <conditionalFormatting sqref="D35">
    <cfRule type="expression" dxfId="852" priority="3" stopIfTrue="1">
      <formula>MOD(ROW(),2)</formula>
    </cfRule>
  </conditionalFormatting>
  <conditionalFormatting sqref="D35">
    <cfRule type="expression" dxfId="851" priority="2" stopIfTrue="1">
      <formula>MOD(ROW(),2)</formula>
    </cfRule>
  </conditionalFormatting>
  <conditionalFormatting sqref="D35">
    <cfRule type="expression" dxfId="850" priority="1" stopIfTrue="1">
      <formula>MOD(ROW(),2)</formula>
    </cfRule>
  </conditionalFormatting>
  <pageMargins left="0.23622047244094491" right="0.23622047244094491" top="0.74803149606299213" bottom="0.78740157480314965" header="0.31496062992125984" footer="0.31496062992125984"/>
  <pageSetup paperSize="9" scale="90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6:AA70"/>
  <sheetViews>
    <sheetView view="pageBreakPreview" topLeftCell="A10" zoomScaleNormal="100" zoomScaleSheetLayoutView="100" workbookViewId="0">
      <selection activeCell="D27" sqref="D27"/>
    </sheetView>
  </sheetViews>
  <sheetFormatPr defaultRowHeight="15" x14ac:dyDescent="0.25"/>
  <cols>
    <col min="1" max="1" width="4.42578125" style="158" customWidth="1"/>
    <col min="2" max="2" width="3.140625" style="158" customWidth="1"/>
    <col min="3" max="3" width="9.85546875" style="159" customWidth="1"/>
    <col min="4" max="4" width="29.7109375" style="158" customWidth="1"/>
    <col min="5" max="5" width="3.140625" style="158" customWidth="1"/>
    <col min="6" max="6" width="4.28515625" style="158" customWidth="1"/>
    <col min="7" max="15" width="2.7109375" style="158" customWidth="1"/>
    <col min="16" max="16" width="1.42578125" style="158" customWidth="1"/>
    <col min="17" max="17" width="4" style="158" customWidth="1"/>
    <col min="18" max="18" width="5.7109375" style="158" customWidth="1"/>
    <col min="19" max="19" width="9.85546875" style="158" customWidth="1"/>
    <col min="20" max="20" width="6" style="158" customWidth="1"/>
    <col min="21" max="21" width="9" style="158" bestFit="1" customWidth="1"/>
    <col min="22" max="22" width="15.5703125" style="158" bestFit="1" customWidth="1"/>
    <col min="23" max="23" width="8.42578125" style="158" bestFit="1" customWidth="1"/>
    <col min="24" max="24" width="5.28515625" style="158" customWidth="1"/>
    <col min="25" max="25" width="4" style="158" customWidth="1"/>
    <col min="26" max="26" width="10" style="158" bestFit="1" customWidth="1"/>
    <col min="27" max="16384" width="9.140625" style="158"/>
  </cols>
  <sheetData>
    <row r="6" spans="2:27" ht="6.75" customHeight="1" x14ac:dyDescent="0.25"/>
    <row r="7" spans="2:27" ht="11.25" customHeight="1" x14ac:dyDescent="0.25">
      <c r="B7" s="286" t="str">
        <f>'REKAP  X'!H4</f>
        <v>DAFTAR HADIR SISWA SEMESTER GANJIL DAN JURNAL DIKLAT TAHUN PELAJARAN 2023/2024</v>
      </c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6"/>
      <c r="N7" s="286"/>
      <c r="O7" s="286"/>
      <c r="P7" s="286"/>
      <c r="Q7" s="286"/>
      <c r="R7" s="286"/>
      <c r="S7" s="286"/>
      <c r="T7" s="286"/>
      <c r="U7" s="160"/>
    </row>
    <row r="8" spans="2:27" ht="12.75" customHeight="1" x14ac:dyDescent="0.25">
      <c r="B8" s="161" t="str">
        <f>'TKJ3'!B8</f>
        <v>KELAS        : X</v>
      </c>
      <c r="C8" s="160"/>
      <c r="D8" s="161" t="s">
        <v>614</v>
      </c>
      <c r="E8" s="161"/>
      <c r="F8" s="161"/>
      <c r="G8" s="162"/>
      <c r="H8" s="161"/>
      <c r="I8" s="161"/>
      <c r="J8" s="161"/>
      <c r="K8" s="161"/>
      <c r="L8" s="161" t="str">
        <f>'REKAP  X'!H2</f>
        <v>Hari…………….………Tgl……………………..2023</v>
      </c>
      <c r="M8" s="161"/>
      <c r="N8" s="161"/>
      <c r="O8" s="161"/>
      <c r="P8" s="161"/>
      <c r="Q8" s="161"/>
      <c r="R8" s="161"/>
      <c r="S8" s="161"/>
      <c r="T8" s="161"/>
      <c r="U8" s="161"/>
    </row>
    <row r="9" spans="2:27" ht="7.5" customHeight="1" x14ac:dyDescent="0.25">
      <c r="B9" s="163"/>
      <c r="C9" s="164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X9" s="165"/>
    </row>
    <row r="10" spans="2:27" ht="12" customHeight="1" x14ac:dyDescent="0.25">
      <c r="B10" s="287" t="s">
        <v>1</v>
      </c>
      <c r="C10" s="287" t="s">
        <v>2</v>
      </c>
      <c r="D10" s="287" t="s">
        <v>3</v>
      </c>
      <c r="E10" s="287" t="s">
        <v>4</v>
      </c>
      <c r="F10" s="287" t="s">
        <v>5</v>
      </c>
      <c r="G10" s="290" t="s">
        <v>6</v>
      </c>
      <c r="H10" s="291"/>
      <c r="I10" s="291"/>
      <c r="J10" s="291"/>
      <c r="K10" s="291"/>
      <c r="L10" s="291"/>
      <c r="M10" s="291"/>
      <c r="N10" s="291"/>
      <c r="O10" s="292"/>
      <c r="P10" s="166"/>
      <c r="Q10" s="167" t="s">
        <v>7</v>
      </c>
      <c r="R10" s="293" t="s">
        <v>8</v>
      </c>
      <c r="S10" s="293" t="s">
        <v>9</v>
      </c>
      <c r="T10" s="293" t="s">
        <v>10</v>
      </c>
      <c r="U10" s="168"/>
    </row>
    <row r="11" spans="2:27" ht="12" customHeight="1" x14ac:dyDescent="0.25">
      <c r="B11" s="288"/>
      <c r="C11" s="289"/>
      <c r="D11" s="288"/>
      <c r="E11" s="289"/>
      <c r="F11" s="288"/>
      <c r="G11" s="169" t="s">
        <v>11</v>
      </c>
      <c r="H11" s="169" t="s">
        <v>12</v>
      </c>
      <c r="I11" s="169" t="s">
        <v>13</v>
      </c>
      <c r="J11" s="169" t="s">
        <v>14</v>
      </c>
      <c r="K11" s="169" t="s">
        <v>15</v>
      </c>
      <c r="L11" s="169" t="s">
        <v>16</v>
      </c>
      <c r="M11" s="169" t="s">
        <v>17</v>
      </c>
      <c r="N11" s="169" t="s">
        <v>18</v>
      </c>
      <c r="O11" s="169" t="s">
        <v>19</v>
      </c>
      <c r="P11" s="166"/>
      <c r="Q11" s="167" t="s">
        <v>20</v>
      </c>
      <c r="R11" s="294"/>
      <c r="S11" s="294"/>
      <c r="T11" s="294"/>
      <c r="U11" s="168"/>
    </row>
    <row r="12" spans="2:27" ht="12" customHeight="1" x14ac:dyDescent="0.25">
      <c r="B12" s="170">
        <v>1</v>
      </c>
      <c r="C12" s="103">
        <v>23118392</v>
      </c>
      <c r="D12" s="239" t="s">
        <v>388</v>
      </c>
      <c r="E12" s="240" t="s">
        <v>22</v>
      </c>
      <c r="F12" s="171"/>
      <c r="G12" s="172"/>
      <c r="H12" s="173"/>
      <c r="I12" s="173"/>
      <c r="J12" s="170"/>
      <c r="K12" s="174"/>
      <c r="L12" s="174"/>
      <c r="M12" s="174"/>
      <c r="N12" s="174"/>
      <c r="O12" s="174"/>
      <c r="P12" s="175"/>
      <c r="Q12" s="301">
        <v>1</v>
      </c>
      <c r="R12" s="304"/>
      <c r="S12" s="304"/>
      <c r="T12" s="304"/>
      <c r="U12" s="295" t="s">
        <v>48</v>
      </c>
      <c r="V12" s="295"/>
      <c r="W12" s="295"/>
      <c r="X12" s="295"/>
      <c r="Y12" s="295"/>
      <c r="Z12" s="295"/>
      <c r="AA12" s="296"/>
    </row>
    <row r="13" spans="2:27" ht="12" customHeight="1" x14ac:dyDescent="0.25">
      <c r="B13" s="176">
        <v>2</v>
      </c>
      <c r="C13" s="103">
        <v>23118393</v>
      </c>
      <c r="D13" s="200" t="s">
        <v>389</v>
      </c>
      <c r="E13" s="236" t="s">
        <v>22</v>
      </c>
      <c r="F13" s="179"/>
      <c r="G13" s="180"/>
      <c r="H13" s="181"/>
      <c r="I13" s="181"/>
      <c r="J13" s="176"/>
      <c r="K13" s="182"/>
      <c r="L13" s="182"/>
      <c r="M13" s="182"/>
      <c r="N13" s="182"/>
      <c r="O13" s="182"/>
      <c r="P13" s="175"/>
      <c r="Q13" s="302"/>
      <c r="R13" s="305"/>
      <c r="S13" s="305"/>
      <c r="T13" s="305"/>
      <c r="U13" s="183"/>
      <c r="V13" s="297" t="s">
        <v>54</v>
      </c>
      <c r="W13" s="296"/>
      <c r="X13" s="184" t="s">
        <v>22</v>
      </c>
      <c r="Y13" s="184" t="s">
        <v>21</v>
      </c>
      <c r="Z13" s="298"/>
      <c r="AA13" s="185" t="s">
        <v>64</v>
      </c>
    </row>
    <row r="14" spans="2:27" ht="12" customHeight="1" x14ac:dyDescent="0.25">
      <c r="B14" s="176">
        <v>3</v>
      </c>
      <c r="C14" s="103">
        <v>23118394</v>
      </c>
      <c r="D14" s="200" t="s">
        <v>390</v>
      </c>
      <c r="E14" s="236" t="s">
        <v>21</v>
      </c>
      <c r="F14" s="179"/>
      <c r="G14" s="180"/>
      <c r="H14" s="181"/>
      <c r="I14" s="181"/>
      <c r="J14" s="176"/>
      <c r="K14" s="182"/>
      <c r="L14" s="182"/>
      <c r="M14" s="182"/>
      <c r="N14" s="182"/>
      <c r="O14" s="182"/>
      <c r="P14" s="175"/>
      <c r="Q14" s="302"/>
      <c r="R14" s="305"/>
      <c r="S14" s="305"/>
      <c r="T14" s="305"/>
      <c r="U14" s="183" t="s">
        <v>11</v>
      </c>
      <c r="V14" s="186" t="s">
        <v>65</v>
      </c>
      <c r="W14" s="186">
        <f>COUNTIF(F11:F50,"I")</f>
        <v>0</v>
      </c>
      <c r="X14" s="185">
        <f>COUNTIFS($E$12:$E$48,"L",$F$12:$F$48,"I")</f>
        <v>0</v>
      </c>
      <c r="Y14" s="185">
        <f>COUNTIFS($E$12:$E$48,"P",$F$12:$F$48,"I")</f>
        <v>0</v>
      </c>
      <c r="Z14" s="299"/>
      <c r="AA14" s="187">
        <f>X14+Y14</f>
        <v>0</v>
      </c>
    </row>
    <row r="15" spans="2:27" ht="12" customHeight="1" x14ac:dyDescent="0.25">
      <c r="B15" s="176">
        <v>4</v>
      </c>
      <c r="C15" s="103">
        <v>23118395</v>
      </c>
      <c r="D15" s="200" t="s">
        <v>391</v>
      </c>
      <c r="E15" s="236" t="s">
        <v>21</v>
      </c>
      <c r="F15" s="179"/>
      <c r="G15" s="180"/>
      <c r="H15" s="181"/>
      <c r="I15" s="181"/>
      <c r="J15" s="176"/>
      <c r="K15" s="182"/>
      <c r="L15" s="182"/>
      <c r="M15" s="182"/>
      <c r="N15" s="182"/>
      <c r="O15" s="182"/>
      <c r="P15" s="175"/>
      <c r="Q15" s="302"/>
      <c r="R15" s="305"/>
      <c r="S15" s="305"/>
      <c r="T15" s="305"/>
      <c r="U15" s="183" t="s">
        <v>43</v>
      </c>
      <c r="V15" s="186" t="s">
        <v>66</v>
      </c>
      <c r="W15" s="186">
        <f>COUNTIF(F11:F50,"H")</f>
        <v>0</v>
      </c>
      <c r="X15" s="185">
        <f>COUNTIFS($E$12:$E$48,"L",$F$12:$F$48,"H")</f>
        <v>0</v>
      </c>
      <c r="Y15" s="185">
        <f>COUNTIFS($E$12:$E$48,"P",$F$12:$F$48,"H")</f>
        <v>0</v>
      </c>
      <c r="Z15" s="299"/>
      <c r="AA15" s="187">
        <f t="shared" ref="AA15:AA17" si="0">X15+Y15</f>
        <v>0</v>
      </c>
    </row>
    <row r="16" spans="2:27" ht="12" customHeight="1" x14ac:dyDescent="0.25">
      <c r="B16" s="176">
        <v>5</v>
      </c>
      <c r="C16" s="103">
        <v>23118396</v>
      </c>
      <c r="D16" s="200" t="s">
        <v>392</v>
      </c>
      <c r="E16" s="236" t="s">
        <v>21</v>
      </c>
      <c r="F16" s="179"/>
      <c r="G16" s="180"/>
      <c r="H16" s="181"/>
      <c r="I16" s="181"/>
      <c r="J16" s="176"/>
      <c r="K16" s="182"/>
      <c r="L16" s="182"/>
      <c r="M16" s="182"/>
      <c r="N16" s="182"/>
      <c r="O16" s="182"/>
      <c r="P16" s="175"/>
      <c r="Q16" s="303"/>
      <c r="R16" s="306"/>
      <c r="S16" s="306"/>
      <c r="T16" s="306"/>
      <c r="U16" s="183" t="s">
        <v>53</v>
      </c>
      <c r="V16" s="186" t="s">
        <v>67</v>
      </c>
      <c r="W16" s="186">
        <f>COUNTIF(F11:F50,"KP")</f>
        <v>0</v>
      </c>
      <c r="X16" s="185">
        <f>COUNTIFS($E$12:$E$48,"L",$F$12:$F$48,"KP")</f>
        <v>0</v>
      </c>
      <c r="Y16" s="185">
        <f>COUNTIFS($E$12:$E$48,"P",$F$12:$F$48,"KP")</f>
        <v>0</v>
      </c>
      <c r="Z16" s="299"/>
      <c r="AA16" s="187">
        <f t="shared" si="0"/>
        <v>0</v>
      </c>
    </row>
    <row r="17" spans="2:27" ht="12" customHeight="1" x14ac:dyDescent="0.25">
      <c r="B17" s="176">
        <v>6</v>
      </c>
      <c r="C17" s="103">
        <v>23118397</v>
      </c>
      <c r="D17" s="200" t="s">
        <v>393</v>
      </c>
      <c r="E17" s="236" t="s">
        <v>21</v>
      </c>
      <c r="F17" s="179"/>
      <c r="G17" s="180"/>
      <c r="H17" s="181"/>
      <c r="I17" s="181"/>
      <c r="J17" s="176"/>
      <c r="K17" s="182"/>
      <c r="L17" s="182"/>
      <c r="M17" s="182"/>
      <c r="N17" s="182"/>
      <c r="O17" s="182"/>
      <c r="P17" s="175"/>
      <c r="Q17" s="301">
        <v>2</v>
      </c>
      <c r="R17" s="304"/>
      <c r="S17" s="304"/>
      <c r="T17" s="304"/>
      <c r="U17" s="183" t="s">
        <v>52</v>
      </c>
      <c r="V17" s="186" t="s">
        <v>68</v>
      </c>
      <c r="W17" s="186">
        <f>COUNTIF(F11:F50,"K")</f>
        <v>0</v>
      </c>
      <c r="X17" s="185">
        <f>COUNTIFS($E$12:$E$48,"L",$F$12:$F$48,"K")</f>
        <v>0</v>
      </c>
      <c r="Y17" s="185">
        <f>COUNTIFS($E$12:$E$48,"P",$F$12:$F$48,"K")</f>
        <v>0</v>
      </c>
      <c r="Z17" s="299"/>
      <c r="AA17" s="187">
        <f t="shared" si="0"/>
        <v>0</v>
      </c>
    </row>
    <row r="18" spans="2:27" ht="12" customHeight="1" x14ac:dyDescent="0.25">
      <c r="B18" s="176">
        <v>7</v>
      </c>
      <c r="C18" s="103">
        <v>23118398</v>
      </c>
      <c r="D18" s="200" t="s">
        <v>394</v>
      </c>
      <c r="E18" s="236" t="s">
        <v>21</v>
      </c>
      <c r="F18" s="179"/>
      <c r="G18" s="180"/>
      <c r="H18" s="181"/>
      <c r="I18" s="181"/>
      <c r="J18" s="176"/>
      <c r="K18" s="182"/>
      <c r="L18" s="182"/>
      <c r="M18" s="182"/>
      <c r="N18" s="182"/>
      <c r="O18" s="182"/>
      <c r="P18" s="175"/>
      <c r="Q18" s="302"/>
      <c r="R18" s="305"/>
      <c r="S18" s="305"/>
      <c r="T18" s="305"/>
      <c r="U18" s="183" t="s">
        <v>61</v>
      </c>
      <c r="V18" s="186" t="s">
        <v>62</v>
      </c>
      <c r="W18" s="186">
        <f>COUNTIF(F12:F51,"BD")</f>
        <v>0</v>
      </c>
      <c r="X18" s="185">
        <f>COUNTIFS($E$12:$E$48,"L",$F$12:$F$48,"BD")</f>
        <v>0</v>
      </c>
      <c r="Y18" s="185">
        <f>COUNTIFS($E$12:$E$48,"P",$F$12:$F$48,"BD")</f>
        <v>0</v>
      </c>
      <c r="Z18" s="300"/>
      <c r="AA18" s="187">
        <f>X18+Y18</f>
        <v>0</v>
      </c>
    </row>
    <row r="19" spans="2:27" ht="12" customHeight="1" x14ac:dyDescent="0.25">
      <c r="B19" s="176">
        <v>8</v>
      </c>
      <c r="C19" s="103">
        <v>23118399</v>
      </c>
      <c r="D19" s="200" t="s">
        <v>395</v>
      </c>
      <c r="E19" s="236" t="s">
        <v>21</v>
      </c>
      <c r="F19" s="179"/>
      <c r="G19" s="180"/>
      <c r="H19" s="181"/>
      <c r="I19" s="181"/>
      <c r="J19" s="176"/>
      <c r="K19" s="182"/>
      <c r="L19" s="182"/>
      <c r="M19" s="182"/>
      <c r="N19" s="182"/>
      <c r="O19" s="182"/>
      <c r="P19" s="175"/>
      <c r="Q19" s="302"/>
      <c r="R19" s="305"/>
      <c r="S19" s="305"/>
      <c r="T19" s="305"/>
      <c r="U19" s="183"/>
      <c r="V19" s="188" t="s">
        <v>50</v>
      </c>
      <c r="W19" s="189">
        <f>SUM(W14:W17)</f>
        <v>0</v>
      </c>
      <c r="X19" s="184">
        <f>SUM(X14:X17)</f>
        <v>0</v>
      </c>
      <c r="Y19" s="184">
        <f>SUM(Y14:Y17)</f>
        <v>0</v>
      </c>
      <c r="Z19" s="184">
        <f>SUM(X19:Y19)</f>
        <v>0</v>
      </c>
      <c r="AA19" s="185">
        <f>SUM(AA14:AA18)</f>
        <v>0</v>
      </c>
    </row>
    <row r="20" spans="2:27" ht="12" customHeight="1" x14ac:dyDescent="0.25">
      <c r="B20" s="176">
        <v>9</v>
      </c>
      <c r="C20" s="103">
        <v>23118400</v>
      </c>
      <c r="D20" s="200" t="s">
        <v>396</v>
      </c>
      <c r="E20" s="236" t="s">
        <v>22</v>
      </c>
      <c r="F20" s="179"/>
      <c r="G20" s="180"/>
      <c r="H20" s="181"/>
      <c r="I20" s="181"/>
      <c r="J20" s="176"/>
      <c r="K20" s="182"/>
      <c r="L20" s="182"/>
      <c r="M20" s="182"/>
      <c r="N20" s="182"/>
      <c r="O20" s="182"/>
      <c r="P20" s="175"/>
      <c r="Q20" s="302"/>
      <c r="R20" s="305"/>
      <c r="S20" s="305"/>
      <c r="T20" s="305"/>
      <c r="U20" s="190"/>
      <c r="W20" s="191" t="s">
        <v>46</v>
      </c>
    </row>
    <row r="21" spans="2:27" ht="12" customHeight="1" x14ac:dyDescent="0.25">
      <c r="B21" s="176">
        <v>10</v>
      </c>
      <c r="C21" s="103">
        <v>23118401</v>
      </c>
      <c r="D21" s="200" t="s">
        <v>397</v>
      </c>
      <c r="E21" s="236" t="s">
        <v>21</v>
      </c>
      <c r="F21" s="179"/>
      <c r="G21" s="180"/>
      <c r="H21" s="181"/>
      <c r="I21" s="181"/>
      <c r="J21" s="176"/>
      <c r="K21" s="182"/>
      <c r="L21" s="182"/>
      <c r="M21" s="182"/>
      <c r="N21" s="182"/>
      <c r="O21" s="182"/>
      <c r="P21" s="175"/>
      <c r="Q21" s="303"/>
      <c r="R21" s="306"/>
      <c r="S21" s="306"/>
      <c r="T21" s="306"/>
      <c r="U21" s="190"/>
      <c r="W21" s="192" t="s">
        <v>47</v>
      </c>
      <c r="AA21" s="193" t="s">
        <v>58</v>
      </c>
    </row>
    <row r="22" spans="2:27" ht="12" customHeight="1" x14ac:dyDescent="0.25">
      <c r="B22" s="176">
        <v>11</v>
      </c>
      <c r="C22" s="103">
        <v>23118402</v>
      </c>
      <c r="D22" s="200" t="s">
        <v>398</v>
      </c>
      <c r="E22" s="236" t="s">
        <v>22</v>
      </c>
      <c r="F22" s="179"/>
      <c r="G22" s="180"/>
      <c r="H22" s="181"/>
      <c r="I22" s="181"/>
      <c r="J22" s="176"/>
      <c r="K22" s="182"/>
      <c r="L22" s="182"/>
      <c r="M22" s="182"/>
      <c r="N22" s="182"/>
      <c r="O22" s="182"/>
      <c r="P22" s="175"/>
      <c r="Q22" s="301">
        <v>3</v>
      </c>
      <c r="R22" s="304"/>
      <c r="S22" s="304"/>
      <c r="T22" s="304"/>
      <c r="U22" s="194"/>
      <c r="V22" s="195"/>
      <c r="W22" s="196"/>
      <c r="X22" s="197"/>
    </row>
    <row r="23" spans="2:27" ht="12" customHeight="1" x14ac:dyDescent="0.25">
      <c r="B23" s="176">
        <v>12</v>
      </c>
      <c r="C23" s="103">
        <v>23118403</v>
      </c>
      <c r="D23" s="200" t="s">
        <v>399</v>
      </c>
      <c r="E23" s="236" t="s">
        <v>21</v>
      </c>
      <c r="F23" s="179"/>
      <c r="G23" s="180"/>
      <c r="H23" s="181"/>
      <c r="I23" s="181"/>
      <c r="J23" s="176"/>
      <c r="K23" s="182"/>
      <c r="L23" s="182"/>
      <c r="M23" s="182"/>
      <c r="N23" s="182"/>
      <c r="O23" s="182"/>
      <c r="P23" s="175"/>
      <c r="Q23" s="302"/>
      <c r="R23" s="305"/>
      <c r="S23" s="305"/>
      <c r="T23" s="305"/>
      <c r="U23" s="190"/>
    </row>
    <row r="24" spans="2:27" ht="12" customHeight="1" x14ac:dyDescent="0.25">
      <c r="B24" s="176">
        <v>13</v>
      </c>
      <c r="C24" s="103">
        <v>23118404</v>
      </c>
      <c r="D24" s="200" t="s">
        <v>400</v>
      </c>
      <c r="E24" s="236" t="s">
        <v>21</v>
      </c>
      <c r="F24" s="179"/>
      <c r="G24" s="180"/>
      <c r="H24" s="181"/>
      <c r="I24" s="181"/>
      <c r="J24" s="176"/>
      <c r="K24" s="182"/>
      <c r="L24" s="182"/>
      <c r="M24" s="182"/>
      <c r="N24" s="182"/>
      <c r="O24" s="182"/>
      <c r="P24" s="175"/>
      <c r="Q24" s="302"/>
      <c r="R24" s="305"/>
      <c r="S24" s="305"/>
      <c r="T24" s="305"/>
      <c r="U24" s="190"/>
    </row>
    <row r="25" spans="2:27" ht="12" customHeight="1" x14ac:dyDescent="0.25">
      <c r="B25" s="176">
        <v>14</v>
      </c>
      <c r="C25" s="103">
        <v>23118405</v>
      </c>
      <c r="D25" s="200" t="s">
        <v>401</v>
      </c>
      <c r="E25" s="236" t="s">
        <v>21</v>
      </c>
      <c r="F25" s="179"/>
      <c r="G25" s="180"/>
      <c r="H25" s="181"/>
      <c r="I25" s="181"/>
      <c r="J25" s="176"/>
      <c r="K25" s="182"/>
      <c r="L25" s="182"/>
      <c r="M25" s="182"/>
      <c r="N25" s="182"/>
      <c r="O25" s="182"/>
      <c r="P25" s="175"/>
      <c r="Q25" s="302"/>
      <c r="R25" s="305"/>
      <c r="S25" s="305"/>
      <c r="T25" s="305"/>
      <c r="U25" s="190"/>
    </row>
    <row r="26" spans="2:27" ht="12" customHeight="1" x14ac:dyDescent="0.25">
      <c r="B26" s="176">
        <v>15</v>
      </c>
      <c r="C26" s="103">
        <v>23118406</v>
      </c>
      <c r="D26" s="200" t="s">
        <v>402</v>
      </c>
      <c r="E26" s="236" t="s">
        <v>21</v>
      </c>
      <c r="F26" s="179"/>
      <c r="G26" s="180"/>
      <c r="H26" s="181"/>
      <c r="I26" s="181"/>
      <c r="J26" s="176"/>
      <c r="K26" s="182"/>
      <c r="L26" s="182"/>
      <c r="M26" s="182"/>
      <c r="N26" s="182"/>
      <c r="O26" s="182"/>
      <c r="P26" s="175"/>
      <c r="Q26" s="303"/>
      <c r="R26" s="306"/>
      <c r="S26" s="306"/>
      <c r="T26" s="306"/>
      <c r="U26" s="190"/>
    </row>
    <row r="27" spans="2:27" ht="12" customHeight="1" x14ac:dyDescent="0.25">
      <c r="B27" s="176">
        <v>16</v>
      </c>
      <c r="C27" s="103">
        <v>23118407</v>
      </c>
      <c r="D27" s="200" t="s">
        <v>403</v>
      </c>
      <c r="E27" s="236" t="s">
        <v>21</v>
      </c>
      <c r="F27" s="199"/>
      <c r="G27" s="180"/>
      <c r="H27" s="181"/>
      <c r="I27" s="181"/>
      <c r="J27" s="176"/>
      <c r="K27" s="182"/>
      <c r="L27" s="182"/>
      <c r="M27" s="182"/>
      <c r="N27" s="182"/>
      <c r="O27" s="182"/>
      <c r="P27" s="175"/>
      <c r="Q27" s="301">
        <v>4</v>
      </c>
      <c r="R27" s="304"/>
      <c r="S27" s="304"/>
      <c r="T27" s="304"/>
      <c r="U27" s="190"/>
    </row>
    <row r="28" spans="2:27" ht="12" customHeight="1" x14ac:dyDescent="0.25">
      <c r="B28" s="176">
        <v>17</v>
      </c>
      <c r="C28" s="103">
        <v>23118408</v>
      </c>
      <c r="D28" s="200" t="s">
        <v>404</v>
      </c>
      <c r="E28" s="236" t="s">
        <v>21</v>
      </c>
      <c r="F28" s="179"/>
      <c r="G28" s="180"/>
      <c r="H28" s="181"/>
      <c r="I28" s="181"/>
      <c r="J28" s="176"/>
      <c r="K28" s="182"/>
      <c r="L28" s="182"/>
      <c r="M28" s="182"/>
      <c r="N28" s="182"/>
      <c r="O28" s="182"/>
      <c r="P28" s="175"/>
      <c r="Q28" s="302"/>
      <c r="R28" s="305"/>
      <c r="S28" s="305"/>
      <c r="T28" s="305"/>
      <c r="U28" s="190"/>
    </row>
    <row r="29" spans="2:27" ht="12" customHeight="1" x14ac:dyDescent="0.25">
      <c r="B29" s="176">
        <v>18</v>
      </c>
      <c r="C29" s="103">
        <v>23118409</v>
      </c>
      <c r="D29" s="200" t="s">
        <v>405</v>
      </c>
      <c r="E29" s="236" t="s">
        <v>21</v>
      </c>
      <c r="F29" s="179"/>
      <c r="G29" s="180"/>
      <c r="H29" s="181"/>
      <c r="I29" s="181"/>
      <c r="J29" s="176"/>
      <c r="K29" s="182"/>
      <c r="L29" s="182"/>
      <c r="M29" s="182"/>
      <c r="N29" s="182"/>
      <c r="O29" s="182"/>
      <c r="P29" s="175"/>
      <c r="Q29" s="302"/>
      <c r="R29" s="305"/>
      <c r="S29" s="305"/>
      <c r="T29" s="305"/>
      <c r="U29" s="190"/>
    </row>
    <row r="30" spans="2:27" ht="12" customHeight="1" x14ac:dyDescent="0.25">
      <c r="B30" s="176">
        <v>19</v>
      </c>
      <c r="C30" s="103">
        <v>23118410</v>
      </c>
      <c r="D30" s="200" t="s">
        <v>406</v>
      </c>
      <c r="E30" s="236" t="s">
        <v>21</v>
      </c>
      <c r="F30" s="179"/>
      <c r="G30" s="180"/>
      <c r="H30" s="181"/>
      <c r="I30" s="181"/>
      <c r="J30" s="176"/>
      <c r="K30" s="182"/>
      <c r="L30" s="182"/>
      <c r="M30" s="182"/>
      <c r="N30" s="182"/>
      <c r="O30" s="182"/>
      <c r="P30" s="175"/>
      <c r="Q30" s="302"/>
      <c r="R30" s="305"/>
      <c r="S30" s="305"/>
      <c r="T30" s="305"/>
      <c r="U30" s="190"/>
    </row>
    <row r="31" spans="2:27" ht="12" customHeight="1" x14ac:dyDescent="0.25">
      <c r="B31" s="176">
        <v>20</v>
      </c>
      <c r="C31" s="103">
        <v>23118411</v>
      </c>
      <c r="D31" s="200" t="s">
        <v>407</v>
      </c>
      <c r="E31" s="236" t="s">
        <v>21</v>
      </c>
      <c r="F31" s="179"/>
      <c r="G31" s="180"/>
      <c r="H31" s="181"/>
      <c r="I31" s="181"/>
      <c r="J31" s="176"/>
      <c r="K31" s="182"/>
      <c r="L31" s="182"/>
      <c r="M31" s="182"/>
      <c r="N31" s="182"/>
      <c r="O31" s="182"/>
      <c r="P31" s="175"/>
      <c r="Q31" s="303"/>
      <c r="R31" s="306"/>
      <c r="S31" s="306"/>
      <c r="T31" s="306"/>
      <c r="U31" s="190"/>
    </row>
    <row r="32" spans="2:27" ht="12" customHeight="1" x14ac:dyDescent="0.25">
      <c r="B32" s="176">
        <v>21</v>
      </c>
      <c r="C32" s="103">
        <v>23118412</v>
      </c>
      <c r="D32" s="200" t="s">
        <v>408</v>
      </c>
      <c r="E32" s="236" t="s">
        <v>21</v>
      </c>
      <c r="F32" s="179"/>
      <c r="G32" s="180"/>
      <c r="H32" s="181"/>
      <c r="I32" s="181"/>
      <c r="J32" s="176"/>
      <c r="K32" s="182"/>
      <c r="L32" s="182"/>
      <c r="M32" s="182"/>
      <c r="N32" s="182"/>
      <c r="O32" s="182"/>
      <c r="P32" s="175"/>
      <c r="Q32" s="301">
        <v>5</v>
      </c>
      <c r="R32" s="304"/>
      <c r="S32" s="304"/>
      <c r="T32" s="304"/>
      <c r="U32" s="190"/>
    </row>
    <row r="33" spans="2:25" ht="12" customHeight="1" x14ac:dyDescent="0.25">
      <c r="B33" s="176">
        <v>22</v>
      </c>
      <c r="C33" s="103">
        <v>23118413</v>
      </c>
      <c r="D33" s="200" t="s">
        <v>640</v>
      </c>
      <c r="E33" s="236" t="s">
        <v>21</v>
      </c>
      <c r="F33" s="179"/>
      <c r="G33" s="180"/>
      <c r="H33" s="181"/>
      <c r="I33" s="181"/>
      <c r="J33" s="176"/>
      <c r="K33" s="182"/>
      <c r="L33" s="182"/>
      <c r="M33" s="182"/>
      <c r="N33" s="182"/>
      <c r="O33" s="182"/>
      <c r="P33" s="175"/>
      <c r="Q33" s="302"/>
      <c r="R33" s="305"/>
      <c r="S33" s="305"/>
      <c r="T33" s="305"/>
      <c r="U33" s="190"/>
    </row>
    <row r="34" spans="2:25" ht="12" customHeight="1" x14ac:dyDescent="0.25">
      <c r="B34" s="176">
        <v>23</v>
      </c>
      <c r="C34" s="103">
        <v>23118414</v>
      </c>
      <c r="D34" s="200" t="s">
        <v>409</v>
      </c>
      <c r="E34" s="236" t="s">
        <v>22</v>
      </c>
      <c r="F34" s="179"/>
      <c r="G34" s="180"/>
      <c r="H34" s="181"/>
      <c r="I34" s="181"/>
      <c r="J34" s="176"/>
      <c r="K34" s="182"/>
      <c r="L34" s="182"/>
      <c r="M34" s="182"/>
      <c r="N34" s="182"/>
      <c r="O34" s="182"/>
      <c r="P34" s="175"/>
      <c r="Q34" s="302"/>
      <c r="R34" s="305"/>
      <c r="S34" s="305"/>
      <c r="T34" s="305"/>
      <c r="U34" s="190"/>
    </row>
    <row r="35" spans="2:25" ht="12" customHeight="1" x14ac:dyDescent="0.25">
      <c r="B35" s="176">
        <v>24</v>
      </c>
      <c r="C35" s="103">
        <v>23118415</v>
      </c>
      <c r="D35" s="200" t="s">
        <v>410</v>
      </c>
      <c r="E35" s="236" t="s">
        <v>21</v>
      </c>
      <c r="F35" s="179"/>
      <c r="G35" s="180"/>
      <c r="H35" s="181"/>
      <c r="I35" s="181"/>
      <c r="J35" s="176"/>
      <c r="K35" s="182"/>
      <c r="L35" s="182"/>
      <c r="M35" s="182"/>
      <c r="N35" s="182"/>
      <c r="O35" s="182"/>
      <c r="P35" s="175"/>
      <c r="Q35" s="302"/>
      <c r="R35" s="305"/>
      <c r="S35" s="305"/>
      <c r="T35" s="305"/>
      <c r="U35" s="190"/>
    </row>
    <row r="36" spans="2:25" ht="12" customHeight="1" x14ac:dyDescent="0.25">
      <c r="B36" s="176">
        <v>25</v>
      </c>
      <c r="C36" s="103">
        <v>23118416</v>
      </c>
      <c r="D36" s="200" t="s">
        <v>411</v>
      </c>
      <c r="E36" s="236" t="s">
        <v>21</v>
      </c>
      <c r="F36" s="179"/>
      <c r="G36" s="180"/>
      <c r="H36" s="181"/>
      <c r="I36" s="181"/>
      <c r="J36" s="176"/>
      <c r="K36" s="182"/>
      <c r="L36" s="182"/>
      <c r="M36" s="182"/>
      <c r="N36" s="182"/>
      <c r="O36" s="182"/>
      <c r="P36" s="175"/>
      <c r="Q36" s="303"/>
      <c r="R36" s="306"/>
      <c r="S36" s="306"/>
      <c r="T36" s="306"/>
    </row>
    <row r="37" spans="2:25" ht="12" customHeight="1" x14ac:dyDescent="0.25">
      <c r="B37" s="176">
        <v>26</v>
      </c>
      <c r="C37" s="103">
        <v>23118417</v>
      </c>
      <c r="D37" s="200" t="s">
        <v>412</v>
      </c>
      <c r="E37" s="236" t="s">
        <v>21</v>
      </c>
      <c r="F37" s="179"/>
      <c r="G37" s="180"/>
      <c r="H37" s="181"/>
      <c r="I37" s="181"/>
      <c r="J37" s="176"/>
      <c r="K37" s="182"/>
      <c r="L37" s="182"/>
      <c r="M37" s="182"/>
      <c r="N37" s="182"/>
      <c r="O37" s="182"/>
      <c r="P37" s="175"/>
      <c r="Q37" s="301">
        <v>6</v>
      </c>
      <c r="R37" s="304"/>
      <c r="S37" s="304"/>
      <c r="T37" s="304"/>
      <c r="U37" s="190"/>
    </row>
    <row r="38" spans="2:25" ht="12" customHeight="1" x14ac:dyDescent="0.25">
      <c r="B38" s="176">
        <v>27</v>
      </c>
      <c r="C38" s="103">
        <v>23118418</v>
      </c>
      <c r="D38" s="200" t="s">
        <v>413</v>
      </c>
      <c r="E38" s="236" t="s">
        <v>21</v>
      </c>
      <c r="F38" s="179"/>
      <c r="G38" s="180"/>
      <c r="H38" s="181"/>
      <c r="I38" s="181"/>
      <c r="J38" s="176"/>
      <c r="K38" s="182"/>
      <c r="L38" s="182"/>
      <c r="M38" s="182"/>
      <c r="N38" s="182"/>
      <c r="O38" s="182"/>
      <c r="P38" s="175"/>
      <c r="Q38" s="302"/>
      <c r="R38" s="305"/>
      <c r="S38" s="305"/>
      <c r="T38" s="305"/>
      <c r="U38" s="190"/>
    </row>
    <row r="39" spans="2:25" ht="12" customHeight="1" x14ac:dyDescent="0.25">
      <c r="B39" s="176">
        <v>28</v>
      </c>
      <c r="C39" s="103">
        <v>23118419</v>
      </c>
      <c r="D39" s="200" t="s">
        <v>414</v>
      </c>
      <c r="E39" s="236" t="s">
        <v>21</v>
      </c>
      <c r="F39" s="179"/>
      <c r="G39" s="180"/>
      <c r="H39" s="181"/>
      <c r="I39" s="181"/>
      <c r="J39" s="176"/>
      <c r="K39" s="182"/>
      <c r="L39" s="182"/>
      <c r="M39" s="182"/>
      <c r="N39" s="182"/>
      <c r="O39" s="182"/>
      <c r="P39" s="175"/>
      <c r="Q39" s="302"/>
      <c r="R39" s="305"/>
      <c r="S39" s="305"/>
      <c r="T39" s="305"/>
      <c r="U39" s="190"/>
      <c r="W39" s="202"/>
      <c r="X39" s="197"/>
      <c r="Y39" s="197"/>
    </row>
    <row r="40" spans="2:25" ht="12" customHeight="1" x14ac:dyDescent="0.25">
      <c r="B40" s="176">
        <v>29</v>
      </c>
      <c r="C40" s="103">
        <v>23118420</v>
      </c>
      <c r="D40" s="200" t="s">
        <v>415</v>
      </c>
      <c r="E40" s="236" t="s">
        <v>21</v>
      </c>
      <c r="F40" s="179"/>
      <c r="G40" s="180"/>
      <c r="H40" s="181"/>
      <c r="I40" s="181"/>
      <c r="J40" s="176"/>
      <c r="K40" s="182"/>
      <c r="L40" s="182"/>
      <c r="M40" s="182"/>
      <c r="N40" s="182"/>
      <c r="O40" s="182"/>
      <c r="P40" s="175"/>
      <c r="Q40" s="302"/>
      <c r="R40" s="305"/>
      <c r="S40" s="305"/>
      <c r="T40" s="305"/>
      <c r="U40" s="190"/>
      <c r="W40" s="203"/>
      <c r="X40" s="197"/>
      <c r="Y40" s="197"/>
    </row>
    <row r="41" spans="2:25" ht="12" customHeight="1" x14ac:dyDescent="0.25">
      <c r="B41" s="176">
        <v>30</v>
      </c>
      <c r="C41" s="103">
        <v>23118421</v>
      </c>
      <c r="D41" s="200" t="s">
        <v>416</v>
      </c>
      <c r="E41" s="236" t="s">
        <v>22</v>
      </c>
      <c r="F41" s="179"/>
      <c r="G41" s="180"/>
      <c r="H41" s="181"/>
      <c r="I41" s="181"/>
      <c r="J41" s="176"/>
      <c r="K41" s="182"/>
      <c r="L41" s="182"/>
      <c r="M41" s="182"/>
      <c r="N41" s="182"/>
      <c r="O41" s="182"/>
      <c r="P41" s="175"/>
      <c r="Q41" s="303"/>
      <c r="R41" s="306"/>
      <c r="S41" s="306"/>
      <c r="T41" s="306"/>
      <c r="U41" s="190"/>
      <c r="W41" s="202"/>
      <c r="X41" s="197"/>
      <c r="Y41" s="197"/>
    </row>
    <row r="42" spans="2:25" ht="12" customHeight="1" x14ac:dyDescent="0.25">
      <c r="B42" s="176">
        <v>31</v>
      </c>
      <c r="C42" s="103">
        <v>23118422</v>
      </c>
      <c r="D42" s="200" t="s">
        <v>417</v>
      </c>
      <c r="E42" s="236" t="s">
        <v>21</v>
      </c>
      <c r="F42" s="179"/>
      <c r="G42" s="180"/>
      <c r="H42" s="181"/>
      <c r="I42" s="181"/>
      <c r="J42" s="176"/>
      <c r="K42" s="182"/>
      <c r="L42" s="182"/>
      <c r="M42" s="182"/>
      <c r="N42" s="182"/>
      <c r="O42" s="182"/>
      <c r="P42" s="175"/>
      <c r="Q42" s="301">
        <v>7</v>
      </c>
      <c r="R42" s="304"/>
      <c r="S42" s="304"/>
      <c r="T42" s="304"/>
      <c r="U42" s="190"/>
      <c r="W42" s="203"/>
      <c r="X42" s="197"/>
      <c r="Y42" s="197"/>
    </row>
    <row r="43" spans="2:25" ht="12" customHeight="1" x14ac:dyDescent="0.25">
      <c r="B43" s="176">
        <v>32</v>
      </c>
      <c r="C43" s="103">
        <v>23118423</v>
      </c>
      <c r="D43" s="200" t="s">
        <v>418</v>
      </c>
      <c r="E43" s="236" t="s">
        <v>22</v>
      </c>
      <c r="F43" s="179"/>
      <c r="G43" s="180"/>
      <c r="H43" s="181"/>
      <c r="I43" s="181"/>
      <c r="J43" s="176"/>
      <c r="K43" s="182"/>
      <c r="L43" s="182"/>
      <c r="M43" s="182"/>
      <c r="N43" s="182"/>
      <c r="O43" s="182"/>
      <c r="P43" s="175"/>
      <c r="Q43" s="302"/>
      <c r="R43" s="305"/>
      <c r="S43" s="305"/>
      <c r="T43" s="305"/>
      <c r="U43" s="190"/>
      <c r="W43" s="202"/>
      <c r="X43" s="197"/>
      <c r="Y43" s="197"/>
    </row>
    <row r="44" spans="2:25" ht="12" customHeight="1" x14ac:dyDescent="0.25">
      <c r="B44" s="176">
        <v>33</v>
      </c>
      <c r="C44" s="103">
        <v>23118424</v>
      </c>
      <c r="D44" s="200" t="s">
        <v>419</v>
      </c>
      <c r="E44" s="236" t="s">
        <v>21</v>
      </c>
      <c r="F44" s="179"/>
      <c r="G44" s="180"/>
      <c r="H44" s="181"/>
      <c r="I44" s="181"/>
      <c r="J44" s="176"/>
      <c r="K44" s="182"/>
      <c r="L44" s="182"/>
      <c r="M44" s="182"/>
      <c r="N44" s="182"/>
      <c r="O44" s="182"/>
      <c r="P44" s="175"/>
      <c r="Q44" s="302"/>
      <c r="R44" s="305"/>
      <c r="S44" s="305"/>
      <c r="T44" s="305"/>
      <c r="U44" s="190"/>
      <c r="W44" s="203"/>
      <c r="X44" s="197"/>
      <c r="Y44" s="197"/>
    </row>
    <row r="45" spans="2:25" ht="12" customHeight="1" x14ac:dyDescent="0.25">
      <c r="B45" s="176">
        <v>34</v>
      </c>
      <c r="C45" s="103">
        <v>23118425</v>
      </c>
      <c r="D45" s="200" t="s">
        <v>420</v>
      </c>
      <c r="E45" s="236" t="s">
        <v>21</v>
      </c>
      <c r="F45" s="179"/>
      <c r="G45" s="180"/>
      <c r="H45" s="181"/>
      <c r="I45" s="181"/>
      <c r="J45" s="176"/>
      <c r="K45" s="182"/>
      <c r="L45" s="182"/>
      <c r="M45" s="182"/>
      <c r="N45" s="182"/>
      <c r="O45" s="182"/>
      <c r="P45" s="175"/>
      <c r="Q45" s="302"/>
      <c r="R45" s="305"/>
      <c r="S45" s="305"/>
      <c r="T45" s="305"/>
      <c r="U45" s="190"/>
      <c r="W45" s="203"/>
      <c r="X45" s="197"/>
      <c r="Y45" s="197"/>
    </row>
    <row r="46" spans="2:25" ht="12" customHeight="1" x14ac:dyDescent="0.25">
      <c r="B46" s="176">
        <v>35</v>
      </c>
      <c r="C46" s="103">
        <v>23118426</v>
      </c>
      <c r="D46" s="200" t="s">
        <v>421</v>
      </c>
      <c r="E46" s="236" t="s">
        <v>21</v>
      </c>
      <c r="F46" s="179"/>
      <c r="G46" s="180"/>
      <c r="H46" s="181"/>
      <c r="I46" s="181"/>
      <c r="J46" s="176"/>
      <c r="K46" s="182"/>
      <c r="L46" s="182"/>
      <c r="M46" s="182"/>
      <c r="N46" s="182"/>
      <c r="O46" s="182"/>
      <c r="P46" s="175"/>
      <c r="Q46" s="302"/>
      <c r="R46" s="305"/>
      <c r="S46" s="305"/>
      <c r="T46" s="305"/>
      <c r="U46" s="190"/>
      <c r="W46" s="202"/>
      <c r="X46" s="197"/>
      <c r="Y46" s="197"/>
    </row>
    <row r="47" spans="2:25" ht="12" customHeight="1" x14ac:dyDescent="0.25">
      <c r="B47" s="176">
        <v>36</v>
      </c>
      <c r="C47" s="103">
        <v>23118427</v>
      </c>
      <c r="D47" s="200" t="s">
        <v>422</v>
      </c>
      <c r="E47" s="236" t="s">
        <v>21</v>
      </c>
      <c r="F47" s="179"/>
      <c r="G47" s="180"/>
      <c r="H47" s="181"/>
      <c r="I47" s="181"/>
      <c r="J47" s="176"/>
      <c r="K47" s="182"/>
      <c r="L47" s="182"/>
      <c r="M47" s="182"/>
      <c r="N47" s="182"/>
      <c r="O47" s="182"/>
      <c r="P47" s="175"/>
      <c r="Q47" s="303"/>
      <c r="R47" s="306"/>
      <c r="S47" s="306"/>
      <c r="T47" s="306"/>
      <c r="U47" s="190"/>
    </row>
    <row r="48" spans="2:25" ht="12" customHeight="1" x14ac:dyDescent="0.25">
      <c r="B48" s="205"/>
      <c r="C48" s="206"/>
      <c r="D48" s="200"/>
      <c r="E48" s="207"/>
      <c r="F48" s="208"/>
      <c r="G48" s="181"/>
      <c r="H48" s="181"/>
      <c r="I48" s="181"/>
      <c r="J48" s="176"/>
      <c r="K48" s="182"/>
      <c r="L48" s="182"/>
      <c r="M48" s="182"/>
      <c r="N48" s="182"/>
      <c r="O48" s="182"/>
      <c r="P48" s="175"/>
      <c r="Q48" s="301">
        <v>8</v>
      </c>
      <c r="R48" s="304"/>
      <c r="S48" s="304"/>
      <c r="T48" s="304"/>
      <c r="U48" s="190"/>
    </row>
    <row r="49" spans="2:26" ht="12" customHeight="1" x14ac:dyDescent="0.25">
      <c r="B49" s="205"/>
      <c r="C49" s="206"/>
      <c r="D49" s="176"/>
      <c r="E49" s="207"/>
      <c r="F49" s="208"/>
      <c r="G49" s="181"/>
      <c r="H49" s="181"/>
      <c r="I49" s="181"/>
      <c r="J49" s="176"/>
      <c r="K49" s="182"/>
      <c r="L49" s="182"/>
      <c r="M49" s="182"/>
      <c r="N49" s="182"/>
      <c r="O49" s="182"/>
      <c r="P49" s="175"/>
      <c r="Q49" s="302"/>
      <c r="R49" s="305"/>
      <c r="S49" s="305"/>
      <c r="T49" s="305"/>
      <c r="U49" s="190"/>
    </row>
    <row r="50" spans="2:26" ht="12" customHeight="1" x14ac:dyDescent="0.25">
      <c r="B50" s="205"/>
      <c r="C50" s="206"/>
      <c r="D50" s="176"/>
      <c r="E50" s="207"/>
      <c r="F50" s="208"/>
      <c r="G50" s="181"/>
      <c r="H50" s="181"/>
      <c r="I50" s="181"/>
      <c r="J50" s="176"/>
      <c r="K50" s="182"/>
      <c r="L50" s="182"/>
      <c r="M50" s="182"/>
      <c r="N50" s="182"/>
      <c r="O50" s="182"/>
      <c r="P50" s="175"/>
      <c r="Q50" s="302"/>
      <c r="R50" s="305"/>
      <c r="S50" s="305"/>
      <c r="T50" s="305"/>
      <c r="U50" s="190"/>
    </row>
    <row r="51" spans="2:26" ht="12" customHeight="1" x14ac:dyDescent="0.25">
      <c r="B51" s="205"/>
      <c r="C51" s="206"/>
      <c r="D51" s="176"/>
      <c r="E51" s="207"/>
      <c r="F51" s="208"/>
      <c r="G51" s="181"/>
      <c r="H51" s="181"/>
      <c r="I51" s="181"/>
      <c r="J51" s="176"/>
      <c r="K51" s="182"/>
      <c r="L51" s="182"/>
      <c r="M51" s="182"/>
      <c r="N51" s="182"/>
      <c r="O51" s="182"/>
      <c r="P51" s="175"/>
      <c r="Q51" s="302"/>
      <c r="R51" s="305"/>
      <c r="S51" s="305"/>
      <c r="T51" s="305"/>
      <c r="U51" s="190"/>
      <c r="V51" s="194"/>
      <c r="W51" s="195"/>
      <c r="X51" s="197"/>
      <c r="Y51" s="197"/>
      <c r="Z51" s="209"/>
    </row>
    <row r="52" spans="2:26" ht="12" customHeight="1" x14ac:dyDescent="0.25">
      <c r="B52" s="205"/>
      <c r="C52" s="206"/>
      <c r="D52" s="176"/>
      <c r="E52" s="207"/>
      <c r="F52" s="208"/>
      <c r="G52" s="181"/>
      <c r="H52" s="181"/>
      <c r="I52" s="181"/>
      <c r="J52" s="176"/>
      <c r="K52" s="182"/>
      <c r="L52" s="182"/>
      <c r="M52" s="182"/>
      <c r="N52" s="182"/>
      <c r="O52" s="182"/>
      <c r="P52" s="175"/>
      <c r="Q52" s="302"/>
      <c r="R52" s="305"/>
      <c r="S52" s="305"/>
      <c r="T52" s="305"/>
      <c r="U52" s="190"/>
    </row>
    <row r="53" spans="2:26" ht="12" customHeight="1" x14ac:dyDescent="0.25">
      <c r="B53" s="205"/>
      <c r="C53" s="206"/>
      <c r="D53" s="176"/>
      <c r="E53" s="207"/>
      <c r="F53" s="208"/>
      <c r="G53" s="181"/>
      <c r="H53" s="181"/>
      <c r="I53" s="181"/>
      <c r="J53" s="176"/>
      <c r="K53" s="182"/>
      <c r="L53" s="182"/>
      <c r="M53" s="182"/>
      <c r="N53" s="182"/>
      <c r="O53" s="182"/>
      <c r="P53" s="175"/>
      <c r="Q53" s="303"/>
      <c r="R53" s="306"/>
      <c r="S53" s="306"/>
      <c r="T53" s="306"/>
      <c r="U53" s="190"/>
    </row>
    <row r="54" spans="2:26" ht="12" customHeight="1" x14ac:dyDescent="0.25">
      <c r="B54" s="205"/>
      <c r="C54" s="206"/>
      <c r="D54" s="176"/>
      <c r="E54" s="207"/>
      <c r="F54" s="208"/>
      <c r="G54" s="181"/>
      <c r="H54" s="181"/>
      <c r="I54" s="181"/>
      <c r="J54" s="176"/>
      <c r="K54" s="182"/>
      <c r="L54" s="182"/>
      <c r="M54" s="182"/>
      <c r="N54" s="182"/>
      <c r="O54" s="182"/>
      <c r="P54" s="175"/>
      <c r="Q54" s="301">
        <v>9</v>
      </c>
      <c r="R54" s="210"/>
      <c r="S54" s="210"/>
      <c r="T54" s="210"/>
      <c r="U54" s="175"/>
    </row>
    <row r="55" spans="2:26" ht="12" customHeight="1" x14ac:dyDescent="0.25">
      <c r="B55" s="205"/>
      <c r="C55" s="206"/>
      <c r="D55" s="176"/>
      <c r="E55" s="207"/>
      <c r="F55" s="208"/>
      <c r="G55" s="181"/>
      <c r="H55" s="181"/>
      <c r="I55" s="181"/>
      <c r="J55" s="176"/>
      <c r="K55" s="182"/>
      <c r="L55" s="182"/>
      <c r="M55" s="182"/>
      <c r="N55" s="182"/>
      <c r="O55" s="182"/>
      <c r="P55" s="175"/>
      <c r="Q55" s="302"/>
      <c r="R55" s="211"/>
      <c r="S55" s="211"/>
      <c r="T55" s="211"/>
      <c r="U55" s="175"/>
    </row>
    <row r="56" spans="2:26" ht="12" customHeight="1" x14ac:dyDescent="0.25">
      <c r="B56" s="205"/>
      <c r="C56" s="206"/>
      <c r="D56" s="176"/>
      <c r="E56" s="207"/>
      <c r="F56" s="208"/>
      <c r="G56" s="181"/>
      <c r="H56" s="181"/>
      <c r="I56" s="181"/>
      <c r="J56" s="176"/>
      <c r="K56" s="182"/>
      <c r="L56" s="182"/>
      <c r="M56" s="182"/>
      <c r="N56" s="182"/>
      <c r="O56" s="182"/>
      <c r="P56" s="175"/>
      <c r="Q56" s="302"/>
      <c r="R56" s="211"/>
      <c r="S56" s="211"/>
      <c r="T56" s="211"/>
      <c r="U56" s="175"/>
    </row>
    <row r="57" spans="2:26" ht="12" customHeight="1" x14ac:dyDescent="0.25">
      <c r="B57" s="205"/>
      <c r="C57" s="206"/>
      <c r="D57" s="176"/>
      <c r="E57" s="207"/>
      <c r="F57" s="208"/>
      <c r="G57" s="181"/>
      <c r="H57" s="181"/>
      <c r="I57" s="181"/>
      <c r="J57" s="176"/>
      <c r="K57" s="182"/>
      <c r="L57" s="182"/>
      <c r="M57" s="182"/>
      <c r="N57" s="182"/>
      <c r="O57" s="182"/>
      <c r="P57" s="175"/>
      <c r="Q57" s="302"/>
      <c r="R57" s="211"/>
      <c r="S57" s="211"/>
      <c r="T57" s="211"/>
      <c r="U57" s="175"/>
    </row>
    <row r="58" spans="2:26" ht="12" customHeight="1" x14ac:dyDescent="0.25">
      <c r="B58" s="212"/>
      <c r="C58" s="213"/>
      <c r="D58" s="214"/>
      <c r="E58" s="215"/>
      <c r="F58" s="216"/>
      <c r="G58" s="217"/>
      <c r="H58" s="217"/>
      <c r="I58" s="217"/>
      <c r="J58" s="214"/>
      <c r="K58" s="218"/>
      <c r="L58" s="218"/>
      <c r="M58" s="218"/>
      <c r="N58" s="218"/>
      <c r="O58" s="218"/>
      <c r="P58" s="219"/>
      <c r="Q58" s="303"/>
      <c r="R58" s="220"/>
      <c r="S58" s="220"/>
      <c r="T58" s="220"/>
      <c r="U58" s="175"/>
    </row>
    <row r="59" spans="2:26" ht="12" customHeight="1" x14ac:dyDescent="0.25">
      <c r="B59" s="221"/>
      <c r="C59" s="190"/>
      <c r="D59" s="175"/>
      <c r="E59" s="221"/>
      <c r="F59" s="221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222"/>
      <c r="R59" s="175"/>
      <c r="S59" s="175"/>
      <c r="T59" s="175"/>
      <c r="U59" s="175"/>
    </row>
    <row r="60" spans="2:26" ht="12.75" customHeight="1" x14ac:dyDescent="0.25">
      <c r="B60" s="223" t="s">
        <v>23</v>
      </c>
      <c r="C60" s="224"/>
      <c r="D60" s="223"/>
      <c r="E60" s="223">
        <f>COUNTIF(E12:E58,"L")</f>
        <v>7</v>
      </c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</row>
    <row r="61" spans="2:26" ht="13.5" customHeight="1" x14ac:dyDescent="0.25">
      <c r="B61" s="223" t="s">
        <v>24</v>
      </c>
      <c r="C61" s="224"/>
      <c r="D61" s="223"/>
      <c r="E61" s="223">
        <f>COUNTIF(E12:E58,"P")</f>
        <v>29</v>
      </c>
      <c r="F61" s="223"/>
      <c r="G61" s="223"/>
      <c r="H61" s="223"/>
      <c r="I61" s="223"/>
      <c r="J61" s="223"/>
      <c r="K61" s="223"/>
      <c r="L61" s="223"/>
      <c r="M61" s="223"/>
      <c r="N61" s="223"/>
      <c r="O61" s="223"/>
      <c r="P61" s="223"/>
      <c r="Q61" s="223"/>
      <c r="R61" s="223"/>
      <c r="S61" s="223"/>
      <c r="T61" s="223"/>
      <c r="U61" s="223"/>
    </row>
    <row r="62" spans="2:26" x14ac:dyDescent="0.25">
      <c r="B62" s="223" t="s">
        <v>25</v>
      </c>
      <c r="C62" s="224"/>
      <c r="D62" s="223"/>
      <c r="E62" s="223">
        <f>SUM(E60:E61)</f>
        <v>36</v>
      </c>
      <c r="F62" s="223"/>
      <c r="G62" s="223"/>
      <c r="H62" s="223"/>
      <c r="I62" s="223"/>
      <c r="J62" s="223"/>
      <c r="K62" s="223"/>
      <c r="L62" s="223"/>
      <c r="M62" s="223"/>
      <c r="N62" s="223"/>
      <c r="O62" s="223"/>
      <c r="P62" s="223"/>
      <c r="Q62" s="223"/>
      <c r="R62" s="223"/>
      <c r="S62" s="223"/>
      <c r="T62" s="223"/>
      <c r="U62" s="223"/>
    </row>
    <row r="63" spans="2:26" ht="7.5" customHeight="1" x14ac:dyDescent="0.25">
      <c r="B63" s="223"/>
      <c r="C63" s="224"/>
      <c r="D63" s="223"/>
      <c r="E63" s="223"/>
      <c r="F63" s="223"/>
      <c r="G63" s="223"/>
      <c r="H63" s="223"/>
      <c r="I63" s="223"/>
      <c r="J63" s="223"/>
      <c r="K63" s="223"/>
      <c r="L63" s="223"/>
      <c r="M63" s="223"/>
      <c r="N63" s="223"/>
      <c r="O63" s="223"/>
      <c r="P63" s="223"/>
      <c r="Q63" s="223"/>
      <c r="R63" s="223"/>
      <c r="S63" s="223"/>
      <c r="T63" s="223"/>
      <c r="U63" s="223"/>
    </row>
    <row r="64" spans="2:26" x14ac:dyDescent="0.25">
      <c r="B64" s="223"/>
      <c r="C64" s="224"/>
      <c r="D64" s="223" t="s">
        <v>26</v>
      </c>
      <c r="E64" s="223"/>
      <c r="F64" s="223"/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25" t="str">
        <f>'REKAP  X'!H3</f>
        <v>Mataram,                         2023</v>
      </c>
      <c r="R64" s="223"/>
      <c r="S64" s="223"/>
      <c r="T64" s="223"/>
      <c r="U64" s="223"/>
    </row>
    <row r="65" spans="2:21" x14ac:dyDescent="0.25">
      <c r="B65" s="223"/>
      <c r="C65" s="224"/>
      <c r="D65" s="223" t="s">
        <v>27</v>
      </c>
      <c r="E65" s="223"/>
      <c r="F65" s="223"/>
      <c r="G65" s="223"/>
      <c r="H65" s="223"/>
      <c r="I65" s="223"/>
      <c r="J65" s="223"/>
      <c r="K65" s="223"/>
      <c r="L65" s="223"/>
      <c r="M65" s="223"/>
      <c r="N65" s="223"/>
      <c r="O65" s="223"/>
      <c r="P65" s="223"/>
      <c r="Q65" s="223" t="s">
        <v>28</v>
      </c>
      <c r="R65" s="223"/>
      <c r="S65" s="223"/>
      <c r="T65" s="223"/>
      <c r="U65" s="223"/>
    </row>
    <row r="66" spans="2:21" x14ac:dyDescent="0.25">
      <c r="B66" s="223"/>
      <c r="C66" s="224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3"/>
    </row>
    <row r="67" spans="2:21" ht="6" customHeight="1" x14ac:dyDescent="0.25">
      <c r="B67" s="223"/>
      <c r="C67" s="224"/>
      <c r="D67" s="223"/>
      <c r="E67" s="223"/>
      <c r="F67" s="223"/>
      <c r="G67" s="223"/>
      <c r="H67" s="223"/>
      <c r="I67" s="223"/>
      <c r="J67" s="223"/>
      <c r="K67" s="223"/>
      <c r="L67" s="223"/>
      <c r="M67" s="223"/>
      <c r="N67" s="223"/>
      <c r="O67" s="223"/>
      <c r="P67" s="223"/>
      <c r="Q67" s="223"/>
      <c r="R67" s="223"/>
      <c r="S67" s="223"/>
      <c r="T67" s="223"/>
      <c r="U67" s="223"/>
    </row>
    <row r="68" spans="2:21" ht="9" customHeight="1" x14ac:dyDescent="0.25">
      <c r="B68" s="223"/>
      <c r="C68" s="224"/>
      <c r="D68" s="223"/>
      <c r="E68" s="223"/>
      <c r="F68" s="223"/>
      <c r="G68" s="223"/>
      <c r="H68" s="223"/>
      <c r="I68" s="223"/>
      <c r="J68" s="223"/>
      <c r="K68" s="223"/>
      <c r="L68" s="223"/>
      <c r="M68" s="223"/>
      <c r="N68" s="223"/>
      <c r="O68" s="223"/>
      <c r="P68" s="223"/>
      <c r="Q68" s="223"/>
      <c r="R68" s="223"/>
      <c r="S68" s="223"/>
      <c r="T68" s="223"/>
      <c r="U68" s="223"/>
    </row>
    <row r="69" spans="2:21" x14ac:dyDescent="0.25">
      <c r="B69" s="223"/>
      <c r="C69" s="224"/>
      <c r="D69" s="226" t="s">
        <v>619</v>
      </c>
      <c r="E69" s="223"/>
      <c r="F69" s="223"/>
      <c r="G69" s="223"/>
      <c r="H69" s="223"/>
      <c r="I69" s="223"/>
      <c r="J69" s="223"/>
      <c r="K69" s="223"/>
      <c r="L69" s="223"/>
      <c r="M69" s="223"/>
      <c r="N69" s="223"/>
      <c r="O69" s="223"/>
      <c r="P69" s="223"/>
      <c r="Q69" s="223" t="s">
        <v>31</v>
      </c>
      <c r="R69" s="223"/>
      <c r="S69" s="223"/>
      <c r="T69" s="223"/>
      <c r="U69" s="223"/>
    </row>
    <row r="70" spans="2:21" x14ac:dyDescent="0.25">
      <c r="B70" s="223"/>
      <c r="C70" s="224"/>
      <c r="D70" s="223" t="s">
        <v>29</v>
      </c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 t="s">
        <v>30</v>
      </c>
      <c r="R70" s="223"/>
      <c r="S70" s="223"/>
      <c r="T70" s="223"/>
      <c r="U70" s="223"/>
    </row>
  </sheetData>
  <mergeCells count="46">
    <mergeCell ref="Q54:Q58"/>
    <mergeCell ref="Q42:Q47"/>
    <mergeCell ref="R42:R47"/>
    <mergeCell ref="S42:S47"/>
    <mergeCell ref="T42:T47"/>
    <mergeCell ref="Q48:Q53"/>
    <mergeCell ref="R48:R53"/>
    <mergeCell ref="S48:S53"/>
    <mergeCell ref="T48:T53"/>
    <mergeCell ref="Q32:Q36"/>
    <mergeCell ref="R32:R36"/>
    <mergeCell ref="S32:S36"/>
    <mergeCell ref="T32:T36"/>
    <mergeCell ref="Q37:Q41"/>
    <mergeCell ref="R37:R41"/>
    <mergeCell ref="S37:S41"/>
    <mergeCell ref="T37:T41"/>
    <mergeCell ref="Q27:Q31"/>
    <mergeCell ref="R27:R31"/>
    <mergeCell ref="S27:S31"/>
    <mergeCell ref="T27:T31"/>
    <mergeCell ref="Q12:Q16"/>
    <mergeCell ref="R12:R16"/>
    <mergeCell ref="S12:S16"/>
    <mergeCell ref="T12:T16"/>
    <mergeCell ref="T17:T21"/>
    <mergeCell ref="Q22:Q26"/>
    <mergeCell ref="R22:R26"/>
    <mergeCell ref="S22:S26"/>
    <mergeCell ref="T22:T26"/>
    <mergeCell ref="U12:AA12"/>
    <mergeCell ref="V13:W13"/>
    <mergeCell ref="Z13:Z18"/>
    <mergeCell ref="Q17:Q21"/>
    <mergeCell ref="R17:R21"/>
    <mergeCell ref="S17:S21"/>
    <mergeCell ref="B7:T7"/>
    <mergeCell ref="B10:B11"/>
    <mergeCell ref="C10:C11"/>
    <mergeCell ref="D10:D11"/>
    <mergeCell ref="E10:E11"/>
    <mergeCell ref="F10:F11"/>
    <mergeCell ref="G10:O10"/>
    <mergeCell ref="R10:R11"/>
    <mergeCell ref="S10:S11"/>
    <mergeCell ref="T10:T11"/>
  </mergeCells>
  <conditionalFormatting sqref="W40:W41 W43">
    <cfRule type="expression" dxfId="849" priority="6" stopIfTrue="1">
      <formula>MOD(ROW(),2)</formula>
    </cfRule>
  </conditionalFormatting>
  <conditionalFormatting sqref="D19:D22">
    <cfRule type="expression" dxfId="848" priority="5" stopIfTrue="1">
      <formula>MOD(ROW(),2)</formula>
    </cfRule>
  </conditionalFormatting>
  <conditionalFormatting sqref="D23:D24">
    <cfRule type="expression" dxfId="847" priority="4" stopIfTrue="1">
      <formula>MOD(ROW(),2)</formula>
    </cfRule>
  </conditionalFormatting>
  <conditionalFormatting sqref="D43">
    <cfRule type="expression" dxfId="846" priority="3" stopIfTrue="1">
      <formula>MOD(ROW(),2)</formula>
    </cfRule>
  </conditionalFormatting>
  <conditionalFormatting sqref="D44">
    <cfRule type="expression" dxfId="845" priority="2" stopIfTrue="1">
      <formula>MOD(ROW(),2)</formula>
    </cfRule>
  </conditionalFormatting>
  <conditionalFormatting sqref="D45:D46">
    <cfRule type="expression" dxfId="844" priority="1" stopIfTrue="1">
      <formula>MOD(ROW(),2)</formula>
    </cfRule>
  </conditionalFormatting>
  <pageMargins left="0.23622047244094491" right="0.23622047244094491" top="0.74803149606299213" bottom="0.78740157480314965" header="0.31496062992125984" footer="0.31496062992125984"/>
  <pageSetup paperSize="9" scale="90" orientation="portrait" horizontalDpi="360" verticalDpi="360" r:id="rId1"/>
  <colBreaks count="1" manualBreakCount="1">
    <brk id="20" max="69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6:AA70"/>
  <sheetViews>
    <sheetView view="pageBreakPreview" topLeftCell="A22" zoomScaleNormal="100" zoomScaleSheetLayoutView="100" workbookViewId="0">
      <selection activeCell="C47" sqref="C47"/>
    </sheetView>
  </sheetViews>
  <sheetFormatPr defaultRowHeight="15" x14ac:dyDescent="0.25"/>
  <cols>
    <col min="1" max="1" width="4.42578125" style="158" customWidth="1"/>
    <col min="2" max="2" width="3.140625" style="158" customWidth="1"/>
    <col min="3" max="3" width="9.140625" style="159" customWidth="1"/>
    <col min="4" max="4" width="29.7109375" style="158" customWidth="1"/>
    <col min="5" max="5" width="3.140625" style="158" customWidth="1"/>
    <col min="6" max="6" width="4.28515625" style="158" customWidth="1"/>
    <col min="7" max="15" width="2.7109375" style="158" customWidth="1"/>
    <col min="16" max="16" width="1.42578125" style="158" customWidth="1"/>
    <col min="17" max="17" width="4" style="158" customWidth="1"/>
    <col min="18" max="18" width="5.7109375" style="158" customWidth="1"/>
    <col min="19" max="19" width="9.85546875" style="158" customWidth="1"/>
    <col min="20" max="20" width="6" style="158" customWidth="1"/>
    <col min="21" max="21" width="9.140625" style="158"/>
    <col min="22" max="22" width="19" style="158" customWidth="1"/>
    <col min="23" max="23" width="5" style="158" customWidth="1"/>
    <col min="24" max="24" width="4" style="158" customWidth="1"/>
    <col min="25" max="25" width="10.7109375" style="158" bestFit="1" customWidth="1"/>
    <col min="26" max="16384" width="9.140625" style="158"/>
  </cols>
  <sheetData>
    <row r="6" spans="2:27" ht="6.75" customHeight="1" x14ac:dyDescent="0.25"/>
    <row r="7" spans="2:27" ht="11.25" customHeight="1" x14ac:dyDescent="0.25">
      <c r="B7" s="286" t="str">
        <f>'REKAP  X'!H4</f>
        <v>DAFTAR HADIR SISWA SEMESTER GANJIL DAN JURNAL DIKLAT TAHUN PELAJARAN 2023/2024</v>
      </c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6"/>
      <c r="N7" s="286"/>
      <c r="O7" s="286"/>
      <c r="P7" s="286"/>
      <c r="Q7" s="286"/>
      <c r="R7" s="286"/>
      <c r="S7" s="286"/>
      <c r="T7" s="286"/>
    </row>
    <row r="8" spans="2:27" ht="12.75" customHeight="1" x14ac:dyDescent="0.25">
      <c r="B8" s="161" t="str">
        <f>'TKJ3'!B8</f>
        <v>KELAS        : X</v>
      </c>
      <c r="C8" s="160"/>
      <c r="D8" s="161" t="s">
        <v>75</v>
      </c>
      <c r="E8" s="161"/>
      <c r="F8" s="161"/>
      <c r="G8" s="162"/>
      <c r="H8" s="161"/>
      <c r="I8" s="161"/>
      <c r="J8" s="161"/>
      <c r="K8" s="161"/>
      <c r="L8" s="161" t="str">
        <f>'REKAP  X'!H2</f>
        <v>Hari…………….………Tgl……………………..2023</v>
      </c>
      <c r="M8" s="161"/>
      <c r="N8" s="161"/>
      <c r="O8" s="161"/>
      <c r="P8" s="161"/>
      <c r="Q8" s="161"/>
      <c r="R8" s="161"/>
      <c r="S8" s="161"/>
      <c r="T8" s="161"/>
    </row>
    <row r="9" spans="2:27" ht="7.5" customHeight="1" x14ac:dyDescent="0.25">
      <c r="B9" s="163"/>
      <c r="C9" s="164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W9" s="165"/>
    </row>
    <row r="10" spans="2:27" ht="12" customHeight="1" x14ac:dyDescent="0.25">
      <c r="B10" s="287" t="s">
        <v>1</v>
      </c>
      <c r="C10" s="287" t="s">
        <v>2</v>
      </c>
      <c r="D10" s="287" t="s">
        <v>3</v>
      </c>
      <c r="E10" s="287" t="s">
        <v>4</v>
      </c>
      <c r="F10" s="287" t="s">
        <v>5</v>
      </c>
      <c r="G10" s="290" t="s">
        <v>6</v>
      </c>
      <c r="H10" s="291"/>
      <c r="I10" s="291"/>
      <c r="J10" s="291"/>
      <c r="K10" s="291"/>
      <c r="L10" s="291"/>
      <c r="M10" s="291"/>
      <c r="N10" s="291"/>
      <c r="O10" s="292"/>
      <c r="P10" s="166"/>
      <c r="Q10" s="167" t="s">
        <v>7</v>
      </c>
      <c r="R10" s="293" t="s">
        <v>8</v>
      </c>
      <c r="S10" s="293" t="s">
        <v>9</v>
      </c>
      <c r="T10" s="293" t="s">
        <v>10</v>
      </c>
    </row>
    <row r="11" spans="2:27" ht="12" customHeight="1" x14ac:dyDescent="0.25">
      <c r="B11" s="288"/>
      <c r="C11" s="289"/>
      <c r="D11" s="288"/>
      <c r="E11" s="289"/>
      <c r="F11" s="288"/>
      <c r="G11" s="169" t="s">
        <v>11</v>
      </c>
      <c r="H11" s="169" t="s">
        <v>12</v>
      </c>
      <c r="I11" s="169" t="s">
        <v>13</v>
      </c>
      <c r="J11" s="169" t="s">
        <v>14</v>
      </c>
      <c r="K11" s="169" t="s">
        <v>15</v>
      </c>
      <c r="L11" s="169" t="s">
        <v>16</v>
      </c>
      <c r="M11" s="169" t="s">
        <v>17</v>
      </c>
      <c r="N11" s="169" t="s">
        <v>18</v>
      </c>
      <c r="O11" s="169" t="s">
        <v>19</v>
      </c>
      <c r="P11" s="166"/>
      <c r="Q11" s="167" t="s">
        <v>20</v>
      </c>
      <c r="R11" s="294"/>
      <c r="S11" s="294"/>
      <c r="T11" s="294"/>
    </row>
    <row r="12" spans="2:27" ht="12" customHeight="1" x14ac:dyDescent="0.25">
      <c r="B12" s="170">
        <v>1</v>
      </c>
      <c r="C12" s="103">
        <v>23118428</v>
      </c>
      <c r="D12" s="239" t="s">
        <v>458</v>
      </c>
      <c r="E12" s="240" t="s">
        <v>22</v>
      </c>
      <c r="F12" s="228"/>
      <c r="G12" s="173"/>
      <c r="H12" s="173"/>
      <c r="I12" s="173"/>
      <c r="J12" s="170"/>
      <c r="K12" s="174"/>
      <c r="L12" s="174"/>
      <c r="M12" s="174"/>
      <c r="N12" s="174"/>
      <c r="O12" s="174"/>
      <c r="P12" s="175"/>
      <c r="Q12" s="301">
        <v>1</v>
      </c>
      <c r="R12" s="304"/>
      <c r="S12" s="304"/>
      <c r="T12" s="304"/>
      <c r="U12" s="295" t="s">
        <v>48</v>
      </c>
      <c r="V12" s="295"/>
      <c r="W12" s="295"/>
      <c r="X12" s="295"/>
      <c r="Y12" s="295"/>
      <c r="Z12" s="295"/>
      <c r="AA12" s="296"/>
    </row>
    <row r="13" spans="2:27" ht="12" customHeight="1" x14ac:dyDescent="0.25">
      <c r="B13" s="176">
        <v>2</v>
      </c>
      <c r="C13" s="103">
        <v>23118429</v>
      </c>
      <c r="D13" s="200" t="s">
        <v>459</v>
      </c>
      <c r="E13" s="236" t="s">
        <v>22</v>
      </c>
      <c r="F13" s="229"/>
      <c r="G13" s="181"/>
      <c r="H13" s="181"/>
      <c r="I13" s="181"/>
      <c r="J13" s="176"/>
      <c r="K13" s="182"/>
      <c r="L13" s="182"/>
      <c r="M13" s="182"/>
      <c r="N13" s="182"/>
      <c r="O13" s="182"/>
      <c r="P13" s="175"/>
      <c r="Q13" s="302"/>
      <c r="R13" s="305"/>
      <c r="S13" s="305"/>
      <c r="T13" s="305"/>
      <c r="U13" s="183"/>
      <c r="V13" s="297" t="s">
        <v>54</v>
      </c>
      <c r="W13" s="296"/>
      <c r="X13" s="184" t="s">
        <v>22</v>
      </c>
      <c r="Y13" s="184" t="s">
        <v>21</v>
      </c>
      <c r="Z13" s="298"/>
      <c r="AA13" s="185" t="s">
        <v>64</v>
      </c>
    </row>
    <row r="14" spans="2:27" ht="12" customHeight="1" x14ac:dyDescent="0.25">
      <c r="B14" s="176">
        <v>3</v>
      </c>
      <c r="C14" s="103">
        <v>23118430</v>
      </c>
      <c r="D14" s="200" t="s">
        <v>460</v>
      </c>
      <c r="E14" s="236" t="s">
        <v>21</v>
      </c>
      <c r="F14" s="229"/>
      <c r="G14" s="181"/>
      <c r="H14" s="181"/>
      <c r="I14" s="181"/>
      <c r="J14" s="176"/>
      <c r="K14" s="182"/>
      <c r="L14" s="182"/>
      <c r="M14" s="182"/>
      <c r="N14" s="182"/>
      <c r="O14" s="182"/>
      <c r="P14" s="175"/>
      <c r="Q14" s="302"/>
      <c r="R14" s="305"/>
      <c r="S14" s="305"/>
      <c r="T14" s="305"/>
      <c r="U14" s="183" t="s">
        <v>11</v>
      </c>
      <c r="V14" s="186" t="s">
        <v>65</v>
      </c>
      <c r="W14" s="186">
        <f>COUNTIF(F11:F50,"I")</f>
        <v>0</v>
      </c>
      <c r="X14" s="185">
        <f>COUNTIFS($E$12:$E$48,"L",$F$12:$F$48,"I")</f>
        <v>0</v>
      </c>
      <c r="Y14" s="185">
        <f>COUNTIFS($E$12:$E$48,"P",$F$12:$F$48,"I")</f>
        <v>0</v>
      </c>
      <c r="Z14" s="299"/>
      <c r="AA14" s="187">
        <f>X14+Y14</f>
        <v>0</v>
      </c>
    </row>
    <row r="15" spans="2:27" ht="12" customHeight="1" x14ac:dyDescent="0.25">
      <c r="B15" s="176">
        <v>4</v>
      </c>
      <c r="C15" s="103">
        <v>23118431</v>
      </c>
      <c r="D15" s="200" t="s">
        <v>461</v>
      </c>
      <c r="E15" s="236" t="s">
        <v>21</v>
      </c>
      <c r="F15" s="229"/>
      <c r="G15" s="181"/>
      <c r="H15" s="181"/>
      <c r="I15" s="181"/>
      <c r="J15" s="176"/>
      <c r="K15" s="182"/>
      <c r="L15" s="182"/>
      <c r="M15" s="182"/>
      <c r="N15" s="182"/>
      <c r="O15" s="182"/>
      <c r="P15" s="175"/>
      <c r="Q15" s="302"/>
      <c r="R15" s="305"/>
      <c r="S15" s="305"/>
      <c r="T15" s="305"/>
      <c r="U15" s="183" t="s">
        <v>43</v>
      </c>
      <c r="V15" s="186" t="s">
        <v>66</v>
      </c>
      <c r="W15" s="186">
        <f>COUNTIF(F11:F50,"H")</f>
        <v>0</v>
      </c>
      <c r="X15" s="185">
        <f>COUNTIFS($E$12:$E$48,"L",$F$12:$F$48,"H")</f>
        <v>0</v>
      </c>
      <c r="Y15" s="185">
        <f>COUNTIFS($E$12:$E$48,"P",$F$12:$F$48,"H")</f>
        <v>0</v>
      </c>
      <c r="Z15" s="299"/>
      <c r="AA15" s="187">
        <f t="shared" ref="AA15:AA17" si="0">X15+Y15</f>
        <v>0</v>
      </c>
    </row>
    <row r="16" spans="2:27" ht="12" customHeight="1" x14ac:dyDescent="0.25">
      <c r="B16" s="176">
        <v>5</v>
      </c>
      <c r="C16" s="103">
        <v>23118432</v>
      </c>
      <c r="D16" s="200" t="s">
        <v>462</v>
      </c>
      <c r="E16" s="236" t="s">
        <v>21</v>
      </c>
      <c r="F16" s="229"/>
      <c r="G16" s="181"/>
      <c r="H16" s="181"/>
      <c r="I16" s="181"/>
      <c r="J16" s="176"/>
      <c r="K16" s="182"/>
      <c r="L16" s="182"/>
      <c r="M16" s="182"/>
      <c r="N16" s="182"/>
      <c r="O16" s="182"/>
      <c r="P16" s="175"/>
      <c r="Q16" s="303"/>
      <c r="R16" s="306"/>
      <c r="S16" s="306"/>
      <c r="T16" s="306"/>
      <c r="U16" s="183" t="s">
        <v>53</v>
      </c>
      <c r="V16" s="186" t="s">
        <v>67</v>
      </c>
      <c r="W16" s="186">
        <f>COUNTIF(F11:F50,"KP")</f>
        <v>0</v>
      </c>
      <c r="X16" s="185">
        <f>COUNTIFS($E$12:$E$48,"L",$F$12:$F$48,"KP")</f>
        <v>0</v>
      </c>
      <c r="Y16" s="185">
        <f>COUNTIFS($E$12:$E$48,"P",$F$12:$F$48,"KP")</f>
        <v>0</v>
      </c>
      <c r="Z16" s="299"/>
      <c r="AA16" s="187">
        <f t="shared" si="0"/>
        <v>0</v>
      </c>
    </row>
    <row r="17" spans="2:27" ht="12" customHeight="1" x14ac:dyDescent="0.25">
      <c r="B17" s="176">
        <v>6</v>
      </c>
      <c r="C17" s="103">
        <v>23118433</v>
      </c>
      <c r="D17" s="200" t="s">
        <v>463</v>
      </c>
      <c r="E17" s="236" t="s">
        <v>21</v>
      </c>
      <c r="F17" s="229"/>
      <c r="G17" s="181"/>
      <c r="H17" s="181"/>
      <c r="I17" s="181"/>
      <c r="J17" s="176"/>
      <c r="K17" s="182"/>
      <c r="L17" s="182"/>
      <c r="M17" s="182"/>
      <c r="N17" s="182"/>
      <c r="O17" s="182"/>
      <c r="P17" s="175"/>
      <c r="Q17" s="301">
        <v>2</v>
      </c>
      <c r="R17" s="304"/>
      <c r="S17" s="304"/>
      <c r="T17" s="304"/>
      <c r="U17" s="183" t="s">
        <v>52</v>
      </c>
      <c r="V17" s="186" t="s">
        <v>68</v>
      </c>
      <c r="W17" s="186">
        <f>COUNTIF(F11:F50,"KK")</f>
        <v>0</v>
      </c>
      <c r="X17" s="185">
        <f>COUNTIFS($E$12:$E$48,"L",$F$12:$F$48,"KK")</f>
        <v>0</v>
      </c>
      <c r="Y17" s="185">
        <f>COUNTIFS($E$12:$E$48,"P",$F$12:$F$48,"KK")</f>
        <v>0</v>
      </c>
      <c r="Z17" s="299"/>
      <c r="AA17" s="187">
        <f t="shared" si="0"/>
        <v>0</v>
      </c>
    </row>
    <row r="18" spans="2:27" ht="12" customHeight="1" x14ac:dyDescent="0.25">
      <c r="B18" s="176">
        <v>7</v>
      </c>
      <c r="C18" s="103">
        <v>23118434</v>
      </c>
      <c r="D18" s="200" t="s">
        <v>464</v>
      </c>
      <c r="E18" s="236" t="s">
        <v>21</v>
      </c>
      <c r="F18" s="229"/>
      <c r="G18" s="181"/>
      <c r="H18" s="181"/>
      <c r="I18" s="181"/>
      <c r="J18" s="176"/>
      <c r="K18" s="182"/>
      <c r="L18" s="182"/>
      <c r="M18" s="182"/>
      <c r="N18" s="182"/>
      <c r="O18" s="182"/>
      <c r="P18" s="175"/>
      <c r="Q18" s="302"/>
      <c r="R18" s="305"/>
      <c r="S18" s="305"/>
      <c r="T18" s="305"/>
      <c r="U18" s="183" t="s">
        <v>61</v>
      </c>
      <c r="V18" s="186" t="s">
        <v>62</v>
      </c>
      <c r="W18" s="186">
        <f>COUNTIF(F12:F51,"BD")</f>
        <v>0</v>
      </c>
      <c r="X18" s="185">
        <f>COUNTIFS($E$12:$E$48,"L",$F$12:$F$48,"BD")</f>
        <v>0</v>
      </c>
      <c r="Y18" s="185">
        <f>COUNTIFS($E$12:$E$48,"P",$F$12:$F$48,"BD")</f>
        <v>0</v>
      </c>
      <c r="Z18" s="300"/>
      <c r="AA18" s="187">
        <f>X18+Y18</f>
        <v>0</v>
      </c>
    </row>
    <row r="19" spans="2:27" ht="12" customHeight="1" x14ac:dyDescent="0.25">
      <c r="B19" s="176">
        <v>8</v>
      </c>
      <c r="C19" s="103">
        <v>23118435</v>
      </c>
      <c r="D19" s="200" t="s">
        <v>465</v>
      </c>
      <c r="E19" s="236" t="s">
        <v>21</v>
      </c>
      <c r="F19" s="229"/>
      <c r="G19" s="181"/>
      <c r="H19" s="181"/>
      <c r="I19" s="181"/>
      <c r="J19" s="176"/>
      <c r="K19" s="182"/>
      <c r="L19" s="182"/>
      <c r="M19" s="182"/>
      <c r="N19" s="182"/>
      <c r="O19" s="182"/>
      <c r="P19" s="175"/>
      <c r="Q19" s="302"/>
      <c r="R19" s="305"/>
      <c r="S19" s="305"/>
      <c r="T19" s="305"/>
      <c r="U19" s="183"/>
      <c r="V19" s="188" t="s">
        <v>50</v>
      </c>
      <c r="W19" s="189">
        <f>SUM(W14:W17)</f>
        <v>0</v>
      </c>
      <c r="X19" s="184">
        <f>SUM(X14:X17)</f>
        <v>0</v>
      </c>
      <c r="Y19" s="184">
        <f>SUM(Y14:Y17)</f>
        <v>0</v>
      </c>
      <c r="Z19" s="184">
        <f>SUM(X19:Y19)</f>
        <v>0</v>
      </c>
      <c r="AA19" s="185">
        <f>SUM(AA14:AA18)</f>
        <v>0</v>
      </c>
    </row>
    <row r="20" spans="2:27" ht="12" customHeight="1" x14ac:dyDescent="0.25">
      <c r="B20" s="176">
        <v>9</v>
      </c>
      <c r="C20" s="103">
        <v>23118436</v>
      </c>
      <c r="D20" s="200" t="s">
        <v>466</v>
      </c>
      <c r="E20" s="236" t="s">
        <v>21</v>
      </c>
      <c r="F20" s="229"/>
      <c r="G20" s="181"/>
      <c r="H20" s="181"/>
      <c r="I20" s="181"/>
      <c r="J20" s="176"/>
      <c r="K20" s="182"/>
      <c r="L20" s="182"/>
      <c r="M20" s="182"/>
      <c r="N20" s="182"/>
      <c r="O20" s="182"/>
      <c r="P20" s="175"/>
      <c r="Q20" s="302"/>
      <c r="R20" s="305"/>
      <c r="S20" s="305"/>
      <c r="T20" s="305"/>
      <c r="V20" s="191" t="s">
        <v>46</v>
      </c>
    </row>
    <row r="21" spans="2:27" ht="12" customHeight="1" x14ac:dyDescent="0.25">
      <c r="B21" s="176">
        <v>10</v>
      </c>
      <c r="C21" s="103">
        <v>23118437</v>
      </c>
      <c r="D21" s="200" t="s">
        <v>467</v>
      </c>
      <c r="E21" s="236" t="s">
        <v>21</v>
      </c>
      <c r="F21" s="229"/>
      <c r="G21" s="181"/>
      <c r="H21" s="181"/>
      <c r="I21" s="181"/>
      <c r="J21" s="176"/>
      <c r="K21" s="182"/>
      <c r="L21" s="182"/>
      <c r="M21" s="182"/>
      <c r="N21" s="182"/>
      <c r="O21" s="182"/>
      <c r="P21" s="175"/>
      <c r="Q21" s="303"/>
      <c r="R21" s="306"/>
      <c r="S21" s="306"/>
      <c r="T21" s="306"/>
      <c r="V21" s="192" t="s">
        <v>47</v>
      </c>
      <c r="Z21" s="193" t="s">
        <v>58</v>
      </c>
    </row>
    <row r="22" spans="2:27" ht="12" customHeight="1" x14ac:dyDescent="0.25">
      <c r="B22" s="176">
        <v>11</v>
      </c>
      <c r="C22" s="103">
        <v>23118438</v>
      </c>
      <c r="D22" s="200" t="s">
        <v>468</v>
      </c>
      <c r="E22" s="236" t="s">
        <v>21</v>
      </c>
      <c r="F22" s="229"/>
      <c r="G22" s="181"/>
      <c r="H22" s="181"/>
      <c r="I22" s="181"/>
      <c r="J22" s="176"/>
      <c r="K22" s="182"/>
      <c r="L22" s="182"/>
      <c r="M22" s="182"/>
      <c r="N22" s="182"/>
      <c r="O22" s="182"/>
      <c r="P22" s="175"/>
      <c r="Q22" s="301">
        <v>3</v>
      </c>
      <c r="R22" s="304"/>
      <c r="S22" s="304"/>
      <c r="T22" s="304"/>
      <c r="U22" s="227"/>
      <c r="V22" s="232"/>
      <c r="W22" s="179"/>
      <c r="X22" s="229"/>
    </row>
    <row r="23" spans="2:27" ht="12" customHeight="1" x14ac:dyDescent="0.25">
      <c r="B23" s="176">
        <v>12</v>
      </c>
      <c r="C23" s="103">
        <v>23118439</v>
      </c>
      <c r="D23" s="200" t="s">
        <v>469</v>
      </c>
      <c r="E23" s="236" t="s">
        <v>21</v>
      </c>
      <c r="F23" s="229"/>
      <c r="G23" s="181"/>
      <c r="H23" s="181"/>
      <c r="I23" s="181"/>
      <c r="J23" s="176"/>
      <c r="K23" s="182"/>
      <c r="L23" s="182"/>
      <c r="M23" s="182"/>
      <c r="N23" s="182"/>
      <c r="O23" s="182"/>
      <c r="P23" s="175"/>
      <c r="Q23" s="302"/>
      <c r="R23" s="305"/>
      <c r="S23" s="305"/>
      <c r="T23" s="305"/>
    </row>
    <row r="24" spans="2:27" ht="12" customHeight="1" x14ac:dyDescent="0.25">
      <c r="B24" s="176">
        <v>13</v>
      </c>
      <c r="C24" s="103">
        <v>23118440</v>
      </c>
      <c r="D24" s="200" t="s">
        <v>470</v>
      </c>
      <c r="E24" s="236" t="s">
        <v>22</v>
      </c>
      <c r="F24" s="229"/>
      <c r="G24" s="181"/>
      <c r="H24" s="181"/>
      <c r="I24" s="181"/>
      <c r="J24" s="176"/>
      <c r="K24" s="182"/>
      <c r="L24" s="182"/>
      <c r="M24" s="182"/>
      <c r="N24" s="182"/>
      <c r="O24" s="182"/>
      <c r="P24" s="175"/>
      <c r="Q24" s="302"/>
      <c r="R24" s="305"/>
      <c r="S24" s="305"/>
      <c r="T24" s="305"/>
      <c r="U24" s="230"/>
      <c r="V24" s="233"/>
      <c r="W24" s="179"/>
      <c r="X24" s="229"/>
      <c r="Y24" s="234"/>
    </row>
    <row r="25" spans="2:27" ht="12" customHeight="1" x14ac:dyDescent="0.25">
      <c r="B25" s="176">
        <v>14</v>
      </c>
      <c r="C25" s="103">
        <v>23118441</v>
      </c>
      <c r="D25" s="200" t="s">
        <v>471</v>
      </c>
      <c r="E25" s="236" t="s">
        <v>21</v>
      </c>
      <c r="F25" s="229"/>
      <c r="G25" s="181"/>
      <c r="H25" s="181"/>
      <c r="I25" s="181"/>
      <c r="J25" s="176"/>
      <c r="K25" s="182"/>
      <c r="L25" s="182"/>
      <c r="M25" s="182"/>
      <c r="N25" s="182"/>
      <c r="O25" s="182"/>
      <c r="P25" s="175"/>
      <c r="Q25" s="302"/>
      <c r="R25" s="305"/>
      <c r="S25" s="305"/>
      <c r="T25" s="305"/>
      <c r="U25" s="230"/>
      <c r="V25" s="235"/>
      <c r="W25" s="204"/>
      <c r="X25" s="179"/>
      <c r="Y25" s="237"/>
    </row>
    <row r="26" spans="2:27" ht="12" customHeight="1" x14ac:dyDescent="0.25">
      <c r="B26" s="176">
        <v>15</v>
      </c>
      <c r="C26" s="103">
        <v>23118442</v>
      </c>
      <c r="D26" s="200" t="s">
        <v>472</v>
      </c>
      <c r="E26" s="236" t="s">
        <v>21</v>
      </c>
      <c r="F26" s="229"/>
      <c r="G26" s="181"/>
      <c r="H26" s="181"/>
      <c r="I26" s="181"/>
      <c r="J26" s="176"/>
      <c r="K26" s="182"/>
      <c r="L26" s="182"/>
      <c r="M26" s="182"/>
      <c r="N26" s="182"/>
      <c r="O26" s="182"/>
      <c r="P26" s="175"/>
      <c r="Q26" s="303"/>
      <c r="R26" s="306"/>
      <c r="S26" s="306"/>
      <c r="T26" s="306"/>
    </row>
    <row r="27" spans="2:27" ht="12" customHeight="1" x14ac:dyDescent="0.25">
      <c r="B27" s="176">
        <v>16</v>
      </c>
      <c r="C27" s="103">
        <v>23118443</v>
      </c>
      <c r="D27" s="200" t="s">
        <v>473</v>
      </c>
      <c r="E27" s="236" t="s">
        <v>21</v>
      </c>
      <c r="F27" s="229"/>
      <c r="G27" s="181"/>
      <c r="H27" s="181"/>
      <c r="I27" s="181"/>
      <c r="J27" s="176"/>
      <c r="K27" s="182"/>
      <c r="L27" s="182"/>
      <c r="M27" s="182"/>
      <c r="N27" s="182"/>
      <c r="O27" s="182"/>
      <c r="P27" s="175"/>
      <c r="Q27" s="301">
        <v>4</v>
      </c>
      <c r="R27" s="304"/>
      <c r="S27" s="304"/>
      <c r="T27" s="304"/>
    </row>
    <row r="28" spans="2:27" ht="12" customHeight="1" x14ac:dyDescent="0.25">
      <c r="B28" s="176">
        <v>17</v>
      </c>
      <c r="C28" s="103">
        <v>23118444</v>
      </c>
      <c r="D28" s="200" t="s">
        <v>474</v>
      </c>
      <c r="E28" s="236" t="s">
        <v>21</v>
      </c>
      <c r="F28" s="229"/>
      <c r="G28" s="181"/>
      <c r="H28" s="181"/>
      <c r="I28" s="181"/>
      <c r="J28" s="176"/>
      <c r="K28" s="182"/>
      <c r="L28" s="182"/>
      <c r="M28" s="182"/>
      <c r="N28" s="182"/>
      <c r="O28" s="182"/>
      <c r="P28" s="175"/>
      <c r="Q28" s="302"/>
      <c r="R28" s="305"/>
      <c r="S28" s="305"/>
      <c r="T28" s="305"/>
    </row>
    <row r="29" spans="2:27" ht="12" customHeight="1" x14ac:dyDescent="0.25">
      <c r="B29" s="176">
        <v>18</v>
      </c>
      <c r="C29" s="103">
        <v>23118445</v>
      </c>
      <c r="D29" s="200" t="s">
        <v>475</v>
      </c>
      <c r="E29" s="236" t="s">
        <v>21</v>
      </c>
      <c r="F29" s="229"/>
      <c r="G29" s="181"/>
      <c r="H29" s="181"/>
      <c r="I29" s="181"/>
      <c r="J29" s="176"/>
      <c r="K29" s="182"/>
      <c r="L29" s="182"/>
      <c r="M29" s="182"/>
      <c r="N29" s="182"/>
      <c r="O29" s="182"/>
      <c r="P29" s="175"/>
      <c r="Q29" s="302"/>
      <c r="R29" s="305"/>
      <c r="S29" s="305"/>
      <c r="T29" s="305"/>
    </row>
    <row r="30" spans="2:27" ht="12" customHeight="1" x14ac:dyDescent="0.25">
      <c r="B30" s="176">
        <v>19</v>
      </c>
      <c r="C30" s="103">
        <v>23118446</v>
      </c>
      <c r="D30" s="200" t="s">
        <v>476</v>
      </c>
      <c r="E30" s="236" t="s">
        <v>21</v>
      </c>
      <c r="F30" s="229"/>
      <c r="G30" s="181"/>
      <c r="H30" s="181"/>
      <c r="I30" s="181"/>
      <c r="J30" s="176"/>
      <c r="K30" s="182"/>
      <c r="L30" s="182"/>
      <c r="M30" s="182"/>
      <c r="N30" s="182"/>
      <c r="O30" s="182"/>
      <c r="P30" s="175"/>
      <c r="Q30" s="302"/>
      <c r="R30" s="305"/>
      <c r="S30" s="305"/>
      <c r="T30" s="305"/>
    </row>
    <row r="31" spans="2:27" ht="12" customHeight="1" x14ac:dyDescent="0.25">
      <c r="B31" s="176">
        <v>20</v>
      </c>
      <c r="C31" s="103">
        <v>23118447</v>
      </c>
      <c r="D31" s="200" t="s">
        <v>477</v>
      </c>
      <c r="E31" s="236" t="s">
        <v>21</v>
      </c>
      <c r="F31" s="229"/>
      <c r="G31" s="181"/>
      <c r="H31" s="181"/>
      <c r="I31" s="181"/>
      <c r="J31" s="176"/>
      <c r="K31" s="182"/>
      <c r="L31" s="182"/>
      <c r="M31" s="182"/>
      <c r="N31" s="182"/>
      <c r="O31" s="182"/>
      <c r="P31" s="175"/>
      <c r="Q31" s="303"/>
      <c r="R31" s="306"/>
      <c r="S31" s="306"/>
      <c r="T31" s="306"/>
    </row>
    <row r="32" spans="2:27" ht="12" customHeight="1" x14ac:dyDescent="0.25">
      <c r="B32" s="176">
        <v>21</v>
      </c>
      <c r="C32" s="103">
        <v>23118448</v>
      </c>
      <c r="D32" s="200" t="s">
        <v>478</v>
      </c>
      <c r="E32" s="236" t="s">
        <v>21</v>
      </c>
      <c r="F32" s="229"/>
      <c r="G32" s="181"/>
      <c r="H32" s="181"/>
      <c r="I32" s="181"/>
      <c r="J32" s="176"/>
      <c r="K32" s="182"/>
      <c r="L32" s="182"/>
      <c r="M32" s="182"/>
      <c r="N32" s="182"/>
      <c r="O32" s="182"/>
      <c r="P32" s="175"/>
      <c r="Q32" s="301">
        <v>5</v>
      </c>
      <c r="R32" s="304"/>
      <c r="S32" s="304"/>
      <c r="T32" s="304"/>
    </row>
    <row r="33" spans="2:24" ht="12" customHeight="1" x14ac:dyDescent="0.25">
      <c r="B33" s="176">
        <v>22</v>
      </c>
      <c r="C33" s="103">
        <v>23118449</v>
      </c>
      <c r="D33" s="200" t="s">
        <v>641</v>
      </c>
      <c r="E33" s="236" t="s">
        <v>21</v>
      </c>
      <c r="F33" s="229"/>
      <c r="G33" s="181"/>
      <c r="H33" s="181"/>
      <c r="I33" s="181"/>
      <c r="J33" s="176"/>
      <c r="K33" s="182"/>
      <c r="L33" s="182"/>
      <c r="M33" s="182"/>
      <c r="N33" s="182"/>
      <c r="O33" s="182"/>
      <c r="P33" s="175"/>
      <c r="Q33" s="302"/>
      <c r="R33" s="305"/>
      <c r="S33" s="305"/>
      <c r="T33" s="305"/>
    </row>
    <row r="34" spans="2:24" ht="12" customHeight="1" x14ac:dyDescent="0.25">
      <c r="B34" s="176">
        <v>23</v>
      </c>
      <c r="C34" s="103">
        <v>23118450</v>
      </c>
      <c r="D34" s="200" t="s">
        <v>479</v>
      </c>
      <c r="E34" s="236" t="s">
        <v>21</v>
      </c>
      <c r="F34" s="229"/>
      <c r="G34" s="181"/>
      <c r="H34" s="181"/>
      <c r="I34" s="181"/>
      <c r="J34" s="176"/>
      <c r="K34" s="182"/>
      <c r="L34" s="182"/>
      <c r="M34" s="182"/>
      <c r="N34" s="182"/>
      <c r="O34" s="182"/>
      <c r="P34" s="175"/>
      <c r="Q34" s="302"/>
      <c r="R34" s="305"/>
      <c r="S34" s="305"/>
      <c r="T34" s="305"/>
    </row>
    <row r="35" spans="2:24" ht="12" customHeight="1" x14ac:dyDescent="0.25">
      <c r="B35" s="176">
        <v>24</v>
      </c>
      <c r="C35" s="103">
        <v>23118451</v>
      </c>
      <c r="D35" s="200" t="s">
        <v>480</v>
      </c>
      <c r="E35" s="236" t="s">
        <v>21</v>
      </c>
      <c r="F35" s="229"/>
      <c r="G35" s="181"/>
      <c r="H35" s="181"/>
      <c r="I35" s="181"/>
      <c r="J35" s="176"/>
      <c r="K35" s="182"/>
      <c r="L35" s="182"/>
      <c r="M35" s="182"/>
      <c r="N35" s="182"/>
      <c r="O35" s="182"/>
      <c r="P35" s="175"/>
      <c r="Q35" s="302"/>
      <c r="R35" s="305"/>
      <c r="S35" s="305"/>
      <c r="T35" s="305"/>
    </row>
    <row r="36" spans="2:24" ht="12" customHeight="1" x14ac:dyDescent="0.25">
      <c r="B36" s="176">
        <v>25</v>
      </c>
      <c r="C36" s="103">
        <v>23118452</v>
      </c>
      <c r="D36" s="200" t="s">
        <v>481</v>
      </c>
      <c r="E36" s="236" t="s">
        <v>21</v>
      </c>
      <c r="F36" s="229"/>
      <c r="G36" s="181"/>
      <c r="H36" s="181"/>
      <c r="I36" s="181"/>
      <c r="J36" s="176"/>
      <c r="K36" s="182"/>
      <c r="L36" s="182"/>
      <c r="M36" s="182"/>
      <c r="N36" s="182"/>
      <c r="O36" s="182"/>
      <c r="P36" s="175"/>
      <c r="Q36" s="303"/>
      <c r="R36" s="306"/>
      <c r="S36" s="306"/>
      <c r="T36" s="306"/>
    </row>
    <row r="37" spans="2:24" ht="12" customHeight="1" x14ac:dyDescent="0.25">
      <c r="B37" s="176">
        <v>26</v>
      </c>
      <c r="C37" s="103">
        <v>23118453</v>
      </c>
      <c r="D37" s="200" t="s">
        <v>482</v>
      </c>
      <c r="E37" s="236" t="s">
        <v>21</v>
      </c>
      <c r="F37" s="229"/>
      <c r="G37" s="181"/>
      <c r="H37" s="181"/>
      <c r="I37" s="181"/>
      <c r="J37" s="176"/>
      <c r="K37" s="182"/>
      <c r="L37" s="182"/>
      <c r="M37" s="182"/>
      <c r="N37" s="182"/>
      <c r="O37" s="182"/>
      <c r="P37" s="175"/>
      <c r="Q37" s="301">
        <v>6</v>
      </c>
      <c r="R37" s="304"/>
      <c r="S37" s="304"/>
      <c r="T37" s="304"/>
    </row>
    <row r="38" spans="2:24" ht="12" customHeight="1" x14ac:dyDescent="0.25">
      <c r="B38" s="176">
        <v>27</v>
      </c>
      <c r="C38" s="103">
        <v>23118454</v>
      </c>
      <c r="D38" s="200" t="s">
        <v>483</v>
      </c>
      <c r="E38" s="236" t="s">
        <v>21</v>
      </c>
      <c r="F38" s="229"/>
      <c r="G38" s="181"/>
      <c r="H38" s="181"/>
      <c r="I38" s="181"/>
      <c r="J38" s="176"/>
      <c r="K38" s="182"/>
      <c r="L38" s="182"/>
      <c r="M38" s="182"/>
      <c r="N38" s="182"/>
      <c r="O38" s="182"/>
      <c r="P38" s="175"/>
      <c r="Q38" s="302"/>
      <c r="R38" s="305"/>
      <c r="S38" s="305"/>
      <c r="T38" s="305"/>
    </row>
    <row r="39" spans="2:24" ht="12" customHeight="1" x14ac:dyDescent="0.25">
      <c r="B39" s="176">
        <v>28</v>
      </c>
      <c r="C39" s="103">
        <v>23118455</v>
      </c>
      <c r="D39" s="200" t="s">
        <v>484</v>
      </c>
      <c r="E39" s="236" t="s">
        <v>21</v>
      </c>
      <c r="F39" s="179"/>
      <c r="G39" s="181"/>
      <c r="H39" s="181"/>
      <c r="I39" s="181"/>
      <c r="J39" s="176"/>
      <c r="K39" s="182"/>
      <c r="L39" s="182"/>
      <c r="M39" s="182"/>
      <c r="N39" s="182"/>
      <c r="O39" s="182"/>
      <c r="P39" s="175"/>
      <c r="Q39" s="302"/>
      <c r="R39" s="305"/>
      <c r="S39" s="305"/>
      <c r="T39" s="305"/>
    </row>
    <row r="40" spans="2:24" ht="12" customHeight="1" x14ac:dyDescent="0.25">
      <c r="B40" s="176">
        <v>29</v>
      </c>
      <c r="C40" s="103">
        <v>23118456</v>
      </c>
      <c r="D40" s="200" t="s">
        <v>485</v>
      </c>
      <c r="E40" s="236" t="s">
        <v>21</v>
      </c>
      <c r="F40" s="229"/>
      <c r="G40" s="181"/>
      <c r="H40" s="181"/>
      <c r="I40" s="181"/>
      <c r="J40" s="176"/>
      <c r="K40" s="182"/>
      <c r="L40" s="182"/>
      <c r="M40" s="182"/>
      <c r="N40" s="182"/>
      <c r="O40" s="182"/>
      <c r="P40" s="175"/>
      <c r="Q40" s="302"/>
      <c r="R40" s="305"/>
      <c r="S40" s="305"/>
      <c r="T40" s="305"/>
    </row>
    <row r="41" spans="2:24" ht="12" customHeight="1" x14ac:dyDescent="0.25">
      <c r="B41" s="176">
        <v>30</v>
      </c>
      <c r="C41" s="103">
        <v>23118457</v>
      </c>
      <c r="D41" s="200" t="s">
        <v>486</v>
      </c>
      <c r="E41" s="236" t="s">
        <v>21</v>
      </c>
      <c r="F41" s="229"/>
      <c r="G41" s="181"/>
      <c r="H41" s="181"/>
      <c r="I41" s="181"/>
      <c r="J41" s="176"/>
      <c r="K41" s="182"/>
      <c r="L41" s="182"/>
      <c r="M41" s="182"/>
      <c r="N41" s="182"/>
      <c r="O41" s="182"/>
      <c r="P41" s="175"/>
      <c r="Q41" s="303"/>
      <c r="R41" s="306"/>
      <c r="S41" s="306"/>
      <c r="T41" s="306"/>
    </row>
    <row r="42" spans="2:24" ht="12" customHeight="1" x14ac:dyDescent="0.25">
      <c r="B42" s="176">
        <v>31</v>
      </c>
      <c r="C42" s="103">
        <v>23118458</v>
      </c>
      <c r="D42" s="200" t="s">
        <v>487</v>
      </c>
      <c r="E42" s="236" t="s">
        <v>21</v>
      </c>
      <c r="F42" s="229"/>
      <c r="G42" s="181"/>
      <c r="H42" s="181"/>
      <c r="I42" s="181"/>
      <c r="J42" s="176"/>
      <c r="K42" s="182"/>
      <c r="L42" s="182"/>
      <c r="M42" s="182"/>
      <c r="N42" s="182"/>
      <c r="O42" s="182"/>
      <c r="P42" s="175"/>
      <c r="Q42" s="301">
        <v>7</v>
      </c>
      <c r="R42" s="304"/>
      <c r="S42" s="304"/>
      <c r="T42" s="304"/>
    </row>
    <row r="43" spans="2:24" ht="12" customHeight="1" x14ac:dyDescent="0.25">
      <c r="B43" s="176">
        <v>32</v>
      </c>
      <c r="C43" s="103">
        <v>23118459</v>
      </c>
      <c r="D43" s="200" t="s">
        <v>488</v>
      </c>
      <c r="E43" s="236" t="s">
        <v>21</v>
      </c>
      <c r="F43" s="179"/>
      <c r="G43" s="181"/>
      <c r="H43" s="181"/>
      <c r="I43" s="181"/>
      <c r="J43" s="176"/>
      <c r="K43" s="182"/>
      <c r="L43" s="182"/>
      <c r="M43" s="182"/>
      <c r="N43" s="182"/>
      <c r="O43" s="182"/>
      <c r="P43" s="175"/>
      <c r="Q43" s="302"/>
      <c r="R43" s="305"/>
      <c r="S43" s="305"/>
      <c r="T43" s="305"/>
    </row>
    <row r="44" spans="2:24" ht="12" customHeight="1" x14ac:dyDescent="0.25">
      <c r="B44" s="176">
        <v>33</v>
      </c>
      <c r="C44" s="103">
        <v>23118460</v>
      </c>
      <c r="D44" s="200" t="s">
        <v>489</v>
      </c>
      <c r="E44" s="236" t="s">
        <v>21</v>
      </c>
      <c r="F44" s="231"/>
      <c r="G44" s="181"/>
      <c r="H44" s="181"/>
      <c r="I44" s="181"/>
      <c r="J44" s="176"/>
      <c r="K44" s="182"/>
      <c r="L44" s="182"/>
      <c r="M44" s="182"/>
      <c r="N44" s="182"/>
      <c r="O44" s="182"/>
      <c r="P44" s="175"/>
      <c r="Q44" s="302"/>
      <c r="R44" s="305"/>
      <c r="S44" s="305"/>
      <c r="T44" s="305"/>
      <c r="V44" s="202"/>
      <c r="W44" s="197"/>
      <c r="X44" s="197"/>
    </row>
    <row r="45" spans="2:24" ht="12" customHeight="1" x14ac:dyDescent="0.25">
      <c r="B45" s="176">
        <v>34</v>
      </c>
      <c r="C45" s="103">
        <v>23118461</v>
      </c>
      <c r="D45" s="200" t="s">
        <v>490</v>
      </c>
      <c r="E45" s="236" t="s">
        <v>21</v>
      </c>
      <c r="F45" s="179"/>
      <c r="G45" s="181"/>
      <c r="H45" s="181"/>
      <c r="I45" s="181"/>
      <c r="J45" s="176"/>
      <c r="K45" s="182"/>
      <c r="L45" s="182"/>
      <c r="M45" s="182"/>
      <c r="N45" s="182"/>
      <c r="O45" s="182"/>
      <c r="P45" s="175"/>
      <c r="Q45" s="302"/>
      <c r="R45" s="305"/>
      <c r="S45" s="305"/>
      <c r="T45" s="305"/>
    </row>
    <row r="46" spans="2:24" ht="12" customHeight="1" x14ac:dyDescent="0.25">
      <c r="B46" s="176">
        <v>35</v>
      </c>
      <c r="C46" s="103">
        <v>23118462</v>
      </c>
      <c r="D46" s="200" t="s">
        <v>491</v>
      </c>
      <c r="E46" s="236" t="s">
        <v>21</v>
      </c>
      <c r="F46" s="229"/>
      <c r="G46" s="181"/>
      <c r="H46" s="181"/>
      <c r="I46" s="181"/>
      <c r="J46" s="176"/>
      <c r="K46" s="182"/>
      <c r="L46" s="182"/>
      <c r="M46" s="182"/>
      <c r="N46" s="182"/>
      <c r="O46" s="182"/>
      <c r="P46" s="175"/>
      <c r="Q46" s="302"/>
      <c r="R46" s="305"/>
      <c r="S46" s="305"/>
      <c r="T46" s="305"/>
    </row>
    <row r="47" spans="2:24" ht="12" customHeight="1" x14ac:dyDescent="0.25">
      <c r="B47" s="176">
        <v>36</v>
      </c>
      <c r="C47" s="103">
        <v>23118463</v>
      </c>
      <c r="D47" s="200" t="s">
        <v>492</v>
      </c>
      <c r="E47" s="236" t="s">
        <v>21</v>
      </c>
      <c r="F47" s="229"/>
      <c r="G47" s="181"/>
      <c r="H47" s="181"/>
      <c r="I47" s="181"/>
      <c r="J47" s="176"/>
      <c r="K47" s="182"/>
      <c r="L47" s="182"/>
      <c r="M47" s="182"/>
      <c r="N47" s="182"/>
      <c r="O47" s="182"/>
      <c r="P47" s="175"/>
      <c r="Q47" s="303"/>
      <c r="R47" s="306"/>
      <c r="S47" s="306"/>
      <c r="T47" s="306"/>
    </row>
    <row r="48" spans="2:24" ht="12" customHeight="1" x14ac:dyDescent="0.25">
      <c r="B48" s="205"/>
      <c r="C48" s="206"/>
      <c r="D48" s="200"/>
      <c r="E48" s="207"/>
      <c r="F48" s="208"/>
      <c r="G48" s="181"/>
      <c r="H48" s="181"/>
      <c r="I48" s="181"/>
      <c r="J48" s="176"/>
      <c r="K48" s="182"/>
      <c r="L48" s="182"/>
      <c r="M48" s="182"/>
      <c r="N48" s="182"/>
      <c r="O48" s="182"/>
      <c r="P48" s="175"/>
      <c r="Q48" s="301">
        <v>8</v>
      </c>
      <c r="R48" s="304"/>
      <c r="S48" s="304"/>
      <c r="T48" s="304"/>
    </row>
    <row r="49" spans="2:20" ht="12" customHeight="1" x14ac:dyDescent="0.25">
      <c r="B49" s="205"/>
      <c r="C49" s="206"/>
      <c r="D49" s="200"/>
      <c r="E49" s="207"/>
      <c r="F49" s="208"/>
      <c r="G49" s="181"/>
      <c r="H49" s="181"/>
      <c r="I49" s="181"/>
      <c r="J49" s="176"/>
      <c r="K49" s="182"/>
      <c r="L49" s="182"/>
      <c r="M49" s="182"/>
      <c r="N49" s="182"/>
      <c r="O49" s="182"/>
      <c r="P49" s="175"/>
      <c r="Q49" s="302"/>
      <c r="R49" s="305"/>
      <c r="S49" s="305"/>
      <c r="T49" s="305"/>
    </row>
    <row r="50" spans="2:20" ht="12" customHeight="1" x14ac:dyDescent="0.25">
      <c r="B50" s="205"/>
      <c r="C50" s="206"/>
      <c r="D50" s="176"/>
      <c r="E50" s="207"/>
      <c r="F50" s="208"/>
      <c r="G50" s="181"/>
      <c r="H50" s="181"/>
      <c r="I50" s="181"/>
      <c r="J50" s="176"/>
      <c r="K50" s="182"/>
      <c r="L50" s="182"/>
      <c r="M50" s="182"/>
      <c r="N50" s="182"/>
      <c r="O50" s="182"/>
      <c r="P50" s="175"/>
      <c r="Q50" s="302"/>
      <c r="R50" s="305"/>
      <c r="S50" s="305"/>
      <c r="T50" s="305"/>
    </row>
    <row r="51" spans="2:20" ht="12" customHeight="1" x14ac:dyDescent="0.25">
      <c r="B51" s="205"/>
      <c r="C51" s="206"/>
      <c r="D51" s="176"/>
      <c r="E51" s="207"/>
      <c r="F51" s="208"/>
      <c r="G51" s="181"/>
      <c r="H51" s="181"/>
      <c r="I51" s="181"/>
      <c r="J51" s="176"/>
      <c r="K51" s="182"/>
      <c r="L51" s="182"/>
      <c r="M51" s="182"/>
      <c r="N51" s="182"/>
      <c r="O51" s="182"/>
      <c r="P51" s="175"/>
      <c r="Q51" s="302"/>
      <c r="R51" s="305"/>
      <c r="S51" s="305"/>
      <c r="T51" s="305"/>
    </row>
    <row r="52" spans="2:20" ht="12" customHeight="1" x14ac:dyDescent="0.25">
      <c r="B52" s="205"/>
      <c r="C52" s="206"/>
      <c r="D52" s="176"/>
      <c r="E52" s="207"/>
      <c r="F52" s="208"/>
      <c r="G52" s="181"/>
      <c r="H52" s="181"/>
      <c r="I52" s="181"/>
      <c r="J52" s="176"/>
      <c r="K52" s="182"/>
      <c r="L52" s="182"/>
      <c r="M52" s="182"/>
      <c r="N52" s="182"/>
      <c r="O52" s="182"/>
      <c r="P52" s="175"/>
      <c r="Q52" s="302"/>
      <c r="R52" s="305"/>
      <c r="S52" s="305"/>
      <c r="T52" s="305"/>
    </row>
    <row r="53" spans="2:20" ht="12" customHeight="1" x14ac:dyDescent="0.25">
      <c r="B53" s="205"/>
      <c r="C53" s="206"/>
      <c r="D53" s="176"/>
      <c r="E53" s="207"/>
      <c r="F53" s="208"/>
      <c r="G53" s="181"/>
      <c r="H53" s="181"/>
      <c r="I53" s="181"/>
      <c r="J53" s="176"/>
      <c r="K53" s="182"/>
      <c r="L53" s="182"/>
      <c r="M53" s="182"/>
      <c r="N53" s="182"/>
      <c r="O53" s="182"/>
      <c r="P53" s="175"/>
      <c r="Q53" s="303"/>
      <c r="R53" s="306"/>
      <c r="S53" s="306"/>
      <c r="T53" s="306"/>
    </row>
    <row r="54" spans="2:20" ht="12" customHeight="1" x14ac:dyDescent="0.25">
      <c r="B54" s="205"/>
      <c r="C54" s="206"/>
      <c r="D54" s="176"/>
      <c r="E54" s="207"/>
      <c r="F54" s="208"/>
      <c r="G54" s="181"/>
      <c r="H54" s="181"/>
      <c r="I54" s="181"/>
      <c r="J54" s="176"/>
      <c r="K54" s="182"/>
      <c r="L54" s="182"/>
      <c r="M54" s="182"/>
      <c r="N54" s="182"/>
      <c r="O54" s="182"/>
      <c r="P54" s="175"/>
      <c r="Q54" s="301">
        <v>9</v>
      </c>
      <c r="R54" s="210"/>
      <c r="S54" s="210"/>
      <c r="T54" s="210"/>
    </row>
    <row r="55" spans="2:20" ht="12" customHeight="1" x14ac:dyDescent="0.25">
      <c r="B55" s="205"/>
      <c r="C55" s="206"/>
      <c r="D55" s="176"/>
      <c r="E55" s="207"/>
      <c r="F55" s="208"/>
      <c r="G55" s="181"/>
      <c r="H55" s="181"/>
      <c r="I55" s="181"/>
      <c r="J55" s="176"/>
      <c r="K55" s="182"/>
      <c r="L55" s="182"/>
      <c r="M55" s="182"/>
      <c r="N55" s="182"/>
      <c r="O55" s="182"/>
      <c r="P55" s="175"/>
      <c r="Q55" s="302"/>
      <c r="R55" s="211"/>
      <c r="S55" s="211"/>
      <c r="T55" s="211"/>
    </row>
    <row r="56" spans="2:20" ht="12" customHeight="1" x14ac:dyDescent="0.25">
      <c r="B56" s="205"/>
      <c r="C56" s="206"/>
      <c r="D56" s="176"/>
      <c r="E56" s="207"/>
      <c r="F56" s="208"/>
      <c r="G56" s="181"/>
      <c r="H56" s="181"/>
      <c r="I56" s="181"/>
      <c r="J56" s="176"/>
      <c r="K56" s="182"/>
      <c r="L56" s="182"/>
      <c r="M56" s="182"/>
      <c r="N56" s="182"/>
      <c r="O56" s="182"/>
      <c r="P56" s="175"/>
      <c r="Q56" s="302"/>
      <c r="R56" s="211"/>
      <c r="S56" s="211"/>
      <c r="T56" s="211"/>
    </row>
    <row r="57" spans="2:20" ht="12" customHeight="1" x14ac:dyDescent="0.25">
      <c r="B57" s="205"/>
      <c r="C57" s="206"/>
      <c r="D57" s="176"/>
      <c r="E57" s="207"/>
      <c r="F57" s="208"/>
      <c r="G57" s="181"/>
      <c r="H57" s="181"/>
      <c r="I57" s="181"/>
      <c r="J57" s="176"/>
      <c r="K57" s="182"/>
      <c r="L57" s="182"/>
      <c r="M57" s="182"/>
      <c r="N57" s="182"/>
      <c r="O57" s="182"/>
      <c r="P57" s="175"/>
      <c r="Q57" s="302"/>
      <c r="R57" s="211"/>
      <c r="S57" s="211"/>
      <c r="T57" s="211"/>
    </row>
    <row r="58" spans="2:20" ht="12" customHeight="1" x14ac:dyDescent="0.25">
      <c r="B58" s="212"/>
      <c r="C58" s="213"/>
      <c r="D58" s="214"/>
      <c r="E58" s="215"/>
      <c r="F58" s="216"/>
      <c r="G58" s="217"/>
      <c r="H58" s="217"/>
      <c r="I58" s="217"/>
      <c r="J58" s="214"/>
      <c r="K58" s="218"/>
      <c r="L58" s="218"/>
      <c r="M58" s="218"/>
      <c r="N58" s="218"/>
      <c r="O58" s="218"/>
      <c r="P58" s="219"/>
      <c r="Q58" s="303"/>
      <c r="R58" s="220"/>
      <c r="S58" s="220"/>
      <c r="T58" s="220"/>
    </row>
    <row r="59" spans="2:20" ht="12" customHeight="1" x14ac:dyDescent="0.25">
      <c r="B59" s="221"/>
      <c r="C59" s="190"/>
      <c r="D59" s="175"/>
      <c r="E59" s="221"/>
      <c r="F59" s="221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222"/>
      <c r="R59" s="175"/>
      <c r="S59" s="175"/>
      <c r="T59" s="175"/>
    </row>
    <row r="60" spans="2:20" ht="12.75" customHeight="1" x14ac:dyDescent="0.25">
      <c r="B60" s="223" t="s">
        <v>23</v>
      </c>
      <c r="C60" s="224"/>
      <c r="D60" s="223"/>
      <c r="E60" s="223">
        <f>COUNTIF(E12:E58,"L")</f>
        <v>3</v>
      </c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</row>
    <row r="61" spans="2:20" ht="13.5" customHeight="1" x14ac:dyDescent="0.25">
      <c r="B61" s="223" t="s">
        <v>24</v>
      </c>
      <c r="C61" s="224"/>
      <c r="D61" s="223"/>
      <c r="E61" s="223">
        <f>COUNTIF(E12:E58,"P")</f>
        <v>33</v>
      </c>
      <c r="F61" s="223"/>
      <c r="G61" s="223"/>
      <c r="H61" s="223"/>
      <c r="I61" s="223"/>
      <c r="J61" s="223"/>
      <c r="K61" s="223"/>
      <c r="L61" s="223"/>
      <c r="M61" s="223"/>
      <c r="N61" s="223"/>
      <c r="O61" s="223"/>
      <c r="P61" s="223"/>
      <c r="Q61" s="223"/>
      <c r="R61" s="223"/>
      <c r="S61" s="223"/>
      <c r="T61" s="223"/>
    </row>
    <row r="62" spans="2:20" x14ac:dyDescent="0.25">
      <c r="B62" s="223" t="s">
        <v>25</v>
      </c>
      <c r="C62" s="224"/>
      <c r="D62" s="223"/>
      <c r="E62" s="223">
        <f>SUM(E60:E61)</f>
        <v>36</v>
      </c>
      <c r="F62" s="223"/>
      <c r="G62" s="223"/>
      <c r="H62" s="223"/>
      <c r="I62" s="223"/>
      <c r="J62" s="223"/>
      <c r="K62" s="223"/>
      <c r="L62" s="223"/>
      <c r="M62" s="223"/>
      <c r="N62" s="223"/>
      <c r="O62" s="223"/>
      <c r="P62" s="223"/>
      <c r="Q62" s="223"/>
      <c r="R62" s="223"/>
      <c r="S62" s="223"/>
      <c r="T62" s="223"/>
    </row>
    <row r="63" spans="2:20" ht="7.5" customHeight="1" x14ac:dyDescent="0.25">
      <c r="B63" s="223"/>
      <c r="C63" s="224"/>
      <c r="D63" s="223"/>
      <c r="E63" s="223"/>
      <c r="F63" s="223"/>
      <c r="G63" s="223"/>
      <c r="H63" s="223"/>
      <c r="I63" s="223"/>
      <c r="J63" s="223"/>
      <c r="K63" s="223"/>
      <c r="L63" s="223"/>
      <c r="M63" s="223"/>
      <c r="N63" s="223"/>
      <c r="O63" s="223"/>
      <c r="P63" s="223"/>
      <c r="Q63" s="223"/>
      <c r="R63" s="223"/>
      <c r="S63" s="223"/>
      <c r="T63" s="223"/>
    </row>
    <row r="64" spans="2:20" x14ac:dyDescent="0.25">
      <c r="B64" s="223"/>
      <c r="C64" s="224"/>
      <c r="D64" s="223" t="s">
        <v>26</v>
      </c>
      <c r="E64" s="223"/>
      <c r="F64" s="223"/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25" t="str">
        <f>'REKAP  X'!H3</f>
        <v>Mataram,                         2023</v>
      </c>
      <c r="R64" s="223"/>
      <c r="S64" s="223"/>
      <c r="T64" s="223"/>
    </row>
    <row r="65" spans="2:20" x14ac:dyDescent="0.25">
      <c r="B65" s="223"/>
      <c r="C65" s="224"/>
      <c r="D65" s="223" t="s">
        <v>27</v>
      </c>
      <c r="E65" s="223"/>
      <c r="F65" s="223"/>
      <c r="G65" s="223"/>
      <c r="H65" s="223"/>
      <c r="I65" s="223"/>
      <c r="J65" s="223"/>
      <c r="K65" s="223"/>
      <c r="L65" s="223"/>
      <c r="M65" s="223"/>
      <c r="N65" s="223"/>
      <c r="O65" s="223"/>
      <c r="P65" s="223"/>
      <c r="Q65" s="223" t="s">
        <v>28</v>
      </c>
      <c r="R65" s="223"/>
      <c r="S65" s="223"/>
      <c r="T65" s="223"/>
    </row>
    <row r="66" spans="2:20" x14ac:dyDescent="0.25">
      <c r="B66" s="223"/>
      <c r="C66" s="224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  <c r="T66" s="223"/>
    </row>
    <row r="67" spans="2:20" ht="6" customHeight="1" x14ac:dyDescent="0.25">
      <c r="B67" s="223"/>
      <c r="C67" s="224"/>
      <c r="D67" s="223"/>
      <c r="E67" s="223"/>
      <c r="F67" s="223"/>
      <c r="G67" s="223"/>
      <c r="H67" s="223"/>
      <c r="I67" s="223"/>
      <c r="J67" s="223"/>
      <c r="K67" s="223"/>
      <c r="L67" s="223"/>
      <c r="M67" s="223"/>
      <c r="N67" s="223"/>
      <c r="O67" s="223"/>
      <c r="P67" s="223"/>
      <c r="Q67" s="223"/>
      <c r="R67" s="223"/>
      <c r="S67" s="223"/>
      <c r="T67" s="223"/>
    </row>
    <row r="68" spans="2:20" ht="9" customHeight="1" x14ac:dyDescent="0.25">
      <c r="B68" s="223"/>
      <c r="C68" s="224"/>
      <c r="D68" s="223"/>
      <c r="E68" s="223"/>
      <c r="F68" s="223"/>
      <c r="G68" s="223"/>
      <c r="H68" s="223"/>
      <c r="I68" s="223"/>
      <c r="J68" s="223"/>
      <c r="K68" s="223"/>
      <c r="L68" s="223"/>
      <c r="M68" s="223"/>
      <c r="N68" s="223"/>
      <c r="O68" s="223"/>
      <c r="P68" s="223"/>
      <c r="Q68" s="223"/>
      <c r="R68" s="223"/>
      <c r="S68" s="223"/>
      <c r="T68" s="223"/>
    </row>
    <row r="69" spans="2:20" x14ac:dyDescent="0.25">
      <c r="B69" s="223"/>
      <c r="C69" s="224"/>
      <c r="D69" s="226" t="s">
        <v>621</v>
      </c>
      <c r="E69" s="223"/>
      <c r="F69" s="223"/>
      <c r="G69" s="223"/>
      <c r="H69" s="223"/>
      <c r="I69" s="223"/>
      <c r="J69" s="223"/>
      <c r="K69" s="223"/>
      <c r="L69" s="223"/>
      <c r="M69" s="223"/>
      <c r="N69" s="223"/>
      <c r="O69" s="223"/>
      <c r="P69" s="223"/>
      <c r="Q69" s="223" t="s">
        <v>31</v>
      </c>
      <c r="R69" s="223"/>
      <c r="S69" s="223"/>
      <c r="T69" s="223"/>
    </row>
    <row r="70" spans="2:20" x14ac:dyDescent="0.25">
      <c r="B70" s="223"/>
      <c r="C70" s="224"/>
      <c r="D70" s="223" t="s">
        <v>622</v>
      </c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 t="s">
        <v>30</v>
      </c>
      <c r="R70" s="223"/>
      <c r="S70" s="223"/>
      <c r="T70" s="223"/>
    </row>
  </sheetData>
  <sortState ref="C12:F45">
    <sortCondition ref="D12:D45"/>
  </sortState>
  <mergeCells count="46">
    <mergeCell ref="Q54:Q58"/>
    <mergeCell ref="Q42:Q47"/>
    <mergeCell ref="R42:R47"/>
    <mergeCell ref="S42:S47"/>
    <mergeCell ref="T42:T47"/>
    <mergeCell ref="Q48:Q53"/>
    <mergeCell ref="R48:R53"/>
    <mergeCell ref="S48:S53"/>
    <mergeCell ref="T48:T53"/>
    <mergeCell ref="Q32:Q36"/>
    <mergeCell ref="R32:R36"/>
    <mergeCell ref="S32:S36"/>
    <mergeCell ref="T32:T36"/>
    <mergeCell ref="Q37:Q41"/>
    <mergeCell ref="R37:R41"/>
    <mergeCell ref="S37:S41"/>
    <mergeCell ref="T37:T41"/>
    <mergeCell ref="Q27:Q31"/>
    <mergeCell ref="R27:R31"/>
    <mergeCell ref="S27:S31"/>
    <mergeCell ref="T27:T31"/>
    <mergeCell ref="Q12:Q16"/>
    <mergeCell ref="R12:R16"/>
    <mergeCell ref="S12:S16"/>
    <mergeCell ref="T12:T16"/>
    <mergeCell ref="T17:T21"/>
    <mergeCell ref="Q22:Q26"/>
    <mergeCell ref="R22:R26"/>
    <mergeCell ref="S22:S26"/>
    <mergeCell ref="T22:T26"/>
    <mergeCell ref="U12:AA12"/>
    <mergeCell ref="V13:W13"/>
    <mergeCell ref="Z13:Z18"/>
    <mergeCell ref="Q17:Q21"/>
    <mergeCell ref="R17:R21"/>
    <mergeCell ref="S17:S21"/>
    <mergeCell ref="B7:T7"/>
    <mergeCell ref="B10:B11"/>
    <mergeCell ref="C10:C11"/>
    <mergeCell ref="D10:D11"/>
    <mergeCell ref="E10:E11"/>
    <mergeCell ref="F10:F11"/>
    <mergeCell ref="G10:O10"/>
    <mergeCell ref="R10:R11"/>
    <mergeCell ref="S10:S11"/>
    <mergeCell ref="T10:T11"/>
  </mergeCells>
  <conditionalFormatting sqref="D22:D32">
    <cfRule type="expression" dxfId="843" priority="11" stopIfTrue="1">
      <formula>MOD(ROW(),2)</formula>
    </cfRule>
  </conditionalFormatting>
  <conditionalFormatting sqref="D33:D38">
    <cfRule type="expression" dxfId="842" priority="10" stopIfTrue="1">
      <formula>MOD(ROW(),2)</formula>
    </cfRule>
  </conditionalFormatting>
  <conditionalFormatting sqref="D40">
    <cfRule type="expression" dxfId="841" priority="6" stopIfTrue="1">
      <formula>MOD(ROW(),2)</formula>
    </cfRule>
  </conditionalFormatting>
  <conditionalFormatting sqref="D44">
    <cfRule type="expression" dxfId="840" priority="5" stopIfTrue="1">
      <formula>MOD(ROW(),2)</formula>
    </cfRule>
  </conditionalFormatting>
  <conditionalFormatting sqref="D45">
    <cfRule type="expression" dxfId="839" priority="4" stopIfTrue="1">
      <formula>MOD(ROW(),2)</formula>
    </cfRule>
  </conditionalFormatting>
  <conditionalFormatting sqref="D45">
    <cfRule type="expression" dxfId="838" priority="3" stopIfTrue="1">
      <formula>MOD(ROW(),2)</formula>
    </cfRule>
  </conditionalFormatting>
  <conditionalFormatting sqref="D45">
    <cfRule type="expression" dxfId="837" priority="2" stopIfTrue="1">
      <formula>MOD(ROW(),2)</formula>
    </cfRule>
  </conditionalFormatting>
  <conditionalFormatting sqref="D45">
    <cfRule type="expression" dxfId="836" priority="1" stopIfTrue="1">
      <formula>MOD(ROW(),2)</formula>
    </cfRule>
  </conditionalFormatting>
  <pageMargins left="0.23622047244094491" right="0.23622047244094491" top="0.74803149606299213" bottom="0.78740157480314965" header="0.31496062992125984" footer="0.31496062992125984"/>
  <pageSetup paperSize="9" scale="90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6:AA70"/>
  <sheetViews>
    <sheetView view="pageBreakPreview" topLeftCell="A40" zoomScaleNormal="100" zoomScaleSheetLayoutView="100" workbookViewId="0">
      <selection activeCell="C13" sqref="C13:C47"/>
    </sheetView>
  </sheetViews>
  <sheetFormatPr defaultRowHeight="15" x14ac:dyDescent="0.25"/>
  <cols>
    <col min="1" max="1" width="4.42578125" style="158" customWidth="1"/>
    <col min="2" max="2" width="3.140625" style="158" customWidth="1"/>
    <col min="3" max="3" width="9.85546875" style="159" customWidth="1"/>
    <col min="4" max="4" width="29.7109375" style="158" customWidth="1"/>
    <col min="5" max="5" width="3.140625" style="158" customWidth="1"/>
    <col min="6" max="6" width="4.28515625" style="158" customWidth="1"/>
    <col min="7" max="15" width="2.7109375" style="158" customWidth="1"/>
    <col min="16" max="16" width="1.42578125" style="158" customWidth="1"/>
    <col min="17" max="17" width="4" style="158" customWidth="1"/>
    <col min="18" max="18" width="5.7109375" style="158" customWidth="1"/>
    <col min="19" max="19" width="9.85546875" style="158" customWidth="1"/>
    <col min="20" max="20" width="6" style="158" customWidth="1"/>
    <col min="21" max="21" width="9" style="158" bestFit="1" customWidth="1"/>
    <col min="22" max="22" width="15.5703125" style="158" bestFit="1" customWidth="1"/>
    <col min="23" max="23" width="8.42578125" style="158" bestFit="1" customWidth="1"/>
    <col min="24" max="24" width="5.28515625" style="158" customWidth="1"/>
    <col min="25" max="25" width="4" style="158" customWidth="1"/>
    <col min="26" max="26" width="10" style="158" bestFit="1" customWidth="1"/>
    <col min="27" max="16384" width="9.140625" style="158"/>
  </cols>
  <sheetData>
    <row r="6" spans="2:27" ht="6.75" customHeight="1" x14ac:dyDescent="0.25"/>
    <row r="7" spans="2:27" ht="11.25" customHeight="1" x14ac:dyDescent="0.25">
      <c r="B7" s="286" t="str">
        <f>'REKAP  X'!H4</f>
        <v>DAFTAR HADIR SISWA SEMESTER GANJIL DAN JURNAL DIKLAT TAHUN PELAJARAN 2023/2024</v>
      </c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6"/>
      <c r="N7" s="286"/>
      <c r="O7" s="286"/>
      <c r="P7" s="286"/>
      <c r="Q7" s="286"/>
      <c r="R7" s="286"/>
      <c r="S7" s="286"/>
      <c r="T7" s="286"/>
      <c r="U7" s="160"/>
    </row>
    <row r="8" spans="2:27" ht="12.75" customHeight="1" x14ac:dyDescent="0.25">
      <c r="B8" s="161" t="str">
        <f>'TKJ3'!B8</f>
        <v>KELAS        : X</v>
      </c>
      <c r="C8" s="160"/>
      <c r="D8" s="161" t="s">
        <v>76</v>
      </c>
      <c r="E8" s="161"/>
      <c r="F8" s="161"/>
      <c r="G8" s="162"/>
      <c r="H8" s="161"/>
      <c r="I8" s="161"/>
      <c r="J8" s="161"/>
      <c r="K8" s="161"/>
      <c r="L8" s="161" t="str">
        <f>'REKAP  X'!H2</f>
        <v>Hari…………….………Tgl……………………..2023</v>
      </c>
      <c r="M8" s="161"/>
      <c r="N8" s="161"/>
      <c r="O8" s="161"/>
      <c r="P8" s="161"/>
      <c r="Q8" s="161"/>
      <c r="R8" s="161"/>
      <c r="S8" s="161"/>
      <c r="T8" s="161"/>
      <c r="U8" s="161"/>
    </row>
    <row r="9" spans="2:27" ht="7.5" customHeight="1" x14ac:dyDescent="0.25">
      <c r="B9" s="163"/>
      <c r="C9" s="164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X9" s="165"/>
    </row>
    <row r="10" spans="2:27" ht="12" customHeight="1" x14ac:dyDescent="0.25">
      <c r="B10" s="287" t="s">
        <v>1</v>
      </c>
      <c r="C10" s="287" t="s">
        <v>2</v>
      </c>
      <c r="D10" s="287" t="s">
        <v>3</v>
      </c>
      <c r="E10" s="287" t="s">
        <v>4</v>
      </c>
      <c r="F10" s="287" t="s">
        <v>5</v>
      </c>
      <c r="G10" s="290" t="s">
        <v>6</v>
      </c>
      <c r="H10" s="291"/>
      <c r="I10" s="291"/>
      <c r="J10" s="291"/>
      <c r="K10" s="291"/>
      <c r="L10" s="291"/>
      <c r="M10" s="291"/>
      <c r="N10" s="291"/>
      <c r="O10" s="292"/>
      <c r="P10" s="166"/>
      <c r="Q10" s="167" t="s">
        <v>7</v>
      </c>
      <c r="R10" s="293" t="s">
        <v>8</v>
      </c>
      <c r="S10" s="293" t="s">
        <v>9</v>
      </c>
      <c r="T10" s="293" t="s">
        <v>10</v>
      </c>
      <c r="U10" s="168"/>
    </row>
    <row r="11" spans="2:27" ht="12" customHeight="1" x14ac:dyDescent="0.25">
      <c r="B11" s="288"/>
      <c r="C11" s="289"/>
      <c r="D11" s="288"/>
      <c r="E11" s="289"/>
      <c r="F11" s="288"/>
      <c r="G11" s="169" t="s">
        <v>11</v>
      </c>
      <c r="H11" s="169" t="s">
        <v>12</v>
      </c>
      <c r="I11" s="169" t="s">
        <v>13</v>
      </c>
      <c r="J11" s="169" t="s">
        <v>14</v>
      </c>
      <c r="K11" s="169" t="s">
        <v>15</v>
      </c>
      <c r="L11" s="169" t="s">
        <v>16</v>
      </c>
      <c r="M11" s="169" t="s">
        <v>17</v>
      </c>
      <c r="N11" s="169" t="s">
        <v>18</v>
      </c>
      <c r="O11" s="169" t="s">
        <v>19</v>
      </c>
      <c r="P11" s="166"/>
      <c r="Q11" s="167" t="s">
        <v>20</v>
      </c>
      <c r="R11" s="294"/>
      <c r="S11" s="294"/>
      <c r="T11" s="294"/>
      <c r="U11" s="168"/>
    </row>
    <row r="12" spans="2:27" ht="12" customHeight="1" x14ac:dyDescent="0.25">
      <c r="B12" s="170">
        <v>1</v>
      </c>
      <c r="C12" s="103">
        <v>23118464</v>
      </c>
      <c r="D12" s="239" t="s">
        <v>423</v>
      </c>
      <c r="E12" s="240" t="s">
        <v>21</v>
      </c>
      <c r="F12" s="228"/>
      <c r="G12" s="173"/>
      <c r="H12" s="173"/>
      <c r="I12" s="173"/>
      <c r="J12" s="170"/>
      <c r="K12" s="174"/>
      <c r="L12" s="174"/>
      <c r="M12" s="174"/>
      <c r="N12" s="174"/>
      <c r="O12" s="174"/>
      <c r="P12" s="175"/>
      <c r="Q12" s="301">
        <v>1</v>
      </c>
      <c r="R12" s="304"/>
      <c r="S12" s="304"/>
      <c r="T12" s="304"/>
      <c r="U12" s="295" t="s">
        <v>48</v>
      </c>
      <c r="V12" s="295"/>
      <c r="W12" s="295"/>
      <c r="X12" s="295"/>
      <c r="Y12" s="295"/>
      <c r="Z12" s="295"/>
      <c r="AA12" s="296"/>
    </row>
    <row r="13" spans="2:27" ht="12" customHeight="1" x14ac:dyDescent="0.25">
      <c r="B13" s="176">
        <v>2</v>
      </c>
      <c r="C13" s="103">
        <v>23118465</v>
      </c>
      <c r="D13" s="200" t="s">
        <v>424</v>
      </c>
      <c r="E13" s="236" t="s">
        <v>21</v>
      </c>
      <c r="F13" s="229"/>
      <c r="G13" s="181"/>
      <c r="H13" s="181"/>
      <c r="I13" s="181"/>
      <c r="J13" s="176"/>
      <c r="K13" s="182"/>
      <c r="L13" s="182"/>
      <c r="M13" s="182"/>
      <c r="N13" s="182"/>
      <c r="O13" s="182"/>
      <c r="P13" s="175"/>
      <c r="Q13" s="302"/>
      <c r="R13" s="305"/>
      <c r="S13" s="305"/>
      <c r="T13" s="305"/>
      <c r="U13" s="183"/>
      <c r="V13" s="297" t="s">
        <v>54</v>
      </c>
      <c r="W13" s="296"/>
      <c r="X13" s="184" t="s">
        <v>22</v>
      </c>
      <c r="Y13" s="184" t="s">
        <v>21</v>
      </c>
      <c r="Z13" s="298"/>
      <c r="AA13" s="185" t="s">
        <v>64</v>
      </c>
    </row>
    <row r="14" spans="2:27" ht="12" customHeight="1" x14ac:dyDescent="0.25">
      <c r="B14" s="176">
        <v>3</v>
      </c>
      <c r="C14" s="103">
        <v>23118466</v>
      </c>
      <c r="D14" s="200" t="s">
        <v>425</v>
      </c>
      <c r="E14" s="236" t="s">
        <v>21</v>
      </c>
      <c r="F14" s="229"/>
      <c r="G14" s="181"/>
      <c r="H14" s="181"/>
      <c r="I14" s="181"/>
      <c r="J14" s="176"/>
      <c r="K14" s="182"/>
      <c r="L14" s="182"/>
      <c r="M14" s="182"/>
      <c r="N14" s="182"/>
      <c r="O14" s="182"/>
      <c r="P14" s="175"/>
      <c r="Q14" s="302"/>
      <c r="R14" s="305"/>
      <c r="S14" s="305"/>
      <c r="T14" s="305"/>
      <c r="U14" s="183" t="s">
        <v>11</v>
      </c>
      <c r="V14" s="186" t="s">
        <v>65</v>
      </c>
      <c r="W14" s="186">
        <f>COUNTIF(F11:F49,"I")</f>
        <v>0</v>
      </c>
      <c r="X14" s="185">
        <f>COUNTIFS($E$12:$E$47,"L",$F$12:$F$47,"I")</f>
        <v>0</v>
      </c>
      <c r="Y14" s="185">
        <f>COUNTIFS($E$12:$E$47,"P",$F$12:$F$47,"I")</f>
        <v>0</v>
      </c>
      <c r="Z14" s="299"/>
      <c r="AA14" s="187">
        <f>X14+Y14</f>
        <v>0</v>
      </c>
    </row>
    <row r="15" spans="2:27" ht="12" customHeight="1" x14ac:dyDescent="0.25">
      <c r="B15" s="176">
        <v>4</v>
      </c>
      <c r="C15" s="103">
        <v>23118467</v>
      </c>
      <c r="D15" s="200" t="s">
        <v>426</v>
      </c>
      <c r="E15" s="236" t="s">
        <v>21</v>
      </c>
      <c r="F15" s="229"/>
      <c r="G15" s="181"/>
      <c r="H15" s="181"/>
      <c r="I15" s="181"/>
      <c r="J15" s="176"/>
      <c r="K15" s="182"/>
      <c r="L15" s="182"/>
      <c r="M15" s="182"/>
      <c r="N15" s="182"/>
      <c r="O15" s="182"/>
      <c r="P15" s="175"/>
      <c r="Q15" s="302"/>
      <c r="R15" s="305"/>
      <c r="S15" s="305"/>
      <c r="T15" s="305"/>
      <c r="U15" s="183" t="s">
        <v>43</v>
      </c>
      <c r="V15" s="186" t="s">
        <v>66</v>
      </c>
      <c r="W15" s="186">
        <f>COUNTIF(F11:F49,"H")</f>
        <v>0</v>
      </c>
      <c r="X15" s="185">
        <f>COUNTIFS($E$12:$E$47,"L",$F$12:$F$47,"H")</f>
        <v>0</v>
      </c>
      <c r="Y15" s="185">
        <f>COUNTIFS($E$12:$E$47,"P",$F$12:$F$47,"H")</f>
        <v>0</v>
      </c>
      <c r="Z15" s="299"/>
      <c r="AA15" s="187">
        <f t="shared" ref="AA15:AA17" si="0">X15+Y15</f>
        <v>0</v>
      </c>
    </row>
    <row r="16" spans="2:27" ht="12" customHeight="1" x14ac:dyDescent="0.25">
      <c r="B16" s="176">
        <v>5</v>
      </c>
      <c r="C16" s="103">
        <v>23118468</v>
      </c>
      <c r="D16" s="200" t="s">
        <v>427</v>
      </c>
      <c r="E16" s="236" t="s">
        <v>21</v>
      </c>
      <c r="F16" s="229"/>
      <c r="G16" s="181"/>
      <c r="H16" s="181"/>
      <c r="I16" s="181"/>
      <c r="J16" s="176"/>
      <c r="K16" s="182"/>
      <c r="L16" s="182"/>
      <c r="M16" s="182"/>
      <c r="N16" s="182"/>
      <c r="O16" s="182"/>
      <c r="P16" s="175"/>
      <c r="Q16" s="303"/>
      <c r="R16" s="306"/>
      <c r="S16" s="306"/>
      <c r="T16" s="306"/>
      <c r="U16" s="183" t="s">
        <v>53</v>
      </c>
      <c r="V16" s="186" t="s">
        <v>67</v>
      </c>
      <c r="W16" s="186">
        <f>COUNTIF(F11:F49,"KP")</f>
        <v>0</v>
      </c>
      <c r="X16" s="185">
        <f>COUNTIFS($E$12:$E$47,"L",$F$12:$F$47,"KP")</f>
        <v>0</v>
      </c>
      <c r="Y16" s="185">
        <f>COUNTIFS($E$12:$E$47,"P",$F$12:$F$47,"KP")</f>
        <v>0</v>
      </c>
      <c r="Z16" s="299"/>
      <c r="AA16" s="187">
        <f t="shared" si="0"/>
        <v>0</v>
      </c>
    </row>
    <row r="17" spans="2:27" ht="12" customHeight="1" x14ac:dyDescent="0.25">
      <c r="B17" s="176">
        <v>6</v>
      </c>
      <c r="C17" s="103">
        <v>23118469</v>
      </c>
      <c r="D17" s="200" t="s">
        <v>428</v>
      </c>
      <c r="E17" s="236" t="s">
        <v>21</v>
      </c>
      <c r="F17" s="229"/>
      <c r="G17" s="181"/>
      <c r="H17" s="181"/>
      <c r="I17" s="181"/>
      <c r="J17" s="176"/>
      <c r="K17" s="182"/>
      <c r="L17" s="182"/>
      <c r="M17" s="182"/>
      <c r="N17" s="182"/>
      <c r="O17" s="182"/>
      <c r="P17" s="175"/>
      <c r="Q17" s="301">
        <v>2</v>
      </c>
      <c r="R17" s="304"/>
      <c r="S17" s="304"/>
      <c r="T17" s="304"/>
      <c r="U17" s="183" t="s">
        <v>52</v>
      </c>
      <c r="V17" s="186" t="s">
        <v>68</v>
      </c>
      <c r="W17" s="186">
        <f>COUNTIF(F11:F49,"KK")</f>
        <v>0</v>
      </c>
      <c r="X17" s="185">
        <f>COUNTIFS($E$12:$E$47,"L",$F$12:$F$47,"KK")</f>
        <v>0</v>
      </c>
      <c r="Y17" s="185">
        <f>COUNTIFS($E$12:$E$47,"P",$F$12:$F$47,"KK")</f>
        <v>0</v>
      </c>
      <c r="Z17" s="299"/>
      <c r="AA17" s="187">
        <f t="shared" si="0"/>
        <v>0</v>
      </c>
    </row>
    <row r="18" spans="2:27" ht="12" customHeight="1" x14ac:dyDescent="0.25">
      <c r="B18" s="176">
        <v>7</v>
      </c>
      <c r="C18" s="103">
        <v>23118470</v>
      </c>
      <c r="D18" s="200" t="s">
        <v>429</v>
      </c>
      <c r="E18" s="236" t="s">
        <v>21</v>
      </c>
      <c r="F18" s="229"/>
      <c r="G18" s="181"/>
      <c r="H18" s="181"/>
      <c r="I18" s="181"/>
      <c r="J18" s="176"/>
      <c r="K18" s="182"/>
      <c r="L18" s="182"/>
      <c r="M18" s="182"/>
      <c r="N18" s="182"/>
      <c r="O18" s="182"/>
      <c r="P18" s="175"/>
      <c r="Q18" s="302"/>
      <c r="R18" s="305"/>
      <c r="S18" s="305"/>
      <c r="T18" s="305"/>
      <c r="U18" s="183" t="s">
        <v>61</v>
      </c>
      <c r="V18" s="186" t="s">
        <v>62</v>
      </c>
      <c r="W18" s="186">
        <f>COUNTIF(F12:F49,"BD")</f>
        <v>0</v>
      </c>
      <c r="X18" s="185">
        <f>COUNTIFS($E$12:$E$47,"L",$F$12:$F$47,"BD")</f>
        <v>0</v>
      </c>
      <c r="Y18" s="185">
        <f>COUNTIFS($E$12:$E$47,"P",$F$12:$F$47,"BD")</f>
        <v>0</v>
      </c>
      <c r="Z18" s="300"/>
      <c r="AA18" s="187">
        <f>X18+Y18</f>
        <v>0</v>
      </c>
    </row>
    <row r="19" spans="2:27" ht="12" customHeight="1" x14ac:dyDescent="0.25">
      <c r="B19" s="176">
        <v>8</v>
      </c>
      <c r="C19" s="103">
        <v>23118471</v>
      </c>
      <c r="D19" s="200" t="s">
        <v>430</v>
      </c>
      <c r="E19" s="236" t="s">
        <v>22</v>
      </c>
      <c r="F19" s="229"/>
      <c r="G19" s="181"/>
      <c r="H19" s="181"/>
      <c r="I19" s="181"/>
      <c r="J19" s="176"/>
      <c r="K19" s="182"/>
      <c r="L19" s="182"/>
      <c r="M19" s="182"/>
      <c r="N19" s="182"/>
      <c r="O19" s="182"/>
      <c r="P19" s="175"/>
      <c r="Q19" s="302"/>
      <c r="R19" s="305"/>
      <c r="S19" s="305"/>
      <c r="T19" s="305"/>
      <c r="U19" s="183"/>
      <c r="V19" s="188" t="s">
        <v>50</v>
      </c>
      <c r="W19" s="189">
        <f>SUM(W14:W17)</f>
        <v>0</v>
      </c>
      <c r="X19" s="184">
        <f>SUM(X14:X17)</f>
        <v>0</v>
      </c>
      <c r="Y19" s="184">
        <f>SUM(Y14:Y17)</f>
        <v>0</v>
      </c>
      <c r="Z19" s="184">
        <f>SUM(X19:Y19)</f>
        <v>0</v>
      </c>
      <c r="AA19" s="185">
        <f>SUM(AA14:AA18)</f>
        <v>0</v>
      </c>
    </row>
    <row r="20" spans="2:27" ht="12" customHeight="1" x14ac:dyDescent="0.25">
      <c r="B20" s="176">
        <v>9</v>
      </c>
      <c r="C20" s="103">
        <v>23118472</v>
      </c>
      <c r="D20" s="200" t="s">
        <v>431</v>
      </c>
      <c r="E20" s="236" t="s">
        <v>21</v>
      </c>
      <c r="F20" s="229"/>
      <c r="G20" s="181"/>
      <c r="H20" s="181"/>
      <c r="I20" s="181"/>
      <c r="J20" s="176"/>
      <c r="K20" s="182"/>
      <c r="L20" s="182"/>
      <c r="M20" s="182"/>
      <c r="N20" s="182"/>
      <c r="O20" s="182"/>
      <c r="P20" s="175"/>
      <c r="Q20" s="302"/>
      <c r="R20" s="305"/>
      <c r="S20" s="305"/>
      <c r="T20" s="305"/>
      <c r="U20" s="190"/>
      <c r="W20" s="191" t="s">
        <v>46</v>
      </c>
    </row>
    <row r="21" spans="2:27" ht="12" customHeight="1" x14ac:dyDescent="0.25">
      <c r="B21" s="176">
        <v>10</v>
      </c>
      <c r="C21" s="103">
        <v>23118473</v>
      </c>
      <c r="D21" s="200" t="s">
        <v>432</v>
      </c>
      <c r="E21" s="236" t="s">
        <v>21</v>
      </c>
      <c r="F21" s="229"/>
      <c r="G21" s="181"/>
      <c r="H21" s="181"/>
      <c r="I21" s="181"/>
      <c r="J21" s="176"/>
      <c r="K21" s="182"/>
      <c r="L21" s="182"/>
      <c r="M21" s="182"/>
      <c r="N21" s="182"/>
      <c r="O21" s="182"/>
      <c r="P21" s="175"/>
      <c r="Q21" s="303"/>
      <c r="R21" s="306"/>
      <c r="S21" s="306"/>
      <c r="T21" s="306"/>
      <c r="U21" s="190"/>
      <c r="W21" s="192" t="s">
        <v>47</v>
      </c>
      <c r="AA21" s="193" t="s">
        <v>58</v>
      </c>
    </row>
    <row r="22" spans="2:27" ht="12" customHeight="1" x14ac:dyDescent="0.25">
      <c r="B22" s="176">
        <v>11</v>
      </c>
      <c r="C22" s="103">
        <v>23118474</v>
      </c>
      <c r="D22" s="200" t="s">
        <v>433</v>
      </c>
      <c r="E22" s="236" t="s">
        <v>21</v>
      </c>
      <c r="F22" s="229"/>
      <c r="G22" s="181"/>
      <c r="H22" s="181"/>
      <c r="I22" s="181"/>
      <c r="J22" s="176"/>
      <c r="K22" s="182"/>
      <c r="L22" s="182"/>
      <c r="M22" s="182"/>
      <c r="N22" s="182"/>
      <c r="O22" s="182"/>
      <c r="P22" s="175"/>
      <c r="Q22" s="301">
        <v>3</v>
      </c>
      <c r="R22" s="304"/>
      <c r="S22" s="304"/>
      <c r="T22" s="304"/>
      <c r="U22" s="227" t="s">
        <v>82</v>
      </c>
      <c r="V22" s="201" t="s">
        <v>80</v>
      </c>
      <c r="W22" s="178" t="s">
        <v>22</v>
      </c>
      <c r="X22" s="179" t="s">
        <v>11</v>
      </c>
      <c r="Y22" s="237" t="s">
        <v>88</v>
      </c>
    </row>
    <row r="23" spans="2:27" ht="12" customHeight="1" x14ac:dyDescent="0.25">
      <c r="B23" s="176">
        <v>12</v>
      </c>
      <c r="C23" s="103">
        <v>23118475</v>
      </c>
      <c r="D23" s="200" t="s">
        <v>434</v>
      </c>
      <c r="E23" s="236" t="s">
        <v>21</v>
      </c>
      <c r="F23" s="229"/>
      <c r="G23" s="181"/>
      <c r="H23" s="181"/>
      <c r="I23" s="181"/>
      <c r="J23" s="176"/>
      <c r="K23" s="182"/>
      <c r="L23" s="182"/>
      <c r="M23" s="182"/>
      <c r="N23" s="182"/>
      <c r="O23" s="182"/>
      <c r="P23" s="175"/>
      <c r="Q23" s="302"/>
      <c r="R23" s="305"/>
      <c r="S23" s="305"/>
      <c r="T23" s="305"/>
      <c r="U23" s="177" t="s">
        <v>81</v>
      </c>
      <c r="V23" s="201" t="s">
        <v>79</v>
      </c>
      <c r="W23" s="178" t="s">
        <v>21</v>
      </c>
      <c r="X23" s="179" t="s">
        <v>11</v>
      </c>
      <c r="Y23" s="237" t="s">
        <v>86</v>
      </c>
    </row>
    <row r="24" spans="2:27" ht="12" customHeight="1" x14ac:dyDescent="0.25">
      <c r="B24" s="176">
        <v>13</v>
      </c>
      <c r="C24" s="103">
        <v>23118476</v>
      </c>
      <c r="D24" s="200" t="s">
        <v>435</v>
      </c>
      <c r="E24" s="236" t="s">
        <v>21</v>
      </c>
      <c r="F24" s="229"/>
      <c r="G24" s="181"/>
      <c r="H24" s="181"/>
      <c r="I24" s="181"/>
      <c r="J24" s="176"/>
      <c r="K24" s="182"/>
      <c r="L24" s="182"/>
      <c r="M24" s="182"/>
      <c r="N24" s="182"/>
      <c r="O24" s="182"/>
      <c r="P24" s="175"/>
      <c r="Q24" s="302"/>
      <c r="R24" s="305"/>
      <c r="S24" s="305"/>
      <c r="T24" s="305"/>
      <c r="U24" s="190"/>
    </row>
    <row r="25" spans="2:27" ht="12" customHeight="1" x14ac:dyDescent="0.25">
      <c r="B25" s="176">
        <v>14</v>
      </c>
      <c r="C25" s="103">
        <v>23118477</v>
      </c>
      <c r="D25" s="200" t="s">
        <v>436</v>
      </c>
      <c r="E25" s="236" t="s">
        <v>21</v>
      </c>
      <c r="F25" s="229"/>
      <c r="G25" s="181"/>
      <c r="H25" s="181"/>
      <c r="I25" s="181"/>
      <c r="J25" s="176"/>
      <c r="K25" s="182"/>
      <c r="L25" s="182"/>
      <c r="M25" s="182"/>
      <c r="N25" s="182"/>
      <c r="O25" s="182"/>
      <c r="P25" s="175"/>
      <c r="Q25" s="302"/>
      <c r="R25" s="305"/>
      <c r="S25" s="305"/>
      <c r="T25" s="305"/>
      <c r="U25" s="190"/>
    </row>
    <row r="26" spans="2:27" ht="12" customHeight="1" x14ac:dyDescent="0.25">
      <c r="B26" s="176">
        <v>15</v>
      </c>
      <c r="C26" s="103">
        <v>23118478</v>
      </c>
      <c r="D26" s="200" t="s">
        <v>437</v>
      </c>
      <c r="E26" s="236" t="s">
        <v>21</v>
      </c>
      <c r="F26" s="179"/>
      <c r="G26" s="181"/>
      <c r="H26" s="181"/>
      <c r="I26" s="181"/>
      <c r="J26" s="176"/>
      <c r="K26" s="182"/>
      <c r="L26" s="182"/>
      <c r="M26" s="182"/>
      <c r="N26" s="182"/>
      <c r="O26" s="182"/>
      <c r="P26" s="175"/>
      <c r="Q26" s="303"/>
      <c r="R26" s="306"/>
      <c r="S26" s="306"/>
      <c r="T26" s="306"/>
      <c r="U26" s="190"/>
    </row>
    <row r="27" spans="2:27" ht="12" customHeight="1" x14ac:dyDescent="0.25">
      <c r="B27" s="176">
        <v>16</v>
      </c>
      <c r="C27" s="103">
        <v>23118479</v>
      </c>
      <c r="D27" s="200" t="s">
        <v>438</v>
      </c>
      <c r="E27" s="236" t="s">
        <v>21</v>
      </c>
      <c r="F27" s="179"/>
      <c r="G27" s="181"/>
      <c r="H27" s="181"/>
      <c r="I27" s="181"/>
      <c r="J27" s="176"/>
      <c r="K27" s="182"/>
      <c r="L27" s="182"/>
      <c r="M27" s="182"/>
      <c r="N27" s="182"/>
      <c r="O27" s="182"/>
      <c r="P27" s="175"/>
      <c r="Q27" s="301">
        <v>4</v>
      </c>
      <c r="R27" s="304"/>
      <c r="S27" s="304"/>
      <c r="T27" s="304"/>
      <c r="U27" s="190"/>
    </row>
    <row r="28" spans="2:27" ht="12" customHeight="1" x14ac:dyDescent="0.25">
      <c r="B28" s="176">
        <v>17</v>
      </c>
      <c r="C28" s="103">
        <v>23118480</v>
      </c>
      <c r="D28" s="200" t="s">
        <v>439</v>
      </c>
      <c r="E28" s="236" t="s">
        <v>21</v>
      </c>
      <c r="F28" s="179"/>
      <c r="G28" s="181"/>
      <c r="H28" s="181"/>
      <c r="I28" s="181"/>
      <c r="J28" s="176"/>
      <c r="K28" s="182"/>
      <c r="L28" s="182"/>
      <c r="M28" s="182"/>
      <c r="N28" s="182"/>
      <c r="O28" s="182"/>
      <c r="P28" s="175"/>
      <c r="Q28" s="302"/>
      <c r="R28" s="305"/>
      <c r="S28" s="305"/>
      <c r="T28" s="305"/>
      <c r="U28" s="190"/>
    </row>
    <row r="29" spans="2:27" ht="12" customHeight="1" x14ac:dyDescent="0.25">
      <c r="B29" s="176">
        <v>18</v>
      </c>
      <c r="C29" s="103">
        <v>23118481</v>
      </c>
      <c r="D29" s="200" t="s">
        <v>440</v>
      </c>
      <c r="E29" s="236" t="s">
        <v>21</v>
      </c>
      <c r="F29" s="179"/>
      <c r="G29" s="181"/>
      <c r="H29" s="181"/>
      <c r="I29" s="181"/>
      <c r="J29" s="176"/>
      <c r="K29" s="182"/>
      <c r="L29" s="182"/>
      <c r="M29" s="182"/>
      <c r="N29" s="182"/>
      <c r="O29" s="182"/>
      <c r="P29" s="175"/>
      <c r="Q29" s="302"/>
      <c r="R29" s="305"/>
      <c r="S29" s="305"/>
      <c r="T29" s="305"/>
      <c r="U29" s="190"/>
      <c r="AA29" s="237"/>
    </row>
    <row r="30" spans="2:27" ht="12" customHeight="1" x14ac:dyDescent="0.25">
      <c r="B30" s="176">
        <v>19</v>
      </c>
      <c r="C30" s="103">
        <v>23118482</v>
      </c>
      <c r="D30" s="200" t="s">
        <v>441</v>
      </c>
      <c r="E30" s="236" t="s">
        <v>21</v>
      </c>
      <c r="F30" s="229"/>
      <c r="G30" s="181"/>
      <c r="H30" s="181"/>
      <c r="I30" s="181"/>
      <c r="J30" s="176"/>
      <c r="K30" s="182"/>
      <c r="L30" s="182"/>
      <c r="M30" s="182"/>
      <c r="N30" s="182"/>
      <c r="O30" s="182"/>
      <c r="P30" s="175"/>
      <c r="Q30" s="302"/>
      <c r="R30" s="305"/>
      <c r="S30" s="305"/>
      <c r="T30" s="305"/>
      <c r="U30" s="190"/>
      <c r="AA30" s="237"/>
    </row>
    <row r="31" spans="2:27" ht="12" customHeight="1" x14ac:dyDescent="0.25">
      <c r="B31" s="176">
        <v>20</v>
      </c>
      <c r="C31" s="103">
        <v>23118483</v>
      </c>
      <c r="D31" s="200" t="s">
        <v>442</v>
      </c>
      <c r="E31" s="236" t="s">
        <v>21</v>
      </c>
      <c r="F31" s="229"/>
      <c r="G31" s="181"/>
      <c r="H31" s="181"/>
      <c r="I31" s="181"/>
      <c r="J31" s="176"/>
      <c r="K31" s="182"/>
      <c r="L31" s="182"/>
      <c r="M31" s="182"/>
      <c r="N31" s="182"/>
      <c r="O31" s="182"/>
      <c r="P31" s="175"/>
      <c r="Q31" s="303"/>
      <c r="R31" s="306"/>
      <c r="S31" s="306"/>
      <c r="T31" s="306"/>
      <c r="U31" s="190"/>
      <c r="AA31" s="237"/>
    </row>
    <row r="32" spans="2:27" ht="12" customHeight="1" x14ac:dyDescent="0.25">
      <c r="B32" s="176">
        <v>21</v>
      </c>
      <c r="C32" s="103">
        <v>23118484</v>
      </c>
      <c r="D32" s="200" t="s">
        <v>443</v>
      </c>
      <c r="E32" s="236" t="s">
        <v>21</v>
      </c>
      <c r="F32" s="229"/>
      <c r="G32" s="181"/>
      <c r="H32" s="181"/>
      <c r="I32" s="181"/>
      <c r="J32" s="176"/>
      <c r="K32" s="182"/>
      <c r="L32" s="182"/>
      <c r="M32" s="182"/>
      <c r="N32" s="182"/>
      <c r="O32" s="182"/>
      <c r="P32" s="175"/>
      <c r="Q32" s="301">
        <v>5</v>
      </c>
      <c r="R32" s="304"/>
      <c r="S32" s="304"/>
      <c r="T32" s="304"/>
      <c r="U32" s="190"/>
      <c r="AA32" s="237"/>
    </row>
    <row r="33" spans="2:27" ht="12" customHeight="1" x14ac:dyDescent="0.25">
      <c r="B33" s="176">
        <v>22</v>
      </c>
      <c r="C33" s="103">
        <v>23118485</v>
      </c>
      <c r="D33" s="200" t="s">
        <v>642</v>
      </c>
      <c r="E33" s="236" t="s">
        <v>21</v>
      </c>
      <c r="F33" s="229"/>
      <c r="G33" s="181"/>
      <c r="H33" s="181"/>
      <c r="I33" s="181"/>
      <c r="J33" s="176"/>
      <c r="K33" s="182"/>
      <c r="L33" s="182"/>
      <c r="M33" s="182"/>
      <c r="N33" s="182"/>
      <c r="O33" s="182"/>
      <c r="P33" s="175"/>
      <c r="Q33" s="302"/>
      <c r="R33" s="305"/>
      <c r="S33" s="305"/>
      <c r="T33" s="305"/>
      <c r="U33" s="190"/>
      <c r="AA33" s="237"/>
    </row>
    <row r="34" spans="2:27" ht="12" customHeight="1" x14ac:dyDescent="0.25">
      <c r="B34" s="176">
        <v>23</v>
      </c>
      <c r="C34" s="103">
        <v>23118486</v>
      </c>
      <c r="D34" s="200" t="s">
        <v>444</v>
      </c>
      <c r="E34" s="236" t="s">
        <v>21</v>
      </c>
      <c r="F34" s="179"/>
      <c r="G34" s="181"/>
      <c r="H34" s="181"/>
      <c r="I34" s="181"/>
      <c r="J34" s="176"/>
      <c r="K34" s="182"/>
      <c r="L34" s="182"/>
      <c r="M34" s="182"/>
      <c r="N34" s="182"/>
      <c r="O34" s="182"/>
      <c r="P34" s="175"/>
      <c r="Q34" s="302"/>
      <c r="R34" s="305"/>
      <c r="S34" s="305"/>
      <c r="T34" s="305"/>
      <c r="U34" s="190"/>
      <c r="AA34" s="237"/>
    </row>
    <row r="35" spans="2:27" ht="12" customHeight="1" x14ac:dyDescent="0.25">
      <c r="B35" s="176">
        <v>24</v>
      </c>
      <c r="C35" s="103">
        <v>23118487</v>
      </c>
      <c r="D35" s="200" t="s">
        <v>445</v>
      </c>
      <c r="E35" s="236" t="s">
        <v>21</v>
      </c>
      <c r="F35" s="179"/>
      <c r="G35" s="181"/>
      <c r="H35" s="181"/>
      <c r="I35" s="181"/>
      <c r="J35" s="176"/>
      <c r="K35" s="182"/>
      <c r="L35" s="182"/>
      <c r="M35" s="182"/>
      <c r="N35" s="182"/>
      <c r="O35" s="182"/>
      <c r="P35" s="175"/>
      <c r="Q35" s="302"/>
      <c r="R35" s="305"/>
      <c r="S35" s="305"/>
      <c r="T35" s="305"/>
      <c r="U35" s="190"/>
      <c r="AA35" s="237"/>
    </row>
    <row r="36" spans="2:27" ht="12" customHeight="1" x14ac:dyDescent="0.25">
      <c r="B36" s="176">
        <v>25</v>
      </c>
      <c r="C36" s="103">
        <v>23118488</v>
      </c>
      <c r="D36" s="200" t="s">
        <v>446</v>
      </c>
      <c r="E36" s="236" t="s">
        <v>21</v>
      </c>
      <c r="F36" s="179"/>
      <c r="G36" s="181"/>
      <c r="H36" s="181"/>
      <c r="I36" s="181"/>
      <c r="J36" s="176"/>
      <c r="K36" s="182"/>
      <c r="L36" s="182"/>
      <c r="M36" s="182"/>
      <c r="N36" s="182"/>
      <c r="O36" s="182"/>
      <c r="P36" s="175"/>
      <c r="Q36" s="303"/>
      <c r="R36" s="306"/>
      <c r="S36" s="306"/>
      <c r="T36" s="306"/>
      <c r="U36" s="190"/>
      <c r="AA36" s="237"/>
    </row>
    <row r="37" spans="2:27" ht="12" customHeight="1" x14ac:dyDescent="0.25">
      <c r="B37" s="176">
        <v>26</v>
      </c>
      <c r="C37" s="103">
        <v>23118489</v>
      </c>
      <c r="D37" s="200" t="s">
        <v>447</v>
      </c>
      <c r="E37" s="236" t="s">
        <v>21</v>
      </c>
      <c r="F37" s="179"/>
      <c r="G37" s="180"/>
      <c r="H37" s="181"/>
      <c r="I37" s="181"/>
      <c r="J37" s="176"/>
      <c r="K37" s="182"/>
      <c r="L37" s="182"/>
      <c r="M37" s="182"/>
      <c r="N37" s="182"/>
      <c r="O37" s="182"/>
      <c r="P37" s="175"/>
      <c r="Q37" s="301">
        <v>6</v>
      </c>
      <c r="R37" s="304"/>
      <c r="S37" s="304"/>
      <c r="T37" s="304"/>
    </row>
    <row r="38" spans="2:27" ht="12" customHeight="1" x14ac:dyDescent="0.25">
      <c r="B38" s="176">
        <v>27</v>
      </c>
      <c r="C38" s="103">
        <v>23118490</v>
      </c>
      <c r="D38" s="200" t="s">
        <v>448</v>
      </c>
      <c r="E38" s="236" t="s">
        <v>21</v>
      </c>
      <c r="F38" s="179"/>
      <c r="G38" s="180"/>
      <c r="H38" s="181"/>
      <c r="I38" s="181"/>
      <c r="J38" s="176"/>
      <c r="K38" s="182"/>
      <c r="L38" s="182"/>
      <c r="M38" s="182"/>
      <c r="N38" s="182"/>
      <c r="O38" s="182"/>
      <c r="P38" s="175"/>
      <c r="Q38" s="302"/>
      <c r="R38" s="305"/>
      <c r="S38" s="305"/>
      <c r="T38" s="305"/>
    </row>
    <row r="39" spans="2:27" ht="12" customHeight="1" x14ac:dyDescent="0.25">
      <c r="B39" s="176">
        <v>28</v>
      </c>
      <c r="C39" s="103">
        <v>23118491</v>
      </c>
      <c r="D39" s="200" t="s">
        <v>449</v>
      </c>
      <c r="E39" s="236" t="s">
        <v>21</v>
      </c>
      <c r="F39" s="179"/>
      <c r="G39" s="180"/>
      <c r="H39" s="181"/>
      <c r="I39" s="181"/>
      <c r="J39" s="176"/>
      <c r="K39" s="182"/>
      <c r="L39" s="182"/>
      <c r="M39" s="182"/>
      <c r="N39" s="182"/>
      <c r="O39" s="182"/>
      <c r="P39" s="175"/>
      <c r="Q39" s="302"/>
      <c r="R39" s="305"/>
      <c r="S39" s="305"/>
      <c r="T39" s="305"/>
      <c r="U39" s="230"/>
      <c r="V39" s="198"/>
      <c r="W39" s="179"/>
      <c r="X39" s="231"/>
      <c r="Y39" s="197"/>
    </row>
    <row r="40" spans="2:27" ht="12" customHeight="1" x14ac:dyDescent="0.25">
      <c r="B40" s="176">
        <v>29</v>
      </c>
      <c r="C40" s="103">
        <v>23118492</v>
      </c>
      <c r="D40" s="200" t="s">
        <v>450</v>
      </c>
      <c r="E40" s="236" t="s">
        <v>21</v>
      </c>
      <c r="F40" s="179"/>
      <c r="G40" s="180"/>
      <c r="H40" s="181"/>
      <c r="I40" s="181"/>
      <c r="J40" s="176"/>
      <c r="K40" s="182"/>
      <c r="L40" s="182"/>
      <c r="M40" s="182"/>
      <c r="N40" s="182"/>
      <c r="O40" s="182"/>
      <c r="P40" s="175"/>
      <c r="Q40" s="302"/>
      <c r="R40" s="305"/>
      <c r="S40" s="305"/>
      <c r="T40" s="305"/>
      <c r="U40" s="230"/>
      <c r="V40" s="198"/>
      <c r="W40" s="179"/>
      <c r="X40" s="179"/>
      <c r="Y40" s="197"/>
    </row>
    <row r="41" spans="2:27" ht="12" customHeight="1" x14ac:dyDescent="0.25">
      <c r="B41" s="176">
        <v>30</v>
      </c>
      <c r="C41" s="103">
        <v>23118493</v>
      </c>
      <c r="D41" s="200" t="s">
        <v>451</v>
      </c>
      <c r="E41" s="236" t="s">
        <v>21</v>
      </c>
      <c r="F41" s="46"/>
      <c r="G41" s="180"/>
      <c r="H41" s="181"/>
      <c r="I41" s="181"/>
      <c r="J41" s="176"/>
      <c r="K41" s="182"/>
      <c r="L41" s="182"/>
      <c r="M41" s="182"/>
      <c r="N41" s="182"/>
      <c r="O41" s="182"/>
      <c r="P41" s="175"/>
      <c r="Q41" s="303"/>
      <c r="R41" s="306"/>
      <c r="S41" s="306"/>
      <c r="T41" s="306"/>
      <c r="U41" s="190"/>
      <c r="W41" s="202"/>
      <c r="X41" s="197"/>
      <c r="Y41" s="197"/>
    </row>
    <row r="42" spans="2:27" ht="12" customHeight="1" x14ac:dyDescent="0.25">
      <c r="B42" s="176">
        <v>31</v>
      </c>
      <c r="C42" s="103">
        <v>23118494</v>
      </c>
      <c r="D42" s="200" t="s">
        <v>452</v>
      </c>
      <c r="E42" s="236" t="s">
        <v>21</v>
      </c>
      <c r="F42" s="179"/>
      <c r="G42" s="180"/>
      <c r="H42" s="181"/>
      <c r="I42" s="181"/>
      <c r="J42" s="176"/>
      <c r="K42" s="182"/>
      <c r="L42" s="182"/>
      <c r="M42" s="182"/>
      <c r="N42" s="182"/>
      <c r="O42" s="182"/>
      <c r="P42" s="175"/>
      <c r="Q42" s="301">
        <v>7</v>
      </c>
      <c r="R42" s="304"/>
      <c r="S42" s="304"/>
      <c r="T42" s="304"/>
      <c r="U42" s="190"/>
      <c r="W42" s="203"/>
      <c r="X42" s="197"/>
      <c r="Y42" s="197"/>
    </row>
    <row r="43" spans="2:27" ht="12" customHeight="1" x14ac:dyDescent="0.25">
      <c r="B43" s="176">
        <v>32</v>
      </c>
      <c r="C43" s="103">
        <v>23118495</v>
      </c>
      <c r="D43" s="200" t="s">
        <v>453</v>
      </c>
      <c r="E43" s="236" t="s">
        <v>21</v>
      </c>
      <c r="F43" s="179"/>
      <c r="G43" s="180"/>
      <c r="H43" s="181"/>
      <c r="I43" s="181"/>
      <c r="J43" s="176"/>
      <c r="K43" s="182"/>
      <c r="L43" s="182"/>
      <c r="M43" s="182"/>
      <c r="N43" s="182"/>
      <c r="O43" s="182"/>
      <c r="P43" s="175"/>
      <c r="Q43" s="302"/>
      <c r="R43" s="305"/>
      <c r="S43" s="305"/>
      <c r="T43" s="305"/>
      <c r="Y43" s="197"/>
    </row>
    <row r="44" spans="2:27" ht="12" customHeight="1" x14ac:dyDescent="0.25">
      <c r="B44" s="176">
        <v>33</v>
      </c>
      <c r="C44" s="103">
        <v>23118496</v>
      </c>
      <c r="D44" s="200" t="s">
        <v>454</v>
      </c>
      <c r="E44" s="236" t="s">
        <v>21</v>
      </c>
      <c r="F44" s="179"/>
      <c r="G44" s="180"/>
      <c r="H44" s="181"/>
      <c r="I44" s="181"/>
      <c r="J44" s="176"/>
      <c r="K44" s="182"/>
      <c r="L44" s="182"/>
      <c r="M44" s="182"/>
      <c r="N44" s="182"/>
      <c r="O44" s="182"/>
      <c r="P44" s="175"/>
      <c r="Q44" s="302"/>
      <c r="R44" s="305"/>
      <c r="S44" s="305"/>
      <c r="T44" s="305"/>
      <c r="U44" s="190"/>
      <c r="W44" s="203"/>
      <c r="X44" s="197"/>
      <c r="Y44" s="197"/>
    </row>
    <row r="45" spans="2:27" ht="12" customHeight="1" x14ac:dyDescent="0.25">
      <c r="B45" s="176">
        <v>34</v>
      </c>
      <c r="C45" s="103">
        <v>23118497</v>
      </c>
      <c r="D45" s="200" t="s">
        <v>455</v>
      </c>
      <c r="E45" s="236" t="s">
        <v>21</v>
      </c>
      <c r="F45" s="179"/>
      <c r="G45" s="180"/>
      <c r="H45" s="181"/>
      <c r="I45" s="181"/>
      <c r="J45" s="176"/>
      <c r="K45" s="182"/>
      <c r="L45" s="182"/>
      <c r="M45" s="182"/>
      <c r="N45" s="182"/>
      <c r="O45" s="182"/>
      <c r="P45" s="175"/>
      <c r="Q45" s="302"/>
      <c r="R45" s="305"/>
      <c r="S45" s="305"/>
      <c r="T45" s="305"/>
      <c r="U45" s="190"/>
      <c r="W45" s="203"/>
      <c r="X45" s="197"/>
      <c r="Y45" s="197"/>
    </row>
    <row r="46" spans="2:27" ht="12" customHeight="1" x14ac:dyDescent="0.25">
      <c r="B46" s="176">
        <v>35</v>
      </c>
      <c r="C46" s="103">
        <v>23118498</v>
      </c>
      <c r="D46" s="200" t="s">
        <v>456</v>
      </c>
      <c r="E46" s="236" t="s">
        <v>22</v>
      </c>
      <c r="F46" s="179"/>
      <c r="G46" s="180"/>
      <c r="H46" s="181"/>
      <c r="I46" s="181"/>
      <c r="J46" s="176"/>
      <c r="K46" s="182"/>
      <c r="L46" s="182"/>
      <c r="M46" s="182"/>
      <c r="N46" s="182"/>
      <c r="O46" s="182"/>
      <c r="P46" s="175"/>
      <c r="Q46" s="302"/>
      <c r="R46" s="305"/>
      <c r="S46" s="305"/>
      <c r="T46" s="305"/>
      <c r="U46" s="190"/>
      <c r="W46" s="202"/>
      <c r="X46" s="197"/>
      <c r="Y46" s="197"/>
    </row>
    <row r="47" spans="2:27" ht="12" customHeight="1" x14ac:dyDescent="0.25">
      <c r="B47" s="176">
        <v>36</v>
      </c>
      <c r="C47" s="103">
        <v>23118499</v>
      </c>
      <c r="D47" s="200" t="s">
        <v>457</v>
      </c>
      <c r="E47" s="236" t="s">
        <v>21</v>
      </c>
      <c r="F47" s="179"/>
      <c r="G47" s="180"/>
      <c r="H47" s="181"/>
      <c r="I47" s="181"/>
      <c r="J47" s="176"/>
      <c r="K47" s="182"/>
      <c r="L47" s="182"/>
      <c r="M47" s="182"/>
      <c r="N47" s="182"/>
      <c r="O47" s="182"/>
      <c r="P47" s="175"/>
      <c r="Q47" s="303"/>
      <c r="R47" s="306"/>
      <c r="S47" s="306"/>
      <c r="T47" s="306"/>
      <c r="U47" s="190"/>
    </row>
    <row r="48" spans="2:27" ht="12" customHeight="1" x14ac:dyDescent="0.25">
      <c r="B48" s="205"/>
      <c r="C48" s="206"/>
      <c r="D48" s="176"/>
      <c r="E48" s="207"/>
      <c r="F48" s="205"/>
      <c r="G48" s="180"/>
      <c r="H48" s="181"/>
      <c r="I48" s="181"/>
      <c r="J48" s="176"/>
      <c r="K48" s="182"/>
      <c r="L48" s="182"/>
      <c r="M48" s="182"/>
      <c r="N48" s="182"/>
      <c r="O48" s="182"/>
      <c r="P48" s="175"/>
      <c r="Q48" s="301">
        <v>8</v>
      </c>
      <c r="R48" s="304"/>
      <c r="S48" s="304"/>
      <c r="T48" s="304"/>
      <c r="U48" s="190"/>
    </row>
    <row r="49" spans="2:26" ht="12" customHeight="1" x14ac:dyDescent="0.25">
      <c r="B49" s="205"/>
      <c r="C49" s="206"/>
      <c r="D49" s="176"/>
      <c r="E49" s="207"/>
      <c r="F49" s="205"/>
      <c r="G49" s="180"/>
      <c r="H49" s="181"/>
      <c r="I49" s="181"/>
      <c r="J49" s="176"/>
      <c r="K49" s="182"/>
      <c r="L49" s="182"/>
      <c r="M49" s="182"/>
      <c r="N49" s="182"/>
      <c r="O49" s="182"/>
      <c r="P49" s="175"/>
      <c r="Q49" s="302"/>
      <c r="R49" s="305"/>
      <c r="S49" s="305"/>
      <c r="T49" s="305"/>
      <c r="U49" s="190"/>
    </row>
    <row r="50" spans="2:26" ht="12" customHeight="1" x14ac:dyDescent="0.25">
      <c r="B50" s="205"/>
      <c r="C50" s="206"/>
      <c r="D50" s="176"/>
      <c r="E50" s="207"/>
      <c r="F50" s="208"/>
      <c r="G50" s="181"/>
      <c r="H50" s="181"/>
      <c r="I50" s="181"/>
      <c r="J50" s="176"/>
      <c r="K50" s="182"/>
      <c r="L50" s="182"/>
      <c r="M50" s="182"/>
      <c r="N50" s="182"/>
      <c r="O50" s="182"/>
      <c r="P50" s="175"/>
      <c r="Q50" s="302"/>
      <c r="R50" s="305"/>
      <c r="S50" s="305"/>
      <c r="T50" s="305"/>
      <c r="U50" s="190"/>
    </row>
    <row r="51" spans="2:26" ht="12" customHeight="1" x14ac:dyDescent="0.25">
      <c r="B51" s="205"/>
      <c r="C51" s="206"/>
      <c r="D51" s="176"/>
      <c r="E51" s="207"/>
      <c r="F51" s="208"/>
      <c r="G51" s="181"/>
      <c r="H51" s="181"/>
      <c r="I51" s="181"/>
      <c r="J51" s="176"/>
      <c r="K51" s="182"/>
      <c r="L51" s="182"/>
      <c r="M51" s="182"/>
      <c r="N51" s="182"/>
      <c r="O51" s="182"/>
      <c r="P51" s="175"/>
      <c r="Q51" s="302"/>
      <c r="R51" s="305"/>
      <c r="S51" s="305"/>
      <c r="T51" s="305"/>
      <c r="U51" s="190"/>
      <c r="V51" s="194"/>
      <c r="W51" s="195"/>
      <c r="X51" s="197"/>
      <c r="Y51" s="197"/>
      <c r="Z51" s="209"/>
    </row>
    <row r="52" spans="2:26" ht="12" customHeight="1" x14ac:dyDescent="0.25">
      <c r="B52" s="205"/>
      <c r="C52" s="206"/>
      <c r="D52" s="176"/>
      <c r="E52" s="207"/>
      <c r="F52" s="208"/>
      <c r="G52" s="181"/>
      <c r="H52" s="181"/>
      <c r="I52" s="181"/>
      <c r="J52" s="176"/>
      <c r="K52" s="182"/>
      <c r="L52" s="182"/>
      <c r="M52" s="182"/>
      <c r="N52" s="182"/>
      <c r="O52" s="182"/>
      <c r="P52" s="175"/>
      <c r="Q52" s="302"/>
      <c r="R52" s="305"/>
      <c r="S52" s="305"/>
      <c r="T52" s="305"/>
      <c r="U52" s="190"/>
    </row>
    <row r="53" spans="2:26" ht="12" customHeight="1" x14ac:dyDescent="0.25">
      <c r="B53" s="205"/>
      <c r="C53" s="206"/>
      <c r="D53" s="176"/>
      <c r="E53" s="207"/>
      <c r="F53" s="208"/>
      <c r="G53" s="181"/>
      <c r="H53" s="181"/>
      <c r="I53" s="181"/>
      <c r="J53" s="176"/>
      <c r="K53" s="182"/>
      <c r="L53" s="182"/>
      <c r="M53" s="182"/>
      <c r="N53" s="182"/>
      <c r="O53" s="182"/>
      <c r="P53" s="175"/>
      <c r="Q53" s="303"/>
      <c r="R53" s="306"/>
      <c r="S53" s="306"/>
      <c r="T53" s="306"/>
      <c r="U53" s="190"/>
    </row>
    <row r="54" spans="2:26" ht="12" customHeight="1" x14ac:dyDescent="0.25">
      <c r="B54" s="205"/>
      <c r="C54" s="206"/>
      <c r="D54" s="176"/>
      <c r="E54" s="207"/>
      <c r="F54" s="208"/>
      <c r="G54" s="181"/>
      <c r="H54" s="181"/>
      <c r="I54" s="181"/>
      <c r="J54" s="176"/>
      <c r="K54" s="182"/>
      <c r="L54" s="182"/>
      <c r="M54" s="182"/>
      <c r="N54" s="182"/>
      <c r="O54" s="182"/>
      <c r="P54" s="175"/>
      <c r="Q54" s="301">
        <v>9</v>
      </c>
      <c r="R54" s="210"/>
      <c r="S54" s="210"/>
      <c r="T54" s="210"/>
      <c r="U54" s="175"/>
    </row>
    <row r="55" spans="2:26" ht="12" customHeight="1" x14ac:dyDescent="0.25">
      <c r="B55" s="205"/>
      <c r="C55" s="206"/>
      <c r="D55" s="176"/>
      <c r="E55" s="207"/>
      <c r="F55" s="208"/>
      <c r="G55" s="181"/>
      <c r="H55" s="181"/>
      <c r="I55" s="181"/>
      <c r="J55" s="176"/>
      <c r="K55" s="182"/>
      <c r="L55" s="182"/>
      <c r="M55" s="182"/>
      <c r="N55" s="182"/>
      <c r="O55" s="182"/>
      <c r="P55" s="175"/>
      <c r="Q55" s="302"/>
      <c r="R55" s="211"/>
      <c r="S55" s="211"/>
      <c r="T55" s="211"/>
      <c r="U55" s="175"/>
    </row>
    <row r="56" spans="2:26" ht="12" customHeight="1" x14ac:dyDescent="0.25">
      <c r="B56" s="205"/>
      <c r="C56" s="206"/>
      <c r="D56" s="176"/>
      <c r="E56" s="207"/>
      <c r="F56" s="208"/>
      <c r="G56" s="181"/>
      <c r="H56" s="181"/>
      <c r="I56" s="181"/>
      <c r="J56" s="176"/>
      <c r="K56" s="182"/>
      <c r="L56" s="182"/>
      <c r="M56" s="182"/>
      <c r="N56" s="182"/>
      <c r="O56" s="182"/>
      <c r="P56" s="175"/>
      <c r="Q56" s="302"/>
      <c r="R56" s="211"/>
      <c r="S56" s="211"/>
      <c r="T56" s="211"/>
      <c r="U56" s="175"/>
    </row>
    <row r="57" spans="2:26" ht="12" customHeight="1" x14ac:dyDescent="0.25">
      <c r="B57" s="205"/>
      <c r="C57" s="206"/>
      <c r="D57" s="176"/>
      <c r="E57" s="207"/>
      <c r="F57" s="208"/>
      <c r="G57" s="181"/>
      <c r="H57" s="181"/>
      <c r="I57" s="181"/>
      <c r="J57" s="176"/>
      <c r="K57" s="182"/>
      <c r="L57" s="182"/>
      <c r="M57" s="182"/>
      <c r="N57" s="182"/>
      <c r="O57" s="182"/>
      <c r="P57" s="175"/>
      <c r="Q57" s="302"/>
      <c r="R57" s="211"/>
      <c r="S57" s="211"/>
      <c r="T57" s="211"/>
      <c r="U57" s="175"/>
    </row>
    <row r="58" spans="2:26" ht="12" customHeight="1" x14ac:dyDescent="0.25">
      <c r="B58" s="212"/>
      <c r="C58" s="213"/>
      <c r="D58" s="214"/>
      <c r="E58" s="215"/>
      <c r="F58" s="216"/>
      <c r="G58" s="217"/>
      <c r="H58" s="217"/>
      <c r="I58" s="217"/>
      <c r="J58" s="214"/>
      <c r="K58" s="218"/>
      <c r="L58" s="218"/>
      <c r="M58" s="218"/>
      <c r="N58" s="218"/>
      <c r="O58" s="218"/>
      <c r="P58" s="219"/>
      <c r="Q58" s="303"/>
      <c r="R58" s="220"/>
      <c r="S58" s="220"/>
      <c r="T58" s="220"/>
      <c r="U58" s="175"/>
    </row>
    <row r="59" spans="2:26" ht="12" customHeight="1" x14ac:dyDescent="0.25">
      <c r="B59" s="221"/>
      <c r="C59" s="190"/>
      <c r="D59" s="175"/>
      <c r="E59" s="221"/>
      <c r="F59" s="221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222"/>
      <c r="R59" s="175"/>
      <c r="S59" s="175"/>
      <c r="T59" s="175"/>
      <c r="U59" s="175"/>
    </row>
    <row r="60" spans="2:26" ht="12.75" customHeight="1" x14ac:dyDescent="0.25">
      <c r="B60" s="223" t="s">
        <v>23</v>
      </c>
      <c r="C60" s="224"/>
      <c r="D60" s="223"/>
      <c r="E60" s="223">
        <f>COUNTIF(E12:E58,"L")</f>
        <v>2</v>
      </c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</row>
    <row r="61" spans="2:26" ht="13.5" customHeight="1" x14ac:dyDescent="0.25">
      <c r="B61" s="223" t="s">
        <v>24</v>
      </c>
      <c r="C61" s="224"/>
      <c r="D61" s="223"/>
      <c r="E61" s="223">
        <f>COUNTIF(E12:E58,"P")</f>
        <v>34</v>
      </c>
      <c r="F61" s="223"/>
      <c r="G61" s="223"/>
      <c r="H61" s="223"/>
      <c r="I61" s="223"/>
      <c r="J61" s="223"/>
      <c r="K61" s="223"/>
      <c r="L61" s="223"/>
      <c r="M61" s="223"/>
      <c r="N61" s="223"/>
      <c r="O61" s="223"/>
      <c r="P61" s="223"/>
      <c r="Q61" s="223"/>
      <c r="R61" s="223"/>
      <c r="S61" s="223"/>
      <c r="T61" s="223"/>
      <c r="U61" s="223"/>
    </row>
    <row r="62" spans="2:26" x14ac:dyDescent="0.25">
      <c r="B62" s="223" t="s">
        <v>25</v>
      </c>
      <c r="C62" s="224"/>
      <c r="D62" s="223"/>
      <c r="E62" s="223">
        <f>SUM(E60:E61)</f>
        <v>36</v>
      </c>
      <c r="F62" s="223"/>
      <c r="G62" s="223"/>
      <c r="H62" s="223"/>
      <c r="I62" s="223"/>
      <c r="J62" s="223"/>
      <c r="K62" s="223"/>
      <c r="L62" s="223"/>
      <c r="M62" s="223"/>
      <c r="N62" s="223"/>
      <c r="O62" s="223"/>
      <c r="P62" s="223"/>
      <c r="Q62" s="223"/>
      <c r="R62" s="223"/>
      <c r="S62" s="223"/>
      <c r="T62" s="223"/>
      <c r="U62" s="223"/>
    </row>
    <row r="63" spans="2:26" ht="7.5" customHeight="1" x14ac:dyDescent="0.25">
      <c r="B63" s="223"/>
      <c r="C63" s="224"/>
      <c r="D63" s="223"/>
      <c r="E63" s="223"/>
      <c r="F63" s="223"/>
      <c r="G63" s="223"/>
      <c r="H63" s="223"/>
      <c r="I63" s="223"/>
      <c r="J63" s="223"/>
      <c r="K63" s="223"/>
      <c r="L63" s="223"/>
      <c r="M63" s="223"/>
      <c r="N63" s="223"/>
      <c r="O63" s="223"/>
      <c r="P63" s="223"/>
      <c r="Q63" s="223"/>
      <c r="R63" s="223"/>
      <c r="S63" s="223"/>
      <c r="T63" s="223"/>
      <c r="U63" s="223"/>
    </row>
    <row r="64" spans="2:26" x14ac:dyDescent="0.25">
      <c r="B64" s="223"/>
      <c r="C64" s="224"/>
      <c r="D64" s="223" t="s">
        <v>26</v>
      </c>
      <c r="E64" s="223"/>
      <c r="F64" s="223"/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25" t="str">
        <f>'REKAP  X'!H3</f>
        <v>Mataram,                         2023</v>
      </c>
      <c r="R64" s="223"/>
      <c r="S64" s="223"/>
      <c r="T64" s="223"/>
      <c r="U64" s="223"/>
    </row>
    <row r="65" spans="2:21" x14ac:dyDescent="0.25">
      <c r="B65" s="223"/>
      <c r="C65" s="224"/>
      <c r="D65" s="223" t="s">
        <v>27</v>
      </c>
      <c r="E65" s="223"/>
      <c r="F65" s="223"/>
      <c r="G65" s="223"/>
      <c r="H65" s="223"/>
      <c r="I65" s="223"/>
      <c r="J65" s="223"/>
      <c r="K65" s="223"/>
      <c r="L65" s="223"/>
      <c r="M65" s="223"/>
      <c r="N65" s="223"/>
      <c r="O65" s="223"/>
      <c r="P65" s="223"/>
      <c r="Q65" s="223" t="s">
        <v>28</v>
      </c>
      <c r="R65" s="223"/>
      <c r="S65" s="223"/>
      <c r="T65" s="223"/>
      <c r="U65" s="223"/>
    </row>
    <row r="66" spans="2:21" x14ac:dyDescent="0.25">
      <c r="B66" s="223"/>
      <c r="C66" s="224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3"/>
    </row>
    <row r="67" spans="2:21" ht="6" customHeight="1" x14ac:dyDescent="0.25">
      <c r="B67" s="223"/>
      <c r="C67" s="224"/>
      <c r="D67" s="223"/>
      <c r="E67" s="223"/>
      <c r="F67" s="223"/>
      <c r="G67" s="223"/>
      <c r="H67" s="223"/>
      <c r="I67" s="223"/>
      <c r="J67" s="223"/>
      <c r="K67" s="223"/>
      <c r="L67" s="223"/>
      <c r="M67" s="223"/>
      <c r="N67" s="223"/>
      <c r="O67" s="223"/>
      <c r="P67" s="223"/>
      <c r="Q67" s="223"/>
      <c r="R67" s="223"/>
      <c r="S67" s="223"/>
      <c r="T67" s="223"/>
      <c r="U67" s="223"/>
    </row>
    <row r="68" spans="2:21" ht="9" customHeight="1" x14ac:dyDescent="0.25">
      <c r="B68" s="223"/>
      <c r="C68" s="224"/>
      <c r="D68" s="223"/>
      <c r="E68" s="223"/>
      <c r="F68" s="223"/>
      <c r="G68" s="223"/>
      <c r="H68" s="223"/>
      <c r="I68" s="223"/>
      <c r="J68" s="223"/>
      <c r="K68" s="223"/>
      <c r="L68" s="223"/>
      <c r="M68" s="223"/>
      <c r="N68" s="223"/>
      <c r="O68" s="223"/>
      <c r="P68" s="223"/>
      <c r="Q68" s="223"/>
      <c r="R68" s="223"/>
      <c r="S68" s="223"/>
      <c r="T68" s="223"/>
      <c r="U68" s="223"/>
    </row>
    <row r="69" spans="2:21" x14ac:dyDescent="0.25">
      <c r="B69" s="223"/>
      <c r="C69" s="224"/>
      <c r="D69" s="226" t="s">
        <v>623</v>
      </c>
      <c r="E69" s="223"/>
      <c r="F69" s="223"/>
      <c r="G69" s="223"/>
      <c r="H69" s="223"/>
      <c r="I69" s="223"/>
      <c r="J69" s="223"/>
      <c r="K69" s="223"/>
      <c r="L69" s="223"/>
      <c r="M69" s="223"/>
      <c r="N69" s="223"/>
      <c r="O69" s="223"/>
      <c r="P69" s="223"/>
      <c r="Q69" s="223" t="s">
        <v>31</v>
      </c>
      <c r="R69" s="223"/>
      <c r="S69" s="223"/>
      <c r="T69" s="223"/>
      <c r="U69" s="223"/>
    </row>
    <row r="70" spans="2:21" x14ac:dyDescent="0.25">
      <c r="B70" s="223"/>
      <c r="C70" s="224"/>
      <c r="D70" s="223" t="s">
        <v>624</v>
      </c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 t="s">
        <v>30</v>
      </c>
      <c r="R70" s="223"/>
      <c r="S70" s="223"/>
      <c r="T70" s="223"/>
      <c r="U70" s="223"/>
    </row>
  </sheetData>
  <mergeCells count="46">
    <mergeCell ref="Q54:Q58"/>
    <mergeCell ref="Q42:Q47"/>
    <mergeCell ref="R42:R47"/>
    <mergeCell ref="S42:S47"/>
    <mergeCell ref="T42:T47"/>
    <mergeCell ref="Q48:Q53"/>
    <mergeCell ref="R48:R53"/>
    <mergeCell ref="S48:S53"/>
    <mergeCell ref="T48:T53"/>
    <mergeCell ref="Q32:Q36"/>
    <mergeCell ref="R32:R36"/>
    <mergeCell ref="S32:S36"/>
    <mergeCell ref="T32:T36"/>
    <mergeCell ref="Q37:Q41"/>
    <mergeCell ref="R37:R41"/>
    <mergeCell ref="S37:S41"/>
    <mergeCell ref="T37:T41"/>
    <mergeCell ref="Q27:Q31"/>
    <mergeCell ref="R27:R31"/>
    <mergeCell ref="S27:S31"/>
    <mergeCell ref="T27:T31"/>
    <mergeCell ref="Q12:Q16"/>
    <mergeCell ref="R12:R16"/>
    <mergeCell ref="S12:S16"/>
    <mergeCell ref="T12:T16"/>
    <mergeCell ref="T17:T21"/>
    <mergeCell ref="Q22:Q26"/>
    <mergeCell ref="R22:R26"/>
    <mergeCell ref="S22:S26"/>
    <mergeCell ref="T22:T26"/>
    <mergeCell ref="U12:AA12"/>
    <mergeCell ref="V13:W13"/>
    <mergeCell ref="Z13:Z18"/>
    <mergeCell ref="Q17:Q21"/>
    <mergeCell ref="R17:R21"/>
    <mergeCell ref="S17:S21"/>
    <mergeCell ref="B7:T7"/>
    <mergeCell ref="B10:B11"/>
    <mergeCell ref="C10:C11"/>
    <mergeCell ref="D10:D11"/>
    <mergeCell ref="E10:E11"/>
    <mergeCell ref="F10:F11"/>
    <mergeCell ref="G10:O10"/>
    <mergeCell ref="R10:R11"/>
    <mergeCell ref="S10:S11"/>
    <mergeCell ref="T10:T11"/>
  </mergeCells>
  <conditionalFormatting sqref="W41 D31">
    <cfRule type="expression" dxfId="835" priority="62" stopIfTrue="1">
      <formula>MOD(ROW(),2)</formula>
    </cfRule>
  </conditionalFormatting>
  <conditionalFormatting sqref="D24">
    <cfRule type="expression" dxfId="834" priority="61" stopIfTrue="1">
      <formula>MOD(ROW(),2)</formula>
    </cfRule>
  </conditionalFormatting>
  <conditionalFormatting sqref="D25">
    <cfRule type="expression" dxfId="833" priority="60" stopIfTrue="1">
      <formula>MOD(ROW(),2)</formula>
    </cfRule>
  </conditionalFormatting>
  <conditionalFormatting sqref="D35:D37">
    <cfRule type="expression" dxfId="832" priority="59" stopIfTrue="1">
      <formula>MOD(ROW(),2)</formula>
    </cfRule>
  </conditionalFormatting>
  <conditionalFormatting sqref="D38">
    <cfRule type="expression" dxfId="831" priority="58" stopIfTrue="1">
      <formula>MOD(ROW(),2)</formula>
    </cfRule>
  </conditionalFormatting>
  <conditionalFormatting sqref="D39">
    <cfRule type="expression" dxfId="830" priority="57" stopIfTrue="1">
      <formula>MOD(ROW(),2)</formula>
    </cfRule>
  </conditionalFormatting>
  <conditionalFormatting sqref="D44">
    <cfRule type="expression" dxfId="829" priority="56" stopIfTrue="1">
      <formula>MOD(ROW(),2)</formula>
    </cfRule>
  </conditionalFormatting>
  <conditionalFormatting sqref="D45">
    <cfRule type="expression" dxfId="828" priority="55" stopIfTrue="1">
      <formula>MOD(ROW(),2)</formula>
    </cfRule>
  </conditionalFormatting>
  <conditionalFormatting sqref="D46">
    <cfRule type="expression" dxfId="827" priority="54" stopIfTrue="1">
      <formula>MOD(ROW(),2)</formula>
    </cfRule>
  </conditionalFormatting>
  <conditionalFormatting sqref="V22">
    <cfRule type="expression" dxfId="826" priority="53" stopIfTrue="1">
      <formula>MOD(ROW(),2)</formula>
    </cfRule>
  </conditionalFormatting>
  <conditionalFormatting sqref="D43">
    <cfRule type="expression" dxfId="825" priority="52" stopIfTrue="1">
      <formula>MOD(ROW(),2)</formula>
    </cfRule>
  </conditionalFormatting>
  <conditionalFormatting sqref="D44">
    <cfRule type="expression" dxfId="824" priority="51" stopIfTrue="1">
      <formula>MOD(ROW(),2)</formula>
    </cfRule>
  </conditionalFormatting>
  <conditionalFormatting sqref="D45">
    <cfRule type="expression" dxfId="823" priority="50" stopIfTrue="1">
      <formula>MOD(ROW(),2)</formula>
    </cfRule>
  </conditionalFormatting>
  <conditionalFormatting sqref="D48">
    <cfRule type="expression" dxfId="822" priority="49" stopIfTrue="1">
      <formula>MOD(ROW(),2)</formula>
    </cfRule>
  </conditionalFormatting>
  <conditionalFormatting sqref="D49">
    <cfRule type="expression" dxfId="821" priority="48" stopIfTrue="1">
      <formula>MOD(ROW(),2)</formula>
    </cfRule>
  </conditionalFormatting>
  <conditionalFormatting sqref="D49">
    <cfRule type="expression" dxfId="820" priority="47" stopIfTrue="1">
      <formula>MOD(ROW(),2)</formula>
    </cfRule>
  </conditionalFormatting>
  <conditionalFormatting sqref="D51">
    <cfRule type="expression" dxfId="819" priority="46" stopIfTrue="1">
      <formula>MOD(ROW(),2)</formula>
    </cfRule>
  </conditionalFormatting>
  <conditionalFormatting sqref="D52">
    <cfRule type="expression" dxfId="818" priority="45" stopIfTrue="1">
      <formula>MOD(ROW(),2)</formula>
    </cfRule>
  </conditionalFormatting>
  <conditionalFormatting sqref="D30">
    <cfRule type="expression" dxfId="817" priority="44" stopIfTrue="1">
      <formula>MOD(ROW(),2)</formula>
    </cfRule>
  </conditionalFormatting>
  <conditionalFormatting sqref="D23">
    <cfRule type="expression" dxfId="816" priority="43" stopIfTrue="1">
      <formula>MOD(ROW(),2)</formula>
    </cfRule>
  </conditionalFormatting>
  <conditionalFormatting sqref="D24">
    <cfRule type="expression" dxfId="815" priority="42" stopIfTrue="1">
      <formula>MOD(ROW(),2)</formula>
    </cfRule>
  </conditionalFormatting>
  <conditionalFormatting sqref="D33:D35">
    <cfRule type="expression" dxfId="814" priority="41" stopIfTrue="1">
      <formula>MOD(ROW(),2)</formula>
    </cfRule>
  </conditionalFormatting>
  <conditionalFormatting sqref="D36">
    <cfRule type="expression" dxfId="813" priority="40" stopIfTrue="1">
      <formula>MOD(ROW(),2)</formula>
    </cfRule>
  </conditionalFormatting>
  <conditionalFormatting sqref="D37">
    <cfRule type="expression" dxfId="812" priority="39" stopIfTrue="1">
      <formula>MOD(ROW(),2)</formula>
    </cfRule>
  </conditionalFormatting>
  <conditionalFormatting sqref="D42">
    <cfRule type="expression" dxfId="811" priority="38" stopIfTrue="1">
      <formula>MOD(ROW(),2)</formula>
    </cfRule>
  </conditionalFormatting>
  <conditionalFormatting sqref="D41">
    <cfRule type="expression" dxfId="810" priority="37" stopIfTrue="1">
      <formula>MOD(ROW(),2)</formula>
    </cfRule>
  </conditionalFormatting>
  <conditionalFormatting sqref="D42">
    <cfRule type="expression" dxfId="809" priority="36" stopIfTrue="1">
      <formula>MOD(ROW(),2)</formula>
    </cfRule>
  </conditionalFormatting>
  <conditionalFormatting sqref="D42">
    <cfRule type="expression" dxfId="808" priority="35" stopIfTrue="1">
      <formula>MOD(ROW(),2)</formula>
    </cfRule>
  </conditionalFormatting>
  <conditionalFormatting sqref="D43">
    <cfRule type="expression" dxfId="807" priority="34" stopIfTrue="1">
      <formula>MOD(ROW(),2)</formula>
    </cfRule>
  </conditionalFormatting>
  <conditionalFormatting sqref="D42">
    <cfRule type="expression" dxfId="806" priority="33" stopIfTrue="1">
      <formula>MOD(ROW(),2)</formula>
    </cfRule>
  </conditionalFormatting>
  <conditionalFormatting sqref="D45">
    <cfRule type="expression" dxfId="805" priority="32" stopIfTrue="1">
      <formula>MOD(ROW(),2)</formula>
    </cfRule>
  </conditionalFormatting>
  <conditionalFormatting sqref="D46">
    <cfRule type="expression" dxfId="804" priority="31" stopIfTrue="1">
      <formula>MOD(ROW(),2)</formula>
    </cfRule>
  </conditionalFormatting>
  <conditionalFormatting sqref="D46">
    <cfRule type="expression" dxfId="803" priority="30" stopIfTrue="1">
      <formula>MOD(ROW(),2)</formula>
    </cfRule>
  </conditionalFormatting>
  <conditionalFormatting sqref="D48">
    <cfRule type="expression" dxfId="802" priority="29" stopIfTrue="1">
      <formula>MOD(ROW(),2)</formula>
    </cfRule>
  </conditionalFormatting>
  <conditionalFormatting sqref="D49">
    <cfRule type="expression" dxfId="801" priority="28" stopIfTrue="1">
      <formula>MOD(ROW(),2)</formula>
    </cfRule>
  </conditionalFormatting>
  <conditionalFormatting sqref="V39">
    <cfRule type="expression" dxfId="800" priority="27" stopIfTrue="1">
      <formula>MOD(ROW(),2)</formula>
    </cfRule>
  </conditionalFormatting>
  <conditionalFormatting sqref="V40">
    <cfRule type="expression" dxfId="799" priority="26" stopIfTrue="1">
      <formula>MOD(ROW(),2)</formula>
    </cfRule>
  </conditionalFormatting>
  <conditionalFormatting sqref="V40">
    <cfRule type="expression" dxfId="798" priority="25" stopIfTrue="1">
      <formula>MOD(ROW(),2)</formula>
    </cfRule>
  </conditionalFormatting>
  <conditionalFormatting sqref="V40">
    <cfRule type="expression" dxfId="797" priority="24" stopIfTrue="1">
      <formula>MOD(ROW(),2)</formula>
    </cfRule>
  </conditionalFormatting>
  <conditionalFormatting sqref="V40">
    <cfRule type="expression" dxfId="796" priority="23" stopIfTrue="1">
      <formula>MOD(ROW(),2)</formula>
    </cfRule>
  </conditionalFormatting>
  <conditionalFormatting sqref="D37">
    <cfRule type="expression" dxfId="795" priority="22" stopIfTrue="1">
      <formula>MOD(ROW(),2)</formula>
    </cfRule>
  </conditionalFormatting>
  <conditionalFormatting sqref="D35">
    <cfRule type="expression" dxfId="794" priority="21" stopIfTrue="1">
      <formula>MOD(ROW(),2)</formula>
    </cfRule>
  </conditionalFormatting>
  <conditionalFormatting sqref="D36">
    <cfRule type="expression" dxfId="793" priority="20" stopIfTrue="1">
      <formula>MOD(ROW(),2)</formula>
    </cfRule>
  </conditionalFormatting>
  <conditionalFormatting sqref="D37">
    <cfRule type="expression" dxfId="792" priority="19" stopIfTrue="1">
      <formula>MOD(ROW(),2)</formula>
    </cfRule>
  </conditionalFormatting>
  <conditionalFormatting sqref="D39">
    <cfRule type="expression" dxfId="791" priority="18" stopIfTrue="1">
      <formula>MOD(ROW(),2)</formula>
    </cfRule>
  </conditionalFormatting>
  <conditionalFormatting sqref="D41">
    <cfRule type="expression" dxfId="790" priority="17" stopIfTrue="1">
      <formula>MOD(ROW(),2)</formula>
    </cfRule>
  </conditionalFormatting>
  <conditionalFormatting sqref="D42">
    <cfRule type="expression" dxfId="789" priority="16" stopIfTrue="1">
      <formula>MOD(ROW(),2)</formula>
    </cfRule>
  </conditionalFormatting>
  <conditionalFormatting sqref="D43">
    <cfRule type="expression" dxfId="788" priority="15" stopIfTrue="1">
      <formula>MOD(ROW(),2)</formula>
    </cfRule>
  </conditionalFormatting>
  <conditionalFormatting sqref="D40">
    <cfRule type="expression" dxfId="787" priority="14" stopIfTrue="1">
      <formula>MOD(ROW(),2)</formula>
    </cfRule>
  </conditionalFormatting>
  <conditionalFormatting sqref="D41">
    <cfRule type="expression" dxfId="786" priority="13" stopIfTrue="1">
      <formula>MOD(ROW(),2)</formula>
    </cfRule>
  </conditionalFormatting>
  <conditionalFormatting sqref="D42">
    <cfRule type="expression" dxfId="785" priority="12" stopIfTrue="1">
      <formula>MOD(ROW(),2)</formula>
    </cfRule>
  </conditionalFormatting>
  <conditionalFormatting sqref="D45">
    <cfRule type="expression" dxfId="784" priority="11" stopIfTrue="1">
      <formula>MOD(ROW(),2)</formula>
    </cfRule>
  </conditionalFormatting>
  <conditionalFormatting sqref="D46">
    <cfRule type="expression" dxfId="783" priority="10" stopIfTrue="1">
      <formula>MOD(ROW(),2)</formula>
    </cfRule>
  </conditionalFormatting>
  <conditionalFormatting sqref="D46">
    <cfRule type="expression" dxfId="782" priority="9" stopIfTrue="1">
      <formula>MOD(ROW(),2)</formula>
    </cfRule>
  </conditionalFormatting>
  <conditionalFormatting sqref="D48">
    <cfRule type="expression" dxfId="781" priority="8" stopIfTrue="1">
      <formula>MOD(ROW(),2)</formula>
    </cfRule>
  </conditionalFormatting>
  <conditionalFormatting sqref="D49">
    <cfRule type="expression" dxfId="780" priority="7" stopIfTrue="1">
      <formula>MOD(ROW(),2)</formula>
    </cfRule>
  </conditionalFormatting>
  <conditionalFormatting sqref="D40">
    <cfRule type="expression" dxfId="779" priority="6" stopIfTrue="1">
      <formula>MOD(ROW(),2)</formula>
    </cfRule>
  </conditionalFormatting>
  <conditionalFormatting sqref="D42">
    <cfRule type="expression" dxfId="778" priority="5" stopIfTrue="1">
      <formula>MOD(ROW(),2)</formula>
    </cfRule>
  </conditionalFormatting>
  <conditionalFormatting sqref="D43">
    <cfRule type="expression" dxfId="777" priority="4" stopIfTrue="1">
      <formula>MOD(ROW(),2)</formula>
    </cfRule>
  </conditionalFormatting>
  <conditionalFormatting sqref="D43">
    <cfRule type="expression" dxfId="776" priority="3" stopIfTrue="1">
      <formula>MOD(ROW(),2)</formula>
    </cfRule>
  </conditionalFormatting>
  <conditionalFormatting sqref="D45">
    <cfRule type="expression" dxfId="775" priority="2" stopIfTrue="1">
      <formula>MOD(ROW(),2)</formula>
    </cfRule>
  </conditionalFormatting>
  <conditionalFormatting sqref="D46">
    <cfRule type="expression" dxfId="774" priority="1" stopIfTrue="1">
      <formula>MOD(ROW(),2)</formula>
    </cfRule>
  </conditionalFormatting>
  <pageMargins left="0.23622047244094491" right="0.23622047244094491" top="0.74803149606299213" bottom="0.78740157480314965" header="0.31496062992125984" footer="0.31496062992125984"/>
  <pageSetup paperSize="9" scale="90" orientation="portrait" horizontalDpi="360" verticalDpi="360" r:id="rId1"/>
  <colBreaks count="1" manualBreakCount="1">
    <brk id="20" max="6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REKAP  X</vt:lpstr>
      <vt:lpstr>AKT1</vt:lpstr>
      <vt:lpstr>AKT2</vt:lpstr>
      <vt:lpstr>BDG</vt:lpstr>
      <vt:lpstr>BRT1</vt:lpstr>
      <vt:lpstr>BRT2</vt:lpstr>
      <vt:lpstr>LPS</vt:lpstr>
      <vt:lpstr>MPK1</vt:lpstr>
      <vt:lpstr>MPK2</vt:lpstr>
      <vt:lpstr>RPL1</vt:lpstr>
      <vt:lpstr>RPL2</vt:lpstr>
      <vt:lpstr>RPL3</vt:lpstr>
      <vt:lpstr>TKJ1</vt:lpstr>
      <vt:lpstr>TKJ2</vt:lpstr>
      <vt:lpstr>TKJ3</vt:lpstr>
      <vt:lpstr>UPW</vt:lpstr>
      <vt:lpstr>'AKT1'!Print_Area</vt:lpstr>
      <vt:lpstr>'AKT2'!Print_Area</vt:lpstr>
      <vt:lpstr>BDG!Print_Area</vt:lpstr>
      <vt:lpstr>'BRT1'!Print_Area</vt:lpstr>
      <vt:lpstr>'BRT2'!Print_Area</vt:lpstr>
      <vt:lpstr>LPS!Print_Area</vt:lpstr>
      <vt:lpstr>'MPK1'!Print_Area</vt:lpstr>
      <vt:lpstr>'MPK2'!Print_Area</vt:lpstr>
      <vt:lpstr>'REKAP  X'!Print_Area</vt:lpstr>
      <vt:lpstr>'RPL1'!Print_Area</vt:lpstr>
      <vt:lpstr>'RPL2'!Print_Area</vt:lpstr>
      <vt:lpstr>'RPL3'!Print_Area</vt:lpstr>
      <vt:lpstr>'TKJ1'!Print_Area</vt:lpstr>
      <vt:lpstr>'TKJ2'!Print_Area</vt:lpstr>
      <vt:lpstr>'TKJ3'!Print_Area</vt:lpstr>
      <vt:lpstr>UPW!Print_Area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AP</cp:lastModifiedBy>
  <cp:lastPrinted>2023-08-25T00:09:06Z</cp:lastPrinted>
  <dcterms:created xsi:type="dcterms:W3CDTF">2020-07-27T01:18:51Z</dcterms:created>
  <dcterms:modified xsi:type="dcterms:W3CDTF">2023-08-25T03:05:42Z</dcterms:modified>
</cp:coreProperties>
</file>