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openxvario\wiki\Other\"/>
    </mc:Choice>
  </mc:AlternateContent>
  <bookViews>
    <workbookView xWindow="7020" yWindow="0" windowWidth="12885" windowHeight="61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13" i="1"/>
  <c r="H14" i="1"/>
  <c r="H15" i="1"/>
  <c r="H16" i="1"/>
  <c r="I7" i="1"/>
  <c r="I8" i="1"/>
  <c r="I13" i="1"/>
  <c r="I14" i="1"/>
  <c r="I15" i="1"/>
  <c r="I16" i="1"/>
  <c r="I6" i="1"/>
  <c r="J21" i="1"/>
  <c r="J6" i="1" l="1"/>
  <c r="G16" i="1" l="1"/>
  <c r="K16" i="1" s="1"/>
  <c r="F16" i="1"/>
  <c r="J16" i="1" s="1"/>
  <c r="E15" i="1"/>
  <c r="G15" i="1" s="1"/>
  <c r="K15" i="1" s="1"/>
  <c r="E14" i="1"/>
  <c r="G14" i="1" s="1"/>
  <c r="K14" i="1" s="1"/>
  <c r="J7" i="1"/>
  <c r="J8" i="1"/>
  <c r="J13" i="1"/>
  <c r="K7" i="1"/>
  <c r="K8" i="1"/>
  <c r="K13" i="1"/>
  <c r="K6" i="1"/>
  <c r="G7" i="1"/>
  <c r="G8" i="1"/>
  <c r="G13" i="1"/>
  <c r="G6" i="1"/>
  <c r="F7" i="1"/>
  <c r="F8" i="1"/>
  <c r="F13" i="1"/>
  <c r="F6" i="1"/>
  <c r="E7" i="1"/>
  <c r="E8" i="1"/>
  <c r="E13" i="1"/>
  <c r="E6" i="1"/>
  <c r="F15" i="1" l="1"/>
  <c r="J15" i="1" s="1"/>
  <c r="F14" i="1"/>
  <c r="J14" i="1" s="1"/>
</calcChain>
</file>

<file path=xl/sharedStrings.xml><?xml version="1.0" encoding="utf-8"?>
<sst xmlns="http://schemas.openxmlformats.org/spreadsheetml/2006/main" count="34" uniqueCount="31">
  <si>
    <t>Current Sensors for openXvario +C</t>
  </si>
  <si>
    <t>Sensor Type</t>
  </si>
  <si>
    <t>Range</t>
  </si>
  <si>
    <t>mV/A</t>
  </si>
  <si>
    <t>MinCurrentMilliamps</t>
  </si>
  <si>
    <t>ACS712ELCTR-05B-T</t>
  </si>
  <si>
    <t>ACS712ELCTR-20A-T</t>
  </si>
  <si>
    <t>ACS712ELCTR-30A-T</t>
  </si>
  <si>
    <t>Min</t>
  </si>
  <si>
    <t>Max</t>
  </si>
  <si>
    <t>mV at 0A</t>
  </si>
  <si>
    <t>calibration value:</t>
  </si>
  <si>
    <t>Calibration</t>
  </si>
  <si>
    <t>some unidirectional 30A</t>
  </si>
  <si>
    <t>Values to start with</t>
  </si>
  <si>
    <t>Start values</t>
  </si>
  <si>
    <t>Sensor Module Parameters</t>
  </si>
  <si>
    <t>Values for the define statements</t>
  </si>
  <si>
    <t>Optional Calibrated Values for the define statements</t>
  </si>
  <si>
    <t>&lt;&lt;== optional calibration value in mA this value will be added to all measured currents</t>
  </si>
  <si>
    <t>Fill the red fields</t>
  </si>
  <si>
    <t>your sensor</t>
  </si>
  <si>
    <t>example bidirectional Sensor</t>
  </si>
  <si>
    <t xml:space="preserve"> ^ this value is normally OK for symetrical bidirectional sensors. For unidirectional sensors overwrite this formula with the mV the sensors puts out at 5V supply voltage and with 0A current</t>
  </si>
  <si>
    <t>example unidirectional Sensor</t>
  </si>
  <si>
    <t>mv@0A</t>
  </si>
  <si>
    <t>mv/A</t>
  </si>
  <si>
    <t>MaxCurrentMilliamps</t>
  </si>
  <si>
    <t>ACS715ELCTR-20A-T</t>
  </si>
  <si>
    <t>ACS715ELCTR-30A-T</t>
  </si>
  <si>
    <t>ACS715LLCTR-20A-T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</si>
</sst>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4" borderId="1" xfId="0" applyNumberFormat="1" applyFill="1" applyBorder="1"/>
    <xf numFmtId="0" fontId="3" fillId="3" borderId="0" xfId="0" applyFont="1" applyFill="1"/>
    <xf numFmtId="0" fontId="0" fillId="2" borderId="1" xfId="0" applyFill="1" applyBorder="1"/>
    <xf numFmtId="1" fontId="0" fillId="6" borderId="1" xfId="0" applyNumberFormat="1" applyFill="1" applyBorder="1"/>
    <xf numFmtId="0" fontId="0" fillId="7" borderId="1" xfId="0" applyFill="1" applyBorder="1"/>
    <xf numFmtId="1" fontId="1" fillId="2" borderId="0" xfId="0" applyNumberFormat="1" applyFont="1" applyFill="1" applyAlignment="1">
      <alignment horizontal="right"/>
    </xf>
    <xf numFmtId="0" fontId="1" fillId="2" borderId="1" xfId="0" applyFont="1" applyFill="1" applyBorder="1"/>
    <xf numFmtId="0" fontId="0" fillId="2" borderId="1" xfId="0" applyFont="1" applyFill="1" applyBorder="1"/>
    <xf numFmtId="0" fontId="0" fillId="7" borderId="1" xfId="0" applyFont="1" applyFill="1" applyBorder="1"/>
    <xf numFmtId="1" fontId="0" fillId="4" borderId="1" xfId="0" applyNumberFormat="1" applyFont="1" applyFill="1" applyBorder="1"/>
    <xf numFmtId="1" fontId="0" fillId="6" borderId="1" xfId="0" applyNumberFormat="1" applyFont="1" applyFill="1" applyBorder="1"/>
    <xf numFmtId="0" fontId="0" fillId="0" borderId="0" xfId="0" applyFont="1"/>
    <xf numFmtId="0" fontId="5" fillId="3" borderId="0" xfId="0" applyFont="1" applyFill="1" applyAlignment="1">
      <alignment horizontal="center"/>
    </xf>
    <xf numFmtId="0" fontId="6" fillId="8" borderId="1" xfId="0" applyFont="1" applyFill="1" applyBorder="1"/>
    <xf numFmtId="1" fontId="1" fillId="5" borderId="0" xfId="0" applyNumberFormat="1" applyFont="1" applyFill="1"/>
    <xf numFmtId="0" fontId="0" fillId="9" borderId="1" xfId="0" applyFill="1" applyBorder="1"/>
    <xf numFmtId="0" fontId="4" fillId="3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7" fillId="2" borderId="0" xfId="1" applyNumberFormat="1" applyFill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2" xfId="0" applyBorder="1" applyAlignment="1">
      <alignment wrapText="1"/>
    </xf>
    <xf numFmtId="1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@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K4" sqref="K4"/>
    </sheetView>
  </sheetViews>
  <sheetFormatPr baseColWidth="10" defaultRowHeight="15" x14ac:dyDescent="0.25"/>
  <cols>
    <col min="1" max="1" width="27.28515625" bestFit="1" customWidth="1"/>
    <col min="2" max="2" width="9.42578125" customWidth="1"/>
    <col min="3" max="3" width="10.28515625" customWidth="1"/>
    <col min="4" max="4" width="12" customWidth="1"/>
    <col min="5" max="5" width="11.140625" customWidth="1"/>
    <col min="6" max="6" width="20.28515625" style="1" bestFit="1" customWidth="1"/>
    <col min="7" max="7" width="20" style="1" bestFit="1" customWidth="1"/>
    <col min="8" max="9" width="20" style="1" customWidth="1"/>
    <col min="10" max="11" width="20.28515625" bestFit="1" customWidth="1"/>
  </cols>
  <sheetData>
    <row r="1" spans="1:14" s="2" customFormat="1" ht="61.5" x14ac:dyDescent="0.9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4" s="2" customFormat="1" ht="60.75" customHeight="1" x14ac:dyDescent="0.9">
      <c r="A2" s="18"/>
      <c r="B2" s="31" t="s">
        <v>16</v>
      </c>
      <c r="C2" s="31"/>
      <c r="D2" s="31"/>
      <c r="E2" s="18"/>
      <c r="F2" s="31" t="s">
        <v>17</v>
      </c>
      <c r="G2" s="31"/>
      <c r="H2" s="22"/>
      <c r="I2" s="22"/>
      <c r="J2" s="32" t="s">
        <v>18</v>
      </c>
      <c r="K2" s="32"/>
    </row>
    <row r="3" spans="1:14" s="2" customFormat="1" ht="26.25" x14ac:dyDescent="0.4">
      <c r="A3" s="7"/>
      <c r="B3" s="39" t="s">
        <v>20</v>
      </c>
      <c r="C3" s="39"/>
      <c r="D3" s="39"/>
      <c r="E3" s="7"/>
      <c r="F3" s="38" t="s">
        <v>15</v>
      </c>
      <c r="G3" s="38"/>
      <c r="H3" s="25"/>
      <c r="I3" s="25"/>
      <c r="J3" s="38" t="s">
        <v>12</v>
      </c>
      <c r="K3" s="38"/>
    </row>
    <row r="4" spans="1:14" x14ac:dyDescent="0.25">
      <c r="A4" s="3"/>
      <c r="B4" s="33" t="s">
        <v>2</v>
      </c>
      <c r="C4" s="33"/>
      <c r="D4" s="3"/>
      <c r="E4" s="34" t="s">
        <v>10</v>
      </c>
      <c r="F4" s="36" t="s">
        <v>14</v>
      </c>
      <c r="G4" s="37"/>
      <c r="H4" s="24"/>
      <c r="I4" s="24"/>
      <c r="J4" s="11" t="s">
        <v>11</v>
      </c>
      <c r="K4" s="20">
        <v>-20</v>
      </c>
      <c r="L4" s="29" t="s">
        <v>19</v>
      </c>
      <c r="M4" s="29"/>
      <c r="N4" s="29"/>
    </row>
    <row r="5" spans="1:14" ht="16.5" customHeight="1" x14ac:dyDescent="0.25">
      <c r="A5" s="4" t="s">
        <v>1</v>
      </c>
      <c r="B5" s="4" t="s">
        <v>8</v>
      </c>
      <c r="C5" s="4" t="s">
        <v>9</v>
      </c>
      <c r="D5" s="4" t="s">
        <v>3</v>
      </c>
      <c r="E5" s="35"/>
      <c r="F5" s="5" t="s">
        <v>4</v>
      </c>
      <c r="G5" s="5" t="s">
        <v>27</v>
      </c>
      <c r="H5" s="23" t="s">
        <v>26</v>
      </c>
      <c r="I5" s="26" t="s">
        <v>25</v>
      </c>
      <c r="J5" s="5" t="s">
        <v>4</v>
      </c>
      <c r="K5" s="5" t="s">
        <v>27</v>
      </c>
      <c r="L5" s="29"/>
      <c r="M5" s="29"/>
      <c r="N5" s="29"/>
    </row>
    <row r="6" spans="1:14" x14ac:dyDescent="0.25">
      <c r="A6" s="8" t="s">
        <v>5</v>
      </c>
      <c r="B6" s="10">
        <v>-5</v>
      </c>
      <c r="C6" s="10">
        <v>5</v>
      </c>
      <c r="D6" s="10">
        <v>185</v>
      </c>
      <c r="E6" s="8">
        <f>5000/(ABS(B6)+ABS(C6))*ABS(B6)</f>
        <v>2500</v>
      </c>
      <c r="F6" s="6">
        <f>E6/D6*1000*-1</f>
        <v>-13513.513513513513</v>
      </c>
      <c r="G6" s="6">
        <f>ABS((5000-E6)/D6*1000*-1)</f>
        <v>13513.513513513513</v>
      </c>
      <c r="H6" s="6">
        <f t="shared" ref="H6:H16" si="0">5000/((G6-F6)/1000)</f>
        <v>185</v>
      </c>
      <c r="I6" s="6">
        <f>ABS(F6)/1000*D6</f>
        <v>2500</v>
      </c>
      <c r="J6" s="9">
        <f>F6+$K$4</f>
        <v>-13533.513513513513</v>
      </c>
      <c r="K6" s="9">
        <f>G6+$K$4</f>
        <v>13493.513513513513</v>
      </c>
      <c r="L6" s="29"/>
      <c r="M6" s="29"/>
      <c r="N6" s="29"/>
    </row>
    <row r="7" spans="1:14" x14ac:dyDescent="0.25">
      <c r="A7" s="8" t="s">
        <v>6</v>
      </c>
      <c r="B7" s="10">
        <v>-20</v>
      </c>
      <c r="C7" s="10">
        <v>20</v>
      </c>
      <c r="D7" s="10">
        <v>100</v>
      </c>
      <c r="E7" s="8">
        <f t="shared" ref="E7:E13" si="1">5000/(ABS(B7)+ABS(C7))*ABS(B7)</f>
        <v>2500</v>
      </c>
      <c r="F7" s="6">
        <f t="shared" ref="F7:F13" si="2">E7/D7*1000*-1</f>
        <v>-25000</v>
      </c>
      <c r="G7" s="6">
        <f t="shared" ref="G7:G13" si="3">ABS((5000-E7)/D7*1000*-1)</f>
        <v>25000</v>
      </c>
      <c r="H7" s="6">
        <f t="shared" si="0"/>
        <v>100</v>
      </c>
      <c r="I7" s="6">
        <f t="shared" ref="I7:I16" si="4">ABS(F7)/1000*D7</f>
        <v>2500</v>
      </c>
      <c r="J7" s="9">
        <f t="shared" ref="J7:J13" si="5">F7+$K$4</f>
        <v>-25020</v>
      </c>
      <c r="K7" s="9">
        <f t="shared" ref="K7:K13" si="6">G7+$K$4</f>
        <v>24980</v>
      </c>
    </row>
    <row r="8" spans="1:14" x14ac:dyDescent="0.25">
      <c r="A8" s="8" t="s">
        <v>7</v>
      </c>
      <c r="B8" s="10">
        <v>-30</v>
      </c>
      <c r="C8" s="10">
        <v>30</v>
      </c>
      <c r="D8" s="10">
        <v>66</v>
      </c>
      <c r="E8" s="8">
        <f t="shared" si="1"/>
        <v>2500</v>
      </c>
      <c r="F8" s="6">
        <f t="shared" si="2"/>
        <v>-37878.787878787873</v>
      </c>
      <c r="G8" s="6">
        <f t="shared" si="3"/>
        <v>37878.787878787873</v>
      </c>
      <c r="H8" s="6">
        <f t="shared" si="0"/>
        <v>66</v>
      </c>
      <c r="I8" s="6">
        <f t="shared" si="4"/>
        <v>2500</v>
      </c>
      <c r="J8" s="9">
        <f t="shared" si="5"/>
        <v>-37898.787878787873</v>
      </c>
      <c r="K8" s="9">
        <f t="shared" si="6"/>
        <v>37858.787878787873</v>
      </c>
    </row>
    <row r="9" spans="1:14" x14ac:dyDescent="0.25">
      <c r="A9" s="8" t="s">
        <v>28</v>
      </c>
      <c r="B9" s="10">
        <v>0</v>
      </c>
      <c r="C9" s="10">
        <v>20</v>
      </c>
      <c r="D9" s="10">
        <v>185</v>
      </c>
      <c r="E9" s="8"/>
      <c r="F9" s="6"/>
      <c r="G9" s="6"/>
      <c r="H9" s="6"/>
      <c r="I9" s="6"/>
      <c r="J9" s="9"/>
      <c r="K9" s="9"/>
    </row>
    <row r="10" spans="1:14" x14ac:dyDescent="0.25">
      <c r="A10" s="8" t="s">
        <v>29</v>
      </c>
      <c r="B10" s="10">
        <v>0</v>
      </c>
      <c r="C10" s="10">
        <v>30</v>
      </c>
      <c r="D10" s="10">
        <v>133</v>
      </c>
      <c r="E10" s="8"/>
      <c r="F10" s="6"/>
      <c r="G10" s="6"/>
      <c r="H10" s="6"/>
      <c r="I10" s="6"/>
      <c r="J10" s="9"/>
      <c r="K10" s="9"/>
    </row>
    <row r="11" spans="1:14" x14ac:dyDescent="0.25">
      <c r="A11" s="8" t="s">
        <v>30</v>
      </c>
      <c r="B11" s="10">
        <v>0</v>
      </c>
      <c r="C11" s="10">
        <v>20</v>
      </c>
      <c r="D11" s="10">
        <v>185</v>
      </c>
      <c r="E11" s="8"/>
      <c r="F11" s="6"/>
      <c r="G11" s="6"/>
      <c r="H11" s="6"/>
      <c r="I11" s="6"/>
      <c r="J11" s="9"/>
      <c r="K11" s="9"/>
    </row>
    <row r="12" spans="1:14" x14ac:dyDescent="0.25">
      <c r="A12" s="8" t="s">
        <v>30</v>
      </c>
      <c r="B12" s="10">
        <v>0</v>
      </c>
      <c r="C12" s="10">
        <v>30</v>
      </c>
      <c r="D12" s="10">
        <v>133</v>
      </c>
      <c r="E12" s="8"/>
      <c r="F12" s="6"/>
      <c r="G12" s="6"/>
      <c r="H12" s="6"/>
      <c r="I12" s="6"/>
      <c r="J12" s="9"/>
      <c r="K12" s="9"/>
    </row>
    <row r="13" spans="1:14" x14ac:dyDescent="0.25">
      <c r="A13" s="8" t="s">
        <v>13</v>
      </c>
      <c r="B13" s="10">
        <v>0</v>
      </c>
      <c r="C13" s="10">
        <v>30</v>
      </c>
      <c r="D13" s="10">
        <v>120</v>
      </c>
      <c r="E13" s="8">
        <f t="shared" si="1"/>
        <v>0</v>
      </c>
      <c r="F13" s="6">
        <f t="shared" si="2"/>
        <v>0</v>
      </c>
      <c r="G13" s="6">
        <f t="shared" si="3"/>
        <v>41666.666666666664</v>
      </c>
      <c r="H13" s="6">
        <f t="shared" si="0"/>
        <v>120</v>
      </c>
      <c r="I13" s="6">
        <f t="shared" si="4"/>
        <v>0</v>
      </c>
      <c r="J13" s="9">
        <f t="shared" si="5"/>
        <v>-20</v>
      </c>
      <c r="K13" s="9">
        <f t="shared" si="6"/>
        <v>41646.666666666664</v>
      </c>
    </row>
    <row r="14" spans="1:14" s="17" customFormat="1" x14ac:dyDescent="0.25">
      <c r="A14" s="13" t="s">
        <v>22</v>
      </c>
      <c r="B14" s="14">
        <v>-100</v>
      </c>
      <c r="C14" s="14">
        <v>100</v>
      </c>
      <c r="D14" s="14">
        <v>20</v>
      </c>
      <c r="E14" s="13">
        <f t="shared" ref="E14" si="7">5000/(ABS(B14)+ABS(C14))*ABS(B14)</f>
        <v>2500</v>
      </c>
      <c r="F14" s="15">
        <f t="shared" ref="F14" si="8">E14/D14*1000*-1</f>
        <v>-125000</v>
      </c>
      <c r="G14" s="15">
        <f t="shared" ref="G14" si="9">ABS((5000-E14)/D14*1000*-1)</f>
        <v>125000</v>
      </c>
      <c r="H14" s="6">
        <f t="shared" si="0"/>
        <v>20</v>
      </c>
      <c r="I14" s="6">
        <f t="shared" si="4"/>
        <v>2500</v>
      </c>
      <c r="J14" s="16">
        <f t="shared" ref="J14" si="10">F14+$K$4</f>
        <v>-125020</v>
      </c>
      <c r="K14" s="16">
        <f t="shared" ref="K14" si="11">G14+$K$4</f>
        <v>124980</v>
      </c>
    </row>
    <row r="15" spans="1:14" s="17" customFormat="1" x14ac:dyDescent="0.25">
      <c r="A15" s="13" t="s">
        <v>24</v>
      </c>
      <c r="B15" s="14">
        <v>0</v>
      </c>
      <c r="C15" s="14">
        <v>125</v>
      </c>
      <c r="D15" s="14">
        <v>28</v>
      </c>
      <c r="E15" s="13">
        <f t="shared" ref="E15" si="12">5000/(ABS(B15)+ABS(C15))*ABS(B15)</f>
        <v>0</v>
      </c>
      <c r="F15" s="15">
        <f t="shared" ref="F15" si="13">E15/D15*1000*-1</f>
        <v>0</v>
      </c>
      <c r="G15" s="15">
        <f t="shared" ref="G15" si="14">ABS((5000-E15)/D15*1000*-1)</f>
        <v>178571.42857142858</v>
      </c>
      <c r="H15" s="6">
        <f t="shared" si="0"/>
        <v>27.999999999999996</v>
      </c>
      <c r="I15" s="6">
        <f t="shared" si="4"/>
        <v>0</v>
      </c>
      <c r="J15" s="16">
        <f t="shared" ref="J15" si="15">F15+$K$4</f>
        <v>-20</v>
      </c>
      <c r="K15" s="16">
        <f t="shared" ref="K15" si="16">G15+$K$4</f>
        <v>178551.42857142858</v>
      </c>
    </row>
    <row r="16" spans="1:14" ht="15.75" x14ac:dyDescent="0.25">
      <c r="A16" s="12" t="s">
        <v>21</v>
      </c>
      <c r="B16" s="19">
        <v>0</v>
      </c>
      <c r="C16" s="19">
        <v>100</v>
      </c>
      <c r="D16" s="19">
        <v>40</v>
      </c>
      <c r="E16" s="21">
        <v>600</v>
      </c>
      <c r="F16" s="6">
        <f t="shared" ref="F16" si="17">E16/D16*1000*-1</f>
        <v>-15000</v>
      </c>
      <c r="G16" s="6">
        <f t="shared" ref="G16" si="18">ABS((5000-E16)/D16*1000*-1)</f>
        <v>110000</v>
      </c>
      <c r="H16" s="6">
        <f t="shared" si="0"/>
        <v>40</v>
      </c>
      <c r="I16" s="6">
        <f t="shared" si="4"/>
        <v>600</v>
      </c>
      <c r="J16" s="9">
        <f t="shared" ref="J16" si="19">F16+$K$4</f>
        <v>-15020</v>
      </c>
      <c r="K16" s="9">
        <f t="shared" ref="K16" si="20">G16+$K$4</f>
        <v>109980</v>
      </c>
    </row>
    <row r="17" spans="5:10" x14ac:dyDescent="0.25">
      <c r="E17" s="27" t="s">
        <v>23</v>
      </c>
      <c r="F17" s="27"/>
    </row>
    <row r="18" spans="5:10" x14ac:dyDescent="0.25">
      <c r="E18" s="28"/>
      <c r="F18" s="28"/>
    </row>
    <row r="19" spans="5:10" x14ac:dyDescent="0.25">
      <c r="E19" s="28"/>
      <c r="F19" s="28"/>
    </row>
    <row r="20" spans="5:10" x14ac:dyDescent="0.25">
      <c r="E20" s="28"/>
      <c r="F20" s="28"/>
    </row>
    <row r="21" spans="5:10" x14ac:dyDescent="0.25">
      <c r="E21" s="28"/>
      <c r="F21" s="28"/>
      <c r="J21">
        <f>F15*D15</f>
        <v>0</v>
      </c>
    </row>
    <row r="22" spans="5:10" x14ac:dyDescent="0.25">
      <c r="E22" s="28"/>
      <c r="F22" s="28"/>
    </row>
    <row r="23" spans="5:10" x14ac:dyDescent="0.25">
      <c r="E23" s="28"/>
      <c r="F23" s="28"/>
    </row>
  </sheetData>
  <mergeCells count="12">
    <mergeCell ref="E17:F23"/>
    <mergeCell ref="L4:N6"/>
    <mergeCell ref="A1:K1"/>
    <mergeCell ref="B2:D2"/>
    <mergeCell ref="F2:G2"/>
    <mergeCell ref="J2:K2"/>
    <mergeCell ref="B4:C4"/>
    <mergeCell ref="E4:E5"/>
    <mergeCell ref="F4:G4"/>
    <mergeCell ref="J3:K3"/>
    <mergeCell ref="F3:G3"/>
    <mergeCell ref="B3:D3"/>
  </mergeCells>
  <hyperlinks>
    <hyperlink ref="I5" r:id="rId1"/>
  </hyperlinks>
  <pageMargins left="0.7" right="0.7" top="0.78740157499999996" bottom="0.78740157499999996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Schloßhan</dc:creator>
  <cp:lastModifiedBy>Rainer Schloßhan</cp:lastModifiedBy>
  <dcterms:created xsi:type="dcterms:W3CDTF">2013-05-10T14:51:25Z</dcterms:created>
  <dcterms:modified xsi:type="dcterms:W3CDTF">2013-05-26T06:35:06Z</dcterms:modified>
</cp:coreProperties>
</file>