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cel/Documents/Personal/FTD/FTD VDAY/Recipes/"/>
    </mc:Choice>
  </mc:AlternateContent>
  <xr:revisionPtr revIDLastSave="0" documentId="13_ncr:1_{F4D47C0B-F536-9242-B6A6-DBDD7E96E6CC}" xr6:coauthVersionLast="47" xr6:coauthVersionMax="47" xr10:uidLastSave="{00000000-0000-0000-0000-000000000000}"/>
  <bookViews>
    <workbookView xWindow="0" yWindow="740" windowWidth="29400" windowHeight="18380" xr2:uid="{F87F02B0-5873-40B8-8AEE-31FE7DCE015A}"/>
  </bookViews>
  <sheets>
    <sheet name="C5375" sheetId="3" r:id="rId1"/>
    <sheet name="B59" sheetId="4" r:id="rId2"/>
    <sheet name="YPB" sheetId="5" r:id="rId3"/>
    <sheet name="CGP" sheetId="6" r:id="rId4"/>
    <sheet name="J-6022" sheetId="7" r:id="rId5"/>
    <sheet name="22-V6" sheetId="13" r:id="rId6"/>
    <sheet name="BDB" sheetId="1" r:id="rId7"/>
    <sheet name="S5272" sheetId="8" r:id="rId8"/>
    <sheet name="V1R" sheetId="2" r:id="rId9"/>
    <sheet name="V5441" sheetId="14" r:id="rId10"/>
  </sheets>
  <definedNames>
    <definedName name="_xlnm.Print_Area" localSheetId="5">'22-V6'!$A$1:$K$35</definedName>
    <definedName name="_xlnm.Print_Area" localSheetId="1">'B59'!$A$1:$J$34</definedName>
    <definedName name="_xlnm.Print_Area" localSheetId="6">BDB!$A$1:$I$33</definedName>
    <definedName name="_xlnm.Print_Area" localSheetId="0">'C5375'!$A$1:$I$33</definedName>
    <definedName name="_xlnm.Print_Area" localSheetId="3">CGP!$A$1:$K$34</definedName>
    <definedName name="_xlnm.Print_Area" localSheetId="4">'J-6022'!$A$1:$I$33</definedName>
    <definedName name="_xlnm.Print_Area" localSheetId="7">'S5272'!$A$1:$I$35</definedName>
    <definedName name="_xlnm.Print_Area" localSheetId="8">V1R!$A$1:$K$35</definedName>
    <definedName name="_xlnm.Print_Area" localSheetId="9">'V5441'!$A$1:$K$36</definedName>
    <definedName name="_xlnm.Print_Area" localSheetId="2">YPB!$A$1:$K$37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4" i="14" l="1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6" i="14"/>
  <c r="D105" i="14"/>
  <c r="D104" i="14"/>
  <c r="D103" i="14"/>
  <c r="D101" i="14"/>
  <c r="D98" i="14"/>
  <c r="D96" i="14"/>
  <c r="D95" i="14"/>
  <c r="D94" i="14"/>
  <c r="D93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3" i="14"/>
  <c r="D72" i="14"/>
  <c r="D71" i="14"/>
  <c r="D70" i="14"/>
  <c r="D69" i="14"/>
  <c r="D68" i="14"/>
  <c r="D67" i="14"/>
  <c r="D65" i="14"/>
  <c r="D64" i="14"/>
  <c r="D62" i="14"/>
  <c r="D61" i="14"/>
  <c r="D60" i="14"/>
  <c r="D59" i="14"/>
  <c r="D58" i="14"/>
  <c r="D57" i="14"/>
  <c r="D55" i="14"/>
  <c r="D54" i="14"/>
  <c r="D53" i="14"/>
  <c r="D52" i="14"/>
  <c r="D51" i="14"/>
  <c r="D48" i="14"/>
  <c r="D47" i="14"/>
  <c r="D45" i="14"/>
  <c r="D43" i="14"/>
  <c r="D42" i="14"/>
  <c r="K39" i="14"/>
  <c r="I39" i="14"/>
  <c r="G39" i="14"/>
  <c r="E39" i="14"/>
  <c r="K34" i="14"/>
  <c r="I34" i="14"/>
  <c r="G34" i="14"/>
  <c r="E34" i="14"/>
  <c r="K33" i="14"/>
  <c r="I33" i="14"/>
  <c r="G33" i="14"/>
  <c r="E33" i="14"/>
  <c r="K26" i="14"/>
  <c r="I26" i="14"/>
  <c r="G26" i="14"/>
  <c r="E26" i="14"/>
  <c r="K25" i="14"/>
  <c r="I25" i="14"/>
  <c r="G25" i="14"/>
  <c r="E25" i="14"/>
  <c r="K24" i="14"/>
  <c r="I24" i="14"/>
  <c r="G24" i="14"/>
  <c r="E24" i="14"/>
  <c r="K23" i="14"/>
  <c r="K19" i="14"/>
  <c r="K18" i="14"/>
  <c r="I18" i="14"/>
  <c r="I23" i="14" s="1"/>
  <c r="G18" i="14"/>
  <c r="G23" i="14" s="1"/>
  <c r="E18" i="14"/>
  <c r="E23" i="14" s="1"/>
  <c r="K16" i="14"/>
  <c r="I16" i="14"/>
  <c r="G16" i="14"/>
  <c r="E16" i="14"/>
  <c r="K15" i="14"/>
  <c r="I15" i="14"/>
  <c r="G15" i="14"/>
  <c r="E15" i="14"/>
  <c r="K14" i="14"/>
  <c r="I14" i="14"/>
  <c r="G14" i="14"/>
  <c r="E14" i="14"/>
  <c r="K13" i="14"/>
  <c r="I13" i="14"/>
  <c r="G13" i="14"/>
  <c r="E13" i="14"/>
  <c r="K12" i="14"/>
  <c r="I12" i="14"/>
  <c r="G12" i="14"/>
  <c r="E12" i="14"/>
  <c r="K11" i="14"/>
  <c r="I11" i="14"/>
  <c r="G11" i="14"/>
  <c r="E11" i="14"/>
  <c r="K10" i="14"/>
  <c r="I10" i="14"/>
  <c r="G10" i="14"/>
  <c r="E10" i="14"/>
  <c r="K9" i="14"/>
  <c r="I9" i="14"/>
  <c r="G9" i="14"/>
  <c r="E9" i="14"/>
  <c r="K8" i="14"/>
  <c r="I8" i="14"/>
  <c r="G8" i="14"/>
  <c r="E8" i="14"/>
  <c r="K7" i="14"/>
  <c r="I7" i="14"/>
  <c r="G7" i="14"/>
  <c r="E7" i="14"/>
  <c r="K6" i="14"/>
  <c r="I6" i="14"/>
  <c r="G6" i="14"/>
  <c r="E6" i="14"/>
  <c r="K5" i="14"/>
  <c r="K17" i="14" s="1"/>
  <c r="K30" i="14" s="1"/>
  <c r="I5" i="14"/>
  <c r="I17" i="14" s="1"/>
  <c r="I30" i="14" s="1"/>
  <c r="G5" i="14"/>
  <c r="G17" i="14" s="1"/>
  <c r="G30" i="14" s="1"/>
  <c r="E5" i="14"/>
  <c r="E17" i="14" s="1"/>
  <c r="E30" i="14" s="1"/>
  <c r="K4" i="14"/>
  <c r="I4" i="14"/>
  <c r="G4" i="14"/>
  <c r="E4" i="14"/>
  <c r="H2" i="14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6" i="13"/>
  <c r="D105" i="13"/>
  <c r="D104" i="13"/>
  <c r="D103" i="13"/>
  <c r="D101" i="13"/>
  <c r="D98" i="13"/>
  <c r="D96" i="13"/>
  <c r="D95" i="13"/>
  <c r="D94" i="13"/>
  <c r="D93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3" i="13"/>
  <c r="D72" i="13"/>
  <c r="D71" i="13"/>
  <c r="D70" i="13"/>
  <c r="D69" i="13"/>
  <c r="D68" i="13"/>
  <c r="D67" i="13"/>
  <c r="D65" i="13"/>
  <c r="D64" i="13"/>
  <c r="D62" i="13"/>
  <c r="D61" i="13"/>
  <c r="D60" i="13"/>
  <c r="D59" i="13"/>
  <c r="D58" i="13"/>
  <c r="D57" i="13"/>
  <c r="D55" i="13"/>
  <c r="D54" i="13"/>
  <c r="D53" i="13"/>
  <c r="D52" i="13"/>
  <c r="D51" i="13"/>
  <c r="D48" i="13"/>
  <c r="D47" i="13"/>
  <c r="D45" i="13"/>
  <c r="D43" i="13"/>
  <c r="D42" i="13"/>
  <c r="K39" i="13"/>
  <c r="I39" i="13"/>
  <c r="G39" i="13"/>
  <c r="E39" i="13"/>
  <c r="K34" i="13"/>
  <c r="I34" i="13"/>
  <c r="G34" i="13"/>
  <c r="E34" i="13"/>
  <c r="K33" i="13"/>
  <c r="I33" i="13"/>
  <c r="G33" i="13"/>
  <c r="E33" i="13"/>
  <c r="I26" i="13"/>
  <c r="G26" i="13"/>
  <c r="E26" i="13"/>
  <c r="K26" i="13" s="1"/>
  <c r="K25" i="13"/>
  <c r="I25" i="13"/>
  <c r="G25" i="13"/>
  <c r="E25" i="13"/>
  <c r="I24" i="13"/>
  <c r="G24" i="13"/>
  <c r="E24" i="13"/>
  <c r="K24" i="13" s="1"/>
  <c r="E23" i="13"/>
  <c r="E19" i="13"/>
  <c r="E21" i="13" s="1"/>
  <c r="I18" i="13"/>
  <c r="I23" i="13" s="1"/>
  <c r="G18" i="13"/>
  <c r="G23" i="13" s="1"/>
  <c r="E18" i="13"/>
  <c r="K16" i="13"/>
  <c r="I16" i="13"/>
  <c r="G16" i="13"/>
  <c r="E16" i="13"/>
  <c r="K15" i="13"/>
  <c r="I15" i="13"/>
  <c r="G15" i="13"/>
  <c r="E15" i="13"/>
  <c r="K14" i="13"/>
  <c r="I14" i="13"/>
  <c r="G14" i="13"/>
  <c r="E14" i="13"/>
  <c r="K13" i="13"/>
  <c r="I13" i="13"/>
  <c r="G13" i="13"/>
  <c r="E13" i="13"/>
  <c r="K12" i="13"/>
  <c r="I12" i="13"/>
  <c r="G12" i="13"/>
  <c r="E12" i="13"/>
  <c r="K11" i="13"/>
  <c r="I11" i="13"/>
  <c r="G11" i="13"/>
  <c r="E11" i="13"/>
  <c r="K10" i="13"/>
  <c r="I10" i="13"/>
  <c r="G10" i="13"/>
  <c r="E10" i="13"/>
  <c r="K9" i="13"/>
  <c r="I9" i="13"/>
  <c r="G9" i="13"/>
  <c r="E9" i="13"/>
  <c r="K8" i="13"/>
  <c r="I8" i="13"/>
  <c r="G8" i="13"/>
  <c r="E8" i="13"/>
  <c r="K7" i="13"/>
  <c r="I7" i="13"/>
  <c r="G7" i="13"/>
  <c r="E7" i="13"/>
  <c r="K6" i="13"/>
  <c r="I6" i="13"/>
  <c r="G6" i="13"/>
  <c r="E6" i="13"/>
  <c r="K5" i="13"/>
  <c r="K17" i="13" s="1"/>
  <c r="K30" i="13" s="1"/>
  <c r="I5" i="13"/>
  <c r="I17" i="13" s="1"/>
  <c r="I30" i="13" s="1"/>
  <c r="G5" i="13"/>
  <c r="G17" i="13" s="1"/>
  <c r="G30" i="13" s="1"/>
  <c r="E5" i="13"/>
  <c r="E17" i="13" s="1"/>
  <c r="E30" i="13" s="1"/>
  <c r="I4" i="13"/>
  <c r="G4" i="13"/>
  <c r="E4" i="13"/>
  <c r="K3" i="13"/>
  <c r="K18" i="13" s="1"/>
  <c r="I3" i="13"/>
  <c r="D2" i="13"/>
  <c r="K22" i="14" l="1"/>
  <c r="K27" i="14" s="1"/>
  <c r="K28" i="14" s="1"/>
  <c r="K21" i="14"/>
  <c r="K20" i="14"/>
  <c r="D2" i="14"/>
  <c r="E19" i="14"/>
  <c r="J2" i="14"/>
  <c r="F2" i="14"/>
  <c r="G19" i="14"/>
  <c r="I19" i="14"/>
  <c r="K23" i="13"/>
  <c r="K19" i="13"/>
  <c r="E20" i="13"/>
  <c r="E22" i="13"/>
  <c r="E27" i="13" s="1"/>
  <c r="E28" i="13" s="1"/>
  <c r="F2" i="13"/>
  <c r="K4" i="13"/>
  <c r="H2" i="13"/>
  <c r="J2" i="13"/>
  <c r="G19" i="13"/>
  <c r="I19" i="13"/>
  <c r="G21" i="14" l="1"/>
  <c r="G22" i="14"/>
  <c r="G27" i="14" s="1"/>
  <c r="G28" i="14" s="1"/>
  <c r="G20" i="14"/>
  <c r="E21" i="14"/>
  <c r="E22" i="14"/>
  <c r="E27" i="14" s="1"/>
  <c r="E28" i="14" s="1"/>
  <c r="E20" i="14"/>
  <c r="I21" i="14"/>
  <c r="I22" i="14"/>
  <c r="I27" i="14" s="1"/>
  <c r="I28" i="14" s="1"/>
  <c r="I20" i="14"/>
  <c r="I21" i="13"/>
  <c r="I20" i="13"/>
  <c r="I22" i="13"/>
  <c r="I27" i="13" s="1"/>
  <c r="I28" i="13" s="1"/>
  <c r="K22" i="13"/>
  <c r="K27" i="13" s="1"/>
  <c r="K28" i="13" s="1"/>
  <c r="K20" i="13"/>
  <c r="K21" i="13"/>
  <c r="G21" i="13"/>
  <c r="G22" i="13"/>
  <c r="G27" i="13" s="1"/>
  <c r="G28" i="13" s="1"/>
  <c r="G20" i="13"/>
  <c r="D112" i="8" l="1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6" i="8"/>
  <c r="D84" i="8"/>
  <c r="D83" i="8"/>
  <c r="D82" i="8"/>
  <c r="D81" i="8"/>
  <c r="D80" i="8"/>
  <c r="D79" i="8"/>
  <c r="D77" i="8"/>
  <c r="D76" i="8"/>
  <c r="D75" i="8"/>
  <c r="D74" i="8"/>
  <c r="D73" i="8"/>
  <c r="D72" i="8"/>
  <c r="D71" i="8"/>
  <c r="D70" i="8"/>
  <c r="D69" i="8"/>
  <c r="D68" i="8"/>
  <c r="D67" i="8"/>
  <c r="D66" i="8"/>
  <c r="D63" i="8"/>
  <c r="D62" i="8"/>
  <c r="D61" i="8"/>
  <c r="D60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K39" i="8"/>
  <c r="I39" i="8"/>
  <c r="G39" i="8"/>
  <c r="E39" i="8"/>
  <c r="K34" i="8"/>
  <c r="I34" i="8"/>
  <c r="G34" i="8"/>
  <c r="E34" i="8"/>
  <c r="K33" i="8"/>
  <c r="I33" i="8"/>
  <c r="G33" i="8"/>
  <c r="E33" i="8"/>
  <c r="I26" i="8"/>
  <c r="G26" i="8"/>
  <c r="E26" i="8"/>
  <c r="K26" i="8" s="1"/>
  <c r="K25" i="8"/>
  <c r="I25" i="8"/>
  <c r="G25" i="8"/>
  <c r="E25" i="8"/>
  <c r="I24" i="8"/>
  <c r="G24" i="8"/>
  <c r="E24" i="8"/>
  <c r="K24" i="8" s="1"/>
  <c r="E18" i="8"/>
  <c r="E23" i="8" s="1"/>
  <c r="K16" i="8"/>
  <c r="I16" i="8"/>
  <c r="G16" i="8"/>
  <c r="E16" i="8"/>
  <c r="K15" i="8"/>
  <c r="I15" i="8"/>
  <c r="G15" i="8"/>
  <c r="E15" i="8"/>
  <c r="K14" i="8"/>
  <c r="I14" i="8"/>
  <c r="G14" i="8"/>
  <c r="E14" i="8"/>
  <c r="K13" i="8"/>
  <c r="I13" i="8"/>
  <c r="G13" i="8"/>
  <c r="E13" i="8"/>
  <c r="K12" i="8"/>
  <c r="I12" i="8"/>
  <c r="G12" i="8"/>
  <c r="E12" i="8"/>
  <c r="K11" i="8"/>
  <c r="I11" i="8"/>
  <c r="G11" i="8"/>
  <c r="E11" i="8"/>
  <c r="K10" i="8"/>
  <c r="I10" i="8"/>
  <c r="G10" i="8"/>
  <c r="E10" i="8"/>
  <c r="K9" i="8"/>
  <c r="I9" i="8"/>
  <c r="G9" i="8"/>
  <c r="E9" i="8"/>
  <c r="K8" i="8"/>
  <c r="I8" i="8"/>
  <c r="G8" i="8"/>
  <c r="E8" i="8"/>
  <c r="K7" i="8"/>
  <c r="I7" i="8"/>
  <c r="G7" i="8"/>
  <c r="E7" i="8"/>
  <c r="K6" i="8"/>
  <c r="I6" i="8"/>
  <c r="G6" i="8"/>
  <c r="E6" i="8"/>
  <c r="K5" i="8"/>
  <c r="I5" i="8"/>
  <c r="G5" i="8"/>
  <c r="G17" i="8" s="1"/>
  <c r="G30" i="8" s="1"/>
  <c r="E5" i="8"/>
  <c r="E17" i="8" s="1"/>
  <c r="E30" i="8" s="1"/>
  <c r="E4" i="8"/>
  <c r="G3" i="8"/>
  <c r="G18" i="8" s="1"/>
  <c r="J2" i="8"/>
  <c r="I17" i="8" l="1"/>
  <c r="K17" i="8"/>
  <c r="G19" i="8"/>
  <c r="G23" i="8"/>
  <c r="I3" i="8"/>
  <c r="D2" i="8"/>
  <c r="G4" i="8"/>
  <c r="F2" i="8"/>
  <c r="H2" i="8"/>
  <c r="E19" i="8"/>
  <c r="I18" i="8" l="1"/>
  <c r="I4" i="8"/>
  <c r="K3" i="8"/>
  <c r="G21" i="8"/>
  <c r="G22" i="8"/>
  <c r="G27" i="8" s="1"/>
  <c r="G28" i="8" s="1"/>
  <c r="G20" i="8"/>
  <c r="E21" i="8"/>
  <c r="E22" i="8"/>
  <c r="E27" i="8" s="1"/>
  <c r="E28" i="8" s="1"/>
  <c r="E20" i="8"/>
  <c r="K18" i="8" l="1"/>
  <c r="K4" i="8"/>
  <c r="I23" i="8"/>
  <c r="I19" i="8"/>
  <c r="I30" i="8"/>
  <c r="I22" i="8" l="1"/>
  <c r="I27" i="8" s="1"/>
  <c r="I28" i="8" s="1"/>
  <c r="I20" i="8"/>
  <c r="I21" i="8"/>
  <c r="K23" i="8"/>
  <c r="K19" i="8"/>
  <c r="K30" i="8"/>
  <c r="K22" i="8" l="1"/>
  <c r="K27" i="8" s="1"/>
  <c r="K28" i="8" s="1"/>
  <c r="K20" i="8"/>
  <c r="K21" i="8"/>
  <c r="D96" i="7" l="1"/>
  <c r="D95" i="7"/>
  <c r="D94" i="7"/>
  <c r="D93" i="7"/>
  <c r="D92" i="7"/>
  <c r="D91" i="7"/>
  <c r="D90" i="7"/>
  <c r="D89" i="7"/>
  <c r="D87" i="7"/>
  <c r="D85" i="7"/>
  <c r="D84" i="7"/>
  <c r="D83" i="7"/>
  <c r="D82" i="7"/>
  <c r="D81" i="7"/>
  <c r="D80" i="7"/>
  <c r="D78" i="7"/>
  <c r="D77" i="7"/>
  <c r="D76" i="7"/>
  <c r="D75" i="7"/>
  <c r="D74" i="7"/>
  <c r="D73" i="7"/>
  <c r="D72" i="7"/>
  <c r="D71" i="7"/>
  <c r="D70" i="7"/>
  <c r="D69" i="7"/>
  <c r="D68" i="7"/>
  <c r="D67" i="7"/>
  <c r="D64" i="7"/>
  <c r="D63" i="7"/>
  <c r="D62" i="7"/>
  <c r="D61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K39" i="7"/>
  <c r="I39" i="7"/>
  <c r="G39" i="7"/>
  <c r="E39" i="7"/>
  <c r="K34" i="7"/>
  <c r="I34" i="7"/>
  <c r="G34" i="7"/>
  <c r="E34" i="7"/>
  <c r="K33" i="7"/>
  <c r="I33" i="7"/>
  <c r="G33" i="7"/>
  <c r="E33" i="7"/>
  <c r="I26" i="7"/>
  <c r="G26" i="7"/>
  <c r="E26" i="7"/>
  <c r="K26" i="7" s="1"/>
  <c r="I25" i="7"/>
  <c r="G25" i="7"/>
  <c r="E25" i="7"/>
  <c r="K25" i="7" s="1"/>
  <c r="I24" i="7"/>
  <c r="G24" i="7"/>
  <c r="E24" i="7"/>
  <c r="K24" i="7" s="1"/>
  <c r="G18" i="7"/>
  <c r="G23" i="7" s="1"/>
  <c r="E18" i="7"/>
  <c r="E23" i="7" s="1"/>
  <c r="J16" i="7"/>
  <c r="K16" i="7" s="1"/>
  <c r="I16" i="7"/>
  <c r="G16" i="7"/>
  <c r="E16" i="7"/>
  <c r="K15" i="7"/>
  <c r="I15" i="7"/>
  <c r="G15" i="7"/>
  <c r="E15" i="7"/>
  <c r="K14" i="7"/>
  <c r="I14" i="7"/>
  <c r="G14" i="7"/>
  <c r="E14" i="7"/>
  <c r="K13" i="7"/>
  <c r="I13" i="7"/>
  <c r="G13" i="7"/>
  <c r="E13" i="7"/>
  <c r="K12" i="7"/>
  <c r="I12" i="7"/>
  <c r="G12" i="7"/>
  <c r="E12" i="7"/>
  <c r="K11" i="7"/>
  <c r="I11" i="7"/>
  <c r="G11" i="7"/>
  <c r="E11" i="7"/>
  <c r="K10" i="7"/>
  <c r="I10" i="7"/>
  <c r="G10" i="7"/>
  <c r="E10" i="7"/>
  <c r="K9" i="7"/>
  <c r="I9" i="7"/>
  <c r="G9" i="7"/>
  <c r="E9" i="7"/>
  <c r="K8" i="7"/>
  <c r="I8" i="7"/>
  <c r="G8" i="7"/>
  <c r="E8" i="7"/>
  <c r="K6" i="7"/>
  <c r="I6" i="7"/>
  <c r="K5" i="7"/>
  <c r="I5" i="7"/>
  <c r="G5" i="7"/>
  <c r="E5" i="7"/>
  <c r="G4" i="7"/>
  <c r="E4" i="7"/>
  <c r="I3" i="7"/>
  <c r="I18" i="7" s="1"/>
  <c r="J2" i="7"/>
  <c r="H2" i="7"/>
  <c r="F2" i="7"/>
  <c r="D2" i="7"/>
  <c r="G19" i="7" l="1"/>
  <c r="G21" i="7" s="1"/>
  <c r="E19" i="7"/>
  <c r="E17" i="7"/>
  <c r="E30" i="7" s="1"/>
  <c r="I17" i="7"/>
  <c r="I30" i="7" s="1"/>
  <c r="G17" i="7"/>
  <c r="G30" i="7" s="1"/>
  <c r="K17" i="7"/>
  <c r="I23" i="7"/>
  <c r="I19" i="7"/>
  <c r="E21" i="7"/>
  <c r="E20" i="7"/>
  <c r="K3" i="7"/>
  <c r="G20" i="7"/>
  <c r="I4" i="7"/>
  <c r="E22" i="7" l="1"/>
  <c r="E27" i="7" s="1"/>
  <c r="E28" i="7" s="1"/>
  <c r="G22" i="7"/>
  <c r="G27" i="7" s="1"/>
  <c r="G28" i="7" s="1"/>
  <c r="K18" i="7"/>
  <c r="K4" i="7"/>
  <c r="I22" i="7"/>
  <c r="I27" i="7" s="1"/>
  <c r="I28" i="7" s="1"/>
  <c r="I20" i="7"/>
  <c r="I21" i="7"/>
  <c r="K30" i="7"/>
  <c r="K23" i="7" l="1"/>
  <c r="K19" i="7"/>
  <c r="K22" i="7" l="1"/>
  <c r="K27" i="7" s="1"/>
  <c r="K28" i="7" s="1"/>
  <c r="K20" i="7"/>
  <c r="K21" i="7"/>
  <c r="D112" i="6" l="1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6" i="6"/>
  <c r="D84" i="6"/>
  <c r="D83" i="6"/>
  <c r="D82" i="6"/>
  <c r="D81" i="6"/>
  <c r="D80" i="6"/>
  <c r="D79" i="6"/>
  <c r="D77" i="6"/>
  <c r="D76" i="6"/>
  <c r="D75" i="6"/>
  <c r="D74" i="6"/>
  <c r="D73" i="6"/>
  <c r="D72" i="6"/>
  <c r="D71" i="6"/>
  <c r="D70" i="6"/>
  <c r="D69" i="6"/>
  <c r="D68" i="6"/>
  <c r="D67" i="6"/>
  <c r="D66" i="6"/>
  <c r="D63" i="6"/>
  <c r="D62" i="6"/>
  <c r="D61" i="6"/>
  <c r="D60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K39" i="6"/>
  <c r="I39" i="6"/>
  <c r="G39" i="6"/>
  <c r="E39" i="6"/>
  <c r="K34" i="6"/>
  <c r="I34" i="6"/>
  <c r="G34" i="6"/>
  <c r="E34" i="6"/>
  <c r="K33" i="6"/>
  <c r="I33" i="6"/>
  <c r="G33" i="6"/>
  <c r="E33" i="6"/>
  <c r="I26" i="6"/>
  <c r="G26" i="6"/>
  <c r="E26" i="6"/>
  <c r="K26" i="6" s="1"/>
  <c r="K25" i="6"/>
  <c r="I25" i="6"/>
  <c r="G25" i="6"/>
  <c r="E25" i="6"/>
  <c r="I24" i="6"/>
  <c r="G24" i="6"/>
  <c r="E24" i="6"/>
  <c r="K24" i="6" s="1"/>
  <c r="E18" i="6"/>
  <c r="E23" i="6" s="1"/>
  <c r="K16" i="6"/>
  <c r="I16" i="6"/>
  <c r="G16" i="6"/>
  <c r="E16" i="6"/>
  <c r="K15" i="6"/>
  <c r="I15" i="6"/>
  <c r="G15" i="6"/>
  <c r="E15" i="6"/>
  <c r="K14" i="6"/>
  <c r="I14" i="6"/>
  <c r="G14" i="6"/>
  <c r="E14" i="6"/>
  <c r="K13" i="6"/>
  <c r="I13" i="6"/>
  <c r="G13" i="6"/>
  <c r="E13" i="6"/>
  <c r="K12" i="6"/>
  <c r="I12" i="6"/>
  <c r="G12" i="6"/>
  <c r="E12" i="6"/>
  <c r="K11" i="6"/>
  <c r="I11" i="6"/>
  <c r="G11" i="6"/>
  <c r="E11" i="6"/>
  <c r="K10" i="6"/>
  <c r="I10" i="6"/>
  <c r="G10" i="6"/>
  <c r="E10" i="6"/>
  <c r="K9" i="6"/>
  <c r="I9" i="6"/>
  <c r="G9" i="6"/>
  <c r="E9" i="6"/>
  <c r="K8" i="6"/>
  <c r="I8" i="6"/>
  <c r="G8" i="6"/>
  <c r="E8" i="6"/>
  <c r="K7" i="6"/>
  <c r="I7" i="6"/>
  <c r="G7" i="6"/>
  <c r="E7" i="6"/>
  <c r="K6" i="6"/>
  <c r="I6" i="6"/>
  <c r="G6" i="6"/>
  <c r="E6" i="6"/>
  <c r="K5" i="6"/>
  <c r="I5" i="6"/>
  <c r="G5" i="6"/>
  <c r="E5" i="6"/>
  <c r="E4" i="6"/>
  <c r="G3" i="6"/>
  <c r="G18" i="6" s="1"/>
  <c r="H2" i="6"/>
  <c r="D96" i="5"/>
  <c r="D95" i="5"/>
  <c r="D94" i="5"/>
  <c r="D93" i="5"/>
  <c r="D92" i="5"/>
  <c r="D91" i="5"/>
  <c r="D90" i="5"/>
  <c r="D89" i="5"/>
  <c r="D87" i="5"/>
  <c r="D85" i="5"/>
  <c r="D84" i="5"/>
  <c r="D83" i="5"/>
  <c r="D82" i="5"/>
  <c r="D81" i="5"/>
  <c r="D80" i="5"/>
  <c r="D78" i="5"/>
  <c r="D77" i="5"/>
  <c r="D76" i="5"/>
  <c r="D75" i="5"/>
  <c r="D74" i="5"/>
  <c r="D73" i="5"/>
  <c r="D72" i="5"/>
  <c r="D71" i="5"/>
  <c r="D70" i="5"/>
  <c r="D69" i="5"/>
  <c r="D68" i="5"/>
  <c r="D67" i="5"/>
  <c r="D64" i="5"/>
  <c r="D63" i="5"/>
  <c r="D62" i="5"/>
  <c r="D61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K39" i="5"/>
  <c r="I39" i="5"/>
  <c r="G39" i="5"/>
  <c r="E39" i="5"/>
  <c r="K34" i="5"/>
  <c r="I34" i="5"/>
  <c r="G34" i="5"/>
  <c r="E34" i="5"/>
  <c r="K33" i="5"/>
  <c r="I33" i="5"/>
  <c r="G33" i="5"/>
  <c r="E33" i="5"/>
  <c r="I26" i="5"/>
  <c r="G26" i="5"/>
  <c r="E26" i="5"/>
  <c r="K26" i="5" s="1"/>
  <c r="I25" i="5"/>
  <c r="G25" i="5"/>
  <c r="E25" i="5"/>
  <c r="K25" i="5" s="1"/>
  <c r="I24" i="5"/>
  <c r="G24" i="5"/>
  <c r="E24" i="5"/>
  <c r="K24" i="5" s="1"/>
  <c r="K18" i="5"/>
  <c r="K23" i="5" s="1"/>
  <c r="E18" i="5"/>
  <c r="E23" i="5" s="1"/>
  <c r="K16" i="5"/>
  <c r="I16" i="5"/>
  <c r="G16" i="5"/>
  <c r="E16" i="5"/>
  <c r="K15" i="5"/>
  <c r="I15" i="5"/>
  <c r="G15" i="5"/>
  <c r="E15" i="5"/>
  <c r="K14" i="5"/>
  <c r="I14" i="5"/>
  <c r="G14" i="5"/>
  <c r="E14" i="5"/>
  <c r="K13" i="5"/>
  <c r="I13" i="5"/>
  <c r="G13" i="5"/>
  <c r="E13" i="5"/>
  <c r="K12" i="5"/>
  <c r="I12" i="5"/>
  <c r="G12" i="5"/>
  <c r="E12" i="5"/>
  <c r="K11" i="5"/>
  <c r="I11" i="5"/>
  <c r="G11" i="5"/>
  <c r="E11" i="5"/>
  <c r="K10" i="5"/>
  <c r="I10" i="5"/>
  <c r="G10" i="5"/>
  <c r="E10" i="5"/>
  <c r="K9" i="5"/>
  <c r="I9" i="5"/>
  <c r="G9" i="5"/>
  <c r="E9" i="5"/>
  <c r="K8" i="5"/>
  <c r="I8" i="5"/>
  <c r="G8" i="5"/>
  <c r="E8" i="5"/>
  <c r="K7" i="5"/>
  <c r="I7" i="5"/>
  <c r="G7" i="5"/>
  <c r="E7" i="5"/>
  <c r="K6" i="5"/>
  <c r="I6" i="5"/>
  <c r="G6" i="5"/>
  <c r="E6" i="5"/>
  <c r="K5" i="5"/>
  <c r="I5" i="5"/>
  <c r="G5" i="5"/>
  <c r="E5" i="5"/>
  <c r="K4" i="5"/>
  <c r="E4" i="5"/>
  <c r="G3" i="5"/>
  <c r="G18" i="5" s="1"/>
  <c r="F2" i="5"/>
  <c r="D96" i="4"/>
  <c r="D95" i="4"/>
  <c r="D94" i="4"/>
  <c r="D93" i="4"/>
  <c r="D92" i="4"/>
  <c r="D91" i="4"/>
  <c r="D90" i="4"/>
  <c r="D89" i="4"/>
  <c r="D87" i="4"/>
  <c r="D85" i="4"/>
  <c r="D84" i="4"/>
  <c r="D83" i="4"/>
  <c r="D82" i="4"/>
  <c r="D81" i="4"/>
  <c r="D80" i="4"/>
  <c r="D78" i="4"/>
  <c r="D77" i="4"/>
  <c r="D76" i="4"/>
  <c r="D75" i="4"/>
  <c r="D74" i="4"/>
  <c r="D73" i="4"/>
  <c r="D72" i="4"/>
  <c r="D71" i="4"/>
  <c r="D70" i="4"/>
  <c r="D69" i="4"/>
  <c r="D68" i="4"/>
  <c r="D67" i="4"/>
  <c r="D64" i="4"/>
  <c r="D63" i="4"/>
  <c r="D62" i="4"/>
  <c r="D61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K39" i="4"/>
  <c r="I39" i="4"/>
  <c r="G39" i="4"/>
  <c r="E39" i="4"/>
  <c r="K34" i="4"/>
  <c r="I34" i="4"/>
  <c r="G34" i="4"/>
  <c r="E34" i="4"/>
  <c r="K33" i="4"/>
  <c r="I33" i="4"/>
  <c r="G33" i="4"/>
  <c r="E33" i="4"/>
  <c r="I26" i="4"/>
  <c r="G26" i="4"/>
  <c r="E26" i="4"/>
  <c r="K26" i="4" s="1"/>
  <c r="I25" i="4"/>
  <c r="G25" i="4"/>
  <c r="E25" i="4"/>
  <c r="K25" i="4" s="1"/>
  <c r="I24" i="4"/>
  <c r="G24" i="4"/>
  <c r="E24" i="4"/>
  <c r="K24" i="4" s="1"/>
  <c r="E23" i="4"/>
  <c r="E19" i="4"/>
  <c r="E21" i="4" s="1"/>
  <c r="E18" i="4"/>
  <c r="K15" i="4"/>
  <c r="I15" i="4"/>
  <c r="G15" i="4"/>
  <c r="E15" i="4"/>
  <c r="K14" i="4"/>
  <c r="I14" i="4"/>
  <c r="G14" i="4"/>
  <c r="E14" i="4"/>
  <c r="K13" i="4"/>
  <c r="I13" i="4"/>
  <c r="G13" i="4"/>
  <c r="E13" i="4"/>
  <c r="K12" i="4"/>
  <c r="I12" i="4"/>
  <c r="G12" i="4"/>
  <c r="E12" i="4"/>
  <c r="K11" i="4"/>
  <c r="I11" i="4"/>
  <c r="G11" i="4"/>
  <c r="E11" i="4"/>
  <c r="K10" i="4"/>
  <c r="I10" i="4"/>
  <c r="G10" i="4"/>
  <c r="E10" i="4"/>
  <c r="K9" i="4"/>
  <c r="I9" i="4"/>
  <c r="G9" i="4"/>
  <c r="E9" i="4"/>
  <c r="K8" i="4"/>
  <c r="I8" i="4"/>
  <c r="G8" i="4"/>
  <c r="E8" i="4"/>
  <c r="K7" i="4"/>
  <c r="I7" i="4"/>
  <c r="G7" i="4"/>
  <c r="E7" i="4"/>
  <c r="K6" i="4"/>
  <c r="I6" i="4"/>
  <c r="G6" i="4"/>
  <c r="E6" i="4"/>
  <c r="K5" i="4"/>
  <c r="K17" i="4" s="1"/>
  <c r="I5" i="4"/>
  <c r="I17" i="4" s="1"/>
  <c r="G5" i="4"/>
  <c r="G17" i="4" s="1"/>
  <c r="E5" i="4"/>
  <c r="E4" i="4"/>
  <c r="G3" i="4"/>
  <c r="I3" i="4" s="1"/>
  <c r="J2" i="4"/>
  <c r="I17" i="6" l="1"/>
  <c r="E17" i="6"/>
  <c r="E30" i="6" s="1"/>
  <c r="G17" i="6"/>
  <c r="G30" i="6" s="1"/>
  <c r="K17" i="6"/>
  <c r="K19" i="5"/>
  <c r="E19" i="5"/>
  <c r="I17" i="5"/>
  <c r="G17" i="5"/>
  <c r="E17" i="5"/>
  <c r="E30" i="5" s="1"/>
  <c r="K17" i="5"/>
  <c r="K30" i="5" s="1"/>
  <c r="E22" i="5"/>
  <c r="E27" i="5" s="1"/>
  <c r="E28" i="5" s="1"/>
  <c r="E17" i="4"/>
  <c r="E30" i="4" s="1"/>
  <c r="G23" i="6"/>
  <c r="G19" i="6"/>
  <c r="J2" i="6"/>
  <c r="E19" i="6"/>
  <c r="I3" i="6"/>
  <c r="F2" i="6"/>
  <c r="D2" i="6"/>
  <c r="G4" i="6"/>
  <c r="G23" i="5"/>
  <c r="G19" i="5"/>
  <c r="G30" i="5"/>
  <c r="J2" i="5"/>
  <c r="I3" i="5"/>
  <c r="K21" i="5"/>
  <c r="H2" i="5"/>
  <c r="E21" i="5"/>
  <c r="E20" i="5"/>
  <c r="G4" i="5"/>
  <c r="D2" i="5"/>
  <c r="K20" i="5"/>
  <c r="K3" i="4"/>
  <c r="I18" i="4"/>
  <c r="I4" i="4"/>
  <c r="I30" i="4"/>
  <c r="D2" i="4"/>
  <c r="G4" i="4"/>
  <c r="F2" i="4"/>
  <c r="H2" i="4"/>
  <c r="E20" i="4"/>
  <c r="E22" i="4"/>
  <c r="E27" i="4" s="1"/>
  <c r="E28" i="4" s="1"/>
  <c r="G18" i="4"/>
  <c r="K22" i="5" l="1"/>
  <c r="K27" i="5" s="1"/>
  <c r="K28" i="5" s="1"/>
  <c r="I18" i="6"/>
  <c r="I4" i="6"/>
  <c r="K3" i="6"/>
  <c r="E21" i="6"/>
  <c r="E22" i="6"/>
  <c r="E27" i="6" s="1"/>
  <c r="E28" i="6" s="1"/>
  <c r="E20" i="6"/>
  <c r="G22" i="6"/>
  <c r="G27" i="6" s="1"/>
  <c r="G28" i="6" s="1"/>
  <c r="G20" i="6"/>
  <c r="G21" i="6"/>
  <c r="I18" i="5"/>
  <c r="I4" i="5"/>
  <c r="G22" i="5"/>
  <c r="G27" i="5" s="1"/>
  <c r="G28" i="5" s="1"/>
  <c r="G20" i="5"/>
  <c r="G21" i="5"/>
  <c r="G23" i="4"/>
  <c r="G19" i="4"/>
  <c r="I23" i="4"/>
  <c r="I19" i="4"/>
  <c r="K18" i="4"/>
  <c r="K4" i="4"/>
  <c r="G30" i="4"/>
  <c r="I23" i="6" l="1"/>
  <c r="I19" i="6"/>
  <c r="I30" i="6"/>
  <c r="K18" i="6"/>
  <c r="K4" i="6"/>
  <c r="I23" i="5"/>
  <c r="I19" i="5"/>
  <c r="I30" i="5"/>
  <c r="K23" i="4"/>
  <c r="K19" i="4"/>
  <c r="K30" i="4"/>
  <c r="I22" i="4"/>
  <c r="I27" i="4" s="1"/>
  <c r="I28" i="4" s="1"/>
  <c r="I20" i="4"/>
  <c r="I21" i="4"/>
  <c r="G22" i="4"/>
  <c r="G27" i="4" s="1"/>
  <c r="G28" i="4" s="1"/>
  <c r="G20" i="4"/>
  <c r="G21" i="4"/>
  <c r="K19" i="6" l="1"/>
  <c r="K23" i="6"/>
  <c r="K30" i="6"/>
  <c r="I22" i="6"/>
  <c r="I27" i="6" s="1"/>
  <c r="I28" i="6" s="1"/>
  <c r="I20" i="6"/>
  <c r="I21" i="6"/>
  <c r="I22" i="5"/>
  <c r="I27" i="5" s="1"/>
  <c r="I28" i="5" s="1"/>
  <c r="I20" i="5"/>
  <c r="I21" i="5"/>
  <c r="K22" i="4"/>
  <c r="K27" i="4" s="1"/>
  <c r="K28" i="4" s="1"/>
  <c r="K20" i="4"/>
  <c r="K21" i="4"/>
  <c r="K22" i="6" l="1"/>
  <c r="K27" i="6" s="1"/>
  <c r="K28" i="6" s="1"/>
  <c r="K20" i="6"/>
  <c r="K21" i="6"/>
  <c r="D112" i="3" l="1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6" i="3"/>
  <c r="D84" i="3"/>
  <c r="D83" i="3"/>
  <c r="D82" i="3"/>
  <c r="D81" i="3"/>
  <c r="D80" i="3"/>
  <c r="D79" i="3"/>
  <c r="D77" i="3"/>
  <c r="D76" i="3"/>
  <c r="D75" i="3"/>
  <c r="D74" i="3"/>
  <c r="D73" i="3"/>
  <c r="D72" i="3"/>
  <c r="D71" i="3"/>
  <c r="D70" i="3"/>
  <c r="D69" i="3"/>
  <c r="D68" i="3"/>
  <c r="D67" i="3"/>
  <c r="D66" i="3"/>
  <c r="D63" i="3"/>
  <c r="D62" i="3"/>
  <c r="D61" i="3"/>
  <c r="D60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K39" i="3"/>
  <c r="I39" i="3"/>
  <c r="G39" i="3"/>
  <c r="E39" i="3"/>
  <c r="K34" i="3"/>
  <c r="I34" i="3"/>
  <c r="G34" i="3"/>
  <c r="E34" i="3"/>
  <c r="K33" i="3"/>
  <c r="I33" i="3"/>
  <c r="G33" i="3"/>
  <c r="E33" i="3"/>
  <c r="I26" i="3"/>
  <c r="G26" i="3"/>
  <c r="E26" i="3"/>
  <c r="K26" i="3" s="1"/>
  <c r="K25" i="3"/>
  <c r="I25" i="3"/>
  <c r="G25" i="3"/>
  <c r="E25" i="3"/>
  <c r="I24" i="3"/>
  <c r="G24" i="3"/>
  <c r="E24" i="3"/>
  <c r="K24" i="3" s="1"/>
  <c r="E18" i="3"/>
  <c r="E23" i="3" s="1"/>
  <c r="K16" i="3"/>
  <c r="I16" i="3"/>
  <c r="G16" i="3"/>
  <c r="E16" i="3"/>
  <c r="K15" i="3"/>
  <c r="I15" i="3"/>
  <c r="G15" i="3"/>
  <c r="E15" i="3"/>
  <c r="K14" i="3"/>
  <c r="I14" i="3"/>
  <c r="G14" i="3"/>
  <c r="E14" i="3"/>
  <c r="K13" i="3"/>
  <c r="I13" i="3"/>
  <c r="G13" i="3"/>
  <c r="E13" i="3"/>
  <c r="K12" i="3"/>
  <c r="I12" i="3"/>
  <c r="G12" i="3"/>
  <c r="E12" i="3"/>
  <c r="K11" i="3"/>
  <c r="I11" i="3"/>
  <c r="G11" i="3"/>
  <c r="E11" i="3"/>
  <c r="K10" i="3"/>
  <c r="I10" i="3"/>
  <c r="G10" i="3"/>
  <c r="E10" i="3"/>
  <c r="K9" i="3"/>
  <c r="I9" i="3"/>
  <c r="G9" i="3"/>
  <c r="E9" i="3"/>
  <c r="K8" i="3"/>
  <c r="I8" i="3"/>
  <c r="G8" i="3"/>
  <c r="E8" i="3"/>
  <c r="K7" i="3"/>
  <c r="I7" i="3"/>
  <c r="G7" i="3"/>
  <c r="E7" i="3"/>
  <c r="K6" i="3"/>
  <c r="I6" i="3"/>
  <c r="G6" i="3"/>
  <c r="E6" i="3"/>
  <c r="K5" i="3"/>
  <c r="I5" i="3"/>
  <c r="G5" i="3"/>
  <c r="G17" i="3" s="1"/>
  <c r="G30" i="3" s="1"/>
  <c r="E5" i="3"/>
  <c r="E4" i="3"/>
  <c r="G3" i="3"/>
  <c r="G18" i="3" s="1"/>
  <c r="J2" i="3"/>
  <c r="K135" i="2"/>
  <c r="I135" i="2"/>
  <c r="G135" i="2"/>
  <c r="K133" i="2"/>
  <c r="I133" i="2"/>
  <c r="G133" i="2"/>
  <c r="K131" i="2"/>
  <c r="I131" i="2"/>
  <c r="G131" i="2"/>
  <c r="K130" i="2"/>
  <c r="I130" i="2"/>
  <c r="G130" i="2"/>
  <c r="K128" i="2"/>
  <c r="I128" i="2"/>
  <c r="G128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6" i="2"/>
  <c r="D84" i="2"/>
  <c r="D83" i="2"/>
  <c r="D82" i="2"/>
  <c r="D81" i="2"/>
  <c r="D80" i="2"/>
  <c r="D79" i="2"/>
  <c r="D77" i="2"/>
  <c r="D76" i="2"/>
  <c r="D75" i="2"/>
  <c r="D74" i="2"/>
  <c r="D73" i="2"/>
  <c r="D72" i="2"/>
  <c r="D71" i="2"/>
  <c r="D70" i="2"/>
  <c r="D69" i="2"/>
  <c r="D68" i="2"/>
  <c r="D67" i="2"/>
  <c r="D66" i="2"/>
  <c r="D63" i="2"/>
  <c r="D62" i="2"/>
  <c r="D61" i="2"/>
  <c r="D60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K39" i="2"/>
  <c r="I39" i="2"/>
  <c r="G39" i="2"/>
  <c r="E39" i="2"/>
  <c r="K34" i="2"/>
  <c r="I34" i="2"/>
  <c r="G34" i="2"/>
  <c r="E34" i="2"/>
  <c r="K33" i="2"/>
  <c r="I33" i="2"/>
  <c r="G33" i="2"/>
  <c r="E33" i="2"/>
  <c r="K26" i="2"/>
  <c r="I26" i="2"/>
  <c r="G26" i="2"/>
  <c r="E26" i="2"/>
  <c r="K25" i="2"/>
  <c r="I25" i="2"/>
  <c r="G25" i="2"/>
  <c r="E25" i="2"/>
  <c r="K24" i="2"/>
  <c r="I24" i="2"/>
  <c r="G24" i="2"/>
  <c r="E24" i="2"/>
  <c r="K23" i="2"/>
  <c r="K19" i="2"/>
  <c r="K21" i="2" s="1"/>
  <c r="E19" i="2"/>
  <c r="K18" i="2"/>
  <c r="I18" i="2"/>
  <c r="I23" i="2" s="1"/>
  <c r="G18" i="2"/>
  <c r="G23" i="2" s="1"/>
  <c r="E18" i="2"/>
  <c r="E23" i="2" s="1"/>
  <c r="K16" i="2"/>
  <c r="I16" i="2"/>
  <c r="G16" i="2"/>
  <c r="E16" i="2"/>
  <c r="K15" i="2"/>
  <c r="I15" i="2"/>
  <c r="G15" i="2"/>
  <c r="E15" i="2"/>
  <c r="K14" i="2"/>
  <c r="I14" i="2"/>
  <c r="G14" i="2"/>
  <c r="E14" i="2"/>
  <c r="K13" i="2"/>
  <c r="I13" i="2"/>
  <c r="G13" i="2"/>
  <c r="E13" i="2"/>
  <c r="K12" i="2"/>
  <c r="I12" i="2"/>
  <c r="G12" i="2"/>
  <c r="E12" i="2"/>
  <c r="K11" i="2"/>
  <c r="I11" i="2"/>
  <c r="G11" i="2"/>
  <c r="E11" i="2"/>
  <c r="K10" i="2"/>
  <c r="I10" i="2"/>
  <c r="G10" i="2"/>
  <c r="E10" i="2"/>
  <c r="K9" i="2"/>
  <c r="I9" i="2"/>
  <c r="G9" i="2"/>
  <c r="E9" i="2"/>
  <c r="K8" i="2"/>
  <c r="I8" i="2"/>
  <c r="G8" i="2"/>
  <c r="E8" i="2"/>
  <c r="K7" i="2"/>
  <c r="I7" i="2"/>
  <c r="G7" i="2"/>
  <c r="E7" i="2"/>
  <c r="K6" i="2"/>
  <c r="I6" i="2"/>
  <c r="G6" i="2"/>
  <c r="E6" i="2"/>
  <c r="K5" i="2"/>
  <c r="K17" i="2" s="1"/>
  <c r="K30" i="2" s="1"/>
  <c r="I5" i="2"/>
  <c r="I17" i="2" s="1"/>
  <c r="I30" i="2" s="1"/>
  <c r="G5" i="2"/>
  <c r="G17" i="2" s="1"/>
  <c r="G30" i="2" s="1"/>
  <c r="E5" i="2"/>
  <c r="K4" i="2"/>
  <c r="I4" i="2"/>
  <c r="G4" i="2"/>
  <c r="E4" i="2"/>
  <c r="J2" i="2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4" i="1"/>
  <c r="D83" i="1"/>
  <c r="D82" i="1"/>
  <c r="D81" i="1"/>
  <c r="D80" i="1"/>
  <c r="D79" i="1"/>
  <c r="D77" i="1"/>
  <c r="D76" i="1"/>
  <c r="D75" i="1"/>
  <c r="D74" i="1"/>
  <c r="D73" i="1"/>
  <c r="D72" i="1"/>
  <c r="D71" i="1"/>
  <c r="D70" i="1"/>
  <c r="D69" i="1"/>
  <c r="D68" i="1"/>
  <c r="D67" i="1"/>
  <c r="D66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K39" i="1"/>
  <c r="I39" i="1"/>
  <c r="G39" i="1"/>
  <c r="E39" i="1"/>
  <c r="K34" i="1"/>
  <c r="I34" i="1"/>
  <c r="G34" i="1"/>
  <c r="E34" i="1"/>
  <c r="K33" i="1"/>
  <c r="I33" i="1"/>
  <c r="G33" i="1"/>
  <c r="E33" i="1"/>
  <c r="K26" i="1"/>
  <c r="I26" i="1"/>
  <c r="G26" i="1"/>
  <c r="E26" i="1"/>
  <c r="I25" i="1"/>
  <c r="G25" i="1"/>
  <c r="E25" i="1"/>
  <c r="K25" i="1" s="1"/>
  <c r="K24" i="1"/>
  <c r="I24" i="1"/>
  <c r="G24" i="1"/>
  <c r="E24" i="1"/>
  <c r="E23" i="1"/>
  <c r="E19" i="1"/>
  <c r="E18" i="1"/>
  <c r="K16" i="1"/>
  <c r="I16" i="1"/>
  <c r="G16" i="1"/>
  <c r="E16" i="1"/>
  <c r="K15" i="1"/>
  <c r="I15" i="1"/>
  <c r="G15" i="1"/>
  <c r="E15" i="1"/>
  <c r="K14" i="1"/>
  <c r="I14" i="1"/>
  <c r="G14" i="1"/>
  <c r="E14" i="1"/>
  <c r="K13" i="1"/>
  <c r="I13" i="1"/>
  <c r="G13" i="1"/>
  <c r="E13" i="1"/>
  <c r="K12" i="1"/>
  <c r="I12" i="1"/>
  <c r="G12" i="1"/>
  <c r="E12" i="1"/>
  <c r="K11" i="1"/>
  <c r="I11" i="1"/>
  <c r="G11" i="1"/>
  <c r="E11" i="1"/>
  <c r="K10" i="1"/>
  <c r="I10" i="1"/>
  <c r="G10" i="1"/>
  <c r="E10" i="1"/>
  <c r="K9" i="1"/>
  <c r="I9" i="1"/>
  <c r="G9" i="1"/>
  <c r="E9" i="1"/>
  <c r="K8" i="1"/>
  <c r="I8" i="1"/>
  <c r="G8" i="1"/>
  <c r="E8" i="1"/>
  <c r="K7" i="1"/>
  <c r="I7" i="1"/>
  <c r="G7" i="1"/>
  <c r="E7" i="1"/>
  <c r="K6" i="1"/>
  <c r="I6" i="1"/>
  <c r="G6" i="1"/>
  <c r="E6" i="1"/>
  <c r="K5" i="1"/>
  <c r="K17" i="1" s="1"/>
  <c r="I5" i="1"/>
  <c r="I17" i="1" s="1"/>
  <c r="G5" i="1"/>
  <c r="E5" i="1"/>
  <c r="G4" i="1"/>
  <c r="E4" i="1"/>
  <c r="G3" i="1"/>
  <c r="G18" i="1" s="1"/>
  <c r="F2" i="1"/>
  <c r="E17" i="2" l="1"/>
  <c r="E30" i="2" s="1"/>
  <c r="E17" i="1"/>
  <c r="E30" i="1" s="1"/>
  <c r="G17" i="1"/>
  <c r="G30" i="1" s="1"/>
  <c r="E22" i="1"/>
  <c r="E27" i="1" s="1"/>
  <c r="E28" i="1" s="1"/>
  <c r="I17" i="3"/>
  <c r="K17" i="3"/>
  <c r="E17" i="3"/>
  <c r="E30" i="3" s="1"/>
  <c r="G23" i="3"/>
  <c r="G19" i="3"/>
  <c r="I3" i="3"/>
  <c r="D2" i="3"/>
  <c r="G4" i="3"/>
  <c r="F2" i="3"/>
  <c r="H2" i="3"/>
  <c r="E19" i="3"/>
  <c r="G23" i="1"/>
  <c r="G19" i="1"/>
  <c r="E22" i="2"/>
  <c r="E27" i="2" s="1"/>
  <c r="E28" i="2" s="1"/>
  <c r="K22" i="2"/>
  <c r="K27" i="2" s="1"/>
  <c r="K28" i="2" s="1"/>
  <c r="H2" i="1"/>
  <c r="J2" i="1"/>
  <c r="E21" i="1"/>
  <c r="K20" i="2"/>
  <c r="I3" i="1"/>
  <c r="D2" i="2"/>
  <c r="E21" i="2"/>
  <c r="F2" i="2"/>
  <c r="G19" i="2"/>
  <c r="H2" i="2"/>
  <c r="I19" i="2"/>
  <c r="E20" i="1"/>
  <c r="D2" i="1"/>
  <c r="E20" i="2"/>
  <c r="I18" i="3" l="1"/>
  <c r="I4" i="3"/>
  <c r="K3" i="3"/>
  <c r="G22" i="3"/>
  <c r="G27" i="3" s="1"/>
  <c r="G28" i="3" s="1"/>
  <c r="G20" i="3"/>
  <c r="G21" i="3"/>
  <c r="E21" i="3"/>
  <c r="E22" i="3"/>
  <c r="E27" i="3" s="1"/>
  <c r="E28" i="3" s="1"/>
  <c r="E20" i="3"/>
  <c r="I22" i="2"/>
  <c r="I27" i="2" s="1"/>
  <c r="I28" i="2" s="1"/>
  <c r="I21" i="2"/>
  <c r="I20" i="2"/>
  <c r="G22" i="2"/>
  <c r="G27" i="2" s="1"/>
  <c r="G28" i="2" s="1"/>
  <c r="G20" i="2"/>
  <c r="G21" i="2"/>
  <c r="I18" i="1"/>
  <c r="I4" i="1"/>
  <c r="K3" i="1"/>
  <c r="G22" i="1"/>
  <c r="G27" i="1" s="1"/>
  <c r="G28" i="1" s="1"/>
  <c r="G20" i="1"/>
  <c r="G21" i="1"/>
  <c r="K18" i="3" l="1"/>
  <c r="K4" i="3"/>
  <c r="I23" i="3"/>
  <c r="I19" i="3"/>
  <c r="I30" i="3"/>
  <c r="I23" i="1"/>
  <c r="I19" i="1"/>
  <c r="I30" i="1"/>
  <c r="K4" i="1"/>
  <c r="K18" i="1"/>
  <c r="I22" i="3" l="1"/>
  <c r="I27" i="3" s="1"/>
  <c r="I28" i="3" s="1"/>
  <c r="I20" i="3"/>
  <c r="I21" i="3"/>
  <c r="K23" i="3"/>
  <c r="K19" i="3"/>
  <c r="K30" i="3"/>
  <c r="K23" i="1"/>
  <c r="K19" i="1"/>
  <c r="K30" i="1"/>
  <c r="I22" i="1"/>
  <c r="I27" i="1" s="1"/>
  <c r="I28" i="1" s="1"/>
  <c r="I20" i="1"/>
  <c r="I21" i="1"/>
  <c r="K22" i="3" l="1"/>
  <c r="K27" i="3" s="1"/>
  <c r="K28" i="3" s="1"/>
  <c r="K20" i="3"/>
  <c r="K21" i="3"/>
  <c r="K20" i="1"/>
  <c r="K21" i="1"/>
  <c r="K22" i="1"/>
  <c r="K27" i="1" s="1"/>
  <c r="K28" i="1" s="1"/>
</calcChain>
</file>

<file path=xl/sharedStrings.xml><?xml version="1.0" encoding="utf-8"?>
<sst xmlns="http://schemas.openxmlformats.org/spreadsheetml/2006/main" count="1354" uniqueCount="186">
  <si>
    <t>The FTD® Best Day™ Bouquet</t>
  </si>
  <si>
    <t>Standard</t>
  </si>
  <si>
    <t>Deluxe</t>
  </si>
  <si>
    <t>Premium</t>
  </si>
  <si>
    <t>Exquisite</t>
  </si>
  <si>
    <t>ea.</t>
  </si>
  <si>
    <t>retail (w/o delivery)</t>
  </si>
  <si>
    <t>FTD.com Retail</t>
  </si>
  <si>
    <t>Green</t>
  </si>
  <si>
    <t>Button Pompon stems</t>
  </si>
  <si>
    <t>Hot Pink</t>
  </si>
  <si>
    <t>50 cm Roses</t>
  </si>
  <si>
    <t>Yellow</t>
  </si>
  <si>
    <t>Sunflowers</t>
  </si>
  <si>
    <t>Orange</t>
  </si>
  <si>
    <t>LA Lily stems</t>
  </si>
  <si>
    <t>Purple</t>
  </si>
  <si>
    <t>Double Lisianthus stems</t>
  </si>
  <si>
    <t>Snapdragon stems</t>
  </si>
  <si>
    <t>Salal tips</t>
  </si>
  <si>
    <t>2120S</t>
  </si>
  <si>
    <t>Small Cinched Vase</t>
  </si>
  <si>
    <t>2120L</t>
  </si>
  <si>
    <t>Large Cinched Vase</t>
  </si>
  <si>
    <t>TOTAL</t>
  </si>
  <si>
    <r>
      <t xml:space="preserve">retail     </t>
    </r>
    <r>
      <rPr>
        <i/>
        <sz val="10"/>
        <rFont val="Calibri"/>
        <family val="2"/>
        <scheme val="minor"/>
      </rPr>
      <t>(w/o delivery)</t>
    </r>
  </si>
  <si>
    <r>
      <t xml:space="preserve">executing value         </t>
    </r>
    <r>
      <rPr>
        <i/>
        <sz val="10"/>
        <rFont val="Calibri"/>
        <family val="2"/>
        <scheme val="minor"/>
      </rPr>
      <t>(retail * .71)</t>
    </r>
  </si>
  <si>
    <r>
      <t xml:space="preserve">COGS    </t>
    </r>
    <r>
      <rPr>
        <i/>
        <sz val="10"/>
        <rFont val="Calibri"/>
        <family val="2"/>
        <scheme val="minor"/>
      </rPr>
      <t xml:space="preserve"> (EV * .50)</t>
    </r>
  </si>
  <si>
    <r>
      <t xml:space="preserve">Gross Margin     </t>
    </r>
    <r>
      <rPr>
        <i/>
        <sz val="10"/>
        <rFont val="Calibri"/>
        <family val="2"/>
        <scheme val="minor"/>
      </rPr>
      <t>(EV * .50)</t>
    </r>
  </si>
  <si>
    <r>
      <t xml:space="preserve">ACTUAL GROSS MARGIN    </t>
    </r>
    <r>
      <rPr>
        <i/>
        <sz val="10"/>
        <rFont val="Calibri"/>
        <family val="2"/>
        <scheme val="minor"/>
      </rPr>
      <t>(EV-TOTAL)</t>
    </r>
  </si>
  <si>
    <r>
      <t xml:space="preserve">Labor Cost    </t>
    </r>
    <r>
      <rPr>
        <i/>
        <sz val="10"/>
        <rFont val="Calibri"/>
        <family val="2"/>
        <scheme val="minor"/>
      </rPr>
      <t>(retail x -10%)</t>
    </r>
  </si>
  <si>
    <t>FTO</t>
  </si>
  <si>
    <t>UCP Fee</t>
  </si>
  <si>
    <t>Other Fees</t>
  </si>
  <si>
    <t>TOTAL  (bottom line that florist makes)</t>
  </si>
  <si>
    <t>Net Margin    (TOTAL abv/RETAIL)</t>
  </si>
  <si>
    <t>Actual COGS Percentage of Retail w/o delivery</t>
  </si>
  <si>
    <t>inches</t>
  </si>
  <si>
    <t>cm</t>
  </si>
  <si>
    <t>H</t>
  </si>
  <si>
    <t>W</t>
  </si>
  <si>
    <t>EDAY 2023 PRICING</t>
  </si>
  <si>
    <t>NEW 2023</t>
  </si>
  <si>
    <t>CDAY 2023</t>
  </si>
  <si>
    <t>Alstroemeria stems</t>
  </si>
  <si>
    <t>Asiatic Lily stems</t>
  </si>
  <si>
    <t>Cushion Pompon stems</t>
  </si>
  <si>
    <t>Daisy Pompon stems</t>
  </si>
  <si>
    <t>Delphinium stems, Belladonna</t>
  </si>
  <si>
    <t>Delphinium stems, hybrid</t>
  </si>
  <si>
    <t>Disbud Stem</t>
  </si>
  <si>
    <t>Gerbera Daisies</t>
  </si>
  <si>
    <t>Blue</t>
  </si>
  <si>
    <t>Hydrangea blooms</t>
  </si>
  <si>
    <t>Mini Hydrangea blooms</t>
  </si>
  <si>
    <t>White</t>
  </si>
  <si>
    <t>Hypericum Berry stems</t>
  </si>
  <si>
    <t>Iris stems</t>
  </si>
  <si>
    <t>LA Hybrid Lily stems</t>
  </si>
  <si>
    <t>Limonium Blue stream</t>
  </si>
  <si>
    <t>Limonium Misty Blue</t>
  </si>
  <si>
    <t>Matsumoto Aster stems</t>
  </si>
  <si>
    <t>Mini Calla Lilies</t>
  </si>
  <si>
    <t>Mini Carnation stems</t>
  </si>
  <si>
    <t>Monte Casino stems</t>
  </si>
  <si>
    <t>Queen Anne's Lace</t>
  </si>
  <si>
    <t>Ranunculus</t>
  </si>
  <si>
    <t>Peach</t>
  </si>
  <si>
    <t>Pink</t>
  </si>
  <si>
    <t>Lavender</t>
  </si>
  <si>
    <t>Red</t>
  </si>
  <si>
    <t>Solidago stems</t>
  </si>
  <si>
    <t>Spider Mums</t>
  </si>
  <si>
    <t>Spray Rose stems</t>
  </si>
  <si>
    <t>Standard Carnations</t>
  </si>
  <si>
    <t>Star of Bethlehem stems</t>
  </si>
  <si>
    <t>Statice stems</t>
  </si>
  <si>
    <t>Stock stems</t>
  </si>
  <si>
    <t>Sweet William</t>
  </si>
  <si>
    <t>Eryngium thistle stems</t>
  </si>
  <si>
    <t>Trick Dianthus stems</t>
  </si>
  <si>
    <t>Waxflower stems</t>
  </si>
  <si>
    <t>Baby Blue Eucalyptus stems</t>
  </si>
  <si>
    <t>Dusty Miller Stems</t>
  </si>
  <si>
    <t>Gunni Eucalyptus stems</t>
  </si>
  <si>
    <t>Silver dollar Eucalyptus stems</t>
  </si>
  <si>
    <t>Green Pittosporum stems</t>
  </si>
  <si>
    <t>Israeli Ruscus stems</t>
  </si>
  <si>
    <t>Italian Variegated Pittosporum stems</t>
  </si>
  <si>
    <t>Seeded Eucalyptus stems</t>
  </si>
  <si>
    <t>Variegated Pittosporum stems</t>
  </si>
  <si>
    <t>Italian Ruscus stems</t>
  </si>
  <si>
    <t>Ivy vines</t>
  </si>
  <si>
    <t>Leatherleaf stems</t>
  </si>
  <si>
    <t>Lily Grass blades</t>
  </si>
  <si>
    <t>Mini Myrtle stems</t>
  </si>
  <si>
    <t>Myrtle stems</t>
  </si>
  <si>
    <t>Salal stems</t>
  </si>
  <si>
    <t>Sword Fern fronds</t>
  </si>
  <si>
    <t>Ti leaves</t>
  </si>
  <si>
    <t>Variegated Aspidistra leaves</t>
  </si>
  <si>
    <t>Hardgoods</t>
  </si>
  <si>
    <t>Small Gold Dipped Vase</t>
  </si>
  <si>
    <t>Large Gold Dipped Vase</t>
  </si>
  <si>
    <t>White Wooded Box</t>
  </si>
  <si>
    <t>Brown Wood Box</t>
  </si>
  <si>
    <t>Classic Love Rose Bouquet</t>
  </si>
  <si>
    <t>2120GS</t>
  </si>
  <si>
    <t>Small Gold-Dipped Vase</t>
  </si>
  <si>
    <t>2120GL</t>
  </si>
  <si>
    <t>Large Gold-Dipped Vase</t>
  </si>
  <si>
    <t>BDB</t>
  </si>
  <si>
    <t>V1R</t>
  </si>
  <si>
    <t>The FTD® Light of my Life™ Bouquet</t>
  </si>
  <si>
    <t>FSG vase</t>
  </si>
  <si>
    <t xml:space="preserve"> </t>
  </si>
  <si>
    <t xml:space="preserve">03/15 Andrea aproved the jumps not matching the price jumps to Cday </t>
  </si>
  <si>
    <t>C5375</t>
  </si>
  <si>
    <t>Long Stem Red Rose Bouquet</t>
  </si>
  <si>
    <t>60 cm Roses</t>
  </si>
  <si>
    <t>G307</t>
  </si>
  <si>
    <t>10" French Vase (Giftwares)</t>
  </si>
  <si>
    <t>G309</t>
  </si>
  <si>
    <t>12" French Vase (Giftwares)</t>
  </si>
  <si>
    <t>container freight @ 25%</t>
  </si>
  <si>
    <t>The FTD® You're Precious Bouquet</t>
  </si>
  <si>
    <t>Clear Glass Vase</t>
  </si>
  <si>
    <t>The FTD® Fiesta Bouquet</t>
  </si>
  <si>
    <t>J-6022</t>
  </si>
  <si>
    <t>The FTD® Regal Jewel Bouquet - Florist Original</t>
  </si>
  <si>
    <t>Fuji Mums</t>
  </si>
  <si>
    <t>container freight @ 20% (codified/HIGH)</t>
  </si>
  <si>
    <t>Floral Foam blocks</t>
  </si>
  <si>
    <t>Medium Oval Woodchip Basket (Giftwares)</t>
  </si>
  <si>
    <r>
      <t xml:space="preserve">retail     </t>
    </r>
    <r>
      <rPr>
        <i/>
        <sz val="10"/>
        <rFont val="Arial Narrow"/>
        <family val="2"/>
      </rPr>
      <t>(w/o delivery)</t>
    </r>
  </si>
  <si>
    <r>
      <t xml:space="preserve">COGS    </t>
    </r>
    <r>
      <rPr>
        <i/>
        <sz val="10"/>
        <rFont val="Arial Narrow"/>
        <family val="2"/>
      </rPr>
      <t xml:space="preserve"> (EV * .50)</t>
    </r>
  </si>
  <si>
    <r>
      <t xml:space="preserve">Gross Margin     </t>
    </r>
    <r>
      <rPr>
        <i/>
        <sz val="10"/>
        <rFont val="Arial Narrow"/>
        <family val="2"/>
      </rPr>
      <t>(EV * .50)</t>
    </r>
  </si>
  <si>
    <r>
      <t xml:space="preserve">ACTUAL GROSS MARGIN    </t>
    </r>
    <r>
      <rPr>
        <i/>
        <sz val="10"/>
        <rFont val="Arial Narrow"/>
        <family val="2"/>
      </rPr>
      <t>(EV-TOTAL)</t>
    </r>
  </si>
  <si>
    <r>
      <t xml:space="preserve">Labor Cost    </t>
    </r>
    <r>
      <rPr>
        <i/>
        <sz val="10"/>
        <rFont val="Arial Narrow"/>
        <family val="2"/>
      </rPr>
      <t>(retail x -10%)</t>
    </r>
  </si>
  <si>
    <t>S5272</t>
  </si>
  <si>
    <t>Beautiful Spirit</t>
  </si>
  <si>
    <t>Good</t>
  </si>
  <si>
    <t>Better</t>
  </si>
  <si>
    <t>Best</t>
  </si>
  <si>
    <t>NEW 2022</t>
  </si>
  <si>
    <t>Bells of Ireland</t>
  </si>
  <si>
    <t>Craspedia</t>
  </si>
  <si>
    <t>Dendrobium Orchid Stems</t>
  </si>
  <si>
    <t xml:space="preserve">Liatris </t>
  </si>
  <si>
    <t>Larkspur stems</t>
  </si>
  <si>
    <t>Mokara Orchid Stems</t>
  </si>
  <si>
    <t>Oriental Lily stems</t>
  </si>
  <si>
    <t>N/A</t>
  </si>
  <si>
    <t>50 cm Roses (Asstd)</t>
  </si>
  <si>
    <t>Starfighter Lily stems</t>
  </si>
  <si>
    <t>Stargazer Lily stems</t>
  </si>
  <si>
    <t>Statice, seafoam stems</t>
  </si>
  <si>
    <t>Tulips</t>
  </si>
  <si>
    <t>Thistle eringium stems</t>
  </si>
  <si>
    <t>Trachelium stems</t>
  </si>
  <si>
    <t xml:space="preserve">Veronica </t>
  </si>
  <si>
    <t>Aspidistra leaves</t>
  </si>
  <si>
    <t>Bear Grass blades</t>
  </si>
  <si>
    <t>Curly Willow tips</t>
  </si>
  <si>
    <t>Red Glass Vase</t>
  </si>
  <si>
    <t>Over the Moon Bouquet</t>
  </si>
  <si>
    <t>Both</t>
  </si>
  <si>
    <t>Waxflower Stems</t>
  </si>
  <si>
    <t>Metal Moon Vase w/ Stars</t>
  </si>
  <si>
    <t>Shipping</t>
  </si>
  <si>
    <r>
      <t xml:space="preserve">executing value         </t>
    </r>
    <r>
      <rPr>
        <i/>
        <sz val="10"/>
        <rFont val="Calibri"/>
        <family val="2"/>
        <scheme val="minor"/>
      </rPr>
      <t>(retail * .73)</t>
    </r>
  </si>
  <si>
    <t>VAL PRICING - 2022</t>
  </si>
  <si>
    <t>NEW 2021</t>
  </si>
  <si>
    <t>Dendrobium belladona Stems</t>
  </si>
  <si>
    <t>Dendrobium hybrid Stems</t>
  </si>
  <si>
    <t>Disbud Mums</t>
  </si>
  <si>
    <t>22-V6</t>
  </si>
  <si>
    <t>Cupid's Crush Bouquet</t>
  </si>
  <si>
    <t>FTD</t>
  </si>
  <si>
    <t>changed ro red glass vase</t>
  </si>
  <si>
    <t>did NOT touch pricing</t>
  </si>
  <si>
    <t>G3833</t>
  </si>
  <si>
    <t>V5441</t>
  </si>
  <si>
    <t>B59</t>
  </si>
  <si>
    <t>YPB</t>
  </si>
  <si>
    <t>CGP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</si>
</sst>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4" x14ac:knownFonts="1">
    <font>
      <sz val="10"/>
      <name val="Arial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 Narrow"/>
      <family val="2"/>
    </font>
    <font>
      <sz val="10"/>
      <color rgb="FFC00000"/>
      <name val="Arial Narrow"/>
      <family val="2"/>
    </font>
    <font>
      <b/>
      <sz val="10"/>
      <name val="Arial Narrow"/>
      <family val="2"/>
    </font>
    <font>
      <sz val="10"/>
      <name val="Calibri"/>
      <family val="2"/>
    </font>
    <font>
      <b/>
      <sz val="10"/>
      <color indexed="12"/>
      <name val="Arial Narrow"/>
      <family val="2"/>
    </font>
    <font>
      <b/>
      <sz val="10"/>
      <color rgb="FFFF0000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rgb="FF7030A0"/>
      <name val="Arial Narrow"/>
      <family val="2"/>
    </font>
    <font>
      <i/>
      <sz val="10"/>
      <name val="Arial Narrow"/>
      <family val="2"/>
    </font>
    <font>
      <sz val="10"/>
      <color indexed="8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top"/>
    </xf>
    <xf numFmtId="9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</cellStyleXfs>
  <cellXfs count="287">
    <xf numFmtId="0" fontId="0" fillId="0" borderId="0" xfId="0">
      <alignment vertical="top"/>
    </xf>
    <xf numFmtId="0" fontId="2" fillId="0" borderId="0" xfId="2" applyFont="1" applyAlignment="1">
      <alignment horizontal="center"/>
    </xf>
    <xf numFmtId="0" fontId="3" fillId="0" borderId="0" xfId="3" applyFont="1" applyAlignment="1"/>
    <xf numFmtId="0" fontId="3" fillId="0" borderId="0" xfId="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3" applyFont="1">
      <alignment vertical="top"/>
    </xf>
    <xf numFmtId="0" fontId="2" fillId="0" borderId="0" xfId="3" applyFont="1" applyAlignment="1">
      <alignment horizontal="center"/>
    </xf>
    <xf numFmtId="0" fontId="3" fillId="0" borderId="0" xfId="3" applyFont="1" applyAlignment="1">
      <alignment horizontal="center" vertical="top"/>
    </xf>
    <xf numFmtId="0" fontId="4" fillId="0" borderId="0" xfId="3" applyFont="1" applyAlignment="1">
      <alignment horizontal="center"/>
    </xf>
    <xf numFmtId="0" fontId="4" fillId="0" borderId="0" xfId="3" applyFont="1">
      <alignment vertical="top"/>
    </xf>
    <xf numFmtId="0" fontId="4" fillId="0" borderId="0" xfId="0" applyFont="1" applyAlignment="1">
      <alignment horizontal="center"/>
    </xf>
    <xf numFmtId="1" fontId="3" fillId="0" borderId="0" xfId="3" applyNumberFormat="1" applyFont="1" applyAlignment="1">
      <alignment horizontal="center" vertical="center"/>
    </xf>
    <xf numFmtId="164" fontId="3" fillId="2" borderId="0" xfId="3" applyNumberFormat="1" applyFont="1" applyFill="1">
      <alignment vertical="top"/>
    </xf>
    <xf numFmtId="164" fontId="3" fillId="2" borderId="0" xfId="0" applyNumberFormat="1" applyFont="1" applyFill="1">
      <alignment vertical="top"/>
    </xf>
    <xf numFmtId="0" fontId="3" fillId="0" borderId="0" xfId="0" applyFont="1">
      <alignment vertical="top"/>
    </xf>
    <xf numFmtId="165" fontId="5" fillId="0" borderId="0" xfId="3" applyNumberFormat="1" applyFont="1" applyAlignment="1"/>
    <xf numFmtId="164" fontId="6" fillId="3" borderId="0" xfId="3" applyNumberFormat="1" applyFont="1" applyFill="1" applyAlignment="1"/>
    <xf numFmtId="164" fontId="3" fillId="0" borderId="0" xfId="3" applyNumberFormat="1" applyFont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2" xfId="0" applyFont="1" applyBorder="1" applyAlignment="1"/>
    <xf numFmtId="165" fontId="3" fillId="0" borderId="2" xfId="3" applyNumberFormat="1" applyFont="1" applyBorder="1">
      <alignment vertical="top"/>
    </xf>
    <xf numFmtId="1" fontId="7" fillId="0" borderId="2" xfId="3" applyNumberFormat="1" applyFont="1" applyBorder="1" applyAlignment="1">
      <alignment horizontal="center"/>
    </xf>
    <xf numFmtId="165" fontId="3" fillId="0" borderId="3" xfId="3" applyNumberFormat="1" applyFont="1" applyBorder="1">
      <alignment vertical="top"/>
    </xf>
    <xf numFmtId="0" fontId="7" fillId="0" borderId="4" xfId="3" applyFont="1" applyBorder="1" applyAlignment="1">
      <alignment horizontal="center" vertical="center"/>
    </xf>
    <xf numFmtId="0" fontId="7" fillId="0" borderId="0" xfId="3" applyFont="1" applyAlignment="1"/>
    <xf numFmtId="165" fontId="3" fillId="0" borderId="0" xfId="3" applyNumberFormat="1" applyFont="1">
      <alignment vertical="top"/>
    </xf>
    <xf numFmtId="1" fontId="3" fillId="0" borderId="0" xfId="3" applyNumberFormat="1" applyFont="1" applyAlignment="1">
      <alignment horizontal="center"/>
    </xf>
    <xf numFmtId="165" fontId="3" fillId="0" borderId="5" xfId="3" applyNumberFormat="1" applyFont="1" applyBorder="1">
      <alignment vertical="top"/>
    </xf>
    <xf numFmtId="165" fontId="3" fillId="0" borderId="0" xfId="0" applyNumberFormat="1" applyFont="1">
      <alignment vertical="top"/>
    </xf>
    <xf numFmtId="1" fontId="7" fillId="0" borderId="0" xfId="3" applyNumberFormat="1" applyFont="1" applyAlignment="1">
      <alignment horizontal="center"/>
    </xf>
    <xf numFmtId="0" fontId="7" fillId="0" borderId="0" xfId="0" applyFont="1" applyAlignment="1"/>
    <xf numFmtId="1" fontId="3" fillId="0" borderId="0" xfId="0" applyNumberFormat="1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/>
    <xf numFmtId="0" fontId="7" fillId="4" borderId="4" xfId="3" applyFont="1" applyFill="1" applyBorder="1" applyAlignment="1">
      <alignment horizontal="center" vertical="center"/>
    </xf>
    <xf numFmtId="0" fontId="7" fillId="4" borderId="0" xfId="3" applyFont="1" applyFill="1" applyAlignment="1"/>
    <xf numFmtId="165" fontId="3" fillId="4" borderId="0" xfId="0" applyNumberFormat="1" applyFont="1" applyFill="1">
      <alignment vertical="top"/>
    </xf>
    <xf numFmtId="1" fontId="7" fillId="4" borderId="0" xfId="3" applyNumberFormat="1" applyFont="1" applyFill="1" applyAlignment="1">
      <alignment horizontal="center"/>
    </xf>
    <xf numFmtId="165" fontId="3" fillId="4" borderId="0" xfId="3" applyNumberFormat="1" applyFont="1" applyFill="1">
      <alignment vertical="top"/>
    </xf>
    <xf numFmtId="1" fontId="3" fillId="4" borderId="0" xfId="3" applyNumberFormat="1" applyFont="1" applyFill="1" applyAlignment="1">
      <alignment horizontal="center"/>
    </xf>
    <xf numFmtId="165" fontId="3" fillId="4" borderId="5" xfId="3" applyNumberFormat="1" applyFont="1" applyFill="1" applyBorder="1">
      <alignment vertical="top"/>
    </xf>
    <xf numFmtId="0" fontId="3" fillId="0" borderId="4" xfId="3" applyFont="1" applyBorder="1" applyAlignment="1">
      <alignment horizontal="center" vertical="center"/>
    </xf>
    <xf numFmtId="165" fontId="3" fillId="0" borderId="0" xfId="3" applyNumberFormat="1" applyFont="1" applyAlignment="1"/>
    <xf numFmtId="1" fontId="7" fillId="0" borderId="0" xfId="3" applyNumberFormat="1" applyFont="1" applyAlignment="1">
      <alignment horizontal="center" vertical="center"/>
    </xf>
    <xf numFmtId="0" fontId="3" fillId="0" borderId="4" xfId="3" applyFont="1" applyBorder="1" applyAlignment="1">
      <alignment horizontal="center" vertical="top"/>
    </xf>
    <xf numFmtId="12" fontId="3" fillId="0" borderId="0" xfId="3" applyNumberFormat="1" applyFont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165" fontId="3" fillId="5" borderId="0" xfId="0" applyNumberFormat="1" applyFont="1" applyFill="1" applyAlignment="1">
      <alignment vertical="center"/>
    </xf>
    <xf numFmtId="0" fontId="3" fillId="5" borderId="0" xfId="3" applyFont="1" applyFill="1" applyAlignment="1">
      <alignment horizontal="center" vertical="center"/>
    </xf>
    <xf numFmtId="165" fontId="3" fillId="5" borderId="0" xfId="3" applyNumberFormat="1" applyFont="1" applyFill="1">
      <alignment vertical="top"/>
    </xf>
    <xf numFmtId="1" fontId="3" fillId="5" borderId="0" xfId="3" applyNumberFormat="1" applyFont="1" applyFill="1" applyAlignment="1">
      <alignment horizontal="center"/>
    </xf>
    <xf numFmtId="165" fontId="3" fillId="5" borderId="5" xfId="3" applyNumberFormat="1" applyFont="1" applyFill="1" applyBorder="1">
      <alignment vertical="top"/>
    </xf>
    <xf numFmtId="0" fontId="3" fillId="5" borderId="6" xfId="4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165" fontId="3" fillId="5" borderId="7" xfId="0" applyNumberFormat="1" applyFont="1" applyFill="1" applyBorder="1" applyAlignment="1">
      <alignment vertical="center"/>
    </xf>
    <xf numFmtId="1" fontId="3" fillId="5" borderId="7" xfId="3" applyNumberFormat="1" applyFont="1" applyFill="1" applyBorder="1" applyAlignment="1">
      <alignment horizontal="center" vertical="center"/>
    </xf>
    <xf numFmtId="165" fontId="3" fillId="5" borderId="7" xfId="3" applyNumberFormat="1" applyFont="1" applyFill="1" applyBorder="1">
      <alignment vertical="top"/>
    </xf>
    <xf numFmtId="1" fontId="3" fillId="5" borderId="7" xfId="3" applyNumberFormat="1" applyFont="1" applyFill="1" applyBorder="1" applyAlignment="1">
      <alignment horizontal="center"/>
    </xf>
    <xf numFmtId="165" fontId="3" fillId="5" borderId="8" xfId="3" applyNumberFormat="1" applyFont="1" applyFill="1" applyBorder="1">
      <alignment vertical="top"/>
    </xf>
    <xf numFmtId="0" fontId="8" fillId="0" borderId="0" xfId="3" applyFont="1" applyAlignment="1"/>
    <xf numFmtId="165" fontId="8" fillId="0" borderId="0" xfId="3" applyNumberFormat="1" applyFont="1" applyAlignment="1"/>
    <xf numFmtId="165" fontId="8" fillId="6" borderId="0" xfId="3" applyNumberFormat="1" applyFont="1" applyFill="1" applyAlignment="1"/>
    <xf numFmtId="10" fontId="8" fillId="0" borderId="0" xfId="3" applyNumberFormat="1" applyFont="1" applyAlignment="1">
      <alignment horizontal="center" vertical="center"/>
    </xf>
    <xf numFmtId="0" fontId="9" fillId="0" borderId="0" xfId="3" applyFont="1" applyAlignment="1"/>
    <xf numFmtId="2" fontId="9" fillId="0" borderId="0" xfId="3" applyNumberFormat="1" applyFont="1" applyAlignment="1"/>
    <xf numFmtId="165" fontId="3" fillId="6" borderId="0" xfId="3" applyNumberFormat="1" applyFont="1" applyFill="1" applyAlignment="1"/>
    <xf numFmtId="0" fontId="3" fillId="7" borderId="0" xfId="3" applyFont="1" applyFill="1" applyAlignment="1"/>
    <xf numFmtId="2" fontId="9" fillId="7" borderId="0" xfId="3" applyNumberFormat="1" applyFont="1" applyFill="1" applyAlignment="1"/>
    <xf numFmtId="9" fontId="9" fillId="7" borderId="0" xfId="3" applyNumberFormat="1" applyFont="1" applyFill="1" applyAlignment="1"/>
    <xf numFmtId="0" fontId="9" fillId="7" borderId="0" xfId="3" applyFont="1" applyFill="1" applyAlignment="1"/>
    <xf numFmtId="0" fontId="3" fillId="7" borderId="0" xfId="0" applyFont="1" applyFill="1" applyAlignment="1"/>
    <xf numFmtId="2" fontId="9" fillId="7" borderId="0" xfId="0" applyNumberFormat="1" applyFont="1" applyFill="1" applyAlignment="1"/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/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10" fontId="3" fillId="4" borderId="0" xfId="0" applyNumberFormat="1" applyFont="1" applyFill="1" applyAlignment="1">
      <alignment horizontal="center" vertical="center"/>
    </xf>
    <xf numFmtId="0" fontId="3" fillId="8" borderId="9" xfId="0" applyFont="1" applyFill="1" applyBorder="1" applyAlignment="1"/>
    <xf numFmtId="0" fontId="3" fillId="0" borderId="10" xfId="0" applyFont="1" applyBorder="1" applyAlignment="1"/>
    <xf numFmtId="1" fontId="3" fillId="0" borderId="10" xfId="0" applyNumberFormat="1" applyFont="1" applyBorder="1" applyAlignment="1">
      <alignment horizontal="center" vertical="center"/>
    </xf>
    <xf numFmtId="10" fontId="8" fillId="8" borderId="10" xfId="0" applyNumberFormat="1" applyFont="1" applyFill="1" applyBorder="1" applyAlignment="1">
      <alignment horizontal="right" vertical="center"/>
    </xf>
    <xf numFmtId="10" fontId="8" fillId="8" borderId="11" xfId="0" applyNumberFormat="1" applyFont="1" applyFill="1" applyBorder="1" applyAlignment="1">
      <alignment horizontal="right" vertical="center"/>
    </xf>
    <xf numFmtId="0" fontId="9" fillId="0" borderId="0" xfId="3" applyFont="1" applyAlignment="1">
      <alignment horizontal="right"/>
    </xf>
    <xf numFmtId="10" fontId="3" fillId="0" borderId="0" xfId="3" applyNumberFormat="1" applyFont="1" applyAlignment="1">
      <alignment horizontal="center" vertical="center"/>
    </xf>
    <xf numFmtId="0" fontId="10" fillId="0" borderId="0" xfId="3" applyFont="1" applyAlignment="1"/>
    <xf numFmtId="0" fontId="3" fillId="0" borderId="0" xfId="3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3" fillId="0" borderId="0" xfId="3" applyFont="1" applyAlignment="1">
      <alignment horizontal="right"/>
    </xf>
    <xf numFmtId="0" fontId="3" fillId="0" borderId="12" xfId="3" applyFont="1" applyBorder="1" applyAlignment="1">
      <alignment horizontal="center"/>
    </xf>
    <xf numFmtId="1" fontId="11" fillId="9" borderId="12" xfId="0" applyNumberFormat="1" applyFont="1" applyFill="1" applyBorder="1" applyAlignment="1">
      <alignment horizontal="center"/>
    </xf>
    <xf numFmtId="9" fontId="3" fillId="0" borderId="0" xfId="1" applyFont="1" applyAlignment="1"/>
    <xf numFmtId="165" fontId="3" fillId="6" borderId="0" xfId="3" applyNumberFormat="1" applyFont="1" applyFill="1">
      <alignment vertical="top"/>
    </xf>
    <xf numFmtId="165" fontId="12" fillId="0" borderId="0" xfId="0" applyNumberFormat="1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165" fontId="7" fillId="0" borderId="0" xfId="3" applyNumberFormat="1" applyFont="1" applyAlignment="1"/>
    <xf numFmtId="0" fontId="7" fillId="0" borderId="0" xfId="3" applyFont="1">
      <alignment vertical="top"/>
    </xf>
    <xf numFmtId="0" fontId="7" fillId="0" borderId="13" xfId="3" applyFont="1" applyBorder="1" applyAlignment="1">
      <alignment horizontal="center" vertical="center"/>
    </xf>
    <xf numFmtId="0" fontId="7" fillId="0" borderId="14" xfId="3" applyFont="1" applyBorder="1" applyAlignment="1"/>
    <xf numFmtId="0" fontId="7" fillId="0" borderId="15" xfId="3" applyFont="1" applyBorder="1" applyAlignment="1">
      <alignment horizontal="center" vertical="center"/>
    </xf>
    <xf numFmtId="0" fontId="7" fillId="0" borderId="16" xfId="3" applyFont="1" applyBorder="1" applyAlignment="1">
      <alignment horizontal="center" vertical="center"/>
    </xf>
    <xf numFmtId="0" fontId="7" fillId="0" borderId="17" xfId="3" applyFont="1" applyBorder="1" applyAlignment="1"/>
    <xf numFmtId="0" fontId="3" fillId="4" borderId="0" xfId="3" applyFont="1" applyFill="1" applyAlignment="1">
      <alignment horizontal="center" vertical="center"/>
    </xf>
    <xf numFmtId="0" fontId="3" fillId="4" borderId="0" xfId="3" applyFont="1" applyFill="1" applyAlignment="1"/>
    <xf numFmtId="0" fontId="3" fillId="4" borderId="0" xfId="3" applyFont="1" applyFill="1" applyAlignment="1">
      <alignment horizontal="center"/>
    </xf>
    <xf numFmtId="0" fontId="3" fillId="4" borderId="0" xfId="3" applyFont="1" applyFill="1">
      <alignment vertical="top"/>
    </xf>
    <xf numFmtId="0" fontId="3" fillId="4" borderId="0" xfId="0" applyFont="1" applyFill="1" applyAlignment="1">
      <alignment horizontal="center"/>
    </xf>
    <xf numFmtId="0" fontId="3" fillId="4" borderId="0" xfId="0" applyFont="1" applyFill="1">
      <alignment vertical="top"/>
    </xf>
    <xf numFmtId="165" fontId="7" fillId="0" borderId="0" xfId="0" applyNumberFormat="1" applyFont="1" applyAlignment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/>
    <xf numFmtId="0" fontId="8" fillId="0" borderId="0" xfId="0" applyFont="1" applyAlignment="1"/>
    <xf numFmtId="165" fontId="8" fillId="0" borderId="0" xfId="0" applyNumberFormat="1" applyFont="1" applyAlignment="1"/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13" fillId="0" borderId="0" xfId="3" applyFont="1" applyAlignment="1"/>
    <xf numFmtId="0" fontId="13" fillId="0" borderId="0" xfId="3" applyFont="1">
      <alignment vertical="top"/>
    </xf>
    <xf numFmtId="165" fontId="3" fillId="0" borderId="2" xfId="0" applyNumberFormat="1" applyFont="1" applyBorder="1">
      <alignment vertical="top"/>
    </xf>
    <xf numFmtId="165" fontId="7" fillId="4" borderId="0" xfId="3" applyNumberFormat="1" applyFont="1" applyFill="1" applyAlignment="1"/>
    <xf numFmtId="0" fontId="3" fillId="0" borderId="4" xfId="3" applyFont="1" applyBorder="1">
      <alignment vertical="top"/>
    </xf>
    <xf numFmtId="0" fontId="3" fillId="5" borderId="4" xfId="3" applyFont="1" applyFill="1" applyBorder="1" applyAlignment="1">
      <alignment horizontal="center" vertical="top"/>
    </xf>
    <xf numFmtId="0" fontId="3" fillId="5" borderId="0" xfId="3" applyFont="1" applyFill="1">
      <alignment vertical="top"/>
    </xf>
    <xf numFmtId="12" fontId="3" fillId="5" borderId="0" xfId="3" applyNumberFormat="1" applyFont="1" applyFill="1" applyAlignment="1">
      <alignment horizontal="center" vertical="center"/>
    </xf>
    <xf numFmtId="0" fontId="3" fillId="5" borderId="6" xfId="4" applyFont="1" applyFill="1" applyBorder="1" applyAlignment="1">
      <alignment horizontal="center"/>
    </xf>
    <xf numFmtId="0" fontId="7" fillId="5" borderId="7" xfId="0" applyFont="1" applyFill="1" applyBorder="1" applyAlignment="1"/>
    <xf numFmtId="165" fontId="3" fillId="5" borderId="7" xfId="3" applyNumberFormat="1" applyFont="1" applyFill="1" applyBorder="1" applyAlignment="1"/>
    <xf numFmtId="0" fontId="14" fillId="0" borderId="0" xfId="3" applyFont="1" applyAlignment="1"/>
    <xf numFmtId="0" fontId="13" fillId="0" borderId="0" xfId="0" applyFont="1">
      <alignment vertical="top"/>
    </xf>
    <xf numFmtId="0" fontId="10" fillId="0" borderId="0" xfId="0" applyFont="1" applyAlignment="1"/>
    <xf numFmtId="1" fontId="13" fillId="5" borderId="7" xfId="3" applyNumberFormat="1" applyFont="1" applyFill="1" applyBorder="1" applyAlignment="1">
      <alignment horizontal="center" vertical="center"/>
    </xf>
    <xf numFmtId="165" fontId="13" fillId="5" borderId="7" xfId="3" applyNumberFormat="1" applyFont="1" applyFill="1" applyBorder="1">
      <alignment vertical="top"/>
    </xf>
    <xf numFmtId="1" fontId="3" fillId="0" borderId="2" xfId="3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3" fillId="6" borderId="0" xfId="3" applyFont="1" applyFill="1">
      <alignment vertical="top"/>
    </xf>
    <xf numFmtId="0" fontId="3" fillId="6" borderId="0" xfId="3" applyFont="1" applyFill="1" applyAlignment="1"/>
    <xf numFmtId="0" fontId="3" fillId="5" borderId="4" xfId="3" applyFont="1" applyFill="1" applyBorder="1" applyAlignment="1">
      <alignment horizontal="center" vertical="center"/>
    </xf>
    <xf numFmtId="0" fontId="3" fillId="5" borderId="0" xfId="3" applyFont="1" applyFill="1" applyAlignment="1"/>
    <xf numFmtId="165" fontId="3" fillId="5" borderId="0" xfId="3" applyNumberFormat="1" applyFont="1" applyFill="1" applyAlignment="1"/>
    <xf numFmtId="1" fontId="7" fillId="5" borderId="0" xfId="3" applyNumberFormat="1" applyFont="1" applyFill="1" applyAlignment="1">
      <alignment horizontal="center" vertical="center"/>
    </xf>
    <xf numFmtId="1" fontId="7" fillId="5" borderId="0" xfId="3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3" fillId="4" borderId="4" xfId="3" applyFont="1" applyFill="1" applyBorder="1" applyAlignment="1">
      <alignment horizontal="center" vertical="center"/>
    </xf>
    <xf numFmtId="1" fontId="7" fillId="4" borderId="0" xfId="3" applyNumberFormat="1" applyFont="1" applyFill="1" applyAlignment="1">
      <alignment horizontal="center" vertical="center"/>
    </xf>
    <xf numFmtId="0" fontId="3" fillId="4" borderId="4" xfId="3" applyFont="1" applyFill="1" applyBorder="1" applyAlignment="1">
      <alignment horizontal="center" vertical="top"/>
    </xf>
    <xf numFmtId="0" fontId="1" fillId="0" borderId="0" xfId="3" applyAlignment="1"/>
    <xf numFmtId="0" fontId="7" fillId="0" borderId="2" xfId="3" applyFont="1" applyBorder="1" applyAlignment="1"/>
    <xf numFmtId="16" fontId="3" fillId="0" borderId="0" xfId="3" applyNumberFormat="1" applyFont="1" applyAlignment="1">
      <alignment horizontal="center"/>
    </xf>
    <xf numFmtId="0" fontId="3" fillId="6" borderId="0" xfId="3" applyFont="1" applyFill="1" applyAlignment="1">
      <alignment horizontal="left"/>
    </xf>
    <xf numFmtId="0" fontId="3" fillId="6" borderId="0" xfId="3" applyFont="1" applyFill="1" applyAlignment="1">
      <alignment horizontal="right"/>
    </xf>
    <xf numFmtId="10" fontId="3" fillId="4" borderId="0" xfId="3" applyNumberFormat="1" applyFont="1" applyFill="1" applyAlignment="1">
      <alignment horizontal="center" vertical="center"/>
    </xf>
    <xf numFmtId="0" fontId="3" fillId="8" borderId="9" xfId="3" applyFont="1" applyFill="1" applyBorder="1" applyAlignment="1"/>
    <xf numFmtId="0" fontId="3" fillId="0" borderId="10" xfId="3" applyFont="1" applyBorder="1" applyAlignment="1"/>
    <xf numFmtId="1" fontId="3" fillId="0" borderId="10" xfId="3" applyNumberFormat="1" applyFont="1" applyBorder="1" applyAlignment="1">
      <alignment horizontal="center" vertical="center"/>
    </xf>
    <xf numFmtId="10" fontId="8" fillId="8" borderId="10" xfId="3" applyNumberFormat="1" applyFont="1" applyFill="1" applyBorder="1" applyAlignment="1">
      <alignment horizontal="right" vertical="center"/>
    </xf>
    <xf numFmtId="10" fontId="8" fillId="8" borderId="11" xfId="3" applyNumberFormat="1" applyFont="1" applyFill="1" applyBorder="1" applyAlignment="1">
      <alignment horizontal="right" vertical="center"/>
    </xf>
    <xf numFmtId="1" fontId="11" fillId="9" borderId="12" xfId="3" applyNumberFormat="1" applyFont="1" applyFill="1" applyBorder="1" applyAlignment="1">
      <alignment horizontal="center"/>
    </xf>
    <xf numFmtId="0" fontId="15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0" xfId="3" applyFont="1" applyAlignment="1">
      <alignment horizontal="center"/>
    </xf>
    <xf numFmtId="0" fontId="13" fillId="0" borderId="0" xfId="3" applyFont="1" applyAlignment="1">
      <alignment horizontal="center" vertical="top"/>
    </xf>
    <xf numFmtId="0" fontId="17" fillId="0" borderId="0" xfId="3" applyFont="1" applyAlignment="1">
      <alignment horizontal="center"/>
    </xf>
    <xf numFmtId="0" fontId="17" fillId="0" borderId="0" xfId="3" applyFont="1">
      <alignment vertical="top"/>
    </xf>
    <xf numFmtId="0" fontId="17" fillId="0" borderId="0" xfId="0" applyFont="1" applyAlignment="1">
      <alignment horizontal="center"/>
    </xf>
    <xf numFmtId="1" fontId="13" fillId="0" borderId="0" xfId="3" applyNumberFormat="1" applyFont="1" applyAlignment="1">
      <alignment horizontal="center" vertical="center"/>
    </xf>
    <xf numFmtId="164" fontId="13" fillId="2" borderId="0" xfId="3" applyNumberFormat="1" applyFont="1" applyFill="1">
      <alignment vertical="top"/>
    </xf>
    <xf numFmtId="164" fontId="13" fillId="2" borderId="0" xfId="0" applyNumberFormat="1" applyFont="1" applyFill="1">
      <alignment vertical="top"/>
    </xf>
    <xf numFmtId="165" fontId="18" fillId="0" borderId="0" xfId="3" applyNumberFormat="1" applyFont="1" applyAlignment="1"/>
    <xf numFmtId="164" fontId="19" fillId="3" borderId="0" xfId="3" applyNumberFormat="1" applyFont="1" applyFill="1" applyAlignment="1"/>
    <xf numFmtId="164" fontId="13" fillId="0" borderId="0" xfId="3" applyNumberFormat="1" applyFont="1" applyAlignment="1">
      <alignment horizontal="center" vertical="center"/>
    </xf>
    <xf numFmtId="165" fontId="13" fillId="0" borderId="2" xfId="0" applyNumberFormat="1" applyFont="1" applyBorder="1">
      <alignment vertical="top"/>
    </xf>
    <xf numFmtId="165" fontId="13" fillId="0" borderId="2" xfId="3" applyNumberFormat="1" applyFont="1" applyBorder="1">
      <alignment vertical="top"/>
    </xf>
    <xf numFmtId="1" fontId="20" fillId="0" borderId="2" xfId="3" applyNumberFormat="1" applyFont="1" applyBorder="1" applyAlignment="1">
      <alignment horizontal="center"/>
    </xf>
    <xf numFmtId="165" fontId="13" fillId="0" borderId="3" xfId="3" applyNumberFormat="1" applyFont="1" applyBorder="1">
      <alignment vertical="top"/>
    </xf>
    <xf numFmtId="165" fontId="13" fillId="0" borderId="0" xfId="3" applyNumberFormat="1" applyFont="1">
      <alignment vertical="top"/>
    </xf>
    <xf numFmtId="1" fontId="13" fillId="0" borderId="0" xfId="3" applyNumberFormat="1" applyFont="1" applyAlignment="1">
      <alignment horizontal="center"/>
    </xf>
    <xf numFmtId="165" fontId="13" fillId="0" borderId="5" xfId="3" applyNumberFormat="1" applyFont="1" applyBorder="1">
      <alignment vertical="top"/>
    </xf>
    <xf numFmtId="1" fontId="20" fillId="0" borderId="0" xfId="3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4" borderId="0" xfId="3" applyNumberFormat="1" applyFont="1" applyFill="1">
      <alignment vertical="top"/>
    </xf>
    <xf numFmtId="1" fontId="13" fillId="4" borderId="0" xfId="3" applyNumberFormat="1" applyFont="1" applyFill="1" applyAlignment="1">
      <alignment horizontal="center"/>
    </xf>
    <xf numFmtId="165" fontId="13" fillId="4" borderId="5" xfId="3" applyNumberFormat="1" applyFont="1" applyFill="1" applyBorder="1">
      <alignment vertical="top"/>
    </xf>
    <xf numFmtId="1" fontId="20" fillId="4" borderId="0" xfId="3" applyNumberFormat="1" applyFont="1" applyFill="1" applyAlignment="1">
      <alignment horizontal="center"/>
    </xf>
    <xf numFmtId="0" fontId="13" fillId="0" borderId="4" xfId="3" applyFont="1" applyBorder="1" applyAlignment="1">
      <alignment horizontal="center" vertical="center"/>
    </xf>
    <xf numFmtId="165" fontId="13" fillId="0" borderId="0" xfId="3" applyNumberFormat="1" applyFont="1" applyAlignment="1"/>
    <xf numFmtId="1" fontId="20" fillId="0" borderId="0" xfId="3" applyNumberFormat="1" applyFont="1" applyAlignment="1">
      <alignment horizontal="center" vertical="center"/>
    </xf>
    <xf numFmtId="0" fontId="13" fillId="0" borderId="4" xfId="3" applyFont="1" applyBorder="1">
      <alignment vertical="top"/>
    </xf>
    <xf numFmtId="12" fontId="13" fillId="0" borderId="0" xfId="3" applyNumberFormat="1" applyFont="1" applyAlignment="1">
      <alignment horizontal="center" vertical="center"/>
    </xf>
    <xf numFmtId="1" fontId="3" fillId="5" borderId="0" xfId="3" applyNumberFormat="1" applyFont="1" applyFill="1" applyAlignment="1">
      <alignment horizontal="center" vertical="center"/>
    </xf>
    <xf numFmtId="1" fontId="20" fillId="5" borderId="0" xfId="3" applyNumberFormat="1" applyFont="1" applyFill="1" applyAlignment="1">
      <alignment horizontal="center" vertical="center"/>
    </xf>
    <xf numFmtId="165" fontId="13" fillId="5" borderId="0" xfId="3" applyNumberFormat="1" applyFont="1" applyFill="1">
      <alignment vertical="top"/>
    </xf>
    <xf numFmtId="1" fontId="20" fillId="5" borderId="0" xfId="3" applyNumberFormat="1" applyFont="1" applyFill="1" applyAlignment="1">
      <alignment horizontal="center"/>
    </xf>
    <xf numFmtId="1" fontId="13" fillId="5" borderId="0" xfId="3" applyNumberFormat="1" applyFont="1" applyFill="1" applyAlignment="1">
      <alignment horizontal="center"/>
    </xf>
    <xf numFmtId="165" fontId="13" fillId="5" borderId="5" xfId="3" applyNumberFormat="1" applyFont="1" applyFill="1" applyBorder="1">
      <alignment vertical="top"/>
    </xf>
    <xf numFmtId="0" fontId="13" fillId="5" borderId="4" xfId="3" applyFont="1" applyFill="1" applyBorder="1">
      <alignment vertical="top"/>
    </xf>
    <xf numFmtId="0" fontId="13" fillId="5" borderId="0" xfId="3" applyFont="1" applyFill="1">
      <alignment vertical="top"/>
    </xf>
    <xf numFmtId="165" fontId="3" fillId="5" borderId="0" xfId="0" applyNumberFormat="1" applyFont="1" applyFill="1">
      <alignment vertical="top"/>
    </xf>
    <xf numFmtId="12" fontId="13" fillId="5" borderId="0" xfId="3" applyNumberFormat="1" applyFont="1" applyFill="1" applyAlignment="1">
      <alignment horizontal="center" vertical="center"/>
    </xf>
    <xf numFmtId="0" fontId="21" fillId="0" borderId="0" xfId="3" applyFont="1" applyAlignment="1"/>
    <xf numFmtId="165" fontId="21" fillId="0" borderId="0" xfId="3" applyNumberFormat="1" applyFont="1" applyAlignment="1"/>
    <xf numFmtId="165" fontId="21" fillId="6" borderId="0" xfId="3" applyNumberFormat="1" applyFont="1" applyFill="1" applyAlignment="1"/>
    <xf numFmtId="10" fontId="21" fillId="0" borderId="0" xfId="3" applyNumberFormat="1" applyFont="1" applyAlignment="1">
      <alignment horizontal="center" vertical="center"/>
    </xf>
    <xf numFmtId="0" fontId="22" fillId="0" borderId="0" xfId="3" applyFont="1" applyAlignment="1"/>
    <xf numFmtId="2" fontId="22" fillId="0" borderId="0" xfId="3" applyNumberFormat="1" applyFont="1" applyAlignment="1"/>
    <xf numFmtId="165" fontId="13" fillId="6" borderId="0" xfId="3" applyNumberFormat="1" applyFont="1" applyFill="1" applyAlignment="1"/>
    <xf numFmtId="0" fontId="13" fillId="7" borderId="0" xfId="3" applyFont="1" applyFill="1" applyAlignment="1"/>
    <xf numFmtId="2" fontId="22" fillId="7" borderId="0" xfId="3" applyNumberFormat="1" applyFont="1" applyFill="1" applyAlignment="1"/>
    <xf numFmtId="9" fontId="22" fillId="7" borderId="0" xfId="3" applyNumberFormat="1" applyFont="1" applyFill="1" applyAlignment="1"/>
    <xf numFmtId="0" fontId="22" fillId="7" borderId="0" xfId="3" applyFont="1" applyFill="1" applyAlignment="1"/>
    <xf numFmtId="0" fontId="13" fillId="0" borderId="0" xfId="0" applyFont="1" applyAlignment="1"/>
    <xf numFmtId="0" fontId="13" fillId="7" borderId="0" xfId="0" applyFont="1" applyFill="1" applyAlignment="1"/>
    <xf numFmtId="2" fontId="22" fillId="7" borderId="0" xfId="0" applyNumberFormat="1" applyFont="1" applyFill="1" applyAlignment="1"/>
    <xf numFmtId="1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/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10" fontId="13" fillId="4" borderId="0" xfId="0" applyNumberFormat="1" applyFont="1" applyFill="1" applyAlignment="1">
      <alignment horizontal="center" vertical="center"/>
    </xf>
    <xf numFmtId="0" fontId="13" fillId="8" borderId="9" xfId="0" applyFont="1" applyFill="1" applyBorder="1" applyAlignment="1"/>
    <xf numFmtId="0" fontId="13" fillId="0" borderId="10" xfId="0" applyFont="1" applyBorder="1" applyAlignment="1"/>
    <xf numFmtId="1" fontId="13" fillId="0" borderId="10" xfId="0" applyNumberFormat="1" applyFont="1" applyBorder="1" applyAlignment="1">
      <alignment horizontal="center" vertical="center"/>
    </xf>
    <xf numFmtId="10" fontId="21" fillId="8" borderId="10" xfId="0" applyNumberFormat="1" applyFont="1" applyFill="1" applyBorder="1" applyAlignment="1">
      <alignment horizontal="right" vertical="center"/>
    </xf>
    <xf numFmtId="10" fontId="21" fillId="8" borderId="11" xfId="0" applyNumberFormat="1" applyFont="1" applyFill="1" applyBorder="1" applyAlignment="1">
      <alignment horizontal="right" vertical="center"/>
    </xf>
    <xf numFmtId="0" fontId="22" fillId="0" borderId="0" xfId="3" applyFont="1" applyAlignment="1">
      <alignment horizontal="right"/>
    </xf>
    <xf numFmtId="10" fontId="13" fillId="0" borderId="0" xfId="3" applyNumberFormat="1" applyFont="1" applyAlignment="1">
      <alignment horizontal="center" vertical="center"/>
    </xf>
    <xf numFmtId="0" fontId="13" fillId="0" borderId="0" xfId="3" applyFont="1" applyAlignment="1">
      <alignment horizontal="center"/>
    </xf>
    <xf numFmtId="165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right"/>
    </xf>
    <xf numFmtId="0" fontId="13" fillId="0" borderId="12" xfId="3" applyFont="1" applyBorder="1" applyAlignment="1">
      <alignment horizontal="center"/>
    </xf>
    <xf numFmtId="1" fontId="23" fillId="9" borderId="12" xfId="0" applyNumberFormat="1" applyFont="1" applyFill="1" applyBorder="1" applyAlignment="1">
      <alignment horizontal="center"/>
    </xf>
    <xf numFmtId="9" fontId="13" fillId="0" borderId="0" xfId="1" applyFont="1" applyAlignment="1"/>
    <xf numFmtId="0" fontId="3" fillId="11" borderId="0" xfId="0" applyFont="1" applyFill="1" applyAlignment="1">
      <alignment horizontal="center" vertical="center"/>
    </xf>
    <xf numFmtId="0" fontId="3" fillId="11" borderId="0" xfId="3" applyFont="1" applyFill="1" applyAlignment="1"/>
    <xf numFmtId="0" fontId="3" fillId="11" borderId="0" xfId="3" applyFont="1" applyFill="1">
      <alignment vertical="top"/>
    </xf>
    <xf numFmtId="0" fontId="3" fillId="11" borderId="0" xfId="0" applyFont="1" applyFill="1">
      <alignment vertical="top"/>
    </xf>
    <xf numFmtId="164" fontId="3" fillId="11" borderId="0" xfId="3" applyNumberFormat="1" applyFont="1" applyFill="1" applyAlignment="1">
      <alignment horizontal="center" vertical="center"/>
    </xf>
    <xf numFmtId="164" fontId="2" fillId="11" borderId="0" xfId="3" applyNumberFormat="1" applyFont="1" applyFill="1" applyAlignment="1"/>
    <xf numFmtId="1" fontId="3" fillId="11" borderId="2" xfId="3" applyNumberFormat="1" applyFont="1" applyFill="1" applyBorder="1" applyAlignment="1">
      <alignment horizontal="center"/>
    </xf>
    <xf numFmtId="165" fontId="3" fillId="11" borderId="3" xfId="3" applyNumberFormat="1" applyFont="1" applyFill="1" applyBorder="1">
      <alignment vertical="top"/>
    </xf>
    <xf numFmtId="1" fontId="3" fillId="11" borderId="0" xfId="3" applyNumberFormat="1" applyFont="1" applyFill="1" applyAlignment="1">
      <alignment horizontal="center"/>
    </xf>
    <xf numFmtId="165" fontId="3" fillId="11" borderId="5" xfId="3" applyNumberFormat="1" applyFont="1" applyFill="1" applyBorder="1">
      <alignment vertical="top"/>
    </xf>
    <xf numFmtId="0" fontId="3" fillId="5" borderId="7" xfId="3" applyFont="1" applyFill="1" applyBorder="1">
      <alignment vertical="top"/>
    </xf>
    <xf numFmtId="1" fontId="3" fillId="11" borderId="7" xfId="3" applyNumberFormat="1" applyFont="1" applyFill="1" applyBorder="1" applyAlignment="1">
      <alignment horizontal="center"/>
    </xf>
    <xf numFmtId="165" fontId="3" fillId="11" borderId="8" xfId="3" applyNumberFormat="1" applyFont="1" applyFill="1" applyBorder="1">
      <alignment vertical="top"/>
    </xf>
    <xf numFmtId="10" fontId="3" fillId="11" borderId="0" xfId="3" applyNumberFormat="1" applyFont="1" applyFill="1" applyAlignment="1">
      <alignment horizontal="center" vertical="center"/>
    </xf>
    <xf numFmtId="165" fontId="3" fillId="11" borderId="0" xfId="3" applyNumberFormat="1" applyFont="1" applyFill="1" applyAlignment="1"/>
    <xf numFmtId="1" fontId="3" fillId="11" borderId="0" xfId="3" applyNumberFormat="1" applyFont="1" applyFill="1" applyAlignment="1">
      <alignment horizontal="center" vertical="center"/>
    </xf>
    <xf numFmtId="1" fontId="3" fillId="11" borderId="0" xfId="0" applyNumberFormat="1" applyFont="1" applyFill="1" applyAlignment="1">
      <alignment horizontal="center" vertical="center"/>
    </xf>
    <xf numFmtId="165" fontId="3" fillId="11" borderId="0" xfId="0" applyNumberFormat="1" applyFont="1" applyFill="1" applyAlignment="1"/>
    <xf numFmtId="0" fontId="3" fillId="11" borderId="0" xfId="0" applyFont="1" applyFill="1" applyAlignment="1"/>
    <xf numFmtId="10" fontId="3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right"/>
    </xf>
    <xf numFmtId="0" fontId="3" fillId="11" borderId="10" xfId="0" applyFont="1" applyFill="1" applyBorder="1" applyAlignment="1"/>
    <xf numFmtId="0" fontId="3" fillId="11" borderId="0" xfId="3" applyFont="1" applyFill="1" applyAlignment="1">
      <alignment horizontal="center"/>
    </xf>
    <xf numFmtId="165" fontId="3" fillId="11" borderId="0" xfId="3" applyNumberFormat="1" applyFont="1" applyFill="1" applyAlignment="1">
      <alignment horizontal="center"/>
    </xf>
    <xf numFmtId="0" fontId="3" fillId="11" borderId="12" xfId="3" applyFont="1" applyFill="1" applyBorder="1" applyAlignment="1">
      <alignment horizontal="center"/>
    </xf>
    <xf numFmtId="1" fontId="3" fillId="11" borderId="12" xfId="0" applyNumberFormat="1" applyFont="1" applyFill="1" applyBorder="1" applyAlignment="1">
      <alignment horizontal="center"/>
    </xf>
    <xf numFmtId="9" fontId="3" fillId="11" borderId="0" xfId="1" applyFont="1" applyFill="1" applyAlignment="1"/>
    <xf numFmtId="165" fontId="3" fillId="6" borderId="0" xfId="0" applyNumberFormat="1" applyFont="1" applyFill="1">
      <alignment vertical="top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top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/>
    <xf numFmtId="164" fontId="3" fillId="11" borderId="0" xfId="0" applyNumberFormat="1" applyFont="1" applyFill="1">
      <alignment vertical="top"/>
    </xf>
    <xf numFmtId="0" fontId="2" fillId="11" borderId="0" xfId="0" applyFont="1" applyFill="1" applyAlignment="1">
      <alignment horizontal="center"/>
    </xf>
    <xf numFmtId="0" fontId="2" fillId="12" borderId="0" xfId="3" applyFont="1" applyFill="1" applyAlignment="1">
      <alignment horizontal="center"/>
    </xf>
    <xf numFmtId="0" fontId="3" fillId="4" borderId="4" xfId="3" applyFont="1" applyFill="1" applyBorder="1">
      <alignment vertical="top"/>
    </xf>
    <xf numFmtId="0" fontId="3" fillId="0" borderId="0" xfId="5" applyFont="1" applyAlignment="1"/>
    <xf numFmtId="0" fontId="3" fillId="5" borderId="0" xfId="4" applyFont="1" applyFill="1" applyAlignment="1">
      <alignment horizontal="center"/>
    </xf>
    <xf numFmtId="165" fontId="3" fillId="11" borderId="0" xfId="3" applyNumberFormat="1" applyFont="1" applyFill="1">
      <alignment vertical="top"/>
    </xf>
    <xf numFmtId="10" fontId="3" fillId="11" borderId="11" xfId="0" applyNumberFormat="1" applyFont="1" applyFill="1" applyBorder="1" applyAlignment="1">
      <alignment horizontal="right" vertical="center"/>
    </xf>
    <xf numFmtId="0" fontId="2" fillId="4" borderId="0" xfId="3" applyFont="1" applyFill="1" applyAlignment="1">
      <alignment horizontal="center" vertical="center"/>
    </xf>
    <xf numFmtId="0" fontId="3" fillId="0" borderId="2" xfId="0" applyFont="1" applyBorder="1" applyAlignment="1"/>
    <xf numFmtId="1" fontId="3" fillId="0" borderId="2" xfId="0" applyNumberFormat="1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6" fillId="10" borderId="0" xfId="3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15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6">
    <cellStyle name="Normal" xfId="0" builtinId="0"/>
    <cellStyle name="Normal 2 3" xfId="3" xr:uid="{CA757B88-4D5E-44C2-B6EB-499F98859ED3}"/>
    <cellStyle name="Normal 3 2" xfId="2" xr:uid="{25688E1E-B1A2-4386-8F34-2E838CDD30A5}"/>
    <cellStyle name="Normal 5 2" xfId="5" xr:uid="{2F4D2BE0-89C7-4CFE-8D4E-29EDEE83AE42}"/>
    <cellStyle name="Normal_4329 2" xfId="4" xr:uid="{4BC1175D-B36A-4B8E-92CD-30E65FB10A79}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jpeg"/><Relationship Id="rId2" Type="http://schemas.openxmlformats.org/officeDocument/2006/relationships/image" Target="../media/image25.jpeg"/><Relationship Id="rId1" Type="http://schemas.openxmlformats.org/officeDocument/2006/relationships/image" Target="../media/image24.jpeg"/><Relationship Id="rId6" Type="http://schemas.openxmlformats.org/officeDocument/2006/relationships/image" Target="../media/image29.jpeg"/><Relationship Id="rId5" Type="http://schemas.openxmlformats.org/officeDocument/2006/relationships/image" Target="../media/image28.jpeg"/><Relationship Id="rId4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" Type="http://schemas.openxmlformats.org/officeDocument/2006/relationships/image" Target="../media/image18.jpeg"/><Relationship Id="rId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76199</xdr:colOff>
      <xdr:row>1</xdr:row>
      <xdr:rowOff>0</xdr:rowOff>
    </xdr:from>
    <xdr:to>
      <xdr:col>13</xdr:col>
      <xdr:colOff>228600</xdr:colOff>
      <xdr:row>16</xdr:row>
      <xdr:rowOff>143933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BFA96-8F47-418E-9422-BA9EFA72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4" y="161925"/>
          <a:ext cx="1676401" cy="259185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23</xdr:col>
      <xdr:colOff>359617</xdr:colOff>
      <xdr:row>27</xdr:row>
      <xdr:rowOff>105454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B9BA1-48E1-4AC4-937C-784D40293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61925"/>
          <a:ext cx="7217617" cy="43345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41</xdr:row>
      <xdr:rowOff>34644</xdr:rowOff>
    </xdr:from>
    <xdr:to>
      <xdr:col>12</xdr:col>
      <xdr:colOff>273051</xdr:colOff>
      <xdr:row>74</xdr:row>
      <xdr:rowOff>97731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99CDA0-7726-410D-91F2-7DC0ECA3D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24376" y="6692619"/>
          <a:ext cx="4978400" cy="5406612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0</xdr:row>
      <xdr:rowOff>0</xdr:rowOff>
    </xdr:from>
    <xdr:to>
      <xdr:col>13</xdr:col>
      <xdr:colOff>151834</xdr:colOff>
      <xdr:row>10</xdr:row>
      <xdr:rowOff>37504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E3397D-C0F0-4B98-BA89-4C5E0C415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18525" y="0"/>
          <a:ext cx="1625034" cy="1666279"/>
        </a:xfrm>
        <a:prstGeom prst="rect">
          <a:avLst/>
        </a:prstGeom>
      </xdr:spPr>
    </xdr:pic>
    <xdr:clientData/>
  </xdr:twoCellAnchor>
  <xdr:twoCellAnchor editAs="oneCell">
    <xdr:from>
      <xdr:col>11</xdr:col>
      <xdr:colOff>70455</xdr:colOff>
      <xdr:row>11</xdr:row>
      <xdr:rowOff>36587</xdr:rowOff>
    </xdr:from>
    <xdr:to>
      <xdr:col>13</xdr:col>
      <xdr:colOff>132169</xdr:colOff>
      <xdr:row>21</xdr:row>
      <xdr:rowOff>9546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4F064F-5C0A-4305-87D4-30A55E981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38180" y="1827287"/>
          <a:ext cx="1585714" cy="1601734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21</xdr:row>
      <xdr:rowOff>0</xdr:rowOff>
    </xdr:from>
    <xdr:to>
      <xdr:col>13</xdr:col>
      <xdr:colOff>82749</xdr:colOff>
      <xdr:row>30</xdr:row>
      <xdr:rowOff>124636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896AFE-72F8-4C16-BFF1-8A314BE20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18525" y="3419475"/>
          <a:ext cx="1555949" cy="1581961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31</xdr:row>
      <xdr:rowOff>38100</xdr:rowOff>
    </xdr:from>
    <xdr:to>
      <xdr:col>13</xdr:col>
      <xdr:colOff>20043</xdr:colOff>
      <xdr:row>40</xdr:row>
      <xdr:rowOff>111826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6E0B2C-F238-4757-B962-2FDEFE42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18525" y="5076825"/>
          <a:ext cx="1493243" cy="1531051"/>
        </a:xfrm>
        <a:prstGeom prst="rect">
          <a:avLst/>
        </a:prstGeom>
      </xdr:spPr>
    </xdr:pic>
    <xdr:clientData/>
  </xdr:twoCellAnchor>
  <xdr:twoCellAnchor editAs="oneCell">
    <xdr:from>
      <xdr:col>13</xdr:col>
      <xdr:colOff>455083</xdr:colOff>
      <xdr:row>5</xdr:row>
      <xdr:rowOff>105832</xdr:rowOff>
    </xdr:from>
    <xdr:to>
      <xdr:col>16</xdr:col>
      <xdr:colOff>343463</xdr:colOff>
      <xdr:row>19</xdr:row>
      <xdr:rowOff>137583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FBB9FA-D8EB-465C-B839-E51C294117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09" t="17334" r="24200" b="2841"/>
        <a:stretch/>
      </xdr:blipFill>
      <xdr:spPr>
        <a:xfrm>
          <a:off x="10477500" y="910165"/>
          <a:ext cx="2174380" cy="2264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190501</xdr:colOff>
      <xdr:row>1</xdr:row>
      <xdr:rowOff>9526</xdr:rowOff>
    </xdr:from>
    <xdr:to>
      <xdr:col>14</xdr:col>
      <xdr:colOff>647701</xdr:colOff>
      <xdr:row>17</xdr:row>
      <xdr:rowOff>142876</xdr:rowOff>
    </xdr:to>
    <xdr:pic>
      <xdr:nvPicPr>
        <xdr:cNvPr id="2" name="Picture 1" descr="Long Stem Red Rose Bouquet">
          <a:extLst>
            <a:ext uri="{FF2B5EF4-FFF2-40B4-BE49-F238E27FC236}">
              <a16:creationId xmlns:a16="http://schemas.microsoft.com/office/drawing/2014/main" id="{7037908A-B476-4735-B300-86AF0AFA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6" y="171451"/>
          <a:ext cx="27432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46064</xdr:colOff>
      <xdr:row>1</xdr:row>
      <xdr:rowOff>38100</xdr:rowOff>
    </xdr:from>
    <xdr:to>
      <xdr:col>25</xdr:col>
      <xdr:colOff>134964</xdr:colOff>
      <xdr:row>28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259F00-6D4A-4CDE-9A2B-235A1ECCE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1789" y="200025"/>
          <a:ext cx="7708900" cy="4362450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18</xdr:row>
      <xdr:rowOff>57150</xdr:rowOff>
    </xdr:from>
    <xdr:to>
      <xdr:col>15</xdr:col>
      <xdr:colOff>38100</xdr:colOff>
      <xdr:row>22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0CD3DB-00AF-453E-8895-45C6226E8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36" r="2889" b="8249"/>
        <a:stretch/>
      </xdr:blipFill>
      <xdr:spPr>
        <a:xfrm>
          <a:off x="8724900" y="2990850"/>
          <a:ext cx="2828925" cy="742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1</xdr:row>
      <xdr:rowOff>152400</xdr:rowOff>
    </xdr:from>
    <xdr:to>
      <xdr:col>13</xdr:col>
      <xdr:colOff>352425</xdr:colOff>
      <xdr:row>12</xdr:row>
      <xdr:rowOff>152400</xdr:rowOff>
    </xdr:to>
    <xdr:pic>
      <xdr:nvPicPr>
        <xdr:cNvPr id="2" name="Picture 1" descr="You're Precious Bouquet">
          <a:extLst>
            <a:ext uri="{FF2B5EF4-FFF2-40B4-BE49-F238E27FC236}">
              <a16:creationId xmlns:a16="http://schemas.microsoft.com/office/drawing/2014/main" id="{60AD7AD0-587C-4404-B3D1-3DF169FF7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314325"/>
          <a:ext cx="179070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504824</xdr:colOff>
      <xdr:row>0</xdr:row>
      <xdr:rowOff>95250</xdr:rowOff>
    </xdr:from>
    <xdr:to>
      <xdr:col>25</xdr:col>
      <xdr:colOff>515849</xdr:colOff>
      <xdr:row>34</xdr:row>
      <xdr:rowOff>122201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E1E326-0DAD-4215-B205-681FAE4FA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96549" y="95250"/>
          <a:ext cx="9155025" cy="5551451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15</xdr:row>
      <xdr:rowOff>28575</xdr:rowOff>
    </xdr:from>
    <xdr:to>
      <xdr:col>13</xdr:col>
      <xdr:colOff>514627</xdr:colOff>
      <xdr:row>20</xdr:row>
      <xdr:rowOff>9637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80D191-22B5-4938-8DEB-58AB94FA5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24875" y="2466975"/>
          <a:ext cx="1981477" cy="8002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142874</xdr:rowOff>
    </xdr:from>
    <xdr:to>
      <xdr:col>12</xdr:col>
      <xdr:colOff>759587</xdr:colOff>
      <xdr:row>16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10F792-95FD-49FE-AE76-4F3BCC4AE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1225" y="142874"/>
          <a:ext cx="1458087" cy="25622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21</xdr:col>
      <xdr:colOff>717917</xdr:colOff>
      <xdr:row>25</xdr:row>
      <xdr:rowOff>85936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7D1C2F-2257-4E78-A18C-283163691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1725" y="161925"/>
          <a:ext cx="6813917" cy="39911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85725</xdr:rowOff>
    </xdr:from>
    <xdr:to>
      <xdr:col>15</xdr:col>
      <xdr:colOff>190500</xdr:colOff>
      <xdr:row>19</xdr:row>
      <xdr:rowOff>28575</xdr:rowOff>
    </xdr:to>
    <xdr:pic>
      <xdr:nvPicPr>
        <xdr:cNvPr id="2" name="Picture 1" descr="product image for Regal Jewel – A Florist Original">
          <a:extLst>
            <a:ext uri="{FF2B5EF4-FFF2-40B4-BE49-F238E27FC236}">
              <a16:creationId xmlns:a16="http://schemas.microsoft.com/office/drawing/2014/main" id="{8FF98DD9-EB20-4BCE-A71E-8B87BDADC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85725"/>
          <a:ext cx="3038475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28223</xdr:rowOff>
    </xdr:from>
    <xdr:to>
      <xdr:col>13</xdr:col>
      <xdr:colOff>11738</xdr:colOff>
      <xdr:row>9</xdr:row>
      <xdr:rowOff>132545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090F5-DC85-4FB3-AC02-3BB647E31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24775" y="28223"/>
          <a:ext cx="1535738" cy="157117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21166</xdr:rowOff>
    </xdr:from>
    <xdr:to>
      <xdr:col>13</xdr:col>
      <xdr:colOff>838</xdr:colOff>
      <xdr:row>21</xdr:row>
      <xdr:rowOff>111881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DC7C2-56EE-483D-AE5E-680B993FE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24775" y="1973791"/>
          <a:ext cx="1524838" cy="1557565"/>
        </a:xfrm>
        <a:prstGeom prst="rect">
          <a:avLst/>
        </a:prstGeom>
      </xdr:spPr>
    </xdr:pic>
    <xdr:clientData/>
  </xdr:twoCellAnchor>
  <xdr:twoCellAnchor editAs="oneCell">
    <xdr:from>
      <xdr:col>10</xdr:col>
      <xdr:colOff>289278</xdr:colOff>
      <xdr:row>21</xdr:row>
      <xdr:rowOff>7055</xdr:rowOff>
    </xdr:from>
    <xdr:to>
      <xdr:col>12</xdr:col>
      <xdr:colOff>761749</xdr:colOff>
      <xdr:row>30</xdr:row>
      <xdr:rowOff>95891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72F47C-B96F-4199-8C78-203893AF8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8778" y="3426530"/>
          <a:ext cx="1529746" cy="1546161"/>
        </a:xfrm>
        <a:prstGeom prst="rect">
          <a:avLst/>
        </a:prstGeom>
      </xdr:spPr>
    </xdr:pic>
    <xdr:clientData/>
  </xdr:twoCellAnchor>
  <xdr:twoCellAnchor editAs="oneCell">
    <xdr:from>
      <xdr:col>5</xdr:col>
      <xdr:colOff>211668</xdr:colOff>
      <xdr:row>39</xdr:row>
      <xdr:rowOff>74083</xdr:rowOff>
    </xdr:from>
    <xdr:to>
      <xdr:col>12</xdr:col>
      <xdr:colOff>93740</xdr:colOff>
      <xdr:row>63</xdr:row>
      <xdr:rowOff>68385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75BC51-58B4-431A-ABF7-B04121AAF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6043" y="6408208"/>
          <a:ext cx="3844472" cy="38805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38100</xdr:rowOff>
    </xdr:from>
    <xdr:to>
      <xdr:col>12</xdr:col>
      <xdr:colOff>476250</xdr:colOff>
      <xdr:row>30</xdr:row>
      <xdr:rowOff>36844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FCDC57-21F1-4407-BDC2-D8152E0EB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38100"/>
          <a:ext cx="1162050" cy="487554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20</xdr:col>
      <xdr:colOff>641670</xdr:colOff>
      <xdr:row>22</xdr:row>
      <xdr:rowOff>102689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6679F-1818-45B5-8359-0BD8B4938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91725" y="161925"/>
          <a:ext cx="5975670" cy="35221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13</xdr:col>
      <xdr:colOff>35630</xdr:colOff>
      <xdr:row>10</xdr:row>
      <xdr:rowOff>90865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959E74-5779-42CB-8149-1E968FD36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161925"/>
          <a:ext cx="1559630" cy="155771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13</xdr:col>
      <xdr:colOff>54680</xdr:colOff>
      <xdr:row>20</xdr:row>
      <xdr:rowOff>93335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7F1C5E-346D-404F-A505-556C0E69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1790700"/>
          <a:ext cx="1578680" cy="156018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12</xdr:col>
      <xdr:colOff>739972</xdr:colOff>
      <xdr:row>30</xdr:row>
      <xdr:rowOff>34146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7EC7C9-5064-45BD-9417-C0A179B6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3419475"/>
          <a:ext cx="1501972" cy="1491471"/>
        </a:xfrm>
        <a:prstGeom prst="rect">
          <a:avLst/>
        </a:prstGeom>
      </xdr:spPr>
    </xdr:pic>
    <xdr:clientData/>
  </xdr:twoCellAnchor>
  <xdr:twoCellAnchor editAs="oneCell">
    <xdr:from>
      <xdr:col>13</xdr:col>
      <xdr:colOff>57830</xdr:colOff>
      <xdr:row>1</xdr:row>
      <xdr:rowOff>14515</xdr:rowOff>
    </xdr:from>
    <xdr:to>
      <xdr:col>22</xdr:col>
      <xdr:colOff>137404</xdr:colOff>
      <xdr:row>30</xdr:row>
      <xdr:rowOff>14288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6D5EEF-C7CE-4F38-9745-5C5C6BB3D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49555" y="176440"/>
          <a:ext cx="6937574" cy="47146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100820</xdr:colOff>
      <xdr:row>0</xdr:row>
      <xdr:rowOff>142875</xdr:rowOff>
    </xdr:from>
    <xdr:to>
      <xdr:col>14</xdr:col>
      <xdr:colOff>611147</xdr:colOff>
      <xdr:row>18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B947C-03C6-47B4-A464-8B1452E9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120" y="142875"/>
          <a:ext cx="2796327" cy="28003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22</xdr:col>
      <xdr:colOff>679772</xdr:colOff>
      <xdr:row>25</xdr:row>
      <xdr:rowOff>108158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7779E8-414B-4D05-A45C-4DA92A7C5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44300" y="161925"/>
          <a:ext cx="6013772" cy="4013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3676-E89E-41A5-B3C2-DBEADEFF1CA6}">
  <sheetPr>
    <pageSetUpPr fitToPage="1"/>
  </sheetPr>
  <dimension ref="A1:R126"/>
  <sheetViews>
    <sheetView tabSelected="1" zoomScale="92" zoomScaleNormal="100" zoomScaleSheetLayoutView="100" workbookViewId="0">
      <selection activeCell="M26" sqref="M26"/>
    </sheetView>
  </sheetViews>
  <sheetFormatPr baseColWidth="10" defaultColWidth="11.5" defaultRowHeight="14" x14ac:dyDescent="0.2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5"/>
  </cols>
  <sheetData>
    <row r="1" spans="1:14" x14ac:dyDescent="0.2">
      <c r="A1" s="1" t="s">
        <v>117</v>
      </c>
      <c r="B1" s="2" t="s">
        <v>113</v>
      </c>
      <c r="D1" s="3" t="s">
        <v>1</v>
      </c>
      <c r="F1" s="3" t="s">
        <v>2</v>
      </c>
      <c r="H1" s="3" t="s">
        <v>3</v>
      </c>
      <c r="J1" s="4" t="s">
        <v>4</v>
      </c>
      <c r="L1" s="2"/>
      <c r="M1" s="2"/>
    </row>
    <row r="2" spans="1:14" x14ac:dyDescent="0.2">
      <c r="A2" s="6"/>
      <c r="C2" s="7" t="s">
        <v>5</v>
      </c>
      <c r="D2" s="8" t="str">
        <f>CONCATENATE(A1,"s")</f>
        <v>C5375s</v>
      </c>
      <c r="E2" s="9"/>
      <c r="F2" s="8" t="str">
        <f>CONCATENATE(A1,"d")</f>
        <v>C5375d</v>
      </c>
      <c r="G2" s="9"/>
      <c r="H2" s="8" t="str">
        <f>CONCATENATE(A1,"p")</f>
        <v>C5375p</v>
      </c>
      <c r="I2" s="5"/>
      <c r="J2" s="10" t="str">
        <f>CONCATENATE(A1,"e")</f>
        <v>C5375e</v>
      </c>
      <c r="K2" s="5"/>
      <c r="L2" s="2"/>
      <c r="M2" s="2"/>
      <c r="N2" s="2"/>
    </row>
    <row r="3" spans="1:14" x14ac:dyDescent="0.2">
      <c r="B3" s="2" t="s">
        <v>6</v>
      </c>
      <c r="D3" s="11"/>
      <c r="E3" s="12">
        <v>48</v>
      </c>
      <c r="F3" s="5"/>
      <c r="G3" s="12">
        <f>E3+15</f>
        <v>63</v>
      </c>
      <c r="H3" s="5"/>
      <c r="I3" s="13">
        <f>G3+20</f>
        <v>83</v>
      </c>
      <c r="J3" s="14"/>
      <c r="K3" s="13">
        <f>I3+20</f>
        <v>103</v>
      </c>
      <c r="L3" s="2"/>
      <c r="M3" s="2"/>
      <c r="N3" s="2"/>
    </row>
    <row r="4" spans="1:14" ht="15" thickBot="1" x14ac:dyDescent="0.25">
      <c r="B4" s="15" t="s">
        <v>7</v>
      </c>
      <c r="D4" s="11"/>
      <c r="E4" s="16">
        <f>E3+10</f>
        <v>58</v>
      </c>
      <c r="F4" s="17"/>
      <c r="G4" s="16">
        <f>G3+10</f>
        <v>73</v>
      </c>
      <c r="H4" s="17"/>
      <c r="I4" s="16">
        <f>I3+10</f>
        <v>93</v>
      </c>
      <c r="J4" s="17"/>
      <c r="K4" s="16">
        <f>K3+10</f>
        <v>113</v>
      </c>
      <c r="L4" s="2"/>
      <c r="M4" s="2"/>
      <c r="N4" s="2"/>
    </row>
    <row r="5" spans="1:14" x14ac:dyDescent="0.2">
      <c r="A5" s="18" t="s">
        <v>14</v>
      </c>
      <c r="B5" s="19" t="s">
        <v>11</v>
      </c>
      <c r="C5" s="119">
        <v>1.18</v>
      </c>
      <c r="D5" s="21">
        <v>2</v>
      </c>
      <c r="E5" s="20">
        <f>C5*D5</f>
        <v>2.36</v>
      </c>
      <c r="F5" s="21">
        <v>4</v>
      </c>
      <c r="G5" s="20">
        <f t="shared" ref="G5:G16" si="0">C5*F5</f>
        <v>4.72</v>
      </c>
      <c r="H5" s="21">
        <v>6</v>
      </c>
      <c r="I5" s="20">
        <f t="shared" ref="I5:I16" si="1">C5*H5</f>
        <v>7.08</v>
      </c>
      <c r="J5" s="133">
        <v>9</v>
      </c>
      <c r="K5" s="22">
        <f t="shared" ref="K5:K16" si="2">C5*J5</f>
        <v>10.62</v>
      </c>
      <c r="L5" s="2"/>
      <c r="M5" s="2"/>
      <c r="N5" s="2"/>
    </row>
    <row r="6" spans="1:14" x14ac:dyDescent="0.2">
      <c r="A6" s="23" t="s">
        <v>69</v>
      </c>
      <c r="B6" s="24" t="s">
        <v>46</v>
      </c>
      <c r="C6" s="25">
        <v>0.7</v>
      </c>
      <c r="D6" s="26">
        <v>2</v>
      </c>
      <c r="E6" s="25">
        <f t="shared" ref="E6:E16" si="3">C6*D6</f>
        <v>1.4</v>
      </c>
      <c r="F6" s="26">
        <v>4</v>
      </c>
      <c r="G6" s="25">
        <f t="shared" si="0"/>
        <v>2.8</v>
      </c>
      <c r="H6" s="26">
        <v>5</v>
      </c>
      <c r="I6" s="25">
        <f t="shared" si="1"/>
        <v>3.5</v>
      </c>
      <c r="J6" s="26">
        <v>5</v>
      </c>
      <c r="K6" s="27">
        <f t="shared" si="2"/>
        <v>3.5</v>
      </c>
      <c r="L6" s="2"/>
      <c r="M6" s="2"/>
      <c r="N6" s="2"/>
    </row>
    <row r="7" spans="1:14" x14ac:dyDescent="0.2">
      <c r="A7" s="23" t="s">
        <v>10</v>
      </c>
      <c r="B7" s="24" t="s">
        <v>63</v>
      </c>
      <c r="C7" s="28">
        <v>0.6</v>
      </c>
      <c r="D7" s="29">
        <v>2</v>
      </c>
      <c r="E7" s="25">
        <f t="shared" si="3"/>
        <v>1.2</v>
      </c>
      <c r="F7" s="29">
        <v>4</v>
      </c>
      <c r="G7" s="25">
        <f t="shared" si="0"/>
        <v>2.4</v>
      </c>
      <c r="H7" s="29">
        <v>5</v>
      </c>
      <c r="I7" s="25">
        <f t="shared" si="1"/>
        <v>3</v>
      </c>
      <c r="J7" s="26">
        <v>5</v>
      </c>
      <c r="K7" s="27">
        <f t="shared" si="2"/>
        <v>3</v>
      </c>
      <c r="L7" s="2"/>
      <c r="M7" s="2"/>
      <c r="N7" s="2"/>
    </row>
    <row r="8" spans="1:14" x14ac:dyDescent="0.2">
      <c r="A8" s="23" t="s">
        <v>16</v>
      </c>
      <c r="B8" s="30" t="s">
        <v>47</v>
      </c>
      <c r="C8" s="25">
        <v>0.7</v>
      </c>
      <c r="D8" s="31">
        <v>2</v>
      </c>
      <c r="E8" s="25">
        <f t="shared" si="3"/>
        <v>1.4</v>
      </c>
      <c r="F8" s="29">
        <v>3</v>
      </c>
      <c r="G8" s="25">
        <f t="shared" si="0"/>
        <v>2.0999999999999996</v>
      </c>
      <c r="H8" s="29">
        <v>4</v>
      </c>
      <c r="I8" s="25">
        <f t="shared" si="1"/>
        <v>2.8</v>
      </c>
      <c r="J8" s="26">
        <v>5</v>
      </c>
      <c r="K8" s="27">
        <f t="shared" si="2"/>
        <v>3.5</v>
      </c>
      <c r="L8" s="2"/>
      <c r="M8" s="2"/>
      <c r="N8" s="2"/>
    </row>
    <row r="9" spans="1:14" x14ac:dyDescent="0.2">
      <c r="A9" s="32" t="s">
        <v>68</v>
      </c>
      <c r="B9" s="30" t="s">
        <v>58</v>
      </c>
      <c r="C9" s="25">
        <v>1.67</v>
      </c>
      <c r="D9" s="31">
        <v>1</v>
      </c>
      <c r="E9" s="25">
        <f t="shared" si="3"/>
        <v>1.67</v>
      </c>
      <c r="F9" s="31">
        <v>2</v>
      </c>
      <c r="G9" s="25">
        <f t="shared" si="0"/>
        <v>3.34</v>
      </c>
      <c r="H9" s="31">
        <v>4</v>
      </c>
      <c r="I9" s="25">
        <f t="shared" si="1"/>
        <v>6.68</v>
      </c>
      <c r="J9" s="26">
        <v>4</v>
      </c>
      <c r="K9" s="27">
        <f t="shared" si="2"/>
        <v>6.68</v>
      </c>
      <c r="L9" s="2"/>
      <c r="M9" s="2"/>
      <c r="N9" s="2"/>
    </row>
    <row r="10" spans="1:14" x14ac:dyDescent="0.2">
      <c r="A10" s="134"/>
      <c r="B10" s="112" t="s">
        <v>93</v>
      </c>
      <c r="C10" s="37">
        <v>0.18</v>
      </c>
      <c r="D10" s="40">
        <v>3</v>
      </c>
      <c r="E10" s="39">
        <f t="shared" si="3"/>
        <v>0.54</v>
      </c>
      <c r="F10" s="40">
        <v>3</v>
      </c>
      <c r="G10" s="39">
        <f t="shared" si="0"/>
        <v>0.54</v>
      </c>
      <c r="H10" s="38">
        <v>3</v>
      </c>
      <c r="I10" s="39">
        <f t="shared" si="1"/>
        <v>0.54</v>
      </c>
      <c r="J10" s="40">
        <v>3</v>
      </c>
      <c r="K10" s="41">
        <f t="shared" si="2"/>
        <v>0.54</v>
      </c>
      <c r="L10" s="2"/>
      <c r="M10" s="2"/>
      <c r="N10" s="2"/>
    </row>
    <row r="11" spans="1:14" x14ac:dyDescent="0.2">
      <c r="A11" s="23"/>
      <c r="B11" s="24"/>
      <c r="C11" s="97"/>
      <c r="D11" s="29"/>
      <c r="E11" s="25">
        <f t="shared" si="3"/>
        <v>0</v>
      </c>
      <c r="F11" s="29"/>
      <c r="G11" s="25">
        <f t="shared" si="0"/>
        <v>0</v>
      </c>
      <c r="H11" s="29"/>
      <c r="I11" s="25">
        <f t="shared" si="1"/>
        <v>0</v>
      </c>
      <c r="J11" s="26"/>
      <c r="K11" s="27">
        <f t="shared" si="2"/>
        <v>0</v>
      </c>
      <c r="L11" s="2"/>
      <c r="M11" s="2"/>
      <c r="N11" s="2"/>
    </row>
    <row r="12" spans="1:14" s="2" customFormat="1" x14ac:dyDescent="0.2">
      <c r="A12" s="42"/>
      <c r="C12" s="43"/>
      <c r="D12" s="44"/>
      <c r="E12" s="25">
        <f t="shared" si="3"/>
        <v>0</v>
      </c>
      <c r="F12" s="44"/>
      <c r="G12" s="25">
        <f t="shared" si="0"/>
        <v>0</v>
      </c>
      <c r="H12" s="29"/>
      <c r="I12" s="25">
        <f t="shared" si="1"/>
        <v>0</v>
      </c>
      <c r="J12" s="26"/>
      <c r="K12" s="27">
        <f t="shared" si="2"/>
        <v>0</v>
      </c>
    </row>
    <row r="13" spans="1:14" x14ac:dyDescent="0.2">
      <c r="A13" s="45"/>
      <c r="B13" s="5"/>
      <c r="C13" s="5"/>
      <c r="D13" s="46"/>
      <c r="E13" s="25">
        <f t="shared" si="3"/>
        <v>0</v>
      </c>
      <c r="F13" s="46"/>
      <c r="G13" s="25">
        <f t="shared" si="0"/>
        <v>0</v>
      </c>
      <c r="H13" s="26"/>
      <c r="I13" s="25">
        <f t="shared" si="1"/>
        <v>0</v>
      </c>
      <c r="J13" s="26"/>
      <c r="K13" s="27">
        <f t="shared" si="2"/>
        <v>0</v>
      </c>
      <c r="L13" s="2"/>
      <c r="M13" s="2"/>
      <c r="N13" s="2"/>
    </row>
    <row r="14" spans="1:14" s="2" customFormat="1" x14ac:dyDescent="0.2">
      <c r="A14" s="42"/>
      <c r="C14" s="43"/>
      <c r="D14" s="44"/>
      <c r="E14" s="25">
        <f t="shared" si="3"/>
        <v>0</v>
      </c>
      <c r="F14" s="44"/>
      <c r="G14" s="25">
        <f t="shared" si="0"/>
        <v>0</v>
      </c>
      <c r="H14" s="29"/>
      <c r="I14" s="25">
        <f t="shared" si="1"/>
        <v>0</v>
      </c>
      <c r="J14" s="26"/>
      <c r="K14" s="27">
        <f t="shared" si="2"/>
        <v>0</v>
      </c>
    </row>
    <row r="15" spans="1:14" x14ac:dyDescent="0.2">
      <c r="A15" s="42"/>
      <c r="C15" s="135"/>
      <c r="D15" s="3"/>
      <c r="E15" s="25">
        <f t="shared" si="3"/>
        <v>0</v>
      </c>
      <c r="F15" s="3"/>
      <c r="G15" s="25">
        <f t="shared" si="0"/>
        <v>0</v>
      </c>
      <c r="H15" s="26"/>
      <c r="I15" s="25">
        <f t="shared" si="1"/>
        <v>0</v>
      </c>
      <c r="J15" s="26"/>
      <c r="K15" s="27">
        <f t="shared" si="2"/>
        <v>0</v>
      </c>
      <c r="L15" s="2"/>
      <c r="M15" s="2"/>
      <c r="N15" s="2"/>
    </row>
    <row r="16" spans="1:14" ht="15" thickBot="1" x14ac:dyDescent="0.25">
      <c r="A16" s="54"/>
      <c r="B16" s="55" t="s">
        <v>114</v>
      </c>
      <c r="C16" s="56">
        <v>2.5</v>
      </c>
      <c r="D16" s="57">
        <v>1</v>
      </c>
      <c r="E16" s="58">
        <f t="shared" si="3"/>
        <v>2.5</v>
      </c>
      <c r="F16" s="57">
        <v>1</v>
      </c>
      <c r="G16" s="58">
        <f t="shared" si="0"/>
        <v>2.5</v>
      </c>
      <c r="H16" s="57">
        <v>1</v>
      </c>
      <c r="I16" s="58">
        <f t="shared" si="1"/>
        <v>2.5</v>
      </c>
      <c r="J16" s="59">
        <v>1</v>
      </c>
      <c r="K16" s="60">
        <f t="shared" si="2"/>
        <v>2.5</v>
      </c>
      <c r="L16" s="2"/>
      <c r="M16" s="2"/>
      <c r="N16" s="2"/>
    </row>
    <row r="17" spans="1:18" x14ac:dyDescent="0.2">
      <c r="A17" s="61"/>
      <c r="B17" s="61" t="s">
        <v>24</v>
      </c>
      <c r="C17" s="62"/>
      <c r="E17" s="63">
        <f>SUM(E5:E16)</f>
        <v>11.07</v>
      </c>
      <c r="F17" s="64"/>
      <c r="G17" s="63">
        <f>SUM(G5:G16)</f>
        <v>18.399999999999999</v>
      </c>
      <c r="H17" s="64"/>
      <c r="I17" s="63">
        <f>SUM(I5:I16)</f>
        <v>26.099999999999998</v>
      </c>
      <c r="J17" s="64"/>
      <c r="K17" s="63">
        <f>SUM(K5:K16)</f>
        <v>30.339999999999996</v>
      </c>
      <c r="L17" s="64"/>
      <c r="M17" s="2"/>
      <c r="N17" s="2"/>
    </row>
    <row r="18" spans="1:18" x14ac:dyDescent="0.2">
      <c r="B18" s="2" t="s">
        <v>25</v>
      </c>
      <c r="D18" s="11"/>
      <c r="E18" s="43">
        <f>E3</f>
        <v>48</v>
      </c>
      <c r="F18" s="11"/>
      <c r="G18" s="43">
        <f>G3</f>
        <v>63</v>
      </c>
      <c r="H18" s="11"/>
      <c r="I18" s="43">
        <f>I3</f>
        <v>83</v>
      </c>
      <c r="J18" s="11"/>
      <c r="K18" s="43">
        <f>K3</f>
        <v>103</v>
      </c>
      <c r="L18" s="2"/>
      <c r="M18" s="2"/>
      <c r="N18" s="2"/>
    </row>
    <row r="19" spans="1:18" x14ac:dyDescent="0.2">
      <c r="B19" s="2" t="s">
        <v>26</v>
      </c>
      <c r="C19" s="65">
        <v>0.71</v>
      </c>
      <c r="D19" s="11"/>
      <c r="E19" s="43">
        <f>E18*$C19</f>
        <v>34.08</v>
      </c>
      <c r="F19" s="11"/>
      <c r="G19" s="43">
        <f>G18*$C19</f>
        <v>44.73</v>
      </c>
      <c r="H19" s="11"/>
      <c r="I19" s="43">
        <f>I18*$C19</f>
        <v>58.93</v>
      </c>
      <c r="J19" s="11"/>
      <c r="K19" s="43">
        <f>K18*$C19</f>
        <v>73.13</v>
      </c>
      <c r="L19" s="2"/>
      <c r="M19" s="2"/>
      <c r="N19" s="2"/>
    </row>
    <row r="20" spans="1:18" x14ac:dyDescent="0.2">
      <c r="B20" s="2" t="s">
        <v>27</v>
      </c>
      <c r="C20" s="66">
        <v>0.5</v>
      </c>
      <c r="D20" s="11"/>
      <c r="E20" s="67">
        <f>E19*$C20</f>
        <v>17.04</v>
      </c>
      <c r="F20" s="11"/>
      <c r="G20" s="67">
        <f>G19*$C20</f>
        <v>22.364999999999998</v>
      </c>
      <c r="H20" s="11"/>
      <c r="I20" s="67">
        <f>I19*$C20</f>
        <v>29.465</v>
      </c>
      <c r="J20" s="11"/>
      <c r="K20" s="67">
        <f>K19*$C20</f>
        <v>36.564999999999998</v>
      </c>
      <c r="L20" s="2"/>
      <c r="M20" s="2"/>
      <c r="N20" s="2"/>
    </row>
    <row r="21" spans="1:18" x14ac:dyDescent="0.2">
      <c r="B21" s="2" t="s">
        <v>28</v>
      </c>
      <c r="C21" s="66">
        <v>0.5</v>
      </c>
      <c r="D21" s="11"/>
      <c r="E21" s="43">
        <f>E19*$C21</f>
        <v>17.04</v>
      </c>
      <c r="F21" s="11"/>
      <c r="G21" s="43">
        <f>G19*$C21</f>
        <v>22.364999999999998</v>
      </c>
      <c r="H21" s="11"/>
      <c r="I21" s="43">
        <f>I19*$C21</f>
        <v>29.465</v>
      </c>
      <c r="J21" s="11"/>
      <c r="K21" s="43">
        <f>K19*$C21</f>
        <v>36.564999999999998</v>
      </c>
      <c r="L21" s="2"/>
      <c r="M21" s="2"/>
      <c r="N21" s="2"/>
    </row>
    <row r="22" spans="1:18" x14ac:dyDescent="0.2">
      <c r="B22" s="68" t="s">
        <v>29</v>
      </c>
      <c r="C22" s="69"/>
      <c r="D22" s="11"/>
      <c r="E22" s="43">
        <f>E19-E17</f>
        <v>23.009999999999998</v>
      </c>
      <c r="F22" s="11"/>
      <c r="G22" s="43">
        <f>G19-G17</f>
        <v>26.33</v>
      </c>
      <c r="H22" s="11"/>
      <c r="I22" s="43">
        <f>I19-I17</f>
        <v>32.83</v>
      </c>
      <c r="J22" s="11"/>
      <c r="K22" s="43">
        <f>K19-K17</f>
        <v>42.79</v>
      </c>
      <c r="L22" s="2"/>
      <c r="M22" s="2"/>
      <c r="N22" s="2"/>
    </row>
    <row r="23" spans="1:18" x14ac:dyDescent="0.2">
      <c r="B23" s="68" t="s">
        <v>30</v>
      </c>
      <c r="C23" s="70">
        <v>-0.1</v>
      </c>
      <c r="D23" s="11"/>
      <c r="E23" s="43">
        <f>E18*C23</f>
        <v>-4.8000000000000007</v>
      </c>
      <c r="F23" s="11"/>
      <c r="G23" s="43">
        <f>G18*C23</f>
        <v>-6.3000000000000007</v>
      </c>
      <c r="H23" s="11"/>
      <c r="I23" s="43">
        <f>I18*C23</f>
        <v>-8.3000000000000007</v>
      </c>
      <c r="J23" s="11"/>
      <c r="K23" s="43">
        <f>K18*C23</f>
        <v>-10.3</v>
      </c>
      <c r="L23" s="2"/>
      <c r="M23" s="2"/>
      <c r="N23" s="2"/>
    </row>
    <row r="24" spans="1:18" x14ac:dyDescent="0.2">
      <c r="B24" s="68" t="s">
        <v>31</v>
      </c>
      <c r="C24" s="71">
        <v>-2.75</v>
      </c>
      <c r="D24" s="11"/>
      <c r="E24" s="43">
        <f>C24</f>
        <v>-2.75</v>
      </c>
      <c r="F24" s="11"/>
      <c r="G24" s="43">
        <f>C24</f>
        <v>-2.75</v>
      </c>
      <c r="H24" s="11"/>
      <c r="I24" s="43">
        <f>C24</f>
        <v>-2.75</v>
      </c>
      <c r="J24" s="11"/>
      <c r="K24" s="43">
        <f>E24</f>
        <v>-2.75</v>
      </c>
      <c r="L24" s="2"/>
      <c r="M24" s="2"/>
      <c r="N24" s="2"/>
    </row>
    <row r="25" spans="1:18" x14ac:dyDescent="0.2">
      <c r="B25" s="68" t="s">
        <v>32</v>
      </c>
      <c r="C25" s="71">
        <v>-4.99</v>
      </c>
      <c r="D25" s="11"/>
      <c r="E25" s="43">
        <f>C25</f>
        <v>-4.99</v>
      </c>
      <c r="F25" s="11"/>
      <c r="G25" s="43">
        <f>C25</f>
        <v>-4.99</v>
      </c>
      <c r="H25" s="11"/>
      <c r="I25" s="43">
        <f>C25</f>
        <v>-4.99</v>
      </c>
      <c r="J25" s="11"/>
      <c r="K25" s="43">
        <f>E25</f>
        <v>-4.99</v>
      </c>
      <c r="L25" s="2"/>
      <c r="M25" s="2"/>
      <c r="N25" s="2"/>
      <c r="R25" s="5" t="s">
        <v>115</v>
      </c>
    </row>
    <row r="26" spans="1:18" x14ac:dyDescent="0.2">
      <c r="A26" s="34"/>
      <c r="B26" s="72" t="s">
        <v>33</v>
      </c>
      <c r="C26" s="73">
        <v>-3</v>
      </c>
      <c r="D26" s="74"/>
      <c r="E26" s="75">
        <f>C26</f>
        <v>-3</v>
      </c>
      <c r="F26" s="74"/>
      <c r="G26" s="75">
        <f>C26</f>
        <v>-3</v>
      </c>
      <c r="H26" s="74"/>
      <c r="I26" s="75">
        <f>C26</f>
        <v>-3</v>
      </c>
      <c r="J26" s="74"/>
      <c r="K26" s="75">
        <f>E26</f>
        <v>-3</v>
      </c>
      <c r="L26" s="2"/>
      <c r="M26" s="2"/>
      <c r="N26" s="2"/>
    </row>
    <row r="27" spans="1:18" x14ac:dyDescent="0.2">
      <c r="A27" s="34"/>
      <c r="B27" s="76" t="s">
        <v>34</v>
      </c>
      <c r="C27" s="77"/>
      <c r="D27" s="74"/>
      <c r="E27" s="75">
        <f>SUM(E22:E26)</f>
        <v>7.4699999999999971</v>
      </c>
      <c r="F27" s="34"/>
      <c r="G27" s="75">
        <f>SUM(G22:G26)</f>
        <v>9.2899999999999974</v>
      </c>
      <c r="H27" s="34"/>
      <c r="I27" s="75">
        <f>SUM(I22:I26)</f>
        <v>13.79</v>
      </c>
      <c r="J27" s="34"/>
      <c r="K27" s="75">
        <f>SUM(K22:K26)</f>
        <v>21.749999999999993</v>
      </c>
      <c r="L27" s="2"/>
      <c r="M27" s="2"/>
      <c r="N27" s="2"/>
    </row>
    <row r="28" spans="1:18" x14ac:dyDescent="0.2">
      <c r="A28" s="34"/>
      <c r="B28" s="34" t="s">
        <v>35</v>
      </c>
      <c r="C28" s="34"/>
      <c r="D28" s="78"/>
      <c r="E28" s="79">
        <f>E27/E18</f>
        <v>0.15562499999999993</v>
      </c>
      <c r="F28" s="34"/>
      <c r="G28" s="79">
        <f>G27/G18</f>
        <v>0.14746031746031743</v>
      </c>
      <c r="H28" s="34"/>
      <c r="I28" s="79">
        <f>I27/I18</f>
        <v>0.16614457831325299</v>
      </c>
      <c r="J28" s="34"/>
      <c r="K28" s="79">
        <f>K27/K18</f>
        <v>0.21116504854368925</v>
      </c>
      <c r="L28" s="2"/>
      <c r="M28" s="2"/>
      <c r="N28" s="2"/>
    </row>
    <row r="29" spans="1:18" x14ac:dyDescent="0.2">
      <c r="A29" s="34"/>
      <c r="B29" s="34"/>
      <c r="C29" s="34"/>
      <c r="D29" s="78"/>
      <c r="E29" s="78"/>
      <c r="F29" s="78"/>
      <c r="G29" s="78"/>
      <c r="H29" s="78"/>
      <c r="I29" s="78"/>
      <c r="J29" s="78"/>
      <c r="K29" s="78"/>
      <c r="L29" s="2"/>
      <c r="M29" s="2"/>
      <c r="N29" s="2"/>
    </row>
    <row r="30" spans="1:18" x14ac:dyDescent="0.2">
      <c r="A30" s="34"/>
      <c r="B30" s="80" t="s">
        <v>36</v>
      </c>
      <c r="C30" s="81"/>
      <c r="D30" s="82"/>
      <c r="E30" s="83">
        <f>E17/E18</f>
        <v>0.230625</v>
      </c>
      <c r="F30" s="81"/>
      <c r="G30" s="83">
        <f>G17/G18</f>
        <v>0.29206349206349203</v>
      </c>
      <c r="H30" s="81"/>
      <c r="I30" s="84">
        <f>I17/I18</f>
        <v>0.3144578313253012</v>
      </c>
      <c r="J30" s="81"/>
      <c r="K30" s="84">
        <f>K17/K18</f>
        <v>0.29456310679611647</v>
      </c>
      <c r="L30" s="2"/>
      <c r="M30" s="2"/>
      <c r="N30" s="2"/>
    </row>
    <row r="31" spans="1:18" x14ac:dyDescent="0.2">
      <c r="D31" s="85"/>
      <c r="E31" s="86"/>
      <c r="G31" s="86"/>
      <c r="I31" s="86"/>
      <c r="K31" s="86"/>
      <c r="L31" s="87"/>
      <c r="M31" s="87"/>
      <c r="N31" s="2"/>
    </row>
    <row r="32" spans="1:18" x14ac:dyDescent="0.2">
      <c r="C32" s="5"/>
      <c r="D32" s="88" t="s">
        <v>37</v>
      </c>
      <c r="E32" s="89" t="s">
        <v>38</v>
      </c>
      <c r="F32" s="88" t="s">
        <v>37</v>
      </c>
      <c r="G32" s="89" t="s">
        <v>38</v>
      </c>
      <c r="H32" s="88" t="s">
        <v>37</v>
      </c>
      <c r="I32" s="89" t="s">
        <v>38</v>
      </c>
      <c r="J32" s="88" t="s">
        <v>37</v>
      </c>
      <c r="K32" s="89" t="s">
        <v>38</v>
      </c>
      <c r="L32" s="87"/>
      <c r="M32" s="87"/>
      <c r="N32" s="2"/>
    </row>
    <row r="33" spans="1:14" x14ac:dyDescent="0.2">
      <c r="C33" s="90" t="s">
        <v>39</v>
      </c>
      <c r="D33" s="91">
        <v>7</v>
      </c>
      <c r="E33" s="92">
        <f>D33*2.54</f>
        <v>17.78</v>
      </c>
      <c r="F33" s="91">
        <v>7</v>
      </c>
      <c r="G33" s="92">
        <f>F33*2.54</f>
        <v>17.78</v>
      </c>
      <c r="H33" s="91">
        <v>8</v>
      </c>
      <c r="I33" s="92">
        <f>H33*2.54</f>
        <v>20.32</v>
      </c>
      <c r="J33" s="91"/>
      <c r="K33" s="92">
        <f>J33*2.54</f>
        <v>0</v>
      </c>
      <c r="L33" s="87"/>
      <c r="M33" s="87"/>
      <c r="N33" s="2"/>
    </row>
    <row r="34" spans="1:14" x14ac:dyDescent="0.2">
      <c r="C34" s="90" t="s">
        <v>40</v>
      </c>
      <c r="D34" s="91">
        <v>18</v>
      </c>
      <c r="E34" s="92">
        <f>D34*2.54</f>
        <v>45.72</v>
      </c>
      <c r="F34" s="91">
        <v>21</v>
      </c>
      <c r="G34" s="92">
        <f>F34*2.54</f>
        <v>53.34</v>
      </c>
      <c r="H34" s="91">
        <v>25</v>
      </c>
      <c r="I34" s="92">
        <f>H34*2.54</f>
        <v>63.5</v>
      </c>
      <c r="J34" s="91"/>
      <c r="K34" s="92">
        <f>J34*2.54</f>
        <v>0</v>
      </c>
    </row>
    <row r="35" spans="1:14" s="14" customForma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4" s="14" customFormat="1" x14ac:dyDescent="0.2">
      <c r="A36" s="5"/>
      <c r="B36" s="136" t="s">
        <v>116</v>
      </c>
      <c r="C36" s="137"/>
      <c r="D36" s="137"/>
      <c r="E36" s="137"/>
      <c r="F36" s="2"/>
      <c r="G36" s="2"/>
      <c r="H36" s="2"/>
      <c r="I36" s="2"/>
      <c r="J36" s="2"/>
      <c r="K36" s="2"/>
    </row>
    <row r="37" spans="1:14" s="14" customFormat="1" x14ac:dyDescent="0.2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</row>
    <row r="38" spans="1:14" s="14" customFormat="1" x14ac:dyDescent="0.2">
      <c r="A38" s="5"/>
      <c r="B38" s="5"/>
      <c r="C38" s="5"/>
      <c r="D38" s="5"/>
      <c r="E38" s="93">
        <v>0.4</v>
      </c>
      <c r="F38" s="2"/>
      <c r="G38" s="93">
        <v>0.4</v>
      </c>
      <c r="H38" s="2"/>
      <c r="I38" s="93">
        <v>0.2</v>
      </c>
      <c r="J38" s="2"/>
      <c r="K38" s="93">
        <v>0.2</v>
      </c>
    </row>
    <row r="39" spans="1:14" s="14" customFormat="1" x14ac:dyDescent="0.2">
      <c r="A39" s="281"/>
      <c r="B39" s="282"/>
      <c r="C39" s="282"/>
      <c r="D39" s="2"/>
      <c r="E39" s="43" t="e">
        <f>E38*#REF!</f>
        <v>#REF!</v>
      </c>
      <c r="F39" s="2"/>
      <c r="G39" s="43" t="e">
        <f>G38*#REF!</f>
        <v>#REF!</v>
      </c>
      <c r="H39" s="2"/>
      <c r="I39" s="43" t="e">
        <f>I38*#REF!</f>
        <v>#REF!</v>
      </c>
      <c r="J39" s="2"/>
      <c r="K39" s="43" t="e">
        <f>K38*#REF!</f>
        <v>#REF!</v>
      </c>
    </row>
    <row r="40" spans="1:14" s="14" customFormat="1" x14ac:dyDescent="0.2">
      <c r="A40" s="283" t="s">
        <v>41</v>
      </c>
      <c r="B40" s="283"/>
      <c r="C40" s="283"/>
      <c r="D40" s="2"/>
      <c r="E40" s="2"/>
      <c r="F40" s="34"/>
      <c r="G40" s="4"/>
    </row>
    <row r="41" spans="1:14" s="14" customFormat="1" x14ac:dyDescent="0.2">
      <c r="A41" s="88"/>
      <c r="B41" s="2"/>
      <c r="C41" s="94" t="s">
        <v>42</v>
      </c>
      <c r="D41" s="2"/>
      <c r="E41" s="94" t="s">
        <v>43</v>
      </c>
      <c r="F41" s="34"/>
      <c r="G41" s="95"/>
    </row>
    <row r="42" spans="1:14" s="14" customFormat="1" x14ac:dyDescent="0.2">
      <c r="A42" s="96"/>
      <c r="B42" s="24" t="s">
        <v>44</v>
      </c>
      <c r="C42" s="25">
        <v>0.62</v>
      </c>
      <c r="D42" s="97">
        <f>C42-E42</f>
        <v>-0.29000000000000004</v>
      </c>
      <c r="E42" s="25">
        <v>0.91</v>
      </c>
      <c r="F42" s="34"/>
      <c r="G42" s="4"/>
    </row>
    <row r="43" spans="1:14" s="14" customFormat="1" x14ac:dyDescent="0.2">
      <c r="A43" s="96"/>
      <c r="B43" s="24" t="s">
        <v>45</v>
      </c>
      <c r="C43" s="25">
        <v>1.47</v>
      </c>
      <c r="D43" s="97">
        <f t="shared" ref="D43:D106" si="4">C43-E43</f>
        <v>-7.0000000000000062E-2</v>
      </c>
      <c r="E43" s="25">
        <v>1.54</v>
      </c>
      <c r="F43" s="34"/>
      <c r="G43" s="4"/>
    </row>
    <row r="44" spans="1:14" s="14" customFormat="1" x14ac:dyDescent="0.2">
      <c r="A44" s="96"/>
      <c r="B44" s="24" t="s">
        <v>9</v>
      </c>
      <c r="C44" s="25">
        <v>0.63</v>
      </c>
      <c r="D44" s="97">
        <f t="shared" si="4"/>
        <v>-0.12</v>
      </c>
      <c r="E44" s="25">
        <v>0.75</v>
      </c>
      <c r="F44" s="34"/>
      <c r="G44" s="4"/>
    </row>
    <row r="45" spans="1:14" s="14" customFormat="1" x14ac:dyDescent="0.2">
      <c r="A45" s="96"/>
      <c r="B45" s="24" t="s">
        <v>46</v>
      </c>
      <c r="C45" s="25">
        <v>0.63</v>
      </c>
      <c r="D45" s="97">
        <f t="shared" si="4"/>
        <v>-0.12</v>
      </c>
      <c r="E45" s="25">
        <v>0.75</v>
      </c>
      <c r="F45" s="34"/>
      <c r="G45" s="4"/>
    </row>
    <row r="46" spans="1:14" s="14" customFormat="1" x14ac:dyDescent="0.2">
      <c r="A46" s="96"/>
      <c r="B46" s="24" t="s">
        <v>47</v>
      </c>
      <c r="C46" s="25">
        <v>0.63</v>
      </c>
      <c r="D46" s="97">
        <f t="shared" si="4"/>
        <v>-0.12</v>
      </c>
      <c r="E46" s="25">
        <v>0.75</v>
      </c>
      <c r="F46" s="34"/>
      <c r="G46" s="4"/>
    </row>
    <row r="47" spans="1:14" s="14" customFormat="1" x14ac:dyDescent="0.2">
      <c r="A47" s="96"/>
      <c r="B47" s="24" t="s">
        <v>17</v>
      </c>
      <c r="C47" s="25">
        <v>1.28</v>
      </c>
      <c r="D47" s="97">
        <f>C47-E47</f>
        <v>-0.32000000000000006</v>
      </c>
      <c r="E47" s="25">
        <v>1.6</v>
      </c>
      <c r="F47" s="34"/>
      <c r="G47" s="4"/>
    </row>
    <row r="48" spans="1:14" s="14" customFormat="1" x14ac:dyDescent="0.2">
      <c r="A48" s="96"/>
      <c r="B48" s="24" t="s">
        <v>48</v>
      </c>
      <c r="C48" s="25">
        <v>1.06</v>
      </c>
      <c r="D48" s="97">
        <f>C48-E48</f>
        <v>-0.43999999999999995</v>
      </c>
      <c r="E48" s="25">
        <v>1.5</v>
      </c>
      <c r="F48" s="34"/>
      <c r="G48" s="4"/>
    </row>
    <row r="49" spans="1:7" s="14" customFormat="1" x14ac:dyDescent="0.2">
      <c r="A49" s="96"/>
      <c r="B49" s="24" t="s">
        <v>49</v>
      </c>
      <c r="C49" s="25">
        <v>1.26</v>
      </c>
      <c r="D49" s="97">
        <f>C49-E49</f>
        <v>-0.92000000000000015</v>
      </c>
      <c r="E49" s="25">
        <v>2.1800000000000002</v>
      </c>
      <c r="F49" s="34"/>
      <c r="G49" s="4"/>
    </row>
    <row r="50" spans="1:7" s="14" customFormat="1" x14ac:dyDescent="0.2">
      <c r="A50" s="96"/>
      <c r="B50" s="24" t="s">
        <v>50</v>
      </c>
      <c r="C50" s="25">
        <v>0.84</v>
      </c>
      <c r="D50" s="97">
        <f>C50-E50</f>
        <v>-0.13</v>
      </c>
      <c r="E50" s="25">
        <v>0.97</v>
      </c>
      <c r="F50" s="34"/>
      <c r="G50" s="4"/>
    </row>
    <row r="51" spans="1:7" s="14" customFormat="1" x14ac:dyDescent="0.2">
      <c r="A51" s="96"/>
      <c r="B51" s="97" t="s">
        <v>51</v>
      </c>
      <c r="C51" s="25">
        <v>1.1399999999999999</v>
      </c>
      <c r="D51" s="97">
        <f>C51-E51</f>
        <v>-0.3600000000000001</v>
      </c>
      <c r="E51" s="25">
        <v>1.5</v>
      </c>
      <c r="F51" s="34"/>
      <c r="G51" s="4"/>
    </row>
    <row r="52" spans="1:7" s="14" customFormat="1" x14ac:dyDescent="0.2">
      <c r="A52" s="96" t="s">
        <v>52</v>
      </c>
      <c r="B52" s="24" t="s">
        <v>53</v>
      </c>
      <c r="C52" s="25">
        <v>2.2999999999999998</v>
      </c>
      <c r="D52" s="97">
        <f t="shared" si="4"/>
        <v>2.0000000000000018E-2</v>
      </c>
      <c r="E52" s="25">
        <v>2.2799999999999998</v>
      </c>
      <c r="F52" s="34"/>
      <c r="G52" s="4"/>
    </row>
    <row r="53" spans="1:7" s="14" customFormat="1" x14ac:dyDescent="0.2">
      <c r="A53" s="96" t="s">
        <v>8</v>
      </c>
      <c r="B53" s="24" t="s">
        <v>54</v>
      </c>
      <c r="C53" s="25">
        <v>1.69</v>
      </c>
      <c r="D53" s="97">
        <f t="shared" si="4"/>
        <v>5.0000000000000044E-2</v>
      </c>
      <c r="E53" s="25">
        <v>1.64</v>
      </c>
      <c r="F53" s="34"/>
      <c r="G53" s="4"/>
    </row>
    <row r="54" spans="1:7" s="14" customFormat="1" x14ac:dyDescent="0.2">
      <c r="A54" s="96" t="s">
        <v>55</v>
      </c>
      <c r="B54" s="24" t="s">
        <v>53</v>
      </c>
      <c r="C54" s="25">
        <v>2.14</v>
      </c>
      <c r="D54" s="97">
        <f t="shared" si="4"/>
        <v>0</v>
      </c>
      <c r="E54" s="25">
        <v>2.14</v>
      </c>
      <c r="F54" s="34"/>
      <c r="G54" s="4"/>
    </row>
    <row r="55" spans="1:7" s="14" customFormat="1" x14ac:dyDescent="0.2">
      <c r="A55" s="96"/>
      <c r="B55" s="24" t="s">
        <v>56</v>
      </c>
      <c r="C55" s="25">
        <v>0.77</v>
      </c>
      <c r="D55" s="97">
        <f t="shared" si="4"/>
        <v>-0.13</v>
      </c>
      <c r="E55" s="25">
        <v>0.9</v>
      </c>
      <c r="F55" s="34"/>
      <c r="G55" s="4"/>
    </row>
    <row r="56" spans="1:7" s="14" customFormat="1" x14ac:dyDescent="0.2">
      <c r="A56" s="96"/>
      <c r="B56" s="24" t="s">
        <v>57</v>
      </c>
      <c r="C56" s="25">
        <v>1.1299999999999999</v>
      </c>
      <c r="D56" s="97">
        <f t="shared" si="4"/>
        <v>-7.0000000000000062E-2</v>
      </c>
      <c r="E56" s="25">
        <v>1.2</v>
      </c>
      <c r="F56" s="34"/>
      <c r="G56" s="4"/>
    </row>
    <row r="57" spans="1:7" s="14" customFormat="1" x14ac:dyDescent="0.2">
      <c r="A57" s="96"/>
      <c r="B57" s="24" t="s">
        <v>58</v>
      </c>
      <c r="C57" s="25">
        <v>1.47</v>
      </c>
      <c r="D57" s="97">
        <f t="shared" si="4"/>
        <v>-0.16999999999999993</v>
      </c>
      <c r="E57" s="25">
        <v>1.64</v>
      </c>
      <c r="F57" s="34"/>
      <c r="G57" s="4"/>
    </row>
    <row r="58" spans="1:7" s="14" customFormat="1" x14ac:dyDescent="0.2">
      <c r="A58" s="96"/>
      <c r="B58" s="24" t="s">
        <v>59</v>
      </c>
      <c r="C58" s="25">
        <v>0.84</v>
      </c>
      <c r="D58" s="97">
        <f t="shared" si="4"/>
        <v>-0.30999999999999994</v>
      </c>
      <c r="E58" s="25">
        <v>1.1499999999999999</v>
      </c>
      <c r="F58" s="34"/>
      <c r="G58" s="4"/>
    </row>
    <row r="59" spans="1:7" s="14" customFormat="1" x14ac:dyDescent="0.2">
      <c r="A59" s="96"/>
      <c r="B59" s="24" t="s">
        <v>60</v>
      </c>
      <c r="C59" s="25">
        <v>0.84</v>
      </c>
      <c r="D59" s="97"/>
      <c r="E59" s="25">
        <v>1.41</v>
      </c>
      <c r="F59" s="34"/>
      <c r="G59" s="4"/>
    </row>
    <row r="60" spans="1:7" s="14" customFormat="1" x14ac:dyDescent="0.2">
      <c r="A60" s="96"/>
      <c r="B60" s="98" t="s">
        <v>61</v>
      </c>
      <c r="C60" s="25">
        <v>0.79</v>
      </c>
      <c r="D60" s="97">
        <f t="shared" si="4"/>
        <v>-4.9999999999999933E-2</v>
      </c>
      <c r="E60" s="25">
        <v>0.84</v>
      </c>
      <c r="F60" s="34"/>
      <c r="G60" s="4"/>
    </row>
    <row r="61" spans="1:7" s="14" customFormat="1" x14ac:dyDescent="0.2">
      <c r="A61" s="96"/>
      <c r="B61" s="24" t="s">
        <v>62</v>
      </c>
      <c r="C61" s="25">
        <v>1.65</v>
      </c>
      <c r="D61" s="97">
        <f t="shared" si="4"/>
        <v>-0.77</v>
      </c>
      <c r="E61" s="25">
        <v>2.42</v>
      </c>
      <c r="F61" s="34"/>
      <c r="G61" s="4"/>
    </row>
    <row r="62" spans="1:7" s="14" customFormat="1" x14ac:dyDescent="0.2">
      <c r="A62" s="96"/>
      <c r="B62" s="24" t="s">
        <v>63</v>
      </c>
      <c r="C62" s="25">
        <v>0.51</v>
      </c>
      <c r="D62" s="97">
        <f t="shared" si="4"/>
        <v>-0.17999999999999994</v>
      </c>
      <c r="E62" s="25">
        <v>0.69</v>
      </c>
      <c r="F62" s="34"/>
      <c r="G62" s="4"/>
    </row>
    <row r="63" spans="1:7" s="14" customFormat="1" x14ac:dyDescent="0.2">
      <c r="A63" s="96"/>
      <c r="B63" s="24" t="s">
        <v>64</v>
      </c>
      <c r="C63" s="94">
        <v>0.66</v>
      </c>
      <c r="D63" s="97">
        <f t="shared" si="4"/>
        <v>0</v>
      </c>
      <c r="E63" s="25">
        <v>0.66</v>
      </c>
      <c r="F63" s="34"/>
      <c r="G63" s="4"/>
    </row>
    <row r="64" spans="1:7" s="14" customFormat="1" x14ac:dyDescent="0.2">
      <c r="A64" s="96" t="s">
        <v>55</v>
      </c>
      <c r="B64" s="2" t="s">
        <v>65</v>
      </c>
      <c r="C64" s="25">
        <v>1.29</v>
      </c>
      <c r="D64" s="97"/>
      <c r="E64" s="25">
        <v>1.25</v>
      </c>
      <c r="F64" s="34"/>
      <c r="G64" s="4"/>
    </row>
    <row r="65" spans="1:7" s="14" customFormat="1" x14ac:dyDescent="0.2">
      <c r="A65" s="96"/>
      <c r="B65" s="2" t="s">
        <v>66</v>
      </c>
      <c r="C65" s="25">
        <v>1.64</v>
      </c>
      <c r="D65" s="97"/>
      <c r="E65" s="25">
        <v>2.85</v>
      </c>
      <c r="F65" s="34"/>
      <c r="G65" s="4"/>
    </row>
    <row r="66" spans="1:7" s="14" customFormat="1" x14ac:dyDescent="0.2">
      <c r="A66" s="99" t="s">
        <v>14</v>
      </c>
      <c r="B66" s="100" t="s">
        <v>11</v>
      </c>
      <c r="C66" s="25">
        <v>0.96</v>
      </c>
      <c r="D66" s="97">
        <f t="shared" si="4"/>
        <v>-8.0000000000000071E-2</v>
      </c>
      <c r="E66" s="25">
        <v>1.04</v>
      </c>
      <c r="F66" s="34"/>
      <c r="G66" s="4"/>
    </row>
    <row r="67" spans="1:7" s="14" customFormat="1" x14ac:dyDescent="0.2">
      <c r="A67" s="101" t="s">
        <v>12</v>
      </c>
      <c r="B67" s="24" t="s">
        <v>11</v>
      </c>
      <c r="C67" s="25">
        <v>0.96</v>
      </c>
      <c r="D67" s="97">
        <f t="shared" si="4"/>
        <v>-0.12000000000000011</v>
      </c>
      <c r="E67" s="25">
        <v>1.08</v>
      </c>
      <c r="F67" s="34"/>
      <c r="G67" s="4"/>
    </row>
    <row r="68" spans="1:7" s="14" customFormat="1" x14ac:dyDescent="0.2">
      <c r="A68" s="101" t="s">
        <v>67</v>
      </c>
      <c r="B68" s="24" t="s">
        <v>11</v>
      </c>
      <c r="C68" s="25">
        <v>0.96</v>
      </c>
      <c r="D68" s="97">
        <f t="shared" si="4"/>
        <v>-0.12000000000000011</v>
      </c>
      <c r="E68" s="25">
        <v>1.08</v>
      </c>
      <c r="F68" s="34"/>
      <c r="G68" s="4"/>
    </row>
    <row r="69" spans="1:7" s="14" customFormat="1" x14ac:dyDescent="0.2">
      <c r="A69" s="101" t="s">
        <v>68</v>
      </c>
      <c r="B69" s="24" t="s">
        <v>11</v>
      </c>
      <c r="C69" s="25">
        <v>0.96</v>
      </c>
      <c r="D69" s="97">
        <f t="shared" si="4"/>
        <v>-0.18999999999999995</v>
      </c>
      <c r="E69" s="25">
        <v>1.1499999999999999</v>
      </c>
      <c r="F69" s="34"/>
      <c r="G69" s="4"/>
    </row>
    <row r="70" spans="1:7" s="14" customFormat="1" x14ac:dyDescent="0.2">
      <c r="A70" s="101" t="s">
        <v>69</v>
      </c>
      <c r="B70" s="24" t="s">
        <v>11</v>
      </c>
      <c r="C70" s="25">
        <v>0.96</v>
      </c>
      <c r="D70" s="97">
        <f t="shared" si="4"/>
        <v>-0.12000000000000011</v>
      </c>
      <c r="E70" s="25">
        <v>1.08</v>
      </c>
      <c r="F70" s="34"/>
      <c r="G70" s="4"/>
    </row>
    <row r="71" spans="1:7" s="14" customFormat="1" x14ac:dyDescent="0.2">
      <c r="A71" s="101" t="s">
        <v>55</v>
      </c>
      <c r="B71" s="24" t="s">
        <v>11</v>
      </c>
      <c r="C71" s="25">
        <v>0.96</v>
      </c>
      <c r="D71" s="97">
        <f t="shared" si="4"/>
        <v>-0.32000000000000006</v>
      </c>
      <c r="E71" s="25">
        <v>1.28</v>
      </c>
      <c r="F71" s="34"/>
      <c r="G71" s="4"/>
    </row>
    <row r="72" spans="1:7" s="14" customFormat="1" x14ac:dyDescent="0.2">
      <c r="A72" s="102" t="s">
        <v>70</v>
      </c>
      <c r="B72" s="103" t="s">
        <v>11</v>
      </c>
      <c r="C72" s="25">
        <v>0.87</v>
      </c>
      <c r="D72" s="97">
        <f t="shared" si="4"/>
        <v>-0.30999999999999994</v>
      </c>
      <c r="E72" s="25">
        <v>1.18</v>
      </c>
      <c r="F72" s="34"/>
      <c r="G72" s="4"/>
    </row>
    <row r="73" spans="1:7" s="14" customFormat="1" x14ac:dyDescent="0.2">
      <c r="A73" s="96"/>
      <c r="B73" s="24" t="s">
        <v>18</v>
      </c>
      <c r="C73" s="25">
        <v>0.92</v>
      </c>
      <c r="D73" s="97">
        <f t="shared" si="4"/>
        <v>-0.27999999999999992</v>
      </c>
      <c r="E73" s="25">
        <v>1.2</v>
      </c>
      <c r="F73" s="34"/>
      <c r="G73" s="4"/>
    </row>
    <row r="74" spans="1:7" s="14" customFormat="1" x14ac:dyDescent="0.2">
      <c r="A74" s="96"/>
      <c r="B74" s="24" t="s">
        <v>71</v>
      </c>
      <c r="C74" s="25">
        <v>0.63</v>
      </c>
      <c r="D74" s="97">
        <f t="shared" si="4"/>
        <v>6.0000000000000053E-2</v>
      </c>
      <c r="E74" s="25">
        <v>0.56999999999999995</v>
      </c>
      <c r="F74" s="34"/>
      <c r="G74" s="4"/>
    </row>
    <row r="75" spans="1:7" s="14" customFormat="1" x14ac:dyDescent="0.2">
      <c r="A75" s="96"/>
      <c r="B75" s="24" t="s">
        <v>72</v>
      </c>
      <c r="C75" s="25">
        <v>0.84</v>
      </c>
      <c r="D75" s="97">
        <f t="shared" si="4"/>
        <v>0</v>
      </c>
      <c r="E75" s="25">
        <v>0.84</v>
      </c>
      <c r="F75" s="34"/>
      <c r="G75" s="4"/>
    </row>
    <row r="76" spans="1:7" s="14" customFormat="1" x14ac:dyDescent="0.2">
      <c r="A76" s="96"/>
      <c r="B76" s="24" t="s">
        <v>73</v>
      </c>
      <c r="C76" s="25">
        <v>0.9</v>
      </c>
      <c r="D76" s="97">
        <f t="shared" si="4"/>
        <v>-0.51999999999999991</v>
      </c>
      <c r="E76" s="25">
        <v>1.42</v>
      </c>
      <c r="F76" s="34"/>
      <c r="G76" s="4"/>
    </row>
    <row r="77" spans="1:7" s="14" customFormat="1" x14ac:dyDescent="0.2">
      <c r="A77" s="96"/>
      <c r="B77" s="24" t="s">
        <v>74</v>
      </c>
      <c r="C77" s="25">
        <v>0.53</v>
      </c>
      <c r="D77" s="97">
        <f t="shared" si="4"/>
        <v>-0.17999999999999994</v>
      </c>
      <c r="E77" s="25">
        <v>0.71</v>
      </c>
      <c r="F77" s="34"/>
      <c r="G77" s="4"/>
    </row>
    <row r="78" spans="1:7" s="14" customFormat="1" x14ac:dyDescent="0.2">
      <c r="A78" s="96"/>
      <c r="B78" s="24" t="s">
        <v>75</v>
      </c>
      <c r="C78" s="25">
        <v>0.85</v>
      </c>
      <c r="D78" s="97"/>
      <c r="E78" s="25">
        <v>1.18</v>
      </c>
      <c r="F78" s="34"/>
      <c r="G78" s="4"/>
    </row>
    <row r="79" spans="1:7" s="14" customFormat="1" x14ac:dyDescent="0.2">
      <c r="A79" s="96"/>
      <c r="B79" s="24" t="s">
        <v>76</v>
      </c>
      <c r="C79" s="25">
        <v>0.59</v>
      </c>
      <c r="D79" s="97">
        <f t="shared" si="4"/>
        <v>-0.15000000000000002</v>
      </c>
      <c r="E79" s="25">
        <v>0.74</v>
      </c>
      <c r="F79" s="34"/>
      <c r="G79" s="4"/>
    </row>
    <row r="80" spans="1:7" s="14" customFormat="1" x14ac:dyDescent="0.2">
      <c r="A80" s="96"/>
      <c r="B80" s="2" t="s">
        <v>77</v>
      </c>
      <c r="C80" s="25">
        <v>0.85</v>
      </c>
      <c r="D80" s="97">
        <f t="shared" si="4"/>
        <v>-0.13</v>
      </c>
      <c r="E80" s="25">
        <v>0.98</v>
      </c>
      <c r="F80" s="34"/>
      <c r="G80" s="4"/>
    </row>
    <row r="81" spans="1:7" s="14" customFormat="1" x14ac:dyDescent="0.2">
      <c r="A81" s="96"/>
      <c r="B81" s="24" t="s">
        <v>78</v>
      </c>
      <c r="C81" s="25">
        <v>0.77</v>
      </c>
      <c r="D81" s="97">
        <f t="shared" si="4"/>
        <v>-0.25</v>
      </c>
      <c r="E81" s="25">
        <v>1.02</v>
      </c>
      <c r="F81" s="34"/>
      <c r="G81" s="4"/>
    </row>
    <row r="82" spans="1:7" s="14" customFormat="1" x14ac:dyDescent="0.2">
      <c r="A82" s="96"/>
      <c r="B82" s="24" t="s">
        <v>79</v>
      </c>
      <c r="C82" s="25">
        <v>1.4</v>
      </c>
      <c r="D82" s="97">
        <f t="shared" si="4"/>
        <v>-0.30000000000000004</v>
      </c>
      <c r="E82" s="25">
        <v>1.7</v>
      </c>
      <c r="F82" s="34"/>
      <c r="G82" s="4"/>
    </row>
    <row r="83" spans="1:7" s="14" customFormat="1" x14ac:dyDescent="0.2">
      <c r="A83" s="96" t="s">
        <v>8</v>
      </c>
      <c r="B83" s="24" t="s">
        <v>80</v>
      </c>
      <c r="C83" s="25">
        <v>0.94</v>
      </c>
      <c r="D83" s="97">
        <f t="shared" si="4"/>
        <v>-0.16000000000000014</v>
      </c>
      <c r="E83" s="25">
        <v>1.1000000000000001</v>
      </c>
      <c r="F83" s="34"/>
      <c r="G83" s="4"/>
    </row>
    <row r="84" spans="1:7" s="14" customFormat="1" x14ac:dyDescent="0.2">
      <c r="A84" s="96"/>
      <c r="B84" s="24" t="s">
        <v>81</v>
      </c>
      <c r="C84" s="25">
        <v>1.41</v>
      </c>
      <c r="D84" s="97">
        <f t="shared" si="4"/>
        <v>-0.19000000000000017</v>
      </c>
      <c r="E84" s="25">
        <v>1.6</v>
      </c>
      <c r="F84" s="34"/>
      <c r="G84" s="4"/>
    </row>
    <row r="85" spans="1:7" s="14" customFormat="1" x14ac:dyDescent="0.2">
      <c r="A85" s="3"/>
      <c r="B85" s="2"/>
      <c r="C85" s="25"/>
      <c r="D85" s="97"/>
      <c r="E85" s="25"/>
      <c r="F85" s="34"/>
      <c r="G85" s="4"/>
    </row>
    <row r="86" spans="1:7" s="14" customFormat="1" x14ac:dyDescent="0.2">
      <c r="A86" s="104"/>
      <c r="B86" s="105" t="s">
        <v>82</v>
      </c>
      <c r="C86" s="39">
        <v>0.99</v>
      </c>
      <c r="D86" s="97">
        <f t="shared" si="4"/>
        <v>-1.0000000000000009E-2</v>
      </c>
      <c r="E86" s="25">
        <v>1</v>
      </c>
      <c r="F86" s="34"/>
      <c r="G86" s="4"/>
    </row>
    <row r="87" spans="1:7" s="14" customFormat="1" x14ac:dyDescent="0.2">
      <c r="A87" s="104"/>
      <c r="B87" s="105" t="s">
        <v>83</v>
      </c>
      <c r="C87" s="39">
        <v>0.98</v>
      </c>
      <c r="D87" s="97"/>
      <c r="E87" s="25">
        <v>1.05</v>
      </c>
      <c r="F87" s="34"/>
      <c r="G87" s="4"/>
    </row>
    <row r="88" spans="1:7" s="14" customFormat="1" x14ac:dyDescent="0.2">
      <c r="A88" s="106"/>
      <c r="B88" s="107" t="s">
        <v>84</v>
      </c>
      <c r="C88" s="39">
        <v>1.0900000000000001</v>
      </c>
      <c r="D88" s="97">
        <f t="shared" si="4"/>
        <v>-0.18999999999999995</v>
      </c>
      <c r="E88" s="25">
        <v>1.28</v>
      </c>
      <c r="F88" s="34"/>
      <c r="G88" s="4"/>
    </row>
    <row r="89" spans="1:7" s="14" customFormat="1" x14ac:dyDescent="0.2">
      <c r="A89" s="106"/>
      <c r="B89" s="107" t="s">
        <v>85</v>
      </c>
      <c r="C89" s="39">
        <v>2.1</v>
      </c>
      <c r="D89" s="97">
        <f t="shared" si="4"/>
        <v>0</v>
      </c>
      <c r="E89" s="25">
        <v>2.1</v>
      </c>
      <c r="F89" s="34"/>
      <c r="G89" s="4"/>
    </row>
    <row r="90" spans="1:7" s="14" customFormat="1" x14ac:dyDescent="0.2">
      <c r="A90" s="104"/>
      <c r="B90" s="105" t="s">
        <v>86</v>
      </c>
      <c r="C90" s="39">
        <v>0.67</v>
      </c>
      <c r="D90" s="97">
        <f t="shared" si="4"/>
        <v>-3.9999999999999925E-2</v>
      </c>
      <c r="E90" s="25">
        <v>0.71</v>
      </c>
      <c r="F90" s="34"/>
      <c r="G90" s="4"/>
    </row>
    <row r="91" spans="1:7" s="14" customFormat="1" x14ac:dyDescent="0.2">
      <c r="A91" s="104"/>
      <c r="B91" s="105" t="s">
        <v>87</v>
      </c>
      <c r="C91" s="39">
        <v>0.35</v>
      </c>
      <c r="D91" s="97">
        <f t="shared" si="4"/>
        <v>-5.0000000000000044E-2</v>
      </c>
      <c r="E91" s="25">
        <v>0.4</v>
      </c>
      <c r="F91" s="34"/>
      <c r="G91" s="4"/>
    </row>
    <row r="92" spans="1:7" s="14" customFormat="1" x14ac:dyDescent="0.2">
      <c r="A92" s="104"/>
      <c r="B92" s="105" t="s">
        <v>88</v>
      </c>
      <c r="C92" s="39">
        <v>0.82</v>
      </c>
      <c r="D92" s="97">
        <f t="shared" si="4"/>
        <v>-8.0000000000000071E-2</v>
      </c>
      <c r="E92" s="25">
        <v>0.9</v>
      </c>
      <c r="F92" s="34"/>
      <c r="G92" s="4"/>
    </row>
    <row r="93" spans="1:7" s="14" customFormat="1" x14ac:dyDescent="0.2">
      <c r="A93" s="104"/>
      <c r="B93" s="105" t="s">
        <v>19</v>
      </c>
      <c r="C93" s="39">
        <v>0.26</v>
      </c>
      <c r="D93" s="97">
        <f t="shared" si="4"/>
        <v>-2.0000000000000018E-2</v>
      </c>
      <c r="E93" s="25">
        <v>0.28000000000000003</v>
      </c>
      <c r="F93" s="34"/>
      <c r="G93" s="4"/>
    </row>
    <row r="94" spans="1:7" s="14" customFormat="1" x14ac:dyDescent="0.2">
      <c r="A94" s="104"/>
      <c r="B94" s="105" t="s">
        <v>89</v>
      </c>
      <c r="C94" s="39">
        <v>2.1</v>
      </c>
      <c r="D94" s="97">
        <f t="shared" si="4"/>
        <v>-2.9999999999999805E-2</v>
      </c>
      <c r="E94" s="25">
        <v>2.13</v>
      </c>
      <c r="F94" s="34"/>
      <c r="G94" s="4"/>
    </row>
    <row r="95" spans="1:7" s="14" customFormat="1" x14ac:dyDescent="0.2">
      <c r="A95" s="104"/>
      <c r="B95" s="105" t="s">
        <v>90</v>
      </c>
      <c r="C95" s="39">
        <v>0.69</v>
      </c>
      <c r="D95" s="97">
        <f t="shared" si="4"/>
        <v>-5.0000000000000044E-2</v>
      </c>
      <c r="E95" s="25">
        <v>0.74</v>
      </c>
      <c r="F95" s="34"/>
      <c r="G95" s="4"/>
    </row>
    <row r="96" spans="1:7" s="14" customFormat="1" x14ac:dyDescent="0.2">
      <c r="A96" s="108"/>
      <c r="B96" s="109" t="s">
        <v>85</v>
      </c>
      <c r="C96" s="37">
        <v>1.8</v>
      </c>
      <c r="D96" s="110">
        <f t="shared" si="4"/>
        <v>2.0000000000000018E-2</v>
      </c>
      <c r="E96" s="28">
        <v>1.78</v>
      </c>
      <c r="F96" s="34"/>
      <c r="G96" s="4"/>
    </row>
    <row r="97" spans="1:7" s="14" customFormat="1" x14ac:dyDescent="0.2">
      <c r="A97" s="111"/>
      <c r="B97" s="112" t="s">
        <v>86</v>
      </c>
      <c r="C97" s="37">
        <v>0.65</v>
      </c>
      <c r="D97" s="110">
        <f t="shared" si="4"/>
        <v>0</v>
      </c>
      <c r="E97" s="28">
        <v>0.65</v>
      </c>
      <c r="F97" s="34"/>
      <c r="G97" s="4"/>
    </row>
    <row r="98" spans="1:7" s="14" customFormat="1" x14ac:dyDescent="0.2">
      <c r="A98" s="111"/>
      <c r="B98" s="112" t="s">
        <v>87</v>
      </c>
      <c r="C98" s="37">
        <v>0.37</v>
      </c>
      <c r="D98" s="110">
        <f t="shared" si="4"/>
        <v>-2.0000000000000018E-2</v>
      </c>
      <c r="E98" s="28">
        <v>0.39</v>
      </c>
      <c r="F98" s="34"/>
      <c r="G98" s="4"/>
    </row>
    <row r="99" spans="1:7" s="14" customFormat="1" x14ac:dyDescent="0.2">
      <c r="A99" s="111"/>
      <c r="B99" s="112" t="s">
        <v>91</v>
      </c>
      <c r="C99" s="37">
        <v>1.97</v>
      </c>
      <c r="D99" s="110">
        <f t="shared" si="4"/>
        <v>0.19999999999999996</v>
      </c>
      <c r="E99" s="28">
        <v>1.77</v>
      </c>
      <c r="F99" s="34"/>
      <c r="G99" s="4"/>
    </row>
    <row r="100" spans="1:7" s="14" customFormat="1" x14ac:dyDescent="0.2">
      <c r="A100" s="111"/>
      <c r="B100" s="112" t="s">
        <v>88</v>
      </c>
      <c r="C100" s="37">
        <v>1.03</v>
      </c>
      <c r="D100" s="110">
        <f t="shared" si="4"/>
        <v>0.13</v>
      </c>
      <c r="E100" s="28">
        <v>0.9</v>
      </c>
      <c r="F100" s="34"/>
      <c r="G100" s="4"/>
    </row>
    <row r="101" spans="1:7" s="14" customFormat="1" x14ac:dyDescent="0.2">
      <c r="A101" s="111"/>
      <c r="B101" s="112" t="s">
        <v>92</v>
      </c>
      <c r="C101" s="37">
        <v>0.65</v>
      </c>
      <c r="D101" s="110">
        <f t="shared" si="4"/>
        <v>-7.999999999999996E-2</v>
      </c>
      <c r="E101" s="28">
        <v>0.73</v>
      </c>
      <c r="F101" s="34"/>
      <c r="G101" s="4"/>
    </row>
    <row r="102" spans="1:7" s="14" customFormat="1" x14ac:dyDescent="0.2">
      <c r="A102" s="111"/>
      <c r="B102" s="112" t="s">
        <v>93</v>
      </c>
      <c r="C102" s="37">
        <v>0.17</v>
      </c>
      <c r="D102" s="110">
        <f t="shared" si="4"/>
        <v>0</v>
      </c>
      <c r="E102" s="28">
        <v>0.17</v>
      </c>
      <c r="F102" s="34"/>
      <c r="G102" s="4"/>
    </row>
    <row r="103" spans="1:7" s="14" customFormat="1" x14ac:dyDescent="0.2">
      <c r="A103" s="111"/>
      <c r="B103" s="112" t="s">
        <v>94</v>
      </c>
      <c r="C103" s="37">
        <v>0.34</v>
      </c>
      <c r="D103" s="110">
        <f t="shared" si="4"/>
        <v>0</v>
      </c>
      <c r="E103" s="28">
        <v>0.34</v>
      </c>
      <c r="F103" s="34"/>
      <c r="G103" s="4"/>
    </row>
    <row r="104" spans="1:7" s="14" customFormat="1" x14ac:dyDescent="0.2">
      <c r="A104" s="111"/>
      <c r="B104" s="112" t="s">
        <v>95</v>
      </c>
      <c r="C104" s="37">
        <v>0.95</v>
      </c>
      <c r="D104" s="110">
        <f t="shared" si="4"/>
        <v>-2.0000000000000018E-2</v>
      </c>
      <c r="E104" s="28">
        <v>0.97</v>
      </c>
      <c r="F104" s="34"/>
      <c r="G104" s="4"/>
    </row>
    <row r="105" spans="1:7" s="14" customFormat="1" x14ac:dyDescent="0.2">
      <c r="A105" s="111"/>
      <c r="B105" s="112" t="s">
        <v>96</v>
      </c>
      <c r="C105" s="37">
        <v>0.8</v>
      </c>
      <c r="D105" s="110">
        <f t="shared" si="4"/>
        <v>-7.999999999999996E-2</v>
      </c>
      <c r="E105" s="28">
        <v>0.88</v>
      </c>
      <c r="F105" s="34"/>
      <c r="G105" s="4"/>
    </row>
    <row r="106" spans="1:7" s="14" customFormat="1" x14ac:dyDescent="0.2">
      <c r="A106" s="111"/>
      <c r="B106" s="112" t="s">
        <v>97</v>
      </c>
      <c r="C106" s="37">
        <v>0.44</v>
      </c>
      <c r="D106" s="110">
        <f t="shared" si="4"/>
        <v>-2.0000000000000018E-2</v>
      </c>
      <c r="E106" s="28">
        <v>0.46</v>
      </c>
      <c r="F106" s="34"/>
      <c r="G106" s="4"/>
    </row>
    <row r="107" spans="1:7" s="14" customFormat="1" x14ac:dyDescent="0.2">
      <c r="A107" s="111"/>
      <c r="B107" s="112" t="s">
        <v>19</v>
      </c>
      <c r="C107" s="37">
        <v>0.23</v>
      </c>
      <c r="D107" s="110">
        <f t="shared" ref="D107:D112" si="5">C107-E107</f>
        <v>-1.999999999999999E-2</v>
      </c>
      <c r="E107" s="28">
        <v>0.25</v>
      </c>
      <c r="F107" s="34"/>
      <c r="G107" s="4"/>
    </row>
    <row r="108" spans="1:7" s="14" customFormat="1" x14ac:dyDescent="0.2">
      <c r="A108" s="111"/>
      <c r="B108" s="112" t="s">
        <v>89</v>
      </c>
      <c r="C108" s="37">
        <v>1.8</v>
      </c>
      <c r="D108" s="110">
        <f t="shared" si="5"/>
        <v>2.0000000000000018E-2</v>
      </c>
      <c r="E108" s="28">
        <v>1.78</v>
      </c>
      <c r="F108" s="34"/>
      <c r="G108" s="4"/>
    </row>
    <row r="109" spans="1:7" s="14" customFormat="1" x14ac:dyDescent="0.2">
      <c r="A109" s="111"/>
      <c r="B109" s="112" t="s">
        <v>98</v>
      </c>
      <c r="C109" s="37">
        <v>0.55000000000000004</v>
      </c>
      <c r="D109" s="110">
        <f t="shared" si="5"/>
        <v>4.0000000000000036E-2</v>
      </c>
      <c r="E109" s="28">
        <v>0.51</v>
      </c>
      <c r="F109" s="34"/>
      <c r="G109" s="4"/>
    </row>
    <row r="110" spans="1:7" s="14" customFormat="1" x14ac:dyDescent="0.2">
      <c r="A110" s="111"/>
      <c r="B110" s="112" t="s">
        <v>99</v>
      </c>
      <c r="C110" s="37">
        <v>0.46</v>
      </c>
      <c r="D110" s="110">
        <f t="shared" si="5"/>
        <v>-9.9999999999999534E-3</v>
      </c>
      <c r="E110" s="28">
        <v>0.47</v>
      </c>
      <c r="F110" s="34"/>
      <c r="G110" s="4"/>
    </row>
    <row r="111" spans="1:7" s="14" customFormat="1" x14ac:dyDescent="0.2">
      <c r="A111" s="111"/>
      <c r="B111" s="112" t="s">
        <v>100</v>
      </c>
      <c r="C111" s="37">
        <v>0.74</v>
      </c>
      <c r="D111" s="110">
        <f t="shared" si="5"/>
        <v>-4.0000000000000036E-2</v>
      </c>
      <c r="E111" s="28">
        <v>0.78</v>
      </c>
      <c r="F111" s="34"/>
      <c r="G111" s="4"/>
    </row>
    <row r="112" spans="1:7" s="14" customFormat="1" x14ac:dyDescent="0.2">
      <c r="A112" s="111"/>
      <c r="B112" s="112" t="s">
        <v>90</v>
      </c>
      <c r="C112" s="37">
        <v>0.67</v>
      </c>
      <c r="D112" s="110">
        <f t="shared" si="5"/>
        <v>-0.22999999999999998</v>
      </c>
      <c r="E112" s="28">
        <v>0.9</v>
      </c>
      <c r="F112" s="34"/>
      <c r="G112" s="4"/>
    </row>
    <row r="113" spans="1:11" s="14" customFormat="1" x14ac:dyDescent="0.2">
      <c r="A113" s="113"/>
      <c r="B113" s="113"/>
      <c r="C113" s="114"/>
      <c r="D113" s="113"/>
      <c r="E113" s="114"/>
      <c r="F113" s="34"/>
      <c r="G113" s="4"/>
    </row>
    <row r="114" spans="1:11" s="14" customFormat="1" x14ac:dyDescent="0.2">
      <c r="A114" s="113"/>
      <c r="B114" s="113"/>
      <c r="C114" s="114"/>
      <c r="D114" s="113"/>
      <c r="E114" s="113"/>
      <c r="F114" s="34"/>
      <c r="G114" s="4"/>
    </row>
    <row r="115" spans="1:11" s="2" customFormat="1" x14ac:dyDescent="0.2">
      <c r="A115" s="115"/>
      <c r="B115" s="112" t="s">
        <v>101</v>
      </c>
      <c r="C115" s="115"/>
      <c r="D115" s="115"/>
      <c r="E115" s="115"/>
      <c r="F115" s="34"/>
      <c r="G115" s="116"/>
      <c r="H115" s="14"/>
      <c r="I115" s="14"/>
      <c r="J115" s="14"/>
      <c r="K115" s="14"/>
    </row>
    <row r="116" spans="1:11" s="2" customFormat="1" x14ac:dyDescent="0.2">
      <c r="A116" s="115"/>
      <c r="B116" s="112" t="s">
        <v>102</v>
      </c>
      <c r="C116" s="115">
        <v>7.17</v>
      </c>
      <c r="D116" s="115"/>
      <c r="E116" s="115"/>
      <c r="F116" s="34"/>
      <c r="G116" s="4"/>
      <c r="H116" s="14"/>
      <c r="I116" s="14"/>
      <c r="J116" s="14"/>
      <c r="K116" s="14"/>
    </row>
    <row r="117" spans="1:11" s="2" customFormat="1" x14ac:dyDescent="0.2">
      <c r="A117" s="115"/>
      <c r="B117" s="112" t="s">
        <v>103</v>
      </c>
      <c r="C117" s="115">
        <v>11.75</v>
      </c>
      <c r="D117" s="115"/>
      <c r="E117" s="115"/>
      <c r="F117" s="113"/>
      <c r="G117" s="4"/>
      <c r="H117" s="14"/>
      <c r="I117" s="14"/>
      <c r="J117" s="14"/>
      <c r="K117" s="14"/>
    </row>
    <row r="118" spans="1:11" s="2" customFormat="1" x14ac:dyDescent="0.2">
      <c r="A118" s="115"/>
      <c r="B118" s="112" t="s">
        <v>21</v>
      </c>
      <c r="C118" s="115">
        <v>5.12</v>
      </c>
      <c r="D118" s="115"/>
      <c r="E118" s="115"/>
      <c r="F118" s="14"/>
      <c r="G118" s="4"/>
      <c r="H118" s="14"/>
      <c r="I118" s="14"/>
      <c r="J118" s="14"/>
      <c r="K118" s="14"/>
    </row>
    <row r="119" spans="1:11" s="2" customFormat="1" x14ac:dyDescent="0.2">
      <c r="A119" s="115"/>
      <c r="B119" s="112" t="s">
        <v>23</v>
      </c>
      <c r="C119" s="115">
        <v>5.94</v>
      </c>
      <c r="D119" s="115"/>
      <c r="E119" s="115"/>
      <c r="F119" s="14"/>
      <c r="G119" s="4"/>
      <c r="H119" s="14"/>
      <c r="I119" s="14"/>
      <c r="J119" s="14"/>
      <c r="K119" s="14"/>
    </row>
    <row r="120" spans="1:11" s="2" customFormat="1" x14ac:dyDescent="0.2">
      <c r="A120" s="115"/>
      <c r="B120" s="112" t="s">
        <v>104</v>
      </c>
      <c r="C120" s="115">
        <v>6.96</v>
      </c>
      <c r="D120" s="115"/>
      <c r="E120" s="115"/>
    </row>
    <row r="121" spans="1:11" s="14" customFormat="1" x14ac:dyDescent="0.2">
      <c r="A121" s="115"/>
      <c r="B121" s="112" t="s">
        <v>105</v>
      </c>
      <c r="C121" s="115">
        <v>7</v>
      </c>
      <c r="D121" s="115"/>
      <c r="E121" s="115"/>
      <c r="F121" s="2"/>
      <c r="G121" s="2"/>
      <c r="H121" s="2"/>
      <c r="I121" s="2"/>
      <c r="J121" s="2"/>
      <c r="K121" s="2"/>
    </row>
    <row r="122" spans="1:11" s="14" customForma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s="14" customForma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s="14" customForma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s="14" customForma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s="14" customFormat="1" x14ac:dyDescent="0.2">
      <c r="A126" s="2"/>
      <c r="B126" s="2"/>
      <c r="C126" s="2"/>
      <c r="D126" s="2"/>
      <c r="E126" s="2"/>
      <c r="F126" s="34"/>
      <c r="G126" s="34"/>
      <c r="H126" s="34"/>
      <c r="I126" s="34"/>
      <c r="J126" s="34"/>
      <c r="K126" s="34"/>
    </row>
  </sheetData>
  <mergeCells count="2">
    <mergeCell ref="A39:C39"/>
    <mergeCell ref="A40:C40"/>
  </mergeCells>
  <conditionalFormatting sqref="D40:D114">
    <cfRule type="cellIs" dxfId="19" priority="1" operator="lessThan">
      <formula>-0.05</formula>
    </cfRule>
    <cfRule type="cellIs" dxfId="18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12E8-A5E8-4C1C-9AF4-6EE4B21DB927}">
  <sheetPr>
    <pageSetUpPr fitToPage="1"/>
  </sheetPr>
  <dimension ref="A1:AZ133"/>
  <sheetViews>
    <sheetView zoomScale="90" zoomScaleNormal="90" zoomScaleSheetLayoutView="100" workbookViewId="0">
      <selection activeCell="H2" sqref="H2"/>
    </sheetView>
  </sheetViews>
  <sheetFormatPr baseColWidth="10" defaultColWidth="11.5" defaultRowHeight="14" x14ac:dyDescent="0.2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5"/>
  </cols>
  <sheetData>
    <row r="1" spans="1:52" x14ac:dyDescent="0.2">
      <c r="A1" s="1" t="s">
        <v>182</v>
      </c>
      <c r="B1" s="2" t="s">
        <v>177</v>
      </c>
      <c r="D1" s="3" t="s">
        <v>141</v>
      </c>
      <c r="F1" s="3" t="s">
        <v>142</v>
      </c>
      <c r="H1" s="3" t="s">
        <v>143</v>
      </c>
      <c r="J1" s="4" t="s">
        <v>4</v>
      </c>
      <c r="L1" s="2"/>
      <c r="M1" s="2"/>
    </row>
    <row r="2" spans="1:52" x14ac:dyDescent="0.2">
      <c r="A2" s="6"/>
      <c r="C2" s="7" t="s">
        <v>5</v>
      </c>
      <c r="D2" s="8" t="str">
        <f>CONCATENATE(A1,"s")</f>
        <v>V5441s</v>
      </c>
      <c r="E2" s="9"/>
      <c r="F2" s="8" t="str">
        <f>CONCATENATE(A1,"d")</f>
        <v>V5441d</v>
      </c>
      <c r="G2" s="9"/>
      <c r="H2" s="8" t="str">
        <f>CONCATENATE(A1,"p")</f>
        <v>V5441p</v>
      </c>
      <c r="I2" s="5"/>
      <c r="J2" s="10" t="str">
        <f>CONCATENATE(A1,"e")</f>
        <v>V5441e</v>
      </c>
      <c r="K2" s="5"/>
      <c r="L2" s="2"/>
      <c r="M2" s="2"/>
      <c r="N2" s="2"/>
    </row>
    <row r="3" spans="1:52" x14ac:dyDescent="0.2">
      <c r="A3" s="278" t="s">
        <v>178</v>
      </c>
      <c r="B3" s="2" t="s">
        <v>6</v>
      </c>
      <c r="D3" s="11"/>
      <c r="E3" s="12">
        <v>55</v>
      </c>
      <c r="F3" s="5"/>
      <c r="G3" s="12">
        <v>67</v>
      </c>
      <c r="H3" s="5"/>
      <c r="I3" s="13">
        <v>85</v>
      </c>
      <c r="J3" s="14"/>
      <c r="K3" s="13">
        <v>115</v>
      </c>
      <c r="L3" s="2"/>
      <c r="M3" s="2"/>
      <c r="N3" s="2"/>
      <c r="O3" s="5" t="s">
        <v>179</v>
      </c>
    </row>
    <row r="4" spans="1:52" ht="15" thickBot="1" x14ac:dyDescent="0.25">
      <c r="B4" s="15" t="s">
        <v>7</v>
      </c>
      <c r="D4" s="11"/>
      <c r="E4" s="16">
        <f>E3+10</f>
        <v>65</v>
      </c>
      <c r="F4" s="17"/>
      <c r="G4" s="16">
        <f>G3+10</f>
        <v>77</v>
      </c>
      <c r="H4" s="17"/>
      <c r="I4" s="16">
        <f>I3+10</f>
        <v>95</v>
      </c>
      <c r="J4" s="17"/>
      <c r="K4" s="16">
        <f>K3+10</f>
        <v>125</v>
      </c>
      <c r="L4" s="2"/>
      <c r="M4" s="2"/>
      <c r="N4" s="2"/>
      <c r="O4" s="5" t="s">
        <v>180</v>
      </c>
    </row>
    <row r="5" spans="1:52" x14ac:dyDescent="0.2">
      <c r="A5" s="18" t="s">
        <v>10</v>
      </c>
      <c r="B5" s="279" t="s">
        <v>77</v>
      </c>
      <c r="C5" s="119">
        <v>1.19</v>
      </c>
      <c r="D5" s="280">
        <v>3</v>
      </c>
      <c r="E5" s="20">
        <f t="shared" ref="E5" si="0">C5*D5</f>
        <v>3.57</v>
      </c>
      <c r="F5" s="21">
        <v>4</v>
      </c>
      <c r="G5" s="20">
        <f t="shared" ref="G5:G16" si="1">C5*F5</f>
        <v>4.76</v>
      </c>
      <c r="H5" s="21">
        <v>5</v>
      </c>
      <c r="I5" s="20">
        <f t="shared" ref="I5:I16" si="2">C5*H5</f>
        <v>5.9499999999999993</v>
      </c>
      <c r="J5" s="133">
        <v>5</v>
      </c>
      <c r="K5" s="22">
        <f t="shared" ref="K5:K16" si="3">C5*J5</f>
        <v>5.9499999999999993</v>
      </c>
      <c r="L5" s="2"/>
      <c r="M5" s="2"/>
      <c r="N5" s="2"/>
    </row>
    <row r="6" spans="1:52" x14ac:dyDescent="0.2">
      <c r="A6" s="23" t="s">
        <v>70</v>
      </c>
      <c r="B6" s="30" t="s">
        <v>44</v>
      </c>
      <c r="C6" s="28">
        <v>0.76</v>
      </c>
      <c r="D6" s="29">
        <v>3</v>
      </c>
      <c r="E6" s="25">
        <f>C6*D6</f>
        <v>2.2800000000000002</v>
      </c>
      <c r="F6" s="29">
        <v>3</v>
      </c>
      <c r="G6" s="25">
        <f t="shared" si="1"/>
        <v>2.2800000000000002</v>
      </c>
      <c r="H6" s="29">
        <v>4</v>
      </c>
      <c r="I6" s="25">
        <f t="shared" si="2"/>
        <v>3.04</v>
      </c>
      <c r="J6" s="29">
        <v>4</v>
      </c>
      <c r="K6" s="27">
        <f t="shared" si="3"/>
        <v>3.04</v>
      </c>
      <c r="L6" s="2"/>
      <c r="M6" s="2"/>
      <c r="N6" s="2"/>
    </row>
    <row r="7" spans="1:52" x14ac:dyDescent="0.2">
      <c r="A7" s="32" t="s">
        <v>68</v>
      </c>
      <c r="B7" s="30" t="s">
        <v>11</v>
      </c>
      <c r="C7" s="28">
        <v>1.18</v>
      </c>
      <c r="D7" s="31">
        <v>2</v>
      </c>
      <c r="E7" s="25">
        <f>C7*D7</f>
        <v>2.36</v>
      </c>
      <c r="F7" s="31">
        <v>3</v>
      </c>
      <c r="G7" s="25">
        <f t="shared" si="1"/>
        <v>3.54</v>
      </c>
      <c r="H7" s="31">
        <v>4</v>
      </c>
      <c r="I7" s="25">
        <f t="shared" si="2"/>
        <v>4.72</v>
      </c>
      <c r="J7" s="26">
        <v>10</v>
      </c>
      <c r="K7" s="27">
        <f t="shared" si="3"/>
        <v>11.799999999999999</v>
      </c>
      <c r="L7" s="2"/>
      <c r="M7" s="2"/>
      <c r="N7" s="2"/>
    </row>
    <row r="8" spans="1:52" x14ac:dyDescent="0.2">
      <c r="A8" s="23" t="s">
        <v>70</v>
      </c>
      <c r="B8" s="30" t="s">
        <v>63</v>
      </c>
      <c r="C8" s="28">
        <v>0.56000000000000005</v>
      </c>
      <c r="D8" s="31">
        <v>2</v>
      </c>
      <c r="E8" s="25">
        <f>C8*D8</f>
        <v>1.1200000000000001</v>
      </c>
      <c r="F8" s="26">
        <v>3</v>
      </c>
      <c r="G8" s="25">
        <f t="shared" si="1"/>
        <v>1.6800000000000002</v>
      </c>
      <c r="H8" s="26">
        <v>4</v>
      </c>
      <c r="I8" s="25">
        <f t="shared" si="2"/>
        <v>2.2400000000000002</v>
      </c>
      <c r="J8" s="26">
        <v>4</v>
      </c>
      <c r="K8" s="27">
        <f t="shared" si="3"/>
        <v>2.2400000000000002</v>
      </c>
      <c r="L8" s="2"/>
      <c r="M8" s="2"/>
      <c r="N8" s="2"/>
    </row>
    <row r="9" spans="1:52" x14ac:dyDescent="0.2">
      <c r="A9" s="23" t="s">
        <v>70</v>
      </c>
      <c r="B9" s="30" t="s">
        <v>74</v>
      </c>
      <c r="C9" s="28">
        <v>0.56999999999999995</v>
      </c>
      <c r="D9" s="31">
        <v>2</v>
      </c>
      <c r="E9" s="25">
        <f>D9*C9</f>
        <v>1.1399999999999999</v>
      </c>
      <c r="F9" s="31">
        <v>3</v>
      </c>
      <c r="G9" s="25">
        <f t="shared" si="1"/>
        <v>1.71</v>
      </c>
      <c r="H9" s="26">
        <v>4</v>
      </c>
      <c r="I9" s="25">
        <f t="shared" si="2"/>
        <v>2.2799999999999998</v>
      </c>
      <c r="J9" s="26">
        <v>4</v>
      </c>
      <c r="K9" s="27">
        <f t="shared" si="3"/>
        <v>2.2799999999999998</v>
      </c>
      <c r="L9" s="2"/>
      <c r="M9" s="2"/>
      <c r="N9" s="2"/>
    </row>
    <row r="10" spans="1:52" s="107" customFormat="1" x14ac:dyDescent="0.2">
      <c r="A10" s="273"/>
      <c r="B10" s="112" t="s">
        <v>19</v>
      </c>
      <c r="C10" s="37">
        <v>0.25</v>
      </c>
      <c r="D10" s="104">
        <v>3</v>
      </c>
      <c r="E10" s="39">
        <f>C10*D10</f>
        <v>0.75</v>
      </c>
      <c r="F10" s="104">
        <v>3</v>
      </c>
      <c r="G10" s="39">
        <f t="shared" si="1"/>
        <v>0.75</v>
      </c>
      <c r="H10" s="40">
        <v>3</v>
      </c>
      <c r="I10" s="39">
        <f t="shared" si="2"/>
        <v>0.75</v>
      </c>
      <c r="J10" s="40">
        <v>3</v>
      </c>
      <c r="K10" s="41">
        <f t="shared" si="3"/>
        <v>0.75</v>
      </c>
      <c r="L10" s="105"/>
      <c r="M10" s="105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">
      <c r="A11" s="32"/>
      <c r="B11" s="30"/>
      <c r="C11" s="28"/>
      <c r="D11" s="31"/>
      <c r="E11" s="25">
        <f>C11*D11</f>
        <v>0</v>
      </c>
      <c r="F11" s="31"/>
      <c r="G11" s="25">
        <f t="shared" si="1"/>
        <v>0</v>
      </c>
      <c r="H11" s="31"/>
      <c r="I11" s="25">
        <f t="shared" si="2"/>
        <v>0</v>
      </c>
      <c r="J11" s="26"/>
      <c r="K11" s="27">
        <f t="shared" si="3"/>
        <v>0</v>
      </c>
      <c r="L11" s="2"/>
      <c r="M11" s="2"/>
      <c r="N11" s="2"/>
    </row>
    <row r="12" spans="1:52" x14ac:dyDescent="0.2">
      <c r="A12" s="32"/>
      <c r="B12" s="30"/>
      <c r="C12" s="28"/>
      <c r="D12" s="31"/>
      <c r="E12" s="25">
        <f>C12*D12</f>
        <v>0</v>
      </c>
      <c r="F12" s="31"/>
      <c r="G12" s="25">
        <f t="shared" si="1"/>
        <v>0</v>
      </c>
      <c r="H12" s="31"/>
      <c r="I12" s="25">
        <f t="shared" si="2"/>
        <v>0</v>
      </c>
      <c r="J12" s="26"/>
      <c r="K12" s="27">
        <f t="shared" si="3"/>
        <v>0</v>
      </c>
      <c r="L12" s="2"/>
      <c r="M12" s="2"/>
      <c r="N12" s="2"/>
    </row>
    <row r="13" spans="1:52" s="2" customFormat="1" x14ac:dyDescent="0.2">
      <c r="A13" s="42"/>
      <c r="C13" s="43"/>
      <c r="D13" s="44"/>
      <c r="E13" s="25">
        <f t="shared" ref="E13:E16" si="4">C13*D13</f>
        <v>0</v>
      </c>
      <c r="F13" s="44"/>
      <c r="G13" s="25">
        <f t="shared" si="1"/>
        <v>0</v>
      </c>
      <c r="H13" s="29"/>
      <c r="I13" s="25">
        <f t="shared" si="2"/>
        <v>0</v>
      </c>
      <c r="J13" s="26"/>
      <c r="K13" s="27">
        <f t="shared" si="3"/>
        <v>0</v>
      </c>
    </row>
    <row r="14" spans="1:52" s="2" customFormat="1" x14ac:dyDescent="0.2">
      <c r="A14" s="42"/>
      <c r="C14" s="43"/>
      <c r="D14" s="44"/>
      <c r="E14" s="25">
        <f t="shared" si="4"/>
        <v>0</v>
      </c>
      <c r="F14" s="44"/>
      <c r="G14" s="25">
        <f t="shared" si="1"/>
        <v>0</v>
      </c>
      <c r="H14" s="29"/>
      <c r="I14" s="25">
        <f t="shared" si="2"/>
        <v>0</v>
      </c>
      <c r="J14" s="26"/>
      <c r="K14" s="27">
        <f t="shared" si="3"/>
        <v>0</v>
      </c>
    </row>
    <row r="15" spans="1:52" x14ac:dyDescent="0.2">
      <c r="A15" s="42"/>
      <c r="C15" s="43"/>
      <c r="D15" s="44"/>
      <c r="E15" s="25">
        <f t="shared" si="4"/>
        <v>0</v>
      </c>
      <c r="F15" s="44"/>
      <c r="G15" s="25">
        <f t="shared" si="1"/>
        <v>0</v>
      </c>
      <c r="H15" s="29"/>
      <c r="I15" s="25">
        <f t="shared" si="2"/>
        <v>0</v>
      </c>
      <c r="J15" s="26"/>
      <c r="K15" s="27">
        <f t="shared" si="3"/>
        <v>0</v>
      </c>
      <c r="L15" s="2"/>
      <c r="M15" s="2"/>
      <c r="N15" s="2"/>
    </row>
    <row r="16" spans="1:52" ht="15" thickBot="1" x14ac:dyDescent="0.25">
      <c r="A16" s="125" t="s">
        <v>181</v>
      </c>
      <c r="B16" s="126" t="s">
        <v>164</v>
      </c>
      <c r="C16" s="127">
        <v>4</v>
      </c>
      <c r="D16" s="57">
        <v>1</v>
      </c>
      <c r="E16" s="58">
        <f t="shared" si="4"/>
        <v>4</v>
      </c>
      <c r="F16" s="57">
        <v>1</v>
      </c>
      <c r="G16" s="58">
        <f t="shared" si="1"/>
        <v>4</v>
      </c>
      <c r="H16" s="57">
        <v>1</v>
      </c>
      <c r="I16" s="58">
        <f t="shared" si="2"/>
        <v>4</v>
      </c>
      <c r="J16" s="59">
        <v>1</v>
      </c>
      <c r="K16" s="60">
        <f t="shared" si="3"/>
        <v>4</v>
      </c>
      <c r="L16" s="2"/>
      <c r="M16" s="2"/>
      <c r="N16" s="2"/>
    </row>
    <row r="17" spans="1:14" x14ac:dyDescent="0.2">
      <c r="A17" s="61"/>
      <c r="B17" s="61" t="s">
        <v>24</v>
      </c>
      <c r="C17" s="62"/>
      <c r="E17" s="63">
        <f>SUM(E5:E16)</f>
        <v>15.219999999999999</v>
      </c>
      <c r="F17" s="64"/>
      <c r="G17" s="63">
        <f>SUM(G5:G16)</f>
        <v>18.72</v>
      </c>
      <c r="H17" s="64"/>
      <c r="I17" s="63">
        <f>SUM(I5:I16)</f>
        <v>22.979999999999997</v>
      </c>
      <c r="J17" s="64"/>
      <c r="K17" s="63">
        <f>SUM(K5:K16)</f>
        <v>30.060000000000002</v>
      </c>
      <c r="L17" s="64"/>
      <c r="M17" s="2"/>
      <c r="N17" s="2"/>
    </row>
    <row r="18" spans="1:14" x14ac:dyDescent="0.2">
      <c r="B18" s="2" t="s">
        <v>25</v>
      </c>
      <c r="D18" s="11"/>
      <c r="E18" s="43">
        <f>E3</f>
        <v>55</v>
      </c>
      <c r="F18" s="11"/>
      <c r="G18" s="43">
        <f>G3</f>
        <v>67</v>
      </c>
      <c r="H18" s="11"/>
      <c r="I18" s="43">
        <f>I3</f>
        <v>85</v>
      </c>
      <c r="J18" s="11"/>
      <c r="K18" s="43">
        <f>K3</f>
        <v>115</v>
      </c>
      <c r="L18" s="2"/>
      <c r="M18" s="2"/>
      <c r="N18" s="2"/>
    </row>
    <row r="19" spans="1:14" x14ac:dyDescent="0.2">
      <c r="B19" s="2" t="s">
        <v>170</v>
      </c>
      <c r="C19" s="65">
        <v>0.73</v>
      </c>
      <c r="D19" s="11"/>
      <c r="E19" s="43">
        <f>E18*$C19</f>
        <v>40.15</v>
      </c>
      <c r="F19" s="11"/>
      <c r="G19" s="43">
        <f>G18*$C19</f>
        <v>48.91</v>
      </c>
      <c r="H19" s="11"/>
      <c r="I19" s="43">
        <f>I18*$C19</f>
        <v>62.05</v>
      </c>
      <c r="J19" s="11"/>
      <c r="K19" s="43">
        <f>K18*$C19</f>
        <v>83.95</v>
      </c>
      <c r="L19" s="2"/>
      <c r="M19" s="2"/>
      <c r="N19" s="2"/>
    </row>
    <row r="20" spans="1:14" x14ac:dyDescent="0.2">
      <c r="B20" s="2" t="s">
        <v>27</v>
      </c>
      <c r="C20" s="66">
        <v>0.5</v>
      </c>
      <c r="D20" s="11"/>
      <c r="E20" s="67">
        <f>E19*$C20</f>
        <v>20.074999999999999</v>
      </c>
      <c r="F20" s="11"/>
      <c r="G20" s="67">
        <f>G19*$C20</f>
        <v>24.454999999999998</v>
      </c>
      <c r="H20" s="11"/>
      <c r="I20" s="67">
        <f>I19*$C20</f>
        <v>31.024999999999999</v>
      </c>
      <c r="J20" s="11"/>
      <c r="K20" s="67">
        <f>K19*$C20</f>
        <v>41.975000000000001</v>
      </c>
      <c r="L20" s="2"/>
      <c r="M20" s="2"/>
      <c r="N20" s="2"/>
    </row>
    <row r="21" spans="1:14" x14ac:dyDescent="0.2">
      <c r="B21" s="2" t="s">
        <v>28</v>
      </c>
      <c r="C21" s="66">
        <v>0.5</v>
      </c>
      <c r="D21" s="11"/>
      <c r="E21" s="43">
        <f>E19*$C21</f>
        <v>20.074999999999999</v>
      </c>
      <c r="F21" s="11"/>
      <c r="G21" s="43">
        <f>G19*$C21</f>
        <v>24.454999999999998</v>
      </c>
      <c r="H21" s="11"/>
      <c r="I21" s="43">
        <f>I19*$C21</f>
        <v>31.024999999999999</v>
      </c>
      <c r="J21" s="11"/>
      <c r="K21" s="43">
        <f>K19*$C21</f>
        <v>41.975000000000001</v>
      </c>
      <c r="L21" s="2"/>
      <c r="M21" s="2"/>
      <c r="N21" s="2"/>
    </row>
    <row r="22" spans="1:14" x14ac:dyDescent="0.2">
      <c r="B22" s="68" t="s">
        <v>29</v>
      </c>
      <c r="C22" s="69"/>
      <c r="D22" s="11"/>
      <c r="E22" s="43">
        <f>E19-E17</f>
        <v>24.93</v>
      </c>
      <c r="F22" s="11"/>
      <c r="G22" s="43">
        <f>G19-G17</f>
        <v>30.189999999999998</v>
      </c>
      <c r="H22" s="11"/>
      <c r="I22" s="43">
        <f>I19-I17</f>
        <v>39.07</v>
      </c>
      <c r="J22" s="11"/>
      <c r="K22" s="43">
        <f>K19-K17</f>
        <v>53.89</v>
      </c>
      <c r="L22" s="2"/>
      <c r="M22" s="2"/>
      <c r="N22" s="2"/>
    </row>
    <row r="23" spans="1:14" x14ac:dyDescent="0.2">
      <c r="B23" s="68" t="s">
        <v>30</v>
      </c>
      <c r="C23" s="70">
        <v>-0.1</v>
      </c>
      <c r="D23" s="11"/>
      <c r="E23" s="43">
        <f>E18*C23</f>
        <v>-5.5</v>
      </c>
      <c r="F23" s="11"/>
      <c r="G23" s="43">
        <f>G18*C23</f>
        <v>-6.7</v>
      </c>
      <c r="H23" s="11"/>
      <c r="I23" s="43">
        <f>I18*C23</f>
        <v>-8.5</v>
      </c>
      <c r="J23" s="11"/>
      <c r="K23" s="43">
        <f>K18*C23</f>
        <v>-11.5</v>
      </c>
      <c r="L23" s="2"/>
      <c r="M23" s="2"/>
      <c r="N23" s="2"/>
    </row>
    <row r="24" spans="1:14" x14ac:dyDescent="0.2">
      <c r="B24" s="68" t="s">
        <v>31</v>
      </c>
      <c r="C24" s="71">
        <v>-2.75</v>
      </c>
      <c r="D24" s="11"/>
      <c r="E24" s="43">
        <f>C24</f>
        <v>-2.75</v>
      </c>
      <c r="F24" s="11"/>
      <c r="G24" s="43">
        <f>C24</f>
        <v>-2.75</v>
      </c>
      <c r="H24" s="11"/>
      <c r="I24" s="43">
        <f>C24</f>
        <v>-2.75</v>
      </c>
      <c r="J24" s="11"/>
      <c r="K24" s="43">
        <f>E24</f>
        <v>-2.75</v>
      </c>
      <c r="L24" s="2"/>
      <c r="M24" s="2"/>
      <c r="N24" s="2"/>
    </row>
    <row r="25" spans="1:14" x14ac:dyDescent="0.2">
      <c r="B25" s="68" t="s">
        <v>32</v>
      </c>
      <c r="C25" s="71">
        <v>-4.99</v>
      </c>
      <c r="D25" s="11"/>
      <c r="E25" s="43">
        <f>C25</f>
        <v>-4.99</v>
      </c>
      <c r="F25" s="11"/>
      <c r="G25" s="43">
        <f>C25</f>
        <v>-4.99</v>
      </c>
      <c r="H25" s="11"/>
      <c r="I25" s="43">
        <f>C25</f>
        <v>-4.99</v>
      </c>
      <c r="J25" s="11"/>
      <c r="K25" s="43">
        <f>E25</f>
        <v>-4.99</v>
      </c>
      <c r="L25" s="2"/>
      <c r="M25" s="2"/>
      <c r="N25" s="2"/>
    </row>
    <row r="26" spans="1:14" x14ac:dyDescent="0.2">
      <c r="A26" s="34"/>
      <c r="B26" s="72" t="s">
        <v>33</v>
      </c>
      <c r="C26" s="73">
        <v>-3</v>
      </c>
      <c r="D26" s="74"/>
      <c r="E26" s="75">
        <f>C26</f>
        <v>-3</v>
      </c>
      <c r="F26" s="74"/>
      <c r="G26" s="75">
        <f>C26</f>
        <v>-3</v>
      </c>
      <c r="H26" s="74"/>
      <c r="I26" s="75">
        <f>C26</f>
        <v>-3</v>
      </c>
      <c r="J26" s="74"/>
      <c r="K26" s="75">
        <f>E26</f>
        <v>-3</v>
      </c>
      <c r="L26" s="2"/>
      <c r="M26" s="2"/>
      <c r="N26" s="2"/>
    </row>
    <row r="27" spans="1:14" x14ac:dyDescent="0.2">
      <c r="A27" s="34"/>
      <c r="B27" s="76" t="s">
        <v>34</v>
      </c>
      <c r="C27" s="77"/>
      <c r="D27" s="74"/>
      <c r="E27" s="75">
        <f>SUM(E22:E26)</f>
        <v>8.69</v>
      </c>
      <c r="F27" s="34"/>
      <c r="G27" s="75">
        <f>SUM(G22:G26)</f>
        <v>12.749999999999998</v>
      </c>
      <c r="H27" s="34"/>
      <c r="I27" s="75">
        <f>SUM(I22:I26)</f>
        <v>19.829999999999998</v>
      </c>
      <c r="J27" s="34"/>
      <c r="K27" s="75">
        <f>SUM(K22:K26)</f>
        <v>31.65</v>
      </c>
      <c r="L27" s="2"/>
      <c r="M27" s="2"/>
      <c r="N27" s="2"/>
    </row>
    <row r="28" spans="1:14" x14ac:dyDescent="0.2">
      <c r="A28" s="34"/>
      <c r="B28" s="34" t="s">
        <v>35</v>
      </c>
      <c r="C28" s="34"/>
      <c r="D28" s="78"/>
      <c r="E28" s="79">
        <f>E27/E18</f>
        <v>0.158</v>
      </c>
      <c r="F28" s="34"/>
      <c r="G28" s="79">
        <f>G27/G18</f>
        <v>0.19029850746268653</v>
      </c>
      <c r="H28" s="34"/>
      <c r="I28" s="79">
        <f>I27/I18</f>
        <v>0.23329411764705879</v>
      </c>
      <c r="J28" s="34"/>
      <c r="K28" s="79">
        <f>K27/K18</f>
        <v>0.2752173913043478</v>
      </c>
      <c r="L28" s="2"/>
      <c r="M28" s="2"/>
      <c r="N28" s="2"/>
    </row>
    <row r="29" spans="1:14" x14ac:dyDescent="0.2">
      <c r="A29" s="34"/>
      <c r="B29" s="34"/>
      <c r="C29" s="34"/>
      <c r="D29" s="78"/>
      <c r="E29" s="78"/>
      <c r="F29" s="78"/>
      <c r="G29" s="78"/>
      <c r="H29" s="78"/>
      <c r="I29" s="78"/>
      <c r="J29" s="78"/>
      <c r="K29" s="78"/>
      <c r="L29" s="2"/>
      <c r="M29" s="2"/>
      <c r="N29" s="2"/>
    </row>
    <row r="30" spans="1:14" x14ac:dyDescent="0.2">
      <c r="A30" s="34"/>
      <c r="B30" s="80" t="s">
        <v>36</v>
      </c>
      <c r="C30" s="81"/>
      <c r="D30" s="82"/>
      <c r="E30" s="83">
        <f>E17/E18</f>
        <v>0.27672727272727271</v>
      </c>
      <c r="F30" s="81"/>
      <c r="G30" s="83">
        <f>G17/G18</f>
        <v>0.27940298507462685</v>
      </c>
      <c r="H30" s="81"/>
      <c r="I30" s="84">
        <f>I17/I18</f>
        <v>0.27035294117647057</v>
      </c>
      <c r="J30" s="81"/>
      <c r="K30" s="84">
        <f>K17/K18</f>
        <v>0.26139130434782609</v>
      </c>
      <c r="L30" s="2"/>
      <c r="M30" s="2"/>
      <c r="N30" s="2"/>
    </row>
    <row r="31" spans="1:14" x14ac:dyDescent="0.2">
      <c r="D31" s="85"/>
      <c r="E31" s="86"/>
      <c r="G31" s="86"/>
      <c r="I31" s="86"/>
      <c r="K31" s="86"/>
      <c r="L31" s="87"/>
      <c r="M31" s="87"/>
      <c r="N31" s="2"/>
    </row>
    <row r="32" spans="1:14" x14ac:dyDescent="0.2">
      <c r="C32" s="5"/>
      <c r="D32" s="88" t="s">
        <v>37</v>
      </c>
      <c r="E32" s="89" t="s">
        <v>38</v>
      </c>
      <c r="F32" s="88" t="s">
        <v>37</v>
      </c>
      <c r="G32" s="89" t="s">
        <v>38</v>
      </c>
      <c r="H32" s="88" t="s">
        <v>37</v>
      </c>
      <c r="I32" s="89" t="s">
        <v>38</v>
      </c>
      <c r="J32" s="88" t="s">
        <v>37</v>
      </c>
      <c r="K32" s="89" t="s">
        <v>38</v>
      </c>
      <c r="L32" s="87"/>
      <c r="M32" s="87"/>
      <c r="N32" s="2"/>
    </row>
    <row r="33" spans="1:14" x14ac:dyDescent="0.2">
      <c r="C33" s="90" t="s">
        <v>39</v>
      </c>
      <c r="D33" s="91">
        <v>14</v>
      </c>
      <c r="E33" s="92">
        <f>D33*2.54</f>
        <v>35.56</v>
      </c>
      <c r="F33" s="91">
        <v>16</v>
      </c>
      <c r="G33" s="92">
        <f>F33*2.54</f>
        <v>40.64</v>
      </c>
      <c r="H33" s="91">
        <v>19</v>
      </c>
      <c r="I33" s="92">
        <f>H33*2.54</f>
        <v>48.26</v>
      </c>
      <c r="J33" s="91">
        <v>20</v>
      </c>
      <c r="K33" s="92">
        <f>J33*2.54</f>
        <v>50.8</v>
      </c>
      <c r="L33" s="87"/>
      <c r="M33" s="87"/>
      <c r="N33" s="2"/>
    </row>
    <row r="34" spans="1:14" x14ac:dyDescent="0.2">
      <c r="C34" s="90" t="s">
        <v>40</v>
      </c>
      <c r="D34" s="91">
        <v>15</v>
      </c>
      <c r="E34" s="92">
        <f>D34*2.54</f>
        <v>38.1</v>
      </c>
      <c r="F34" s="91">
        <v>15</v>
      </c>
      <c r="G34" s="92">
        <f>F34*2.54</f>
        <v>38.1</v>
      </c>
      <c r="H34" s="91">
        <v>17</v>
      </c>
      <c r="I34" s="92">
        <f>H34*2.54</f>
        <v>43.18</v>
      </c>
      <c r="J34" s="91">
        <v>18</v>
      </c>
      <c r="K34" s="92">
        <f>J34*2.54</f>
        <v>45.72</v>
      </c>
    </row>
    <row r="35" spans="1:14" s="14" customForma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4" s="14" customFormat="1" x14ac:dyDescent="0.2">
      <c r="A36" s="5"/>
      <c r="B36" s="5"/>
      <c r="C36" s="2"/>
      <c r="D36" s="2"/>
      <c r="E36" s="2"/>
      <c r="F36" s="2"/>
      <c r="G36" s="2"/>
      <c r="H36" s="2"/>
      <c r="I36" s="2"/>
      <c r="J36" s="2"/>
      <c r="K36" s="2"/>
    </row>
    <row r="37" spans="1:14" s="14" customFormat="1" x14ac:dyDescent="0.2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</row>
    <row r="38" spans="1:14" s="14" customFormat="1" x14ac:dyDescent="0.2">
      <c r="A38" s="5"/>
      <c r="B38" s="5"/>
      <c r="C38" s="5"/>
      <c r="D38" s="5"/>
      <c r="E38" s="93">
        <v>0.4</v>
      </c>
      <c r="F38" s="2"/>
      <c r="G38" s="93">
        <v>0.4</v>
      </c>
      <c r="H38" s="2"/>
      <c r="I38" s="93">
        <v>0.2</v>
      </c>
      <c r="J38" s="2"/>
      <c r="K38" s="93">
        <v>0.2</v>
      </c>
    </row>
    <row r="39" spans="1:14" s="14" customFormat="1" x14ac:dyDescent="0.2">
      <c r="A39" s="281"/>
      <c r="B39" s="282"/>
      <c r="C39" s="282"/>
      <c r="D39" s="2"/>
      <c r="E39" s="43" t="e">
        <f>E38*#REF!</f>
        <v>#REF!</v>
      </c>
      <c r="F39" s="2"/>
      <c r="G39" s="43" t="e">
        <f>G38*#REF!</f>
        <v>#REF!</v>
      </c>
      <c r="H39" s="2"/>
      <c r="I39" s="43" t="e">
        <f>I38*#REF!</f>
        <v>#REF!</v>
      </c>
      <c r="J39" s="2"/>
      <c r="K39" s="43" t="e">
        <f>K38*#REF!</f>
        <v>#REF!</v>
      </c>
    </row>
    <row r="40" spans="1:14" s="14" customFormat="1" x14ac:dyDescent="0.2">
      <c r="A40" s="284" t="s">
        <v>171</v>
      </c>
      <c r="B40" s="284"/>
      <c r="C40" s="284"/>
      <c r="D40" s="34"/>
      <c r="E40" s="34"/>
      <c r="F40" s="34"/>
      <c r="G40" s="4"/>
    </row>
    <row r="41" spans="1:14" s="14" customFormat="1" x14ac:dyDescent="0.2">
      <c r="A41" s="161"/>
      <c r="B41" s="34"/>
      <c r="C41" s="262" t="s">
        <v>144</v>
      </c>
      <c r="D41" s="34"/>
      <c r="E41" s="262" t="s">
        <v>172</v>
      </c>
      <c r="F41" s="34"/>
      <c r="G41" s="95"/>
    </row>
    <row r="42" spans="1:14" s="14" customFormat="1" x14ac:dyDescent="0.2">
      <c r="A42" s="263"/>
      <c r="B42" s="30" t="s">
        <v>44</v>
      </c>
      <c r="C42" s="28">
        <v>0.76</v>
      </c>
      <c r="D42" s="110">
        <f>C42-E42</f>
        <v>3.0000000000000027E-2</v>
      </c>
      <c r="E42" s="28">
        <v>0.73</v>
      </c>
      <c r="F42" s="34"/>
      <c r="G42" s="4"/>
    </row>
    <row r="43" spans="1:14" s="14" customFormat="1" x14ac:dyDescent="0.2">
      <c r="A43" s="263"/>
      <c r="B43" s="30" t="s">
        <v>45</v>
      </c>
      <c r="C43" s="28">
        <v>1.51</v>
      </c>
      <c r="D43" s="110">
        <f t="shared" ref="D43:D114" si="5">C43-E43</f>
        <v>0.10000000000000009</v>
      </c>
      <c r="E43" s="28">
        <v>1.41</v>
      </c>
      <c r="F43" s="34"/>
      <c r="G43" s="4"/>
    </row>
    <row r="44" spans="1:14" s="14" customFormat="1" x14ac:dyDescent="0.2">
      <c r="A44" s="263"/>
      <c r="B44" s="30" t="s">
        <v>145</v>
      </c>
      <c r="C44" s="28">
        <v>0.85</v>
      </c>
      <c r="D44" s="110"/>
      <c r="E44" s="28"/>
      <c r="F44" s="34"/>
      <c r="G44" s="4"/>
    </row>
    <row r="45" spans="1:14" s="14" customFormat="1" x14ac:dyDescent="0.2">
      <c r="A45" s="263"/>
      <c r="B45" s="30" t="s">
        <v>9</v>
      </c>
      <c r="C45" s="28">
        <v>0.61</v>
      </c>
      <c r="D45" s="110">
        <f t="shared" si="5"/>
        <v>4.0000000000000036E-2</v>
      </c>
      <c r="E45" s="28">
        <v>0.56999999999999995</v>
      </c>
      <c r="F45" s="34"/>
      <c r="G45" s="4"/>
    </row>
    <row r="46" spans="1:14" s="14" customFormat="1" x14ac:dyDescent="0.2">
      <c r="A46" s="263"/>
      <c r="B46" s="30" t="s">
        <v>146</v>
      </c>
      <c r="C46" s="28">
        <v>0.85</v>
      </c>
      <c r="D46" s="110"/>
      <c r="E46" s="28"/>
      <c r="F46" s="34"/>
      <c r="G46" s="4"/>
    </row>
    <row r="47" spans="1:14" s="14" customFormat="1" x14ac:dyDescent="0.2">
      <c r="A47" s="263"/>
      <c r="B47" s="30" t="s">
        <v>46</v>
      </c>
      <c r="C47" s="28">
        <v>0.61</v>
      </c>
      <c r="D47" s="110">
        <f t="shared" si="5"/>
        <v>4.0000000000000036E-2</v>
      </c>
      <c r="E47" s="28">
        <v>0.56999999999999995</v>
      </c>
      <c r="F47" s="34"/>
      <c r="G47" s="4"/>
    </row>
    <row r="48" spans="1:14" s="14" customFormat="1" x14ac:dyDescent="0.2">
      <c r="A48" s="263"/>
      <c r="B48" s="30" t="s">
        <v>47</v>
      </c>
      <c r="C48" s="28">
        <v>0.61</v>
      </c>
      <c r="D48" s="110">
        <f t="shared" si="5"/>
        <v>4.0000000000000036E-2</v>
      </c>
      <c r="E48" s="28">
        <v>0.56999999999999995</v>
      </c>
      <c r="F48" s="34"/>
      <c r="G48" s="4"/>
    </row>
    <row r="49" spans="1:7" s="14" customFormat="1" x14ac:dyDescent="0.2">
      <c r="A49" s="263"/>
      <c r="B49" s="30" t="s">
        <v>173</v>
      </c>
      <c r="C49" s="28">
        <v>1.1000000000000001</v>
      </c>
      <c r="D49" s="110"/>
      <c r="E49" s="28"/>
      <c r="F49" s="34"/>
      <c r="G49" s="4"/>
    </row>
    <row r="50" spans="1:7" s="14" customFormat="1" x14ac:dyDescent="0.2">
      <c r="A50" s="263"/>
      <c r="B50" s="30" t="s">
        <v>174</v>
      </c>
      <c r="C50" s="28">
        <v>1.37</v>
      </c>
      <c r="D50" s="110"/>
      <c r="E50" s="28"/>
      <c r="F50" s="34"/>
      <c r="G50" s="4"/>
    </row>
    <row r="51" spans="1:7" s="14" customFormat="1" x14ac:dyDescent="0.2">
      <c r="A51" s="263"/>
      <c r="B51" s="30" t="s">
        <v>147</v>
      </c>
      <c r="C51" s="28">
        <v>2.41</v>
      </c>
      <c r="D51" s="110">
        <f t="shared" si="5"/>
        <v>0.14000000000000012</v>
      </c>
      <c r="E51" s="28">
        <v>2.27</v>
      </c>
      <c r="F51" s="34"/>
      <c r="G51" s="4"/>
    </row>
    <row r="52" spans="1:7" s="14" customFormat="1" x14ac:dyDescent="0.2">
      <c r="A52" s="263"/>
      <c r="B52" s="30" t="s">
        <v>17</v>
      </c>
      <c r="C52" s="28">
        <v>1.36</v>
      </c>
      <c r="D52" s="110">
        <f>C52-E52</f>
        <v>0.15000000000000013</v>
      </c>
      <c r="E52" s="28">
        <v>1.21</v>
      </c>
      <c r="F52" s="34"/>
      <c r="G52" s="4"/>
    </row>
    <row r="53" spans="1:7" s="14" customFormat="1" x14ac:dyDescent="0.2">
      <c r="A53" s="263"/>
      <c r="B53" s="30" t="s">
        <v>175</v>
      </c>
      <c r="C53" s="28">
        <v>0.9</v>
      </c>
      <c r="D53" s="110">
        <f>C53-E53</f>
        <v>0.9</v>
      </c>
      <c r="E53" s="28"/>
      <c r="F53" s="34"/>
      <c r="G53" s="4"/>
    </row>
    <row r="54" spans="1:7" s="14" customFormat="1" x14ac:dyDescent="0.2">
      <c r="A54" s="263"/>
      <c r="B54" s="110" t="s">
        <v>51</v>
      </c>
      <c r="C54" s="28">
        <v>1.29</v>
      </c>
      <c r="D54" s="110">
        <f>C54-E54</f>
        <v>5.0000000000000044E-2</v>
      </c>
      <c r="E54" s="28">
        <v>1.24</v>
      </c>
      <c r="F54" s="34"/>
      <c r="G54" s="4"/>
    </row>
    <row r="55" spans="1:7" s="14" customFormat="1" x14ac:dyDescent="0.2">
      <c r="A55" s="263" t="s">
        <v>52</v>
      </c>
      <c r="B55" s="30" t="s">
        <v>53</v>
      </c>
      <c r="C55" s="28">
        <v>2</v>
      </c>
      <c r="D55" s="110">
        <f t="shared" si="5"/>
        <v>2.0000000000000018E-2</v>
      </c>
      <c r="E55" s="28">
        <v>1.98</v>
      </c>
      <c r="F55" s="34"/>
      <c r="G55" s="4"/>
    </row>
    <row r="56" spans="1:7" s="14" customFormat="1" x14ac:dyDescent="0.2">
      <c r="A56" s="263" t="s">
        <v>8</v>
      </c>
      <c r="B56" s="30" t="s">
        <v>54</v>
      </c>
      <c r="C56" s="28">
        <v>1.57</v>
      </c>
      <c r="D56" s="110"/>
      <c r="E56" s="28">
        <v>1.46</v>
      </c>
      <c r="F56" s="34"/>
      <c r="G56" s="4"/>
    </row>
    <row r="57" spans="1:7" s="14" customFormat="1" x14ac:dyDescent="0.2">
      <c r="A57" s="263" t="s">
        <v>68</v>
      </c>
      <c r="B57" s="30" t="s">
        <v>53</v>
      </c>
      <c r="C57" s="28">
        <v>6.02</v>
      </c>
      <c r="D57" s="110">
        <f t="shared" si="5"/>
        <v>0.83999999999999986</v>
      </c>
      <c r="E57" s="28">
        <v>5.18</v>
      </c>
      <c r="F57" s="34"/>
      <c r="G57" s="4"/>
    </row>
    <row r="58" spans="1:7" s="14" customFormat="1" x14ac:dyDescent="0.2">
      <c r="A58" s="161" t="s">
        <v>16</v>
      </c>
      <c r="B58" s="14" t="s">
        <v>53</v>
      </c>
      <c r="C58" s="28">
        <v>6.49</v>
      </c>
      <c r="D58" s="110">
        <f t="shared" si="5"/>
        <v>0.54</v>
      </c>
      <c r="E58" s="28">
        <v>5.95</v>
      </c>
      <c r="F58" s="34"/>
      <c r="G58" s="4"/>
    </row>
    <row r="59" spans="1:7" s="14" customFormat="1" x14ac:dyDescent="0.2">
      <c r="A59" s="263" t="s">
        <v>55</v>
      </c>
      <c r="B59" s="30" t="s">
        <v>53</v>
      </c>
      <c r="C59" s="28">
        <v>1.98</v>
      </c>
      <c r="D59" s="110">
        <f t="shared" si="5"/>
        <v>8.0000000000000071E-2</v>
      </c>
      <c r="E59" s="28">
        <v>1.9</v>
      </c>
      <c r="F59" s="34"/>
      <c r="G59" s="4"/>
    </row>
    <row r="60" spans="1:7" s="14" customFormat="1" x14ac:dyDescent="0.2">
      <c r="A60" s="263"/>
      <c r="B60" s="30" t="s">
        <v>56</v>
      </c>
      <c r="C60" s="28">
        <v>0.91</v>
      </c>
      <c r="D60" s="110">
        <f t="shared" si="5"/>
        <v>3.0000000000000027E-2</v>
      </c>
      <c r="E60" s="28">
        <v>0.88</v>
      </c>
      <c r="F60" s="34"/>
      <c r="G60" s="4"/>
    </row>
    <row r="61" spans="1:7" s="14" customFormat="1" x14ac:dyDescent="0.2">
      <c r="A61" s="263"/>
      <c r="B61" s="30" t="s">
        <v>57</v>
      </c>
      <c r="C61" s="28">
        <v>0.92</v>
      </c>
      <c r="D61" s="110">
        <f t="shared" si="5"/>
        <v>4.0000000000000036E-2</v>
      </c>
      <c r="E61" s="28">
        <v>0.88</v>
      </c>
      <c r="F61" s="34"/>
      <c r="G61" s="4"/>
    </row>
    <row r="62" spans="1:7" s="14" customFormat="1" x14ac:dyDescent="0.2">
      <c r="A62" s="263"/>
      <c r="B62" s="30" t="s">
        <v>58</v>
      </c>
      <c r="C62" s="28">
        <v>1.51</v>
      </c>
      <c r="D62" s="110">
        <f t="shared" si="5"/>
        <v>0.10000000000000009</v>
      </c>
      <c r="E62" s="28">
        <v>1.41</v>
      </c>
      <c r="F62" s="34"/>
      <c r="G62" s="4"/>
    </row>
    <row r="63" spans="1:7" s="14" customFormat="1" x14ac:dyDescent="0.2">
      <c r="A63" s="263"/>
      <c r="B63" s="30" t="s">
        <v>148</v>
      </c>
      <c r="C63" s="28">
        <v>0.91</v>
      </c>
      <c r="D63" s="110"/>
      <c r="E63" s="28"/>
      <c r="F63" s="34"/>
      <c r="G63" s="4"/>
    </row>
    <row r="64" spans="1:7" s="14" customFormat="1" x14ac:dyDescent="0.2">
      <c r="A64" s="263"/>
      <c r="B64" s="30" t="s">
        <v>149</v>
      </c>
      <c r="C64" s="28">
        <v>1.62</v>
      </c>
      <c r="D64" s="110">
        <f t="shared" si="5"/>
        <v>0.35000000000000009</v>
      </c>
      <c r="E64" s="28">
        <v>1.27</v>
      </c>
      <c r="F64" s="34"/>
      <c r="G64" s="4"/>
    </row>
    <row r="65" spans="1:7" s="14" customFormat="1" x14ac:dyDescent="0.2">
      <c r="A65" s="263"/>
      <c r="B65" s="30" t="s">
        <v>59</v>
      </c>
      <c r="C65" s="28">
        <v>1.1000000000000001</v>
      </c>
      <c r="D65" s="110">
        <f t="shared" si="5"/>
        <v>1.1000000000000001</v>
      </c>
      <c r="E65" s="28"/>
      <c r="F65" s="34"/>
      <c r="G65" s="4"/>
    </row>
    <row r="66" spans="1:7" s="14" customFormat="1" x14ac:dyDescent="0.2">
      <c r="A66" s="263"/>
      <c r="B66" s="30" t="s">
        <v>60</v>
      </c>
      <c r="C66" s="28"/>
      <c r="D66" s="110"/>
      <c r="E66" s="28"/>
      <c r="F66" s="34"/>
      <c r="G66" s="4"/>
    </row>
    <row r="67" spans="1:7" s="14" customFormat="1" x14ac:dyDescent="0.2">
      <c r="A67" s="263"/>
      <c r="B67" s="264" t="s">
        <v>61</v>
      </c>
      <c r="C67" s="28">
        <v>0.79</v>
      </c>
      <c r="D67" s="110">
        <f t="shared" si="5"/>
        <v>6.0000000000000053E-2</v>
      </c>
      <c r="E67" s="28">
        <v>0.73</v>
      </c>
      <c r="F67" s="34"/>
      <c r="G67" s="4"/>
    </row>
    <row r="68" spans="1:7" s="14" customFormat="1" x14ac:dyDescent="0.2">
      <c r="A68" s="263"/>
      <c r="B68" s="30" t="s">
        <v>62</v>
      </c>
      <c r="C68" s="28">
        <v>2.42</v>
      </c>
      <c r="D68" s="110">
        <f t="shared" si="5"/>
        <v>2.0000000000000018E-2</v>
      </c>
      <c r="E68" s="28">
        <v>2.4</v>
      </c>
      <c r="F68" s="34"/>
      <c r="G68" s="4"/>
    </row>
    <row r="69" spans="1:7" s="14" customFormat="1" x14ac:dyDescent="0.2">
      <c r="A69" s="263"/>
      <c r="B69" s="30" t="s">
        <v>63</v>
      </c>
      <c r="C69" s="28">
        <v>0.56000000000000005</v>
      </c>
      <c r="D69" s="110">
        <f t="shared" si="5"/>
        <v>2.0000000000000018E-2</v>
      </c>
      <c r="E69" s="28">
        <v>0.54</v>
      </c>
      <c r="F69" s="34"/>
      <c r="G69" s="4"/>
    </row>
    <row r="70" spans="1:7" s="14" customFormat="1" x14ac:dyDescent="0.2">
      <c r="A70" s="263"/>
      <c r="B70" s="30" t="s">
        <v>150</v>
      </c>
      <c r="C70" s="28">
        <v>2.64</v>
      </c>
      <c r="D70" s="110">
        <f t="shared" si="5"/>
        <v>0.22999999999999998</v>
      </c>
      <c r="E70" s="28">
        <v>2.41</v>
      </c>
      <c r="F70" s="34"/>
      <c r="G70" s="4"/>
    </row>
    <row r="71" spans="1:7" s="14" customFormat="1" x14ac:dyDescent="0.2">
      <c r="A71" s="263"/>
      <c r="B71" s="30" t="s">
        <v>64</v>
      </c>
      <c r="C71" s="28">
        <v>0.67</v>
      </c>
      <c r="D71" s="110">
        <f t="shared" si="5"/>
        <v>7.0000000000000062E-2</v>
      </c>
      <c r="E71" s="28">
        <v>0.6</v>
      </c>
      <c r="F71" s="34"/>
      <c r="G71" s="4"/>
    </row>
    <row r="72" spans="1:7" s="14" customFormat="1" x14ac:dyDescent="0.2">
      <c r="A72" s="263" t="s">
        <v>68</v>
      </c>
      <c r="B72" s="30" t="s">
        <v>151</v>
      </c>
      <c r="C72" s="28">
        <v>2.13</v>
      </c>
      <c r="D72" s="110">
        <f t="shared" si="5"/>
        <v>0.15999999999999992</v>
      </c>
      <c r="E72" s="28">
        <v>1.97</v>
      </c>
      <c r="F72" s="34"/>
      <c r="G72" s="4"/>
    </row>
    <row r="73" spans="1:7" s="14" customFormat="1" x14ac:dyDescent="0.2">
      <c r="A73" s="263" t="s">
        <v>55</v>
      </c>
      <c r="B73" s="34" t="s">
        <v>151</v>
      </c>
      <c r="C73" s="28">
        <v>2.13</v>
      </c>
      <c r="D73" s="110">
        <f t="shared" si="5"/>
        <v>0.24</v>
      </c>
      <c r="E73" s="28">
        <v>1.89</v>
      </c>
      <c r="F73" s="34"/>
      <c r="G73" s="4"/>
    </row>
    <row r="74" spans="1:7" s="14" customFormat="1" x14ac:dyDescent="0.2">
      <c r="A74" s="263" t="s">
        <v>55</v>
      </c>
      <c r="B74" s="34" t="s">
        <v>65</v>
      </c>
      <c r="C74" s="28" t="s">
        <v>152</v>
      </c>
      <c r="D74" s="110"/>
      <c r="E74" s="28"/>
      <c r="F74" s="34"/>
      <c r="G74" s="4"/>
    </row>
    <row r="75" spans="1:7" s="14" customFormat="1" x14ac:dyDescent="0.2">
      <c r="A75" s="263"/>
      <c r="B75" s="34" t="s">
        <v>66</v>
      </c>
      <c r="C75" s="28">
        <v>1.9</v>
      </c>
      <c r="D75" s="110"/>
      <c r="E75" s="28"/>
      <c r="F75" s="34"/>
      <c r="G75" s="4"/>
    </row>
    <row r="76" spans="1:7" s="14" customFormat="1" x14ac:dyDescent="0.2">
      <c r="A76" s="265"/>
      <c r="B76" s="266" t="s">
        <v>153</v>
      </c>
      <c r="C76" s="28">
        <v>1.4</v>
      </c>
      <c r="D76" s="110">
        <f t="shared" si="5"/>
        <v>0.51999999999999991</v>
      </c>
      <c r="E76" s="28">
        <v>0.88</v>
      </c>
      <c r="F76" s="34"/>
      <c r="G76" s="4"/>
    </row>
    <row r="77" spans="1:7" s="14" customFormat="1" x14ac:dyDescent="0.2">
      <c r="A77" s="267" t="s">
        <v>14</v>
      </c>
      <c r="B77" s="30" t="s">
        <v>11</v>
      </c>
      <c r="C77" s="28">
        <v>1.07</v>
      </c>
      <c r="D77" s="110">
        <f t="shared" si="5"/>
        <v>3.0000000000000027E-2</v>
      </c>
      <c r="E77" s="28">
        <v>1.04</v>
      </c>
      <c r="F77" s="34"/>
      <c r="G77" s="4"/>
    </row>
    <row r="78" spans="1:7" s="14" customFormat="1" x14ac:dyDescent="0.2">
      <c r="A78" s="267" t="s">
        <v>12</v>
      </c>
      <c r="B78" s="30" t="s">
        <v>11</v>
      </c>
      <c r="C78" s="28">
        <v>1.0900000000000001</v>
      </c>
      <c r="D78" s="110">
        <f t="shared" si="5"/>
        <v>5.0000000000000044E-2</v>
      </c>
      <c r="E78" s="28">
        <v>1.04</v>
      </c>
      <c r="F78" s="34"/>
      <c r="G78" s="4"/>
    </row>
    <row r="79" spans="1:7" s="14" customFormat="1" x14ac:dyDescent="0.2">
      <c r="A79" s="267" t="s">
        <v>67</v>
      </c>
      <c r="B79" s="30" t="s">
        <v>11</v>
      </c>
      <c r="C79" s="28">
        <v>1.18</v>
      </c>
      <c r="D79" s="110">
        <f t="shared" si="5"/>
        <v>4.0000000000000036E-2</v>
      </c>
      <c r="E79" s="28">
        <v>1.1399999999999999</v>
      </c>
      <c r="F79" s="34"/>
      <c r="G79" s="4"/>
    </row>
    <row r="80" spans="1:7" s="14" customFormat="1" x14ac:dyDescent="0.2">
      <c r="A80" s="267" t="s">
        <v>68</v>
      </c>
      <c r="B80" s="30" t="s">
        <v>11</v>
      </c>
      <c r="C80" s="28">
        <v>1.18</v>
      </c>
      <c r="D80" s="110">
        <f t="shared" si="5"/>
        <v>4.0000000000000036E-2</v>
      </c>
      <c r="E80" s="28">
        <v>1.1399999999999999</v>
      </c>
      <c r="F80" s="34"/>
      <c r="G80" s="4"/>
    </row>
    <row r="81" spans="1:7" s="14" customFormat="1" x14ac:dyDescent="0.2">
      <c r="A81" s="267" t="s">
        <v>69</v>
      </c>
      <c r="B81" s="30" t="s">
        <v>11</v>
      </c>
      <c r="C81" s="28">
        <v>1.18</v>
      </c>
      <c r="D81" s="110">
        <f t="shared" si="5"/>
        <v>4.0000000000000036E-2</v>
      </c>
      <c r="E81" s="28">
        <v>1.1399999999999999</v>
      </c>
      <c r="F81" s="34"/>
      <c r="G81" s="4"/>
    </row>
    <row r="82" spans="1:7" s="14" customFormat="1" x14ac:dyDescent="0.2">
      <c r="A82" s="267" t="s">
        <v>55</v>
      </c>
      <c r="B82" s="30" t="s">
        <v>11</v>
      </c>
      <c r="C82" s="28">
        <v>1.18</v>
      </c>
      <c r="D82" s="110">
        <f t="shared" si="5"/>
        <v>4.0000000000000036E-2</v>
      </c>
      <c r="E82" s="28">
        <v>1.1399999999999999</v>
      </c>
      <c r="F82" s="34"/>
      <c r="G82" s="4"/>
    </row>
    <row r="83" spans="1:7" s="14" customFormat="1" x14ac:dyDescent="0.2">
      <c r="A83" s="268" t="s">
        <v>70</v>
      </c>
      <c r="B83" s="269" t="s">
        <v>11</v>
      </c>
      <c r="C83" s="28">
        <v>1.54</v>
      </c>
      <c r="D83" s="110">
        <f t="shared" si="5"/>
        <v>4.0000000000000036E-2</v>
      </c>
      <c r="E83" s="28">
        <v>1.5</v>
      </c>
      <c r="F83" s="34"/>
      <c r="G83" s="4"/>
    </row>
    <row r="84" spans="1:7" s="14" customFormat="1" x14ac:dyDescent="0.2">
      <c r="A84" s="263"/>
      <c r="B84" s="30" t="s">
        <v>18</v>
      </c>
      <c r="C84" s="28">
        <v>1.49</v>
      </c>
      <c r="D84" s="110">
        <f t="shared" si="5"/>
        <v>0.20999999999999996</v>
      </c>
      <c r="E84" s="28">
        <v>1.28</v>
      </c>
      <c r="F84" s="34"/>
      <c r="G84" s="4"/>
    </row>
    <row r="85" spans="1:7" s="14" customFormat="1" x14ac:dyDescent="0.2">
      <c r="A85" s="263"/>
      <c r="B85" s="30" t="s">
        <v>71</v>
      </c>
      <c r="C85" s="28">
        <v>0.64</v>
      </c>
      <c r="D85" s="110">
        <f t="shared" si="5"/>
        <v>7.0000000000000062E-2</v>
      </c>
      <c r="E85" s="28">
        <v>0.56999999999999995</v>
      </c>
      <c r="F85" s="34"/>
      <c r="G85" s="4"/>
    </row>
    <row r="86" spans="1:7" s="14" customFormat="1" x14ac:dyDescent="0.2">
      <c r="A86" s="263"/>
      <c r="B86" s="30" t="s">
        <v>72</v>
      </c>
      <c r="C86" s="28">
        <v>0.9</v>
      </c>
      <c r="D86" s="110">
        <f t="shared" si="5"/>
        <v>0.25</v>
      </c>
      <c r="E86" s="28">
        <v>0.65</v>
      </c>
      <c r="F86" s="34"/>
      <c r="G86" s="4"/>
    </row>
    <row r="87" spans="1:7" s="14" customFormat="1" x14ac:dyDescent="0.2">
      <c r="A87" s="263"/>
      <c r="B87" s="30" t="s">
        <v>73</v>
      </c>
      <c r="C87" s="28">
        <v>1.1200000000000001</v>
      </c>
      <c r="D87" s="110">
        <f t="shared" si="5"/>
        <v>0.12000000000000011</v>
      </c>
      <c r="E87" s="28">
        <v>1</v>
      </c>
      <c r="F87" s="34"/>
      <c r="G87" s="4"/>
    </row>
    <row r="88" spans="1:7" s="14" customFormat="1" x14ac:dyDescent="0.2">
      <c r="A88" s="263"/>
      <c r="B88" s="30" t="s">
        <v>74</v>
      </c>
      <c r="C88" s="28">
        <v>0.56999999999999995</v>
      </c>
      <c r="D88" s="110">
        <f t="shared" si="5"/>
        <v>1.9999999999999907E-2</v>
      </c>
      <c r="E88" s="28">
        <v>0.55000000000000004</v>
      </c>
      <c r="F88" s="34"/>
      <c r="G88" s="4"/>
    </row>
    <row r="89" spans="1:7" s="14" customFormat="1" x14ac:dyDescent="0.2">
      <c r="A89" s="263"/>
      <c r="B89" s="30" t="s">
        <v>154</v>
      </c>
      <c r="C89" s="28">
        <v>2.13</v>
      </c>
      <c r="D89" s="110">
        <f t="shared" si="5"/>
        <v>0.15999999999999992</v>
      </c>
      <c r="E89" s="28">
        <v>1.97</v>
      </c>
      <c r="F89" s="34"/>
      <c r="G89" s="4"/>
    </row>
    <row r="90" spans="1:7" s="14" customFormat="1" x14ac:dyDescent="0.2">
      <c r="A90" s="263"/>
      <c r="B90" s="30" t="s">
        <v>155</v>
      </c>
      <c r="C90" s="28"/>
      <c r="D90" s="110">
        <f t="shared" si="5"/>
        <v>-2.99</v>
      </c>
      <c r="E90" s="28">
        <v>2.99</v>
      </c>
      <c r="F90" s="34"/>
      <c r="G90" s="4"/>
    </row>
    <row r="91" spans="1:7" s="14" customFormat="1" x14ac:dyDescent="0.2">
      <c r="A91" s="263"/>
      <c r="B91" s="30" t="s">
        <v>76</v>
      </c>
      <c r="C91" s="28">
        <v>0.69</v>
      </c>
      <c r="D91" s="110">
        <f t="shared" si="5"/>
        <v>5.9999999999999942E-2</v>
      </c>
      <c r="E91" s="28">
        <v>0.63</v>
      </c>
      <c r="F91" s="34"/>
      <c r="G91" s="4"/>
    </row>
    <row r="92" spans="1:7" s="14" customFormat="1" x14ac:dyDescent="0.2">
      <c r="A92" s="263"/>
      <c r="B92" s="30" t="s">
        <v>156</v>
      </c>
      <c r="C92" s="28"/>
      <c r="D92" s="110"/>
      <c r="E92" s="28"/>
      <c r="F92" s="34"/>
      <c r="G92" s="4"/>
    </row>
    <row r="93" spans="1:7" s="14" customFormat="1" x14ac:dyDescent="0.2">
      <c r="A93" s="263"/>
      <c r="B93" s="34" t="s">
        <v>77</v>
      </c>
      <c r="C93" s="28">
        <v>1.19</v>
      </c>
      <c r="D93" s="110">
        <f t="shared" si="5"/>
        <v>0.1399999999999999</v>
      </c>
      <c r="E93" s="28">
        <v>1.05</v>
      </c>
      <c r="F93" s="34"/>
      <c r="G93" s="4"/>
    </row>
    <row r="94" spans="1:7" s="14" customFormat="1" x14ac:dyDescent="0.2">
      <c r="A94" s="263"/>
      <c r="B94" s="30" t="s">
        <v>13</v>
      </c>
      <c r="C94" s="28"/>
      <c r="D94" s="110">
        <f t="shared" si="5"/>
        <v>-1.21</v>
      </c>
      <c r="E94" s="28">
        <v>1.21</v>
      </c>
      <c r="F94" s="34"/>
      <c r="G94" s="4"/>
    </row>
    <row r="95" spans="1:7" s="14" customFormat="1" x14ac:dyDescent="0.2">
      <c r="A95" s="263"/>
      <c r="B95" s="30" t="s">
        <v>78</v>
      </c>
      <c r="C95" s="28">
        <v>0.83</v>
      </c>
      <c r="D95" s="110">
        <f t="shared" si="5"/>
        <v>-0.38</v>
      </c>
      <c r="E95" s="28">
        <v>1.21</v>
      </c>
      <c r="F95" s="34"/>
      <c r="G95" s="4"/>
    </row>
    <row r="96" spans="1:7" s="14" customFormat="1" x14ac:dyDescent="0.2">
      <c r="A96" s="263"/>
      <c r="B96" s="30" t="s">
        <v>157</v>
      </c>
      <c r="C96" s="28">
        <v>1.1000000000000001</v>
      </c>
      <c r="D96" s="110">
        <f t="shared" si="5"/>
        <v>0.16000000000000014</v>
      </c>
      <c r="E96" s="28">
        <v>0.94</v>
      </c>
      <c r="F96" s="34"/>
      <c r="G96" s="4"/>
    </row>
    <row r="97" spans="1:7" s="14" customFormat="1" x14ac:dyDescent="0.2">
      <c r="A97" s="263"/>
      <c r="B97" s="30" t="s">
        <v>158</v>
      </c>
      <c r="C97" s="28">
        <v>1.52</v>
      </c>
      <c r="D97" s="110"/>
      <c r="E97" s="28"/>
      <c r="F97" s="34"/>
      <c r="G97" s="4"/>
    </row>
    <row r="98" spans="1:7" s="14" customFormat="1" x14ac:dyDescent="0.2">
      <c r="A98" s="263" t="s">
        <v>52</v>
      </c>
      <c r="B98" s="30" t="s">
        <v>159</v>
      </c>
      <c r="C98" s="28">
        <v>0.93</v>
      </c>
      <c r="D98" s="110">
        <f t="shared" si="5"/>
        <v>9.000000000000008E-2</v>
      </c>
      <c r="E98" s="28">
        <v>0.84</v>
      </c>
      <c r="F98" s="34"/>
      <c r="G98" s="4"/>
    </row>
    <row r="99" spans="1:7" s="14" customFormat="1" x14ac:dyDescent="0.2">
      <c r="A99" s="263" t="s">
        <v>8</v>
      </c>
      <c r="B99" s="30" t="s">
        <v>80</v>
      </c>
      <c r="C99" s="28">
        <v>0.97</v>
      </c>
      <c r="D99" s="110"/>
      <c r="E99" s="28">
        <v>0.95</v>
      </c>
      <c r="F99" s="34"/>
      <c r="G99" s="4"/>
    </row>
    <row r="100" spans="1:7" s="14" customFormat="1" x14ac:dyDescent="0.2">
      <c r="A100" s="263"/>
      <c r="B100" s="30" t="s">
        <v>160</v>
      </c>
      <c r="C100" s="28">
        <v>1.04</v>
      </c>
      <c r="D100" s="110"/>
      <c r="E100" s="28"/>
      <c r="F100" s="34"/>
      <c r="G100" s="4"/>
    </row>
    <row r="101" spans="1:7" s="14" customFormat="1" x14ac:dyDescent="0.2">
      <c r="A101" s="263"/>
      <c r="B101" s="30" t="s">
        <v>81</v>
      </c>
      <c r="C101" s="28">
        <v>1.22</v>
      </c>
      <c r="D101" s="110">
        <f t="shared" si="5"/>
        <v>5.0000000000000044E-2</v>
      </c>
      <c r="E101" s="28">
        <v>1.17</v>
      </c>
      <c r="F101" s="34"/>
      <c r="G101" s="4"/>
    </row>
    <row r="102" spans="1:7" s="14" customFormat="1" x14ac:dyDescent="0.2">
      <c r="A102" s="4"/>
      <c r="B102" s="34"/>
      <c r="C102" s="28"/>
      <c r="D102" s="110"/>
      <c r="E102" s="28"/>
      <c r="F102" s="34"/>
      <c r="G102" s="4"/>
    </row>
    <row r="103" spans="1:7" s="14" customFormat="1" x14ac:dyDescent="0.2">
      <c r="A103" s="111"/>
      <c r="B103" s="112" t="s">
        <v>161</v>
      </c>
      <c r="C103" s="28">
        <v>0.45</v>
      </c>
      <c r="D103" s="110">
        <f t="shared" si="5"/>
        <v>2.0000000000000018E-2</v>
      </c>
      <c r="E103" s="28">
        <v>0.43</v>
      </c>
      <c r="F103" s="34"/>
      <c r="G103" s="4"/>
    </row>
    <row r="104" spans="1:7" s="14" customFormat="1" x14ac:dyDescent="0.2">
      <c r="A104" s="111"/>
      <c r="B104" s="112" t="s">
        <v>82</v>
      </c>
      <c r="C104" s="28">
        <v>0.88</v>
      </c>
      <c r="D104" s="110">
        <f t="shared" si="5"/>
        <v>5.0000000000000044E-2</v>
      </c>
      <c r="E104" s="28">
        <v>0.83</v>
      </c>
      <c r="F104" s="34"/>
      <c r="G104" s="4"/>
    </row>
    <row r="105" spans="1:7" s="14" customFormat="1" x14ac:dyDescent="0.2">
      <c r="A105" s="111"/>
      <c r="B105" s="112" t="s">
        <v>162</v>
      </c>
      <c r="C105" s="28">
        <v>0.08</v>
      </c>
      <c r="D105" s="110">
        <f t="shared" si="5"/>
        <v>9.999999999999995E-3</v>
      </c>
      <c r="E105" s="28">
        <v>7.0000000000000007E-2</v>
      </c>
      <c r="F105" s="34"/>
      <c r="G105" s="4"/>
    </row>
    <row r="106" spans="1:7" s="14" customFormat="1" x14ac:dyDescent="0.2">
      <c r="A106" s="108"/>
      <c r="B106" s="109" t="s">
        <v>163</v>
      </c>
      <c r="C106" s="28">
        <v>0.89</v>
      </c>
      <c r="D106" s="110">
        <f t="shared" si="5"/>
        <v>2.0000000000000018E-2</v>
      </c>
      <c r="E106" s="28">
        <v>0.87</v>
      </c>
      <c r="F106" s="34"/>
      <c r="G106" s="4"/>
    </row>
    <row r="107" spans="1:7" s="14" customFormat="1" x14ac:dyDescent="0.2">
      <c r="A107" s="108"/>
      <c r="B107" s="109" t="s">
        <v>84</v>
      </c>
      <c r="C107" s="28">
        <v>1.1100000000000001</v>
      </c>
      <c r="D107" s="110"/>
      <c r="E107" s="28"/>
      <c r="F107" s="34"/>
      <c r="G107" s="4"/>
    </row>
    <row r="108" spans="1:7" s="14" customFormat="1" x14ac:dyDescent="0.2">
      <c r="A108" s="108"/>
      <c r="B108" s="109" t="s">
        <v>85</v>
      </c>
      <c r="C108" s="28">
        <v>1.78</v>
      </c>
      <c r="D108" s="110"/>
      <c r="E108" s="28"/>
      <c r="F108" s="34"/>
      <c r="G108" s="4"/>
    </row>
    <row r="109" spans="1:7" s="14" customFormat="1" x14ac:dyDescent="0.2">
      <c r="A109" s="111"/>
      <c r="B109" s="112" t="s">
        <v>86</v>
      </c>
      <c r="C109" s="28">
        <v>0.65</v>
      </c>
      <c r="D109" s="110">
        <f t="shared" si="5"/>
        <v>2.0000000000000018E-2</v>
      </c>
      <c r="E109" s="28">
        <v>0.63</v>
      </c>
      <c r="F109" s="34"/>
      <c r="G109" s="4"/>
    </row>
    <row r="110" spans="1:7" s="14" customFormat="1" x14ac:dyDescent="0.2">
      <c r="A110" s="111"/>
      <c r="B110" s="112" t="s">
        <v>87</v>
      </c>
      <c r="C110" s="28">
        <v>0.39</v>
      </c>
      <c r="D110" s="110">
        <f t="shared" si="5"/>
        <v>1.0000000000000009E-2</v>
      </c>
      <c r="E110" s="28">
        <v>0.38</v>
      </c>
      <c r="F110" s="34"/>
      <c r="G110" s="4"/>
    </row>
    <row r="111" spans="1:7" s="14" customFormat="1" x14ac:dyDescent="0.2">
      <c r="A111" s="111"/>
      <c r="B111" s="112" t="s">
        <v>91</v>
      </c>
      <c r="C111" s="28">
        <v>1.77</v>
      </c>
      <c r="D111" s="110">
        <f t="shared" si="5"/>
        <v>2.0000000000000018E-2</v>
      </c>
      <c r="E111" s="28">
        <v>1.75</v>
      </c>
      <c r="F111" s="34"/>
      <c r="G111" s="4"/>
    </row>
    <row r="112" spans="1:7" s="14" customFormat="1" x14ac:dyDescent="0.2">
      <c r="A112" s="111"/>
      <c r="B112" s="112" t="s">
        <v>88</v>
      </c>
      <c r="C112" s="28">
        <v>0.9</v>
      </c>
      <c r="D112" s="110">
        <f t="shared" si="5"/>
        <v>2.0000000000000018E-2</v>
      </c>
      <c r="E112" s="28">
        <v>0.88</v>
      </c>
      <c r="F112" s="34"/>
      <c r="G112" s="4"/>
    </row>
    <row r="113" spans="1:11" s="14" customFormat="1" x14ac:dyDescent="0.2">
      <c r="A113" s="111"/>
      <c r="B113" s="112" t="s">
        <v>92</v>
      </c>
      <c r="C113" s="28">
        <v>0.73</v>
      </c>
      <c r="D113" s="110">
        <f t="shared" si="5"/>
        <v>1.0000000000000009E-2</v>
      </c>
      <c r="E113" s="28">
        <v>0.72</v>
      </c>
      <c r="F113" s="34"/>
      <c r="G113" s="4"/>
    </row>
    <row r="114" spans="1:11" s="14" customFormat="1" x14ac:dyDescent="0.2">
      <c r="A114" s="111"/>
      <c r="B114" s="112" t="s">
        <v>93</v>
      </c>
      <c r="C114" s="28">
        <v>0.17</v>
      </c>
      <c r="D114" s="110">
        <f t="shared" si="5"/>
        <v>1.0000000000000009E-2</v>
      </c>
      <c r="E114" s="28">
        <v>0.16</v>
      </c>
      <c r="F114" s="34"/>
      <c r="G114" s="4"/>
    </row>
    <row r="115" spans="1:11" s="2" customFormat="1" x14ac:dyDescent="0.2">
      <c r="A115" s="111"/>
      <c r="B115" s="112" t="s">
        <v>94</v>
      </c>
      <c r="C115" s="28">
        <v>0.34</v>
      </c>
      <c r="D115" s="110">
        <f t="shared" ref="D115:D124" si="6">C115-E115</f>
        <v>1.0000000000000009E-2</v>
      </c>
      <c r="E115" s="28">
        <v>0.33</v>
      </c>
      <c r="F115" s="34"/>
      <c r="G115" s="116"/>
      <c r="H115" s="14"/>
      <c r="I115" s="14"/>
      <c r="J115" s="14"/>
      <c r="K115" s="14"/>
    </row>
    <row r="116" spans="1:11" s="2" customFormat="1" x14ac:dyDescent="0.2">
      <c r="A116" s="111"/>
      <c r="B116" s="112" t="s">
        <v>95</v>
      </c>
      <c r="C116" s="28">
        <v>0.97</v>
      </c>
      <c r="D116" s="110">
        <f t="shared" si="6"/>
        <v>3.0000000000000027E-2</v>
      </c>
      <c r="E116" s="28">
        <v>0.94</v>
      </c>
      <c r="F116" s="34"/>
      <c r="G116" s="4"/>
      <c r="H116" s="14"/>
      <c r="I116" s="14"/>
      <c r="J116" s="14"/>
      <c r="K116" s="14"/>
    </row>
    <row r="117" spans="1:11" s="2" customFormat="1" x14ac:dyDescent="0.2">
      <c r="A117" s="111"/>
      <c r="B117" s="112" t="s">
        <v>96</v>
      </c>
      <c r="C117" s="28">
        <v>0.88</v>
      </c>
      <c r="D117" s="110">
        <f t="shared" si="6"/>
        <v>2.0000000000000018E-2</v>
      </c>
      <c r="E117" s="28">
        <v>0.86</v>
      </c>
      <c r="F117" s="113"/>
      <c r="G117" s="4"/>
      <c r="H117" s="14"/>
      <c r="I117" s="14"/>
      <c r="J117" s="14"/>
      <c r="K117" s="14"/>
    </row>
    <row r="118" spans="1:11" s="2" customFormat="1" x14ac:dyDescent="0.2">
      <c r="A118" s="111"/>
      <c r="B118" s="112" t="s">
        <v>97</v>
      </c>
      <c r="C118" s="28">
        <v>0.46</v>
      </c>
      <c r="D118" s="110">
        <f t="shared" si="6"/>
        <v>-0.13999999999999996</v>
      </c>
      <c r="E118" s="28">
        <v>0.6</v>
      </c>
      <c r="F118" s="14"/>
      <c r="G118" s="4"/>
      <c r="H118" s="14"/>
      <c r="I118" s="14"/>
      <c r="J118" s="14"/>
      <c r="K118" s="14"/>
    </row>
    <row r="119" spans="1:11" s="2" customFormat="1" x14ac:dyDescent="0.2">
      <c r="A119" s="111"/>
      <c r="B119" s="112" t="s">
        <v>19</v>
      </c>
      <c r="C119" s="28">
        <v>0.25</v>
      </c>
      <c r="D119" s="110">
        <f t="shared" si="6"/>
        <v>0.03</v>
      </c>
      <c r="E119" s="28">
        <v>0.22</v>
      </c>
      <c r="F119" s="14"/>
      <c r="G119" s="4"/>
      <c r="H119" s="14"/>
      <c r="I119" s="14"/>
      <c r="J119" s="14"/>
      <c r="K119" s="14"/>
    </row>
    <row r="120" spans="1:11" s="2" customFormat="1" x14ac:dyDescent="0.2">
      <c r="A120" s="111"/>
      <c r="B120" s="112" t="s">
        <v>89</v>
      </c>
      <c r="C120" s="28">
        <v>1.78</v>
      </c>
      <c r="D120" s="110">
        <f t="shared" si="6"/>
        <v>4.0000000000000036E-2</v>
      </c>
      <c r="E120" s="28">
        <v>1.74</v>
      </c>
    </row>
    <row r="121" spans="1:11" s="14" customFormat="1" x14ac:dyDescent="0.2">
      <c r="A121" s="111"/>
      <c r="B121" s="112" t="s">
        <v>98</v>
      </c>
      <c r="C121" s="28">
        <v>0.51</v>
      </c>
      <c r="D121" s="110">
        <f t="shared" si="6"/>
        <v>1.0000000000000009E-2</v>
      </c>
      <c r="E121" s="28">
        <v>0.5</v>
      </c>
      <c r="F121" s="2"/>
      <c r="G121" s="2"/>
      <c r="H121" s="2"/>
      <c r="I121" s="2"/>
      <c r="J121" s="2"/>
      <c r="K121" s="2"/>
    </row>
    <row r="122" spans="1:11" s="14" customFormat="1" x14ac:dyDescent="0.2">
      <c r="A122" s="111"/>
      <c r="B122" s="112" t="s">
        <v>99</v>
      </c>
      <c r="C122" s="28">
        <v>0.47</v>
      </c>
      <c r="D122" s="110">
        <f t="shared" si="6"/>
        <v>0</v>
      </c>
      <c r="E122" s="28">
        <v>0.47</v>
      </c>
      <c r="F122" s="2"/>
      <c r="G122" s="2"/>
      <c r="H122" s="2"/>
      <c r="I122" s="2"/>
      <c r="J122" s="2"/>
      <c r="K122" s="2"/>
    </row>
    <row r="123" spans="1:11" s="14" customFormat="1" x14ac:dyDescent="0.2">
      <c r="A123" s="111"/>
      <c r="B123" s="112" t="s">
        <v>100</v>
      </c>
      <c r="C123" s="28">
        <v>0.78</v>
      </c>
      <c r="D123" s="110">
        <f t="shared" si="6"/>
        <v>8.0000000000000071E-2</v>
      </c>
      <c r="E123" s="28">
        <v>0.7</v>
      </c>
      <c r="F123" s="2"/>
      <c r="G123" s="2"/>
      <c r="H123" s="2"/>
      <c r="I123" s="2"/>
      <c r="J123" s="2"/>
      <c r="K123" s="2"/>
    </row>
    <row r="124" spans="1:11" s="14" customFormat="1" x14ac:dyDescent="0.2">
      <c r="A124" s="111"/>
      <c r="B124" s="112" t="s">
        <v>90</v>
      </c>
      <c r="C124" s="28">
        <v>0.9</v>
      </c>
      <c r="D124" s="110">
        <f t="shared" si="6"/>
        <v>0.25</v>
      </c>
      <c r="E124" s="28">
        <v>0.65</v>
      </c>
      <c r="F124" s="2"/>
      <c r="G124" s="2"/>
      <c r="H124" s="2"/>
      <c r="I124" s="2"/>
      <c r="J124" s="2"/>
      <c r="K124" s="2"/>
    </row>
    <row r="125" spans="1:11" s="14" customFormat="1" x14ac:dyDescent="0.2">
      <c r="A125" s="113"/>
      <c r="B125" s="113"/>
      <c r="C125" s="114"/>
      <c r="D125" s="113"/>
      <c r="E125" s="114"/>
      <c r="F125" s="2"/>
      <c r="G125" s="2"/>
      <c r="H125" s="2"/>
      <c r="I125" s="2"/>
      <c r="J125" s="2"/>
      <c r="K125" s="2"/>
    </row>
    <row r="126" spans="1:11" s="14" customFormat="1" x14ac:dyDescent="0.2">
      <c r="A126" s="113"/>
      <c r="B126" s="113"/>
      <c r="C126" s="114"/>
      <c r="D126" s="113"/>
      <c r="E126" s="113"/>
      <c r="F126" s="34"/>
      <c r="G126" s="34"/>
      <c r="H126" s="34"/>
      <c r="I126" s="34"/>
      <c r="J126" s="34"/>
      <c r="K126" s="34"/>
    </row>
    <row r="127" spans="1:11" x14ac:dyDescent="0.2">
      <c r="A127" s="34"/>
      <c r="B127" s="112" t="s">
        <v>101</v>
      </c>
      <c r="C127" s="34"/>
      <c r="D127" s="34"/>
      <c r="E127" s="34"/>
    </row>
    <row r="128" spans="1:11" x14ac:dyDescent="0.2">
      <c r="A128" s="34"/>
      <c r="B128" s="112" t="s">
        <v>102</v>
      </c>
      <c r="C128" s="34">
        <v>7.17</v>
      </c>
      <c r="D128" s="34"/>
      <c r="E128" s="34"/>
    </row>
    <row r="129" spans="1:5" x14ac:dyDescent="0.2">
      <c r="A129" s="34"/>
      <c r="B129" s="112" t="s">
        <v>103</v>
      </c>
      <c r="C129" s="34">
        <v>11.75</v>
      </c>
      <c r="D129" s="34"/>
      <c r="E129" s="34"/>
    </row>
    <row r="130" spans="1:5" x14ac:dyDescent="0.2">
      <c r="A130" s="34"/>
      <c r="B130" s="112" t="s">
        <v>21</v>
      </c>
      <c r="C130" s="34">
        <v>4.7</v>
      </c>
      <c r="D130" s="34"/>
      <c r="E130" s="34"/>
    </row>
    <row r="131" spans="1:5" x14ac:dyDescent="0.2">
      <c r="A131" s="34"/>
      <c r="B131" s="112" t="s">
        <v>23</v>
      </c>
      <c r="C131" s="34">
        <v>5.52</v>
      </c>
      <c r="D131" s="34"/>
      <c r="E131" s="34"/>
    </row>
    <row r="132" spans="1:5" x14ac:dyDescent="0.2">
      <c r="A132" s="34"/>
      <c r="B132" s="112" t="s">
        <v>104</v>
      </c>
      <c r="C132" s="34">
        <v>6.96</v>
      </c>
      <c r="D132" s="34"/>
      <c r="E132" s="34"/>
    </row>
    <row r="133" spans="1:5" x14ac:dyDescent="0.2">
      <c r="A133" s="34"/>
      <c r="B133" s="112" t="s">
        <v>105</v>
      </c>
      <c r="C133" s="34">
        <v>7</v>
      </c>
      <c r="D133" s="34"/>
      <c r="E133" s="34"/>
    </row>
  </sheetData>
  <mergeCells count="2">
    <mergeCell ref="A39:C39"/>
    <mergeCell ref="A40:C40"/>
  </mergeCells>
  <conditionalFormatting sqref="D40:D126">
    <cfRule type="cellIs" dxfId="1" priority="1" operator="lessThan">
      <formula>-0.05</formula>
    </cfRule>
    <cfRule type="cellIs" dxfId="0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2650-5564-4677-A638-772D195B0631}">
  <sheetPr>
    <pageSetUpPr fitToPage="1"/>
  </sheetPr>
  <dimension ref="A1:N96"/>
  <sheetViews>
    <sheetView topLeftCell="A2" zoomScale="101" zoomScaleNormal="100" zoomScaleSheetLayoutView="100" workbookViewId="0">
      <selection activeCell="C5" sqref="C5"/>
    </sheetView>
  </sheetViews>
  <sheetFormatPr baseColWidth="10" defaultColWidth="11.5" defaultRowHeight="14" x14ac:dyDescent="0.2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5"/>
  </cols>
  <sheetData>
    <row r="1" spans="1:14" x14ac:dyDescent="0.2">
      <c r="A1" s="1" t="s">
        <v>183</v>
      </c>
      <c r="B1" s="2" t="s">
        <v>118</v>
      </c>
      <c r="D1" s="3" t="s">
        <v>1</v>
      </c>
      <c r="F1" s="3" t="s">
        <v>2</v>
      </c>
      <c r="H1" s="3" t="s">
        <v>3</v>
      </c>
      <c r="J1" s="4" t="s">
        <v>4</v>
      </c>
      <c r="L1" s="2"/>
      <c r="M1" s="2"/>
    </row>
    <row r="2" spans="1:14" x14ac:dyDescent="0.2">
      <c r="A2" s="6"/>
      <c r="C2" s="7" t="s">
        <v>5</v>
      </c>
      <c r="D2" s="8" t="str">
        <f>CONCATENATE(A1,"s")</f>
        <v>B59s</v>
      </c>
      <c r="E2" s="9"/>
      <c r="F2" s="8" t="str">
        <f>CONCATENATE(A1,"d")</f>
        <v>B59d</v>
      </c>
      <c r="G2" s="9"/>
      <c r="H2" s="8" t="str">
        <f>CONCATENATE(A1,"p")</f>
        <v>B59p</v>
      </c>
      <c r="I2" s="5"/>
      <c r="J2" s="10" t="str">
        <f>CONCATENATE(A1,"e")</f>
        <v>B59e</v>
      </c>
      <c r="K2" s="5"/>
      <c r="L2" s="2"/>
      <c r="M2" s="2"/>
      <c r="N2" s="2"/>
    </row>
    <row r="3" spans="1:14" x14ac:dyDescent="0.2">
      <c r="B3" s="2" t="s">
        <v>6</v>
      </c>
      <c r="D3" s="11"/>
      <c r="E3" s="12">
        <v>65</v>
      </c>
      <c r="F3" s="5"/>
      <c r="G3" s="12">
        <f>E3+30</f>
        <v>95</v>
      </c>
      <c r="H3" s="5"/>
      <c r="I3" s="13">
        <f>G3+30</f>
        <v>125</v>
      </c>
      <c r="J3" s="14"/>
      <c r="K3" s="13">
        <f>I3+65</f>
        <v>190</v>
      </c>
      <c r="L3" s="2"/>
      <c r="M3" s="2"/>
      <c r="N3" s="2"/>
    </row>
    <row r="4" spans="1:14" ht="15" thickBot="1" x14ac:dyDescent="0.25">
      <c r="B4" s="15" t="s">
        <v>7</v>
      </c>
      <c r="D4" s="11"/>
      <c r="E4" s="16">
        <f>E3+10</f>
        <v>75</v>
      </c>
      <c r="F4" s="17"/>
      <c r="G4" s="16">
        <f>G3+10</f>
        <v>105</v>
      </c>
      <c r="H4" s="17"/>
      <c r="I4" s="16">
        <f>I3+10</f>
        <v>135</v>
      </c>
      <c r="J4" s="17"/>
      <c r="K4" s="16">
        <f>K3+10</f>
        <v>200</v>
      </c>
      <c r="L4" s="2"/>
      <c r="M4" s="2"/>
      <c r="N4" s="2"/>
    </row>
    <row r="5" spans="1:14" x14ac:dyDescent="0.2">
      <c r="A5" s="18" t="s">
        <v>70</v>
      </c>
      <c r="B5" s="19" t="s">
        <v>119</v>
      </c>
      <c r="C5" s="119">
        <v>1.07</v>
      </c>
      <c r="D5" s="21">
        <v>12</v>
      </c>
      <c r="E5" s="20">
        <f>C5*D5</f>
        <v>12.84</v>
      </c>
      <c r="F5" s="21">
        <v>18</v>
      </c>
      <c r="G5" s="20">
        <f t="shared" ref="G5:G15" si="0">C5*F5</f>
        <v>19.260000000000002</v>
      </c>
      <c r="H5" s="21">
        <v>24</v>
      </c>
      <c r="I5" s="20">
        <f t="shared" ref="I5:I15" si="1">C5*H5</f>
        <v>25.68</v>
      </c>
      <c r="J5" s="21">
        <v>36</v>
      </c>
      <c r="K5" s="22">
        <f>C5*J5</f>
        <v>38.520000000000003</v>
      </c>
      <c r="L5" s="2"/>
      <c r="M5" s="115"/>
      <c r="N5" s="2"/>
    </row>
    <row r="6" spans="1:14" x14ac:dyDescent="0.2">
      <c r="A6" s="35"/>
      <c r="B6" s="36" t="s">
        <v>19</v>
      </c>
      <c r="C6" s="120">
        <v>0.26</v>
      </c>
      <c r="D6" s="40">
        <v>4</v>
      </c>
      <c r="E6" s="39">
        <f>C6*D6</f>
        <v>1.04</v>
      </c>
      <c r="F6" s="40">
        <v>4</v>
      </c>
      <c r="G6" s="39">
        <f t="shared" si="0"/>
        <v>1.04</v>
      </c>
      <c r="H6" s="40">
        <v>4</v>
      </c>
      <c r="I6" s="39">
        <f t="shared" si="1"/>
        <v>1.04</v>
      </c>
      <c r="J6" s="40">
        <v>4</v>
      </c>
      <c r="K6" s="41">
        <f t="shared" ref="K6:K15" si="2">C6*J6</f>
        <v>1.04</v>
      </c>
      <c r="L6" s="2"/>
      <c r="M6" s="2"/>
      <c r="N6" s="2"/>
    </row>
    <row r="7" spans="1:14" x14ac:dyDescent="0.2">
      <c r="A7" s="23"/>
      <c r="B7" s="24"/>
      <c r="C7" s="97"/>
      <c r="D7" s="29"/>
      <c r="E7" s="25">
        <f>C7*D7</f>
        <v>0</v>
      </c>
      <c r="F7" s="29"/>
      <c r="G7" s="25">
        <f t="shared" si="0"/>
        <v>0</v>
      </c>
      <c r="H7" s="29"/>
      <c r="I7" s="25">
        <f t="shared" si="1"/>
        <v>0</v>
      </c>
      <c r="J7" s="26"/>
      <c r="K7" s="27">
        <f t="shared" si="2"/>
        <v>0</v>
      </c>
      <c r="L7" s="2"/>
      <c r="M7" s="2"/>
      <c r="N7" s="2"/>
    </row>
    <row r="8" spans="1:14" x14ac:dyDescent="0.2">
      <c r="A8" s="23"/>
      <c r="B8" s="30"/>
      <c r="C8" s="28"/>
      <c r="D8" s="31"/>
      <c r="E8" s="25">
        <f t="shared" ref="E8:E15" si="3">C8*D8</f>
        <v>0</v>
      </c>
      <c r="F8" s="29"/>
      <c r="G8" s="25">
        <f t="shared" si="0"/>
        <v>0</v>
      </c>
      <c r="H8" s="29"/>
      <c r="I8" s="25">
        <f t="shared" si="1"/>
        <v>0</v>
      </c>
      <c r="J8" s="26"/>
      <c r="K8" s="27">
        <f t="shared" si="2"/>
        <v>0</v>
      </c>
      <c r="L8" s="2"/>
      <c r="M8" s="2"/>
      <c r="N8" s="2"/>
    </row>
    <row r="9" spans="1:14" x14ac:dyDescent="0.2">
      <c r="A9" s="32"/>
      <c r="B9" s="30"/>
      <c r="C9" s="28"/>
      <c r="D9" s="31"/>
      <c r="E9" s="25">
        <f>C9*D9</f>
        <v>0</v>
      </c>
      <c r="F9" s="31"/>
      <c r="G9" s="25">
        <f>C9*F9</f>
        <v>0</v>
      </c>
      <c r="H9" s="31"/>
      <c r="I9" s="25">
        <f>C9*H9</f>
        <v>0</v>
      </c>
      <c r="J9" s="26"/>
      <c r="K9" s="27">
        <f>C9*J9</f>
        <v>0</v>
      </c>
      <c r="L9" s="2"/>
      <c r="M9" s="2"/>
      <c r="N9" s="2"/>
    </row>
    <row r="10" spans="1:14" x14ac:dyDescent="0.2">
      <c r="A10" s="33"/>
      <c r="B10" s="34"/>
      <c r="C10" s="75"/>
      <c r="D10" s="26"/>
      <c r="E10" s="25">
        <f t="shared" si="3"/>
        <v>0</v>
      </c>
      <c r="F10" s="26"/>
      <c r="G10" s="25">
        <f t="shared" si="0"/>
        <v>0</v>
      </c>
      <c r="H10" s="29"/>
      <c r="I10" s="25">
        <f t="shared" si="1"/>
        <v>0</v>
      </c>
      <c r="J10" s="26"/>
      <c r="K10" s="27">
        <f>C10*J10</f>
        <v>0</v>
      </c>
      <c r="L10" s="2"/>
      <c r="M10" s="2"/>
      <c r="N10" s="2"/>
    </row>
    <row r="11" spans="1:14" x14ac:dyDescent="0.2">
      <c r="A11" s="23"/>
      <c r="B11" s="24"/>
      <c r="C11" s="97"/>
      <c r="D11" s="29"/>
      <c r="E11" s="25">
        <f t="shared" si="3"/>
        <v>0</v>
      </c>
      <c r="F11" s="29"/>
      <c r="G11" s="25">
        <f t="shared" si="0"/>
        <v>0</v>
      </c>
      <c r="H11" s="29"/>
      <c r="I11" s="25">
        <f t="shared" si="1"/>
        <v>0</v>
      </c>
      <c r="J11" s="26"/>
      <c r="K11" s="27">
        <f t="shared" si="2"/>
        <v>0</v>
      </c>
      <c r="L11" s="2"/>
      <c r="M11" s="2"/>
      <c r="N11" s="2"/>
    </row>
    <row r="12" spans="1:14" s="2" customFormat="1" x14ac:dyDescent="0.2">
      <c r="A12" s="42"/>
      <c r="C12" s="43"/>
      <c r="D12" s="44"/>
      <c r="E12" s="25">
        <f t="shared" si="3"/>
        <v>0</v>
      </c>
      <c r="F12" s="44"/>
      <c r="G12" s="25">
        <f t="shared" si="0"/>
        <v>0</v>
      </c>
      <c r="H12" s="29"/>
      <c r="I12" s="25">
        <f t="shared" si="1"/>
        <v>0</v>
      </c>
      <c r="J12" s="26"/>
      <c r="K12" s="27">
        <f t="shared" si="2"/>
        <v>0</v>
      </c>
    </row>
    <row r="13" spans="1:14" x14ac:dyDescent="0.2">
      <c r="A13" s="121"/>
      <c r="B13" s="5"/>
      <c r="C13" s="5"/>
      <c r="D13" s="46"/>
      <c r="E13" s="25">
        <f t="shared" si="3"/>
        <v>0</v>
      </c>
      <c r="F13" s="46"/>
      <c r="G13" s="25">
        <f t="shared" si="0"/>
        <v>0</v>
      </c>
      <c r="H13" s="26"/>
      <c r="I13" s="25">
        <f t="shared" si="1"/>
        <v>0</v>
      </c>
      <c r="J13" s="26"/>
      <c r="K13" s="27">
        <f t="shared" si="2"/>
        <v>0</v>
      </c>
      <c r="L13" s="2"/>
      <c r="M13" s="2"/>
      <c r="N13" s="2"/>
    </row>
    <row r="14" spans="1:14" s="2" customFormat="1" x14ac:dyDescent="0.2">
      <c r="A14" s="138" t="s">
        <v>120</v>
      </c>
      <c r="B14" s="139" t="s">
        <v>121</v>
      </c>
      <c r="C14" s="140">
        <v>6.65</v>
      </c>
      <c r="D14" s="141">
        <v>1</v>
      </c>
      <c r="E14" s="51">
        <f t="shared" si="3"/>
        <v>6.65</v>
      </c>
      <c r="F14" s="141">
        <v>1</v>
      </c>
      <c r="G14" s="51">
        <f t="shared" si="0"/>
        <v>6.65</v>
      </c>
      <c r="H14" s="142">
        <v>1</v>
      </c>
      <c r="I14" s="51">
        <f t="shared" si="1"/>
        <v>6.65</v>
      </c>
      <c r="J14" s="52"/>
      <c r="K14" s="53">
        <f t="shared" si="2"/>
        <v>0</v>
      </c>
    </row>
    <row r="15" spans="1:14" x14ac:dyDescent="0.2">
      <c r="A15" s="122" t="s">
        <v>122</v>
      </c>
      <c r="B15" s="123" t="s">
        <v>123</v>
      </c>
      <c r="C15" s="51">
        <v>9.15</v>
      </c>
      <c r="D15" s="124"/>
      <c r="E15" s="51">
        <f t="shared" si="3"/>
        <v>0</v>
      </c>
      <c r="F15" s="124"/>
      <c r="G15" s="51">
        <f t="shared" si="0"/>
        <v>0</v>
      </c>
      <c r="H15" s="52"/>
      <c r="I15" s="51">
        <f t="shared" si="1"/>
        <v>0</v>
      </c>
      <c r="J15" s="52">
        <v>1</v>
      </c>
      <c r="K15" s="53">
        <f t="shared" si="2"/>
        <v>9.15</v>
      </c>
      <c r="L15" s="2"/>
      <c r="M15" s="2"/>
      <c r="N15" s="2"/>
    </row>
    <row r="16" spans="1:14" ht="15" thickBot="1" x14ac:dyDescent="0.25">
      <c r="A16" s="125"/>
      <c r="B16" s="126" t="s">
        <v>124</v>
      </c>
      <c r="C16" s="127"/>
      <c r="D16" s="57">
        <v>1</v>
      </c>
      <c r="E16" s="58">
        <v>1.66</v>
      </c>
      <c r="F16" s="57">
        <v>1</v>
      </c>
      <c r="G16" s="58">
        <v>1.66</v>
      </c>
      <c r="H16" s="57">
        <v>1</v>
      </c>
      <c r="I16" s="58">
        <v>1.66</v>
      </c>
      <c r="J16" s="59">
        <v>1</v>
      </c>
      <c r="K16" s="60">
        <v>2.29</v>
      </c>
      <c r="L16" s="2"/>
      <c r="M16" s="2"/>
      <c r="N16" s="2"/>
    </row>
    <row r="17" spans="1:14" x14ac:dyDescent="0.2">
      <c r="A17" s="61"/>
      <c r="B17" s="61" t="s">
        <v>24</v>
      </c>
      <c r="C17" s="62"/>
      <c r="E17" s="63">
        <f>SUM(E5:E16)</f>
        <v>22.19</v>
      </c>
      <c r="F17" s="64"/>
      <c r="G17" s="63">
        <f>SUM(G5:G16)</f>
        <v>28.610000000000003</v>
      </c>
      <c r="H17" s="64"/>
      <c r="I17" s="63">
        <f>SUM(I5:I16)</f>
        <v>35.029999999999994</v>
      </c>
      <c r="J17" s="64"/>
      <c r="K17" s="63">
        <f>SUM(K5:K16)</f>
        <v>51</v>
      </c>
      <c r="L17" s="64"/>
      <c r="M17" s="2"/>
      <c r="N17" s="2"/>
    </row>
    <row r="18" spans="1:14" x14ac:dyDescent="0.2">
      <c r="B18" s="2" t="s">
        <v>25</v>
      </c>
      <c r="D18" s="11"/>
      <c r="E18" s="43">
        <f>E3</f>
        <v>65</v>
      </c>
      <c r="F18" s="11"/>
      <c r="G18" s="43">
        <f>G3</f>
        <v>95</v>
      </c>
      <c r="H18" s="11"/>
      <c r="I18" s="43">
        <f>I3</f>
        <v>125</v>
      </c>
      <c r="J18" s="11"/>
      <c r="K18" s="43">
        <f>K3</f>
        <v>190</v>
      </c>
      <c r="L18" s="2"/>
      <c r="M18" s="2"/>
      <c r="N18" s="2"/>
    </row>
    <row r="19" spans="1:14" x14ac:dyDescent="0.2">
      <c r="B19" s="2" t="s">
        <v>26</v>
      </c>
      <c r="C19" s="65">
        <v>0.71</v>
      </c>
      <c r="D19" s="11"/>
      <c r="E19" s="43">
        <f>E18*$C19</f>
        <v>46.15</v>
      </c>
      <c r="F19" s="11"/>
      <c r="G19" s="43">
        <f>G18*$C19</f>
        <v>67.45</v>
      </c>
      <c r="H19" s="11"/>
      <c r="I19" s="43">
        <f>I18*$C19</f>
        <v>88.75</v>
      </c>
      <c r="J19" s="11"/>
      <c r="K19" s="43">
        <f>K18*$C19</f>
        <v>134.9</v>
      </c>
      <c r="L19" s="2"/>
      <c r="M19" s="2"/>
      <c r="N19" s="2"/>
    </row>
    <row r="20" spans="1:14" x14ac:dyDescent="0.2">
      <c r="B20" s="2" t="s">
        <v>27</v>
      </c>
      <c r="C20" s="66">
        <v>0.5</v>
      </c>
      <c r="D20" s="11"/>
      <c r="E20" s="67">
        <f>E19*$C20</f>
        <v>23.074999999999999</v>
      </c>
      <c r="F20" s="11"/>
      <c r="G20" s="67">
        <f>G19*$C20</f>
        <v>33.725000000000001</v>
      </c>
      <c r="H20" s="11"/>
      <c r="I20" s="67">
        <f>I19*$C20</f>
        <v>44.375</v>
      </c>
      <c r="J20" s="11"/>
      <c r="K20" s="67">
        <f>K19*$C20</f>
        <v>67.45</v>
      </c>
      <c r="L20" s="2"/>
      <c r="M20" s="2"/>
      <c r="N20" s="2"/>
    </row>
    <row r="21" spans="1:14" x14ac:dyDescent="0.2">
      <c r="B21" s="2" t="s">
        <v>28</v>
      </c>
      <c r="C21" s="66">
        <v>0.5</v>
      </c>
      <c r="D21" s="11"/>
      <c r="E21" s="43">
        <f>E19*$C21</f>
        <v>23.074999999999999</v>
      </c>
      <c r="F21" s="11"/>
      <c r="G21" s="43">
        <f>G19*$C21</f>
        <v>33.725000000000001</v>
      </c>
      <c r="H21" s="11"/>
      <c r="I21" s="43">
        <f>I19*$C21</f>
        <v>44.375</v>
      </c>
      <c r="J21" s="11"/>
      <c r="K21" s="43">
        <f>K19*$C21</f>
        <v>67.45</v>
      </c>
      <c r="L21" s="2"/>
      <c r="M21" s="2"/>
      <c r="N21" s="2"/>
    </row>
    <row r="22" spans="1:14" x14ac:dyDescent="0.2">
      <c r="B22" s="68" t="s">
        <v>29</v>
      </c>
      <c r="C22" s="69"/>
      <c r="D22" s="11"/>
      <c r="E22" s="43">
        <f>E19-E17</f>
        <v>23.959999999999997</v>
      </c>
      <c r="F22" s="11"/>
      <c r="G22" s="43">
        <f>G19-G17</f>
        <v>38.840000000000003</v>
      </c>
      <c r="H22" s="11"/>
      <c r="I22" s="43">
        <f>I19-I17</f>
        <v>53.720000000000006</v>
      </c>
      <c r="J22" s="11"/>
      <c r="K22" s="43">
        <f>K19-K17</f>
        <v>83.9</v>
      </c>
      <c r="L22" s="2"/>
      <c r="M22" s="2"/>
      <c r="N22" s="2"/>
    </row>
    <row r="23" spans="1:14" x14ac:dyDescent="0.2">
      <c r="B23" s="68" t="s">
        <v>30</v>
      </c>
      <c r="C23" s="70">
        <v>-0.1</v>
      </c>
      <c r="D23" s="11"/>
      <c r="E23" s="43">
        <f>E18*C23</f>
        <v>-6.5</v>
      </c>
      <c r="F23" s="11"/>
      <c r="G23" s="43">
        <f>G18*C23</f>
        <v>-9.5</v>
      </c>
      <c r="H23" s="11"/>
      <c r="I23" s="43">
        <f>I18*C23</f>
        <v>-12.5</v>
      </c>
      <c r="J23" s="11"/>
      <c r="K23" s="43">
        <f>K18*C23</f>
        <v>-19</v>
      </c>
      <c r="L23" s="2"/>
      <c r="M23" s="2"/>
      <c r="N23" s="2"/>
    </row>
    <row r="24" spans="1:14" x14ac:dyDescent="0.2">
      <c r="B24" s="68" t="s">
        <v>31</v>
      </c>
      <c r="C24" s="71">
        <v>-2.75</v>
      </c>
      <c r="D24" s="11"/>
      <c r="E24" s="43">
        <f>C24</f>
        <v>-2.75</v>
      </c>
      <c r="F24" s="11"/>
      <c r="G24" s="43">
        <f>C24</f>
        <v>-2.75</v>
      </c>
      <c r="H24" s="11"/>
      <c r="I24" s="43">
        <f>C24</f>
        <v>-2.75</v>
      </c>
      <c r="J24" s="11"/>
      <c r="K24" s="43">
        <f>E24</f>
        <v>-2.75</v>
      </c>
      <c r="L24" s="2"/>
      <c r="M24" s="2"/>
      <c r="N24" s="2"/>
    </row>
    <row r="25" spans="1:14" x14ac:dyDescent="0.2">
      <c r="B25" s="68" t="s">
        <v>32</v>
      </c>
      <c r="C25" s="71">
        <v>-4.99</v>
      </c>
      <c r="D25" s="11"/>
      <c r="E25" s="43">
        <f>C25</f>
        <v>-4.99</v>
      </c>
      <c r="F25" s="11"/>
      <c r="G25" s="43">
        <f>C25</f>
        <v>-4.99</v>
      </c>
      <c r="H25" s="11"/>
      <c r="I25" s="43">
        <f>C25</f>
        <v>-4.99</v>
      </c>
      <c r="J25" s="11"/>
      <c r="K25" s="43">
        <f>E25</f>
        <v>-4.99</v>
      </c>
      <c r="L25" s="2"/>
      <c r="M25" s="2"/>
      <c r="N25" s="2"/>
    </row>
    <row r="26" spans="1:14" x14ac:dyDescent="0.2">
      <c r="A26" s="34"/>
      <c r="B26" s="72" t="s">
        <v>33</v>
      </c>
      <c r="C26" s="73">
        <v>-3</v>
      </c>
      <c r="D26" s="74"/>
      <c r="E26" s="75">
        <f>C26</f>
        <v>-3</v>
      </c>
      <c r="F26" s="74"/>
      <c r="G26" s="75">
        <f>C26</f>
        <v>-3</v>
      </c>
      <c r="H26" s="74"/>
      <c r="I26" s="75">
        <f>C26</f>
        <v>-3</v>
      </c>
      <c r="J26" s="74"/>
      <c r="K26" s="75">
        <f>E26</f>
        <v>-3</v>
      </c>
      <c r="L26" s="2"/>
      <c r="M26" s="2"/>
      <c r="N26" s="2"/>
    </row>
    <row r="27" spans="1:14" x14ac:dyDescent="0.2">
      <c r="A27" s="34"/>
      <c r="B27" s="76" t="s">
        <v>34</v>
      </c>
      <c r="C27" s="77"/>
      <c r="D27" s="74"/>
      <c r="E27" s="75">
        <f>SUM(E22:E26)</f>
        <v>6.7199999999999971</v>
      </c>
      <c r="F27" s="34"/>
      <c r="G27" s="75">
        <f>SUM(G22:G26)</f>
        <v>18.600000000000001</v>
      </c>
      <c r="H27" s="34"/>
      <c r="I27" s="75">
        <f>SUM(I22:I26)</f>
        <v>30.480000000000004</v>
      </c>
      <c r="J27" s="34"/>
      <c r="K27" s="75">
        <f>SUM(K22:K26)</f>
        <v>54.160000000000004</v>
      </c>
      <c r="L27" s="2"/>
      <c r="M27" s="2"/>
      <c r="N27" s="2"/>
    </row>
    <row r="28" spans="1:14" x14ac:dyDescent="0.2">
      <c r="A28" s="34"/>
      <c r="B28" s="34" t="s">
        <v>35</v>
      </c>
      <c r="C28" s="34"/>
      <c r="D28" s="78"/>
      <c r="E28" s="79">
        <f>E27/E18</f>
        <v>0.10338461538461534</v>
      </c>
      <c r="F28" s="34"/>
      <c r="G28" s="79">
        <f>G27/G18</f>
        <v>0.19578947368421054</v>
      </c>
      <c r="H28" s="34"/>
      <c r="I28" s="79">
        <f>I27/I18</f>
        <v>0.24384000000000003</v>
      </c>
      <c r="J28" s="34"/>
      <c r="K28" s="79">
        <f>K27/K18</f>
        <v>0.28505263157894739</v>
      </c>
      <c r="L28" s="2"/>
      <c r="M28" s="2"/>
      <c r="N28" s="2"/>
    </row>
    <row r="29" spans="1:14" x14ac:dyDescent="0.2">
      <c r="A29" s="34"/>
      <c r="B29" s="34"/>
      <c r="C29" s="34"/>
      <c r="D29" s="78"/>
      <c r="E29" s="78"/>
      <c r="F29" s="78"/>
      <c r="G29" s="78"/>
      <c r="H29" s="78"/>
      <c r="I29" s="78"/>
      <c r="J29" s="78"/>
      <c r="K29" s="78"/>
      <c r="L29" s="2"/>
      <c r="M29" s="2"/>
      <c r="N29" s="2"/>
    </row>
    <row r="30" spans="1:14" x14ac:dyDescent="0.2">
      <c r="A30" s="34"/>
      <c r="B30" s="80" t="s">
        <v>36</v>
      </c>
      <c r="C30" s="81"/>
      <c r="D30" s="82"/>
      <c r="E30" s="83">
        <f>E17/E18</f>
        <v>0.3413846153846154</v>
      </c>
      <c r="F30" s="81"/>
      <c r="G30" s="83">
        <f>G17/G18</f>
        <v>0.30115789473684212</v>
      </c>
      <c r="H30" s="81"/>
      <c r="I30" s="84">
        <f>I17/I18</f>
        <v>0.28023999999999993</v>
      </c>
      <c r="J30" s="81"/>
      <c r="K30" s="84">
        <f>K17/K18</f>
        <v>0.26842105263157895</v>
      </c>
      <c r="L30" s="2"/>
      <c r="M30" s="2"/>
      <c r="N30" s="2"/>
    </row>
    <row r="31" spans="1:14" x14ac:dyDescent="0.2">
      <c r="D31" s="85"/>
      <c r="E31" s="86"/>
      <c r="G31" s="86"/>
      <c r="I31" s="86"/>
      <c r="K31" s="86"/>
      <c r="L31" s="87"/>
      <c r="M31" s="87"/>
      <c r="N31" s="2"/>
    </row>
    <row r="32" spans="1:14" x14ac:dyDescent="0.2">
      <c r="C32" s="5"/>
      <c r="D32" s="88" t="s">
        <v>37</v>
      </c>
      <c r="E32" s="89" t="s">
        <v>38</v>
      </c>
      <c r="F32" s="88" t="s">
        <v>37</v>
      </c>
      <c r="G32" s="89" t="s">
        <v>38</v>
      </c>
      <c r="H32" s="88" t="s">
        <v>37</v>
      </c>
      <c r="I32" s="89" t="s">
        <v>38</v>
      </c>
      <c r="J32" s="88" t="s">
        <v>37</v>
      </c>
      <c r="K32" s="89" t="s">
        <v>38</v>
      </c>
      <c r="L32" s="87"/>
      <c r="M32" s="87"/>
      <c r="N32" s="2"/>
    </row>
    <row r="33" spans="1:14" x14ac:dyDescent="0.2">
      <c r="C33" s="90" t="s">
        <v>39</v>
      </c>
      <c r="D33" s="91">
        <v>15</v>
      </c>
      <c r="E33" s="92">
        <f>D33*2.54</f>
        <v>38.1</v>
      </c>
      <c r="F33" s="91">
        <v>16</v>
      </c>
      <c r="G33" s="92">
        <f>F33*2.54</f>
        <v>40.64</v>
      </c>
      <c r="H33" s="91">
        <v>17</v>
      </c>
      <c r="I33" s="92">
        <f>H33*2.54</f>
        <v>43.18</v>
      </c>
      <c r="J33" s="91">
        <v>19</v>
      </c>
      <c r="K33" s="92">
        <f>J33*2.54</f>
        <v>48.26</v>
      </c>
      <c r="L33" s="87"/>
      <c r="M33" s="87"/>
      <c r="N33" s="2"/>
    </row>
    <row r="34" spans="1:14" x14ac:dyDescent="0.2">
      <c r="C34" s="90" t="s">
        <v>40</v>
      </c>
      <c r="D34" s="91">
        <v>19</v>
      </c>
      <c r="E34" s="92">
        <f>D34*2.54</f>
        <v>48.26</v>
      </c>
      <c r="F34" s="91">
        <v>20</v>
      </c>
      <c r="G34" s="92">
        <f>F34*2.54</f>
        <v>50.8</v>
      </c>
      <c r="H34" s="91">
        <v>22</v>
      </c>
      <c r="I34" s="92">
        <f>H34*2.54</f>
        <v>55.88</v>
      </c>
      <c r="J34" s="91">
        <v>23</v>
      </c>
      <c r="K34" s="92">
        <f>J34*2.54</f>
        <v>58.42</v>
      </c>
    </row>
    <row r="35" spans="1:14" s="14" customForma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4" s="14" customFormat="1" x14ac:dyDescent="0.2">
      <c r="A36" s="5"/>
      <c r="B36" s="5"/>
      <c r="C36" s="2"/>
      <c r="D36" s="2"/>
      <c r="E36" s="2"/>
      <c r="F36" s="2"/>
      <c r="G36" s="2"/>
      <c r="H36" s="2"/>
      <c r="I36" s="2"/>
      <c r="J36" s="2"/>
      <c r="K36" s="2"/>
    </row>
    <row r="37" spans="1:14" s="14" customFormat="1" x14ac:dyDescent="0.2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  <c r="M37" s="43"/>
      <c r="N37" s="118"/>
    </row>
    <row r="38" spans="1:14" s="14" customFormat="1" x14ac:dyDescent="0.2">
      <c r="A38" s="5"/>
      <c r="B38" s="5"/>
      <c r="C38" s="5"/>
      <c r="D38" s="5"/>
      <c r="E38" s="93">
        <v>0.4</v>
      </c>
      <c r="F38" s="2"/>
      <c r="G38" s="93">
        <v>0.4</v>
      </c>
      <c r="H38" s="2"/>
      <c r="I38" s="93">
        <v>0.2</v>
      </c>
      <c r="J38" s="2"/>
      <c r="K38" s="93">
        <v>0.2</v>
      </c>
      <c r="M38" s="25"/>
      <c r="N38" s="115"/>
    </row>
    <row r="39" spans="1:14" s="14" customFormat="1" x14ac:dyDescent="0.2">
      <c r="A39" s="281"/>
      <c r="B39" s="282"/>
      <c r="C39" s="282"/>
      <c r="D39" s="2"/>
      <c r="E39" s="43" t="e">
        <f>E38*#REF!</f>
        <v>#REF!</v>
      </c>
      <c r="F39" s="2"/>
      <c r="G39" s="43" t="e">
        <f>G38*#REF!</f>
        <v>#REF!</v>
      </c>
      <c r="H39" s="2"/>
      <c r="I39" s="43" t="e">
        <f>I38*#REF!</f>
        <v>#REF!</v>
      </c>
      <c r="J39" s="2"/>
      <c r="K39" s="43" t="e">
        <f>K38*#REF!</f>
        <v>#REF!</v>
      </c>
      <c r="M39" s="118"/>
      <c r="N39" s="118"/>
    </row>
    <row r="41" spans="1:14" x14ac:dyDescent="0.2">
      <c r="A41" s="283" t="s">
        <v>41</v>
      </c>
      <c r="B41" s="283"/>
      <c r="C41" s="283"/>
    </row>
    <row r="42" spans="1:14" x14ac:dyDescent="0.2">
      <c r="A42" s="88"/>
      <c r="C42" s="94" t="s">
        <v>42</v>
      </c>
      <c r="E42" s="94" t="s">
        <v>43</v>
      </c>
    </row>
    <row r="43" spans="1:14" x14ac:dyDescent="0.2">
      <c r="A43" s="96"/>
      <c r="B43" s="24" t="s">
        <v>44</v>
      </c>
      <c r="C43" s="25">
        <v>0.62</v>
      </c>
      <c r="D43" s="97">
        <f>C43-E43</f>
        <v>-0.29000000000000004</v>
      </c>
      <c r="E43" s="25">
        <v>0.91</v>
      </c>
    </row>
    <row r="44" spans="1:14" x14ac:dyDescent="0.2">
      <c r="A44" s="96"/>
      <c r="B44" s="24" t="s">
        <v>45</v>
      </c>
      <c r="C44" s="25">
        <v>1.47</v>
      </c>
      <c r="D44" s="97">
        <f t="shared" ref="D44:D96" si="4">C44-E44</f>
        <v>-7.0000000000000062E-2</v>
      </c>
      <c r="E44" s="25">
        <v>1.54</v>
      </c>
    </row>
    <row r="45" spans="1:14" x14ac:dyDescent="0.2">
      <c r="A45" s="96"/>
      <c r="B45" s="24" t="s">
        <v>9</v>
      </c>
      <c r="C45" s="25">
        <v>0.63</v>
      </c>
      <c r="D45" s="97">
        <f t="shared" si="4"/>
        <v>-0.12</v>
      </c>
      <c r="E45" s="25">
        <v>0.75</v>
      </c>
    </row>
    <row r="46" spans="1:14" x14ac:dyDescent="0.2">
      <c r="A46" s="96"/>
      <c r="B46" s="24" t="s">
        <v>46</v>
      </c>
      <c r="C46" s="25">
        <v>0.63</v>
      </c>
      <c r="D46" s="97">
        <f t="shared" si="4"/>
        <v>-0.12</v>
      </c>
      <c r="E46" s="25">
        <v>0.75</v>
      </c>
    </row>
    <row r="47" spans="1:14" x14ac:dyDescent="0.2">
      <c r="A47" s="96"/>
      <c r="B47" s="24" t="s">
        <v>47</v>
      </c>
      <c r="C47" s="25">
        <v>0.63</v>
      </c>
      <c r="D47" s="97">
        <f t="shared" si="4"/>
        <v>-0.12</v>
      </c>
      <c r="E47" s="25">
        <v>0.75</v>
      </c>
    </row>
    <row r="48" spans="1:14" x14ac:dyDescent="0.2">
      <c r="A48" s="96"/>
      <c r="B48" s="24" t="s">
        <v>17</v>
      </c>
      <c r="C48" s="25">
        <v>1.28</v>
      </c>
      <c r="D48" s="97">
        <f>C48-E48</f>
        <v>-0.32000000000000006</v>
      </c>
      <c r="E48" s="25">
        <v>1.6</v>
      </c>
    </row>
    <row r="49" spans="1:5" x14ac:dyDescent="0.2">
      <c r="A49" s="96"/>
      <c r="B49" s="24" t="s">
        <v>48</v>
      </c>
      <c r="C49" s="25">
        <v>1.06</v>
      </c>
      <c r="D49" s="97">
        <f>C49-E49</f>
        <v>-0.43999999999999995</v>
      </c>
      <c r="E49" s="25">
        <v>1.5</v>
      </c>
    </row>
    <row r="50" spans="1:5" x14ac:dyDescent="0.2">
      <c r="A50" s="96"/>
      <c r="B50" s="24" t="s">
        <v>49</v>
      </c>
      <c r="C50" s="25">
        <v>1.26</v>
      </c>
      <c r="D50" s="97">
        <f>C50-E50</f>
        <v>-0.92000000000000015</v>
      </c>
      <c r="E50" s="25">
        <v>2.1800000000000002</v>
      </c>
    </row>
    <row r="51" spans="1:5" x14ac:dyDescent="0.2">
      <c r="A51" s="96"/>
      <c r="B51" s="24" t="s">
        <v>50</v>
      </c>
      <c r="C51" s="25">
        <v>0.84</v>
      </c>
      <c r="D51" s="97">
        <f>C51-E51</f>
        <v>-0.13</v>
      </c>
      <c r="E51" s="25">
        <v>0.97</v>
      </c>
    </row>
    <row r="52" spans="1:5" x14ac:dyDescent="0.2">
      <c r="A52" s="96"/>
      <c r="B52" s="97" t="s">
        <v>51</v>
      </c>
      <c r="C52" s="25">
        <v>1.1399999999999999</v>
      </c>
      <c r="D52" s="97">
        <f>C52-E52</f>
        <v>-0.3600000000000001</v>
      </c>
      <c r="E52" s="25">
        <v>1.5</v>
      </c>
    </row>
    <row r="53" spans="1:5" x14ac:dyDescent="0.2">
      <c r="A53" s="96" t="s">
        <v>52</v>
      </c>
      <c r="B53" s="24" t="s">
        <v>53</v>
      </c>
      <c r="C53" s="25">
        <v>2.2999999999999998</v>
      </c>
      <c r="D53" s="97">
        <f t="shared" si="4"/>
        <v>2.0000000000000018E-2</v>
      </c>
      <c r="E53" s="25">
        <v>2.2799999999999998</v>
      </c>
    </row>
    <row r="54" spans="1:5" x14ac:dyDescent="0.2">
      <c r="A54" s="96" t="s">
        <v>8</v>
      </c>
      <c r="B54" s="24" t="s">
        <v>54</v>
      </c>
      <c r="C54" s="25">
        <v>1.69</v>
      </c>
      <c r="D54" s="97">
        <f t="shared" si="4"/>
        <v>5.0000000000000044E-2</v>
      </c>
      <c r="E54" s="25">
        <v>1.64</v>
      </c>
    </row>
    <row r="55" spans="1:5" x14ac:dyDescent="0.2">
      <c r="A55" s="96" t="s">
        <v>55</v>
      </c>
      <c r="B55" s="24" t="s">
        <v>53</v>
      </c>
      <c r="C55" s="25">
        <v>2.14</v>
      </c>
      <c r="D55" s="97">
        <f t="shared" si="4"/>
        <v>0</v>
      </c>
      <c r="E55" s="25">
        <v>2.14</v>
      </c>
    </row>
    <row r="56" spans="1:5" x14ac:dyDescent="0.2">
      <c r="A56" s="96"/>
      <c r="B56" s="24" t="s">
        <v>56</v>
      </c>
      <c r="C56" s="25">
        <v>0.77</v>
      </c>
      <c r="D56" s="97">
        <f t="shared" si="4"/>
        <v>-0.13</v>
      </c>
      <c r="E56" s="25">
        <v>0.9</v>
      </c>
    </row>
    <row r="57" spans="1:5" x14ac:dyDescent="0.2">
      <c r="A57" s="96"/>
      <c r="B57" s="24" t="s">
        <v>57</v>
      </c>
      <c r="C57" s="25">
        <v>1.1299999999999999</v>
      </c>
      <c r="D57" s="97">
        <f t="shared" si="4"/>
        <v>-7.0000000000000062E-2</v>
      </c>
      <c r="E57" s="25">
        <v>1.2</v>
      </c>
    </row>
    <row r="58" spans="1:5" x14ac:dyDescent="0.2">
      <c r="A58" s="96"/>
      <c r="B58" s="24" t="s">
        <v>58</v>
      </c>
      <c r="C58" s="25">
        <v>1.47</v>
      </c>
      <c r="D58" s="97">
        <f t="shared" si="4"/>
        <v>-0.16999999999999993</v>
      </c>
      <c r="E58" s="25">
        <v>1.64</v>
      </c>
    </row>
    <row r="59" spans="1:5" x14ac:dyDescent="0.2">
      <c r="A59" s="96"/>
      <c r="B59" s="24" t="s">
        <v>59</v>
      </c>
      <c r="C59" s="25">
        <v>0.84</v>
      </c>
      <c r="D59" s="97">
        <f t="shared" si="4"/>
        <v>-0.30999999999999994</v>
      </c>
      <c r="E59" s="25">
        <v>1.1499999999999999</v>
      </c>
    </row>
    <row r="60" spans="1:5" x14ac:dyDescent="0.2">
      <c r="A60" s="96"/>
      <c r="B60" s="24" t="s">
        <v>60</v>
      </c>
      <c r="C60" s="25">
        <v>0.84</v>
      </c>
      <c r="D60" s="97"/>
      <c r="E60" s="25">
        <v>1.41</v>
      </c>
    </row>
    <row r="61" spans="1:5" x14ac:dyDescent="0.2">
      <c r="A61" s="96"/>
      <c r="B61" s="98" t="s">
        <v>61</v>
      </c>
      <c r="C61" s="25">
        <v>0.79</v>
      </c>
      <c r="D61" s="97">
        <f t="shared" si="4"/>
        <v>-4.9999999999999933E-2</v>
      </c>
      <c r="E61" s="25">
        <v>0.84</v>
      </c>
    </row>
    <row r="62" spans="1:5" x14ac:dyDescent="0.2">
      <c r="A62" s="96"/>
      <c r="B62" s="24" t="s">
        <v>62</v>
      </c>
      <c r="C62" s="25">
        <v>1.65</v>
      </c>
      <c r="D62" s="97">
        <f t="shared" si="4"/>
        <v>-0.77</v>
      </c>
      <c r="E62" s="25">
        <v>2.42</v>
      </c>
    </row>
    <row r="63" spans="1:5" x14ac:dyDescent="0.2">
      <c r="A63" s="96"/>
      <c r="B63" s="24" t="s">
        <v>63</v>
      </c>
      <c r="C63" s="25">
        <v>0.51</v>
      </c>
      <c r="D63" s="97">
        <f t="shared" si="4"/>
        <v>-0.17999999999999994</v>
      </c>
      <c r="E63" s="25">
        <v>0.69</v>
      </c>
    </row>
    <row r="64" spans="1:5" x14ac:dyDescent="0.2">
      <c r="A64" s="96"/>
      <c r="B64" s="24" t="s">
        <v>64</v>
      </c>
      <c r="C64" s="94">
        <v>0.66</v>
      </c>
      <c r="D64" s="97">
        <f t="shared" si="4"/>
        <v>0</v>
      </c>
      <c r="E64" s="25">
        <v>0.66</v>
      </c>
    </row>
    <row r="65" spans="1:5" x14ac:dyDescent="0.2">
      <c r="A65" s="96" t="s">
        <v>55</v>
      </c>
      <c r="B65" s="2" t="s">
        <v>65</v>
      </c>
      <c r="C65" s="25">
        <v>1.29</v>
      </c>
      <c r="D65" s="97"/>
      <c r="E65" s="25">
        <v>1.25</v>
      </c>
    </row>
    <row r="66" spans="1:5" x14ac:dyDescent="0.2">
      <c r="A66" s="96"/>
      <c r="B66" s="2" t="s">
        <v>66</v>
      </c>
      <c r="C66" s="25">
        <v>1.64</v>
      </c>
      <c r="D66" s="97"/>
      <c r="E66" s="25">
        <v>2.85</v>
      </c>
    </row>
    <row r="67" spans="1:5" x14ac:dyDescent="0.2">
      <c r="A67" s="99" t="s">
        <v>14</v>
      </c>
      <c r="B67" s="100" t="s">
        <v>11</v>
      </c>
      <c r="C67" s="25">
        <v>0.96</v>
      </c>
      <c r="D67" s="97">
        <f t="shared" si="4"/>
        <v>-8.0000000000000071E-2</v>
      </c>
      <c r="E67" s="25">
        <v>1.04</v>
      </c>
    </row>
    <row r="68" spans="1:5" x14ac:dyDescent="0.2">
      <c r="A68" s="101" t="s">
        <v>12</v>
      </c>
      <c r="B68" s="24" t="s">
        <v>11</v>
      </c>
      <c r="C68" s="25">
        <v>0.96</v>
      </c>
      <c r="D68" s="97">
        <f t="shared" si="4"/>
        <v>-0.12000000000000011</v>
      </c>
      <c r="E68" s="25">
        <v>1.08</v>
      </c>
    </row>
    <row r="69" spans="1:5" x14ac:dyDescent="0.2">
      <c r="A69" s="101" t="s">
        <v>67</v>
      </c>
      <c r="B69" s="24" t="s">
        <v>11</v>
      </c>
      <c r="C69" s="25">
        <v>0.96</v>
      </c>
      <c r="D69" s="97">
        <f t="shared" si="4"/>
        <v>-0.12000000000000011</v>
      </c>
      <c r="E69" s="25">
        <v>1.08</v>
      </c>
    </row>
    <row r="70" spans="1:5" x14ac:dyDescent="0.2">
      <c r="A70" s="101" t="s">
        <v>68</v>
      </c>
      <c r="B70" s="24" t="s">
        <v>11</v>
      </c>
      <c r="C70" s="25">
        <v>0.96</v>
      </c>
      <c r="D70" s="97">
        <f t="shared" si="4"/>
        <v>-0.18999999999999995</v>
      </c>
      <c r="E70" s="25">
        <v>1.1499999999999999</v>
      </c>
    </row>
    <row r="71" spans="1:5" x14ac:dyDescent="0.2">
      <c r="A71" s="101" t="s">
        <v>69</v>
      </c>
      <c r="B71" s="24" t="s">
        <v>11</v>
      </c>
      <c r="C71" s="25">
        <v>0.96</v>
      </c>
      <c r="D71" s="97">
        <f t="shared" si="4"/>
        <v>-0.12000000000000011</v>
      </c>
      <c r="E71" s="25">
        <v>1.08</v>
      </c>
    </row>
    <row r="72" spans="1:5" x14ac:dyDescent="0.2">
      <c r="A72" s="101" t="s">
        <v>55</v>
      </c>
      <c r="B72" s="24" t="s">
        <v>11</v>
      </c>
      <c r="C72" s="25">
        <v>0.96</v>
      </c>
      <c r="D72" s="97">
        <f t="shared" si="4"/>
        <v>-0.32000000000000006</v>
      </c>
      <c r="E72" s="25">
        <v>1.28</v>
      </c>
    </row>
    <row r="73" spans="1:5" x14ac:dyDescent="0.2">
      <c r="A73" s="102" t="s">
        <v>70</v>
      </c>
      <c r="B73" s="103" t="s">
        <v>11</v>
      </c>
      <c r="C73" s="25">
        <v>0.87</v>
      </c>
      <c r="D73" s="97">
        <f t="shared" si="4"/>
        <v>-0.30999999999999994</v>
      </c>
      <c r="E73" s="25">
        <v>1.18</v>
      </c>
    </row>
    <row r="74" spans="1:5" x14ac:dyDescent="0.2">
      <c r="A74" s="96"/>
      <c r="B74" s="24" t="s">
        <v>18</v>
      </c>
      <c r="C74" s="25">
        <v>0.92</v>
      </c>
      <c r="D74" s="97">
        <f t="shared" si="4"/>
        <v>-0.27999999999999992</v>
      </c>
      <c r="E74" s="25">
        <v>1.2</v>
      </c>
    </row>
    <row r="75" spans="1:5" x14ac:dyDescent="0.2">
      <c r="A75" s="96"/>
      <c r="B75" s="24" t="s">
        <v>71</v>
      </c>
      <c r="C75" s="25">
        <v>0.63</v>
      </c>
      <c r="D75" s="97">
        <f t="shared" si="4"/>
        <v>6.0000000000000053E-2</v>
      </c>
      <c r="E75" s="25">
        <v>0.56999999999999995</v>
      </c>
    </row>
    <row r="76" spans="1:5" x14ac:dyDescent="0.2">
      <c r="A76" s="96"/>
      <c r="B76" s="24" t="s">
        <v>72</v>
      </c>
      <c r="C76" s="25">
        <v>0.84</v>
      </c>
      <c r="D76" s="97">
        <f t="shared" si="4"/>
        <v>0</v>
      </c>
      <c r="E76" s="25">
        <v>0.84</v>
      </c>
    </row>
    <row r="77" spans="1:5" x14ac:dyDescent="0.2">
      <c r="A77" s="96"/>
      <c r="B77" s="24" t="s">
        <v>73</v>
      </c>
      <c r="C77" s="25">
        <v>0.9</v>
      </c>
      <c r="D77" s="97">
        <f t="shared" si="4"/>
        <v>-0.51999999999999991</v>
      </c>
      <c r="E77" s="25">
        <v>1.42</v>
      </c>
    </row>
    <row r="78" spans="1:5" x14ac:dyDescent="0.2">
      <c r="A78" s="96"/>
      <c r="B78" s="24" t="s">
        <v>74</v>
      </c>
      <c r="C78" s="25">
        <v>0.53</v>
      </c>
      <c r="D78" s="97">
        <f t="shared" si="4"/>
        <v>-0.17999999999999994</v>
      </c>
      <c r="E78" s="25">
        <v>0.71</v>
      </c>
    </row>
    <row r="79" spans="1:5" x14ac:dyDescent="0.2">
      <c r="A79" s="96"/>
      <c r="B79" s="24" t="s">
        <v>75</v>
      </c>
      <c r="C79" s="25">
        <v>0.85</v>
      </c>
      <c r="D79" s="97"/>
      <c r="E79" s="25">
        <v>1.18</v>
      </c>
    </row>
    <row r="80" spans="1:5" x14ac:dyDescent="0.2">
      <c r="A80" s="96"/>
      <c r="B80" s="24" t="s">
        <v>76</v>
      </c>
      <c r="C80" s="25">
        <v>0.59</v>
      </c>
      <c r="D80" s="97">
        <f t="shared" si="4"/>
        <v>-0.15000000000000002</v>
      </c>
      <c r="E80" s="25">
        <v>0.74</v>
      </c>
    </row>
    <row r="81" spans="1:5" x14ac:dyDescent="0.2">
      <c r="A81" s="96"/>
      <c r="B81" s="2" t="s">
        <v>77</v>
      </c>
      <c r="C81" s="25">
        <v>0.85</v>
      </c>
      <c r="D81" s="97">
        <f t="shared" si="4"/>
        <v>-0.13</v>
      </c>
      <c r="E81" s="25">
        <v>0.98</v>
      </c>
    </row>
    <row r="82" spans="1:5" x14ac:dyDescent="0.2">
      <c r="A82" s="96"/>
      <c r="B82" s="24" t="s">
        <v>78</v>
      </c>
      <c r="C82" s="25">
        <v>0.77</v>
      </c>
      <c r="D82" s="97">
        <f t="shared" si="4"/>
        <v>-0.25</v>
      </c>
      <c r="E82" s="25">
        <v>1.02</v>
      </c>
    </row>
    <row r="83" spans="1:5" x14ac:dyDescent="0.2">
      <c r="A83" s="96"/>
      <c r="B83" s="24" t="s">
        <v>79</v>
      </c>
      <c r="C83" s="25">
        <v>1.4</v>
      </c>
      <c r="D83" s="97">
        <f t="shared" si="4"/>
        <v>-0.30000000000000004</v>
      </c>
      <c r="E83" s="25">
        <v>1.7</v>
      </c>
    </row>
    <row r="84" spans="1:5" x14ac:dyDescent="0.2">
      <c r="A84" s="96" t="s">
        <v>8</v>
      </c>
      <c r="B84" s="24" t="s">
        <v>80</v>
      </c>
      <c r="C84" s="25">
        <v>0.94</v>
      </c>
      <c r="D84" s="97">
        <f t="shared" si="4"/>
        <v>-0.16000000000000014</v>
      </c>
      <c r="E84" s="25">
        <v>1.1000000000000001</v>
      </c>
    </row>
    <row r="85" spans="1:5" x14ac:dyDescent="0.2">
      <c r="A85" s="96"/>
      <c r="B85" s="24" t="s">
        <v>81</v>
      </c>
      <c r="C85" s="25">
        <v>1.41</v>
      </c>
      <c r="D85" s="97">
        <f t="shared" si="4"/>
        <v>-0.19000000000000017</v>
      </c>
      <c r="E85" s="25">
        <v>1.6</v>
      </c>
    </row>
    <row r="86" spans="1:5" x14ac:dyDescent="0.2">
      <c r="A86" s="3"/>
      <c r="C86" s="25"/>
      <c r="D86" s="97"/>
      <c r="E86" s="25"/>
    </row>
    <row r="87" spans="1:5" x14ac:dyDescent="0.2">
      <c r="A87" s="104"/>
      <c r="B87" s="105" t="s">
        <v>82</v>
      </c>
      <c r="C87" s="25">
        <v>0.99</v>
      </c>
      <c r="D87" s="97">
        <f t="shared" si="4"/>
        <v>-1.0000000000000009E-2</v>
      </c>
      <c r="E87" s="25">
        <v>1</v>
      </c>
    </row>
    <row r="88" spans="1:5" x14ac:dyDescent="0.2">
      <c r="A88" s="104"/>
      <c r="B88" s="105" t="s">
        <v>83</v>
      </c>
      <c r="C88" s="25">
        <v>0.98</v>
      </c>
      <c r="D88" s="97"/>
      <c r="E88" s="25">
        <v>1.05</v>
      </c>
    </row>
    <row r="89" spans="1:5" x14ac:dyDescent="0.2">
      <c r="A89" s="106"/>
      <c r="B89" s="107" t="s">
        <v>84</v>
      </c>
      <c r="C89" s="25">
        <v>1.0900000000000001</v>
      </c>
      <c r="D89" s="97">
        <f t="shared" si="4"/>
        <v>-0.18999999999999995</v>
      </c>
      <c r="E89" s="25">
        <v>1.28</v>
      </c>
    </row>
    <row r="90" spans="1:5" x14ac:dyDescent="0.2">
      <c r="A90" s="106"/>
      <c r="B90" s="107" t="s">
        <v>85</v>
      </c>
      <c r="C90" s="25">
        <v>2.1</v>
      </c>
      <c r="D90" s="97">
        <f t="shared" si="4"/>
        <v>0</v>
      </c>
      <c r="E90" s="25">
        <v>2.1</v>
      </c>
    </row>
    <row r="91" spans="1:5" x14ac:dyDescent="0.2">
      <c r="A91" s="104"/>
      <c r="B91" s="105" t="s">
        <v>86</v>
      </c>
      <c r="C91" s="25">
        <v>0.67</v>
      </c>
      <c r="D91" s="97">
        <f t="shared" si="4"/>
        <v>-3.9999999999999925E-2</v>
      </c>
      <c r="E91" s="25">
        <v>0.71</v>
      </c>
    </row>
    <row r="92" spans="1:5" x14ac:dyDescent="0.2">
      <c r="A92" s="104"/>
      <c r="B92" s="105" t="s">
        <v>87</v>
      </c>
      <c r="C92" s="25">
        <v>0.35</v>
      </c>
      <c r="D92" s="97">
        <f t="shared" si="4"/>
        <v>-5.0000000000000044E-2</v>
      </c>
      <c r="E92" s="25">
        <v>0.4</v>
      </c>
    </row>
    <row r="93" spans="1:5" x14ac:dyDescent="0.2">
      <c r="A93" s="104"/>
      <c r="B93" s="105" t="s">
        <v>88</v>
      </c>
      <c r="C93" s="25">
        <v>0.82</v>
      </c>
      <c r="D93" s="97">
        <f t="shared" si="4"/>
        <v>-8.0000000000000071E-2</v>
      </c>
      <c r="E93" s="25">
        <v>0.9</v>
      </c>
    </row>
    <row r="94" spans="1:5" x14ac:dyDescent="0.2">
      <c r="A94" s="104"/>
      <c r="B94" s="105" t="s">
        <v>19</v>
      </c>
      <c r="C94" s="25">
        <v>0.26</v>
      </c>
      <c r="D94" s="97">
        <f t="shared" si="4"/>
        <v>-2.0000000000000018E-2</v>
      </c>
      <c r="E94" s="25">
        <v>0.28000000000000003</v>
      </c>
    </row>
    <row r="95" spans="1:5" x14ac:dyDescent="0.2">
      <c r="A95" s="104"/>
      <c r="B95" s="105" t="s">
        <v>89</v>
      </c>
      <c r="C95" s="25">
        <v>2.1</v>
      </c>
      <c r="D95" s="97">
        <f t="shared" si="4"/>
        <v>-2.9999999999999805E-2</v>
      </c>
      <c r="E95" s="25">
        <v>2.13</v>
      </c>
    </row>
    <row r="96" spans="1:5" x14ac:dyDescent="0.2">
      <c r="A96" s="104"/>
      <c r="B96" s="105" t="s">
        <v>90</v>
      </c>
      <c r="C96" s="25">
        <v>0.69</v>
      </c>
      <c r="D96" s="97">
        <f t="shared" si="4"/>
        <v>-5.0000000000000044E-2</v>
      </c>
      <c r="E96" s="25">
        <v>0.74</v>
      </c>
    </row>
  </sheetData>
  <mergeCells count="2">
    <mergeCell ref="A39:C39"/>
    <mergeCell ref="A41:C41"/>
  </mergeCells>
  <conditionalFormatting sqref="D41:D96">
    <cfRule type="cellIs" dxfId="17" priority="1" operator="lessThan">
      <formula>-0.05</formula>
    </cfRule>
    <cfRule type="cellIs" dxfId="16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5B47-1F2C-4483-B3C6-3457FC49B7D3}">
  <sheetPr>
    <pageSetUpPr fitToPage="1"/>
  </sheetPr>
  <dimension ref="A1:N96"/>
  <sheetViews>
    <sheetView zoomScaleNormal="100" zoomScaleSheetLayoutView="100" workbookViewId="0">
      <selection activeCell="A10" sqref="A10"/>
    </sheetView>
  </sheetViews>
  <sheetFormatPr baseColWidth="10" defaultColWidth="11.5" defaultRowHeight="14" x14ac:dyDescent="0.2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5"/>
  </cols>
  <sheetData>
    <row r="1" spans="1:14" x14ac:dyDescent="0.2">
      <c r="A1" s="1" t="s">
        <v>184</v>
      </c>
      <c r="B1" s="2" t="s">
        <v>125</v>
      </c>
      <c r="D1" s="3" t="s">
        <v>1</v>
      </c>
      <c r="F1" s="3" t="s">
        <v>2</v>
      </c>
      <c r="H1" s="3" t="s">
        <v>3</v>
      </c>
      <c r="J1" s="4" t="s">
        <v>4</v>
      </c>
      <c r="L1" s="2"/>
      <c r="M1" s="2"/>
    </row>
    <row r="2" spans="1:14" x14ac:dyDescent="0.2">
      <c r="A2" s="6"/>
      <c r="C2" s="7" t="s">
        <v>5</v>
      </c>
      <c r="D2" s="8" t="str">
        <f>CONCATENATE(A1,"s")</f>
        <v>YPBs</v>
      </c>
      <c r="E2" s="9"/>
      <c r="F2" s="8" t="str">
        <f>CONCATENATE(A1,"d")</f>
        <v>YPBd</v>
      </c>
      <c r="G2" s="9"/>
      <c r="H2" s="8" t="str">
        <f>CONCATENATE(A1,"p")</f>
        <v>YPBp</v>
      </c>
      <c r="I2" s="5"/>
      <c r="J2" s="10" t="str">
        <f>CONCATENATE(A1,"e")</f>
        <v>YPBe</v>
      </c>
      <c r="K2" s="5"/>
      <c r="L2" s="2"/>
      <c r="M2" s="2"/>
      <c r="N2" s="2"/>
    </row>
    <row r="3" spans="1:14" x14ac:dyDescent="0.2">
      <c r="B3" s="2" t="s">
        <v>6</v>
      </c>
      <c r="D3" s="11"/>
      <c r="E3" s="12">
        <v>52</v>
      </c>
      <c r="F3" s="5"/>
      <c r="G3" s="12">
        <f>E3+20</f>
        <v>72</v>
      </c>
      <c r="H3" s="5"/>
      <c r="I3" s="13">
        <f>G3+25</f>
        <v>97</v>
      </c>
      <c r="J3" s="14"/>
      <c r="K3" s="13">
        <v>120</v>
      </c>
      <c r="L3" s="2"/>
      <c r="M3" s="2"/>
      <c r="N3" s="2"/>
    </row>
    <row r="4" spans="1:14" ht="15" thickBot="1" x14ac:dyDescent="0.25">
      <c r="B4" s="15" t="s">
        <v>7</v>
      </c>
      <c r="D4" s="11"/>
      <c r="E4" s="16">
        <f>E3+10</f>
        <v>62</v>
      </c>
      <c r="F4" s="17"/>
      <c r="G4" s="16">
        <f>G3+10</f>
        <v>82</v>
      </c>
      <c r="H4" s="17"/>
      <c r="I4" s="16">
        <f>I3+10</f>
        <v>107</v>
      </c>
      <c r="J4" s="17"/>
      <c r="K4" s="16">
        <f>K3+10</f>
        <v>130</v>
      </c>
      <c r="L4" s="2"/>
      <c r="M4" s="2"/>
      <c r="N4" s="2"/>
    </row>
    <row r="5" spans="1:14" x14ac:dyDescent="0.2">
      <c r="A5" s="18" t="s">
        <v>68</v>
      </c>
      <c r="B5" s="19" t="s">
        <v>44</v>
      </c>
      <c r="C5" s="119">
        <v>0.86</v>
      </c>
      <c r="D5" s="21">
        <v>4</v>
      </c>
      <c r="E5" s="20">
        <f t="shared" ref="E5:E16" si="0">C5*D5</f>
        <v>3.44</v>
      </c>
      <c r="F5" s="21">
        <v>5</v>
      </c>
      <c r="G5" s="20">
        <f t="shared" ref="G5:G16" si="1">C5*F5</f>
        <v>4.3</v>
      </c>
      <c r="H5" s="21">
        <v>6</v>
      </c>
      <c r="I5" s="20">
        <f t="shared" ref="I5:I16" si="2">C5*H5</f>
        <v>5.16</v>
      </c>
      <c r="J5" s="133">
        <v>8</v>
      </c>
      <c r="K5" s="22">
        <f t="shared" ref="K5:K16" si="3">C5*J5</f>
        <v>6.88</v>
      </c>
      <c r="L5" s="2"/>
      <c r="M5" s="2"/>
      <c r="N5" s="2"/>
    </row>
    <row r="6" spans="1:14" x14ac:dyDescent="0.2">
      <c r="A6" s="23" t="s">
        <v>10</v>
      </c>
      <c r="B6" s="24" t="s">
        <v>11</v>
      </c>
      <c r="C6" s="28">
        <v>1.18</v>
      </c>
      <c r="D6" s="26">
        <v>3</v>
      </c>
      <c r="E6" s="25">
        <f t="shared" si="0"/>
        <v>3.54</v>
      </c>
      <c r="F6" s="26">
        <v>7</v>
      </c>
      <c r="G6" s="25">
        <f t="shared" si="1"/>
        <v>8.26</v>
      </c>
      <c r="H6" s="26">
        <v>10</v>
      </c>
      <c r="I6" s="25">
        <f t="shared" si="2"/>
        <v>11.799999999999999</v>
      </c>
      <c r="J6" s="26">
        <v>12</v>
      </c>
      <c r="K6" s="27">
        <f t="shared" si="3"/>
        <v>14.16</v>
      </c>
      <c r="L6" s="2"/>
      <c r="M6" s="2"/>
      <c r="N6" s="2"/>
    </row>
    <row r="7" spans="1:14" x14ac:dyDescent="0.2">
      <c r="A7" s="23" t="s">
        <v>70</v>
      </c>
      <c r="B7" s="24" t="s">
        <v>63</v>
      </c>
      <c r="C7" s="28">
        <v>0.6</v>
      </c>
      <c r="D7" s="29">
        <v>3</v>
      </c>
      <c r="E7" s="25">
        <f t="shared" si="0"/>
        <v>1.7999999999999998</v>
      </c>
      <c r="F7" s="29">
        <v>4</v>
      </c>
      <c r="G7" s="25">
        <f t="shared" si="1"/>
        <v>2.4</v>
      </c>
      <c r="H7" s="29">
        <v>6</v>
      </c>
      <c r="I7" s="25">
        <f t="shared" si="2"/>
        <v>3.5999999999999996</v>
      </c>
      <c r="J7" s="26">
        <v>6</v>
      </c>
      <c r="K7" s="27">
        <f t="shared" si="3"/>
        <v>3.5999999999999996</v>
      </c>
      <c r="L7" s="2"/>
      <c r="M7" s="2"/>
      <c r="N7" s="2"/>
    </row>
    <row r="8" spans="1:14" x14ac:dyDescent="0.2">
      <c r="A8" s="23" t="s">
        <v>70</v>
      </c>
      <c r="B8" s="30" t="s">
        <v>74</v>
      </c>
      <c r="C8" s="28">
        <v>0.61</v>
      </c>
      <c r="D8" s="31">
        <v>3</v>
      </c>
      <c r="E8" s="25">
        <f t="shared" si="0"/>
        <v>1.83</v>
      </c>
      <c r="F8" s="29">
        <v>3</v>
      </c>
      <c r="G8" s="25">
        <f t="shared" si="1"/>
        <v>1.83</v>
      </c>
      <c r="H8" s="29">
        <v>5</v>
      </c>
      <c r="I8" s="25">
        <f t="shared" si="2"/>
        <v>3.05</v>
      </c>
      <c r="J8" s="26">
        <v>7</v>
      </c>
      <c r="K8" s="27">
        <f t="shared" si="3"/>
        <v>4.2699999999999996</v>
      </c>
      <c r="L8" s="2"/>
      <c r="M8" s="2"/>
      <c r="N8" s="2"/>
    </row>
    <row r="9" spans="1:14" x14ac:dyDescent="0.2">
      <c r="A9" s="32" t="s">
        <v>68</v>
      </c>
      <c r="B9" s="30" t="s">
        <v>74</v>
      </c>
      <c r="C9" s="28">
        <v>0.61</v>
      </c>
      <c r="D9" s="31">
        <v>0</v>
      </c>
      <c r="E9" s="25">
        <f t="shared" si="0"/>
        <v>0</v>
      </c>
      <c r="F9" s="31">
        <v>3</v>
      </c>
      <c r="G9" s="25">
        <f t="shared" si="1"/>
        <v>1.83</v>
      </c>
      <c r="H9" s="31">
        <v>5</v>
      </c>
      <c r="I9" s="25">
        <f t="shared" si="2"/>
        <v>3.05</v>
      </c>
      <c r="J9" s="26">
        <v>7</v>
      </c>
      <c r="K9" s="27">
        <f t="shared" si="3"/>
        <v>4.2699999999999996</v>
      </c>
      <c r="L9" s="2"/>
      <c r="M9" s="2"/>
      <c r="N9" s="2"/>
    </row>
    <row r="10" spans="1:14" x14ac:dyDescent="0.2">
      <c r="A10" s="134"/>
      <c r="B10" s="112" t="s">
        <v>93</v>
      </c>
      <c r="C10" s="37">
        <v>0.18</v>
      </c>
      <c r="D10" s="40">
        <v>3</v>
      </c>
      <c r="E10" s="39">
        <f t="shared" si="0"/>
        <v>0.54</v>
      </c>
      <c r="F10" s="40">
        <v>3</v>
      </c>
      <c r="G10" s="39">
        <f t="shared" si="1"/>
        <v>0.54</v>
      </c>
      <c r="H10" s="38">
        <v>3</v>
      </c>
      <c r="I10" s="39">
        <f t="shared" si="2"/>
        <v>0.54</v>
      </c>
      <c r="J10" s="40">
        <v>3</v>
      </c>
      <c r="K10" s="41">
        <f t="shared" si="3"/>
        <v>0.54</v>
      </c>
      <c r="L10" s="2"/>
      <c r="M10" s="2"/>
      <c r="N10" s="2"/>
    </row>
    <row r="11" spans="1:14" x14ac:dyDescent="0.2">
      <c r="A11" s="35"/>
      <c r="B11" s="36" t="s">
        <v>90</v>
      </c>
      <c r="C11" s="120">
        <v>0.71</v>
      </c>
      <c r="D11" s="38">
        <v>1</v>
      </c>
      <c r="E11" s="39">
        <f t="shared" si="0"/>
        <v>0.71</v>
      </c>
      <c r="F11" s="38">
        <v>1</v>
      </c>
      <c r="G11" s="39">
        <f t="shared" si="1"/>
        <v>0.71</v>
      </c>
      <c r="H11" s="38">
        <v>1</v>
      </c>
      <c r="I11" s="39">
        <f t="shared" si="2"/>
        <v>0.71</v>
      </c>
      <c r="J11" s="40">
        <v>2</v>
      </c>
      <c r="K11" s="41">
        <f t="shared" si="3"/>
        <v>1.42</v>
      </c>
      <c r="L11" s="2"/>
      <c r="M11" s="2"/>
      <c r="N11" s="2"/>
    </row>
    <row r="12" spans="1:14" s="2" customFormat="1" x14ac:dyDescent="0.2">
      <c r="A12" s="42"/>
      <c r="C12" s="43"/>
      <c r="D12" s="44"/>
      <c r="E12" s="25">
        <f t="shared" si="0"/>
        <v>0</v>
      </c>
      <c r="F12" s="44"/>
      <c r="G12" s="25">
        <f t="shared" si="1"/>
        <v>0</v>
      </c>
      <c r="H12" s="29"/>
      <c r="I12" s="25">
        <f t="shared" si="2"/>
        <v>0</v>
      </c>
      <c r="J12" s="26"/>
      <c r="K12" s="27">
        <f t="shared" si="3"/>
        <v>0</v>
      </c>
    </row>
    <row r="13" spans="1:14" x14ac:dyDescent="0.2">
      <c r="A13" s="45"/>
      <c r="B13" s="5"/>
      <c r="C13" s="5"/>
      <c r="D13" s="46"/>
      <c r="E13" s="25">
        <f t="shared" si="0"/>
        <v>0</v>
      </c>
      <c r="F13" s="46"/>
      <c r="G13" s="25">
        <f t="shared" si="1"/>
        <v>0</v>
      </c>
      <c r="H13" s="26"/>
      <c r="I13" s="25">
        <f t="shared" si="2"/>
        <v>0</v>
      </c>
      <c r="J13" s="26"/>
      <c r="K13" s="27">
        <f t="shared" si="3"/>
        <v>0</v>
      </c>
      <c r="L13" s="2"/>
      <c r="M13" s="2"/>
      <c r="N13" s="2"/>
    </row>
    <row r="14" spans="1:14" s="2" customFormat="1" x14ac:dyDescent="0.2">
      <c r="A14" s="42"/>
      <c r="C14" s="43"/>
      <c r="D14" s="44"/>
      <c r="E14" s="25">
        <f t="shared" si="0"/>
        <v>0</v>
      </c>
      <c r="F14" s="44"/>
      <c r="G14" s="25">
        <f t="shared" si="1"/>
        <v>0</v>
      </c>
      <c r="H14" s="29"/>
      <c r="I14" s="25">
        <f t="shared" si="2"/>
        <v>0</v>
      </c>
      <c r="J14" s="26"/>
      <c r="K14" s="27">
        <f t="shared" si="3"/>
        <v>0</v>
      </c>
    </row>
    <row r="15" spans="1:14" x14ac:dyDescent="0.2">
      <c r="A15" s="32"/>
      <c r="B15" s="143"/>
      <c r="C15" s="135"/>
      <c r="D15" s="3"/>
      <c r="E15" s="25">
        <f t="shared" si="0"/>
        <v>0</v>
      </c>
      <c r="F15" s="3"/>
      <c r="G15" s="25">
        <f t="shared" si="1"/>
        <v>0</v>
      </c>
      <c r="H15" s="26"/>
      <c r="I15" s="25">
        <f t="shared" si="2"/>
        <v>0</v>
      </c>
      <c r="J15" s="26"/>
      <c r="K15" s="27">
        <f t="shared" si="3"/>
        <v>0</v>
      </c>
      <c r="L15" s="2"/>
      <c r="M15" s="2"/>
      <c r="N15" s="2"/>
    </row>
    <row r="16" spans="1:14" ht="15" thickBot="1" x14ac:dyDescent="0.25">
      <c r="A16" s="54"/>
      <c r="B16" s="55" t="s">
        <v>126</v>
      </c>
      <c r="C16" s="56">
        <v>2.5</v>
      </c>
      <c r="D16" s="57">
        <v>1</v>
      </c>
      <c r="E16" s="58">
        <f t="shared" si="0"/>
        <v>2.5</v>
      </c>
      <c r="F16" s="57">
        <v>1</v>
      </c>
      <c r="G16" s="58">
        <f t="shared" si="1"/>
        <v>2.5</v>
      </c>
      <c r="H16" s="57">
        <v>1</v>
      </c>
      <c r="I16" s="58">
        <f t="shared" si="2"/>
        <v>2.5</v>
      </c>
      <c r="J16" s="59">
        <v>1</v>
      </c>
      <c r="K16" s="60">
        <f t="shared" si="3"/>
        <v>2.5</v>
      </c>
      <c r="L16" s="2"/>
      <c r="M16" s="2"/>
      <c r="N16" s="2"/>
    </row>
    <row r="17" spans="1:14" x14ac:dyDescent="0.2">
      <c r="A17" s="61"/>
      <c r="B17" s="61" t="s">
        <v>24</v>
      </c>
      <c r="C17" s="62"/>
      <c r="E17" s="63">
        <f>SUM(E5:E16)</f>
        <v>14.360000000000003</v>
      </c>
      <c r="F17" s="64"/>
      <c r="G17" s="63">
        <f>SUM(G5:G16)</f>
        <v>22.369999999999997</v>
      </c>
      <c r="H17" s="64"/>
      <c r="I17" s="63">
        <f>SUM(I5:I16)</f>
        <v>30.410000000000004</v>
      </c>
      <c r="J17" s="64"/>
      <c r="K17" s="63">
        <f>SUM(K5:K16)</f>
        <v>37.64</v>
      </c>
      <c r="L17" s="64"/>
      <c r="M17" s="2"/>
      <c r="N17" s="2"/>
    </row>
    <row r="18" spans="1:14" x14ac:dyDescent="0.2">
      <c r="B18" s="2" t="s">
        <v>25</v>
      </c>
      <c r="D18" s="11"/>
      <c r="E18" s="43">
        <f>E3</f>
        <v>52</v>
      </c>
      <c r="F18" s="11"/>
      <c r="G18" s="43">
        <f>G3</f>
        <v>72</v>
      </c>
      <c r="H18" s="11"/>
      <c r="I18" s="43">
        <f>I3</f>
        <v>97</v>
      </c>
      <c r="J18" s="11"/>
      <c r="K18" s="43">
        <f>K3</f>
        <v>120</v>
      </c>
      <c r="L18" s="2"/>
      <c r="M18" s="2"/>
      <c r="N18" s="2"/>
    </row>
    <row r="19" spans="1:14" x14ac:dyDescent="0.2">
      <c r="B19" s="2" t="s">
        <v>26</v>
      </c>
      <c r="C19" s="65">
        <v>0.71</v>
      </c>
      <c r="D19" s="11"/>
      <c r="E19" s="43">
        <f>E18*$C19</f>
        <v>36.92</v>
      </c>
      <c r="F19" s="11"/>
      <c r="G19" s="43">
        <f>G18*$C19</f>
        <v>51.12</v>
      </c>
      <c r="H19" s="11"/>
      <c r="I19" s="43">
        <f>I18*$C19</f>
        <v>68.86999999999999</v>
      </c>
      <c r="J19" s="11"/>
      <c r="K19" s="43">
        <f>K18*$C19</f>
        <v>85.199999999999989</v>
      </c>
      <c r="L19" s="2"/>
      <c r="M19" s="2"/>
      <c r="N19" s="2"/>
    </row>
    <row r="20" spans="1:14" x14ac:dyDescent="0.2">
      <c r="B20" s="2" t="s">
        <v>27</v>
      </c>
      <c r="C20" s="66">
        <v>0.5</v>
      </c>
      <c r="D20" s="11"/>
      <c r="E20" s="67">
        <f>E19*$C20</f>
        <v>18.46</v>
      </c>
      <c r="F20" s="11"/>
      <c r="G20" s="67">
        <f>G19*$C20</f>
        <v>25.56</v>
      </c>
      <c r="H20" s="11"/>
      <c r="I20" s="67">
        <f>I19*$C20</f>
        <v>34.434999999999995</v>
      </c>
      <c r="J20" s="11"/>
      <c r="K20" s="67">
        <f>K19*$C20</f>
        <v>42.599999999999994</v>
      </c>
      <c r="L20" s="2"/>
      <c r="M20" s="2"/>
      <c r="N20" s="2"/>
    </row>
    <row r="21" spans="1:14" x14ac:dyDescent="0.2">
      <c r="B21" s="2" t="s">
        <v>28</v>
      </c>
      <c r="C21" s="66">
        <v>0.5</v>
      </c>
      <c r="D21" s="11"/>
      <c r="E21" s="43">
        <f>E19*$C21</f>
        <v>18.46</v>
      </c>
      <c r="F21" s="11"/>
      <c r="G21" s="43">
        <f>G19*$C21</f>
        <v>25.56</v>
      </c>
      <c r="H21" s="11"/>
      <c r="I21" s="43">
        <f>I19*$C21</f>
        <v>34.434999999999995</v>
      </c>
      <c r="J21" s="11"/>
      <c r="K21" s="43">
        <f>K19*$C21</f>
        <v>42.599999999999994</v>
      </c>
      <c r="L21" s="2"/>
      <c r="M21" s="2"/>
      <c r="N21" s="2"/>
    </row>
    <row r="22" spans="1:14" x14ac:dyDescent="0.2">
      <c r="B22" s="68" t="s">
        <v>29</v>
      </c>
      <c r="C22" s="69"/>
      <c r="D22" s="11"/>
      <c r="E22" s="43">
        <f>E19-E17</f>
        <v>22.56</v>
      </c>
      <c r="F22" s="11"/>
      <c r="G22" s="43">
        <f>G19-G17</f>
        <v>28.75</v>
      </c>
      <c r="H22" s="11"/>
      <c r="I22" s="43">
        <f>I19-I17</f>
        <v>38.459999999999987</v>
      </c>
      <c r="J22" s="11"/>
      <c r="K22" s="43">
        <f>K19-K17</f>
        <v>47.559999999999988</v>
      </c>
      <c r="L22" s="2"/>
      <c r="M22" s="2"/>
      <c r="N22" s="2"/>
    </row>
    <row r="23" spans="1:14" x14ac:dyDescent="0.2">
      <c r="B23" s="68" t="s">
        <v>30</v>
      </c>
      <c r="C23" s="70">
        <v>-0.1</v>
      </c>
      <c r="D23" s="11"/>
      <c r="E23" s="43">
        <f>E18*C23</f>
        <v>-5.2</v>
      </c>
      <c r="F23" s="11"/>
      <c r="G23" s="43">
        <f>G18*C23</f>
        <v>-7.2</v>
      </c>
      <c r="H23" s="11"/>
      <c r="I23" s="43">
        <f>I18*C23</f>
        <v>-9.7000000000000011</v>
      </c>
      <c r="J23" s="11"/>
      <c r="K23" s="43">
        <f>K18*C23</f>
        <v>-12</v>
      </c>
      <c r="L23" s="2"/>
      <c r="M23" s="2"/>
      <c r="N23" s="2"/>
    </row>
    <row r="24" spans="1:14" x14ac:dyDescent="0.2">
      <c r="B24" s="68" t="s">
        <v>31</v>
      </c>
      <c r="C24" s="71">
        <v>-2.75</v>
      </c>
      <c r="D24" s="11"/>
      <c r="E24" s="43">
        <f>C24</f>
        <v>-2.75</v>
      </c>
      <c r="F24" s="11"/>
      <c r="G24" s="43">
        <f>C24</f>
        <v>-2.75</v>
      </c>
      <c r="H24" s="11"/>
      <c r="I24" s="43">
        <f>C24</f>
        <v>-2.75</v>
      </c>
      <c r="J24" s="11"/>
      <c r="K24" s="43">
        <f>E24</f>
        <v>-2.75</v>
      </c>
      <c r="L24" s="2"/>
      <c r="M24" s="2"/>
      <c r="N24" s="2"/>
    </row>
    <row r="25" spans="1:14" x14ac:dyDescent="0.2">
      <c r="B25" s="68" t="s">
        <v>32</v>
      </c>
      <c r="C25" s="71">
        <v>-4.99</v>
      </c>
      <c r="D25" s="11"/>
      <c r="E25" s="43">
        <f>C25</f>
        <v>-4.99</v>
      </c>
      <c r="F25" s="11"/>
      <c r="G25" s="43">
        <f>C25</f>
        <v>-4.99</v>
      </c>
      <c r="H25" s="11"/>
      <c r="I25" s="43">
        <f>C25</f>
        <v>-4.99</v>
      </c>
      <c r="J25" s="11"/>
      <c r="K25" s="43">
        <f>E25</f>
        <v>-4.99</v>
      </c>
      <c r="L25" s="2"/>
      <c r="M25" s="2"/>
      <c r="N25" s="2"/>
    </row>
    <row r="26" spans="1:14" x14ac:dyDescent="0.2">
      <c r="A26" s="34"/>
      <c r="B26" s="72" t="s">
        <v>33</v>
      </c>
      <c r="C26" s="73">
        <v>-3</v>
      </c>
      <c r="D26" s="74"/>
      <c r="E26" s="75">
        <f>C26</f>
        <v>-3</v>
      </c>
      <c r="F26" s="74"/>
      <c r="G26" s="75">
        <f>C26</f>
        <v>-3</v>
      </c>
      <c r="H26" s="74"/>
      <c r="I26" s="75">
        <f>C26</f>
        <v>-3</v>
      </c>
      <c r="J26" s="74"/>
      <c r="K26" s="75">
        <f>E26</f>
        <v>-3</v>
      </c>
      <c r="L26" s="2"/>
      <c r="M26" s="2"/>
      <c r="N26" s="2"/>
    </row>
    <row r="27" spans="1:14" x14ac:dyDescent="0.2">
      <c r="A27" s="34"/>
      <c r="B27" s="76" t="s">
        <v>34</v>
      </c>
      <c r="C27" s="77"/>
      <c r="D27" s="74"/>
      <c r="E27" s="75">
        <f>SUM(E22:E26)</f>
        <v>6.6199999999999992</v>
      </c>
      <c r="F27" s="34"/>
      <c r="G27" s="75">
        <f>SUM(G22:G26)</f>
        <v>10.81</v>
      </c>
      <c r="H27" s="34"/>
      <c r="I27" s="75">
        <f>SUM(I22:I26)</f>
        <v>18.019999999999982</v>
      </c>
      <c r="J27" s="34"/>
      <c r="K27" s="75">
        <f>SUM(K22:K26)</f>
        <v>24.819999999999986</v>
      </c>
      <c r="L27" s="2"/>
      <c r="M27" s="2"/>
      <c r="N27" s="2"/>
    </row>
    <row r="28" spans="1:14" x14ac:dyDescent="0.2">
      <c r="A28" s="34"/>
      <c r="B28" s="34" t="s">
        <v>35</v>
      </c>
      <c r="C28" s="34"/>
      <c r="D28" s="78"/>
      <c r="E28" s="79">
        <f>E27/E18</f>
        <v>0.12730769230769229</v>
      </c>
      <c r="F28" s="34"/>
      <c r="G28" s="79">
        <f>G27/G18</f>
        <v>0.15013888888888891</v>
      </c>
      <c r="H28" s="34"/>
      <c r="I28" s="79">
        <f>I27/I18</f>
        <v>0.18577319587628846</v>
      </c>
      <c r="J28" s="34"/>
      <c r="K28" s="79">
        <f>K27/K18</f>
        <v>0.20683333333333323</v>
      </c>
      <c r="L28" s="2"/>
      <c r="M28" s="2"/>
      <c r="N28" s="2"/>
    </row>
    <row r="29" spans="1:14" x14ac:dyDescent="0.2">
      <c r="A29" s="34"/>
      <c r="B29" s="34"/>
      <c r="C29" s="34"/>
      <c r="D29" s="78"/>
      <c r="E29" s="78"/>
      <c r="F29" s="78"/>
      <c r="G29" s="78"/>
      <c r="H29" s="78"/>
      <c r="I29" s="78"/>
      <c r="J29" s="78"/>
      <c r="K29" s="78"/>
      <c r="L29" s="2"/>
      <c r="M29" s="2"/>
      <c r="N29" s="2"/>
    </row>
    <row r="30" spans="1:14" x14ac:dyDescent="0.2">
      <c r="A30" s="34"/>
      <c r="B30" s="80" t="s">
        <v>36</v>
      </c>
      <c r="C30" s="81"/>
      <c r="D30" s="82"/>
      <c r="E30" s="83">
        <f>E17/E18</f>
        <v>0.27615384615384619</v>
      </c>
      <c r="F30" s="81"/>
      <c r="G30" s="83">
        <f>G17/G18</f>
        <v>0.31069444444444438</v>
      </c>
      <c r="H30" s="81"/>
      <c r="I30" s="84">
        <f>I17/I18</f>
        <v>0.31350515463917528</v>
      </c>
      <c r="J30" s="81"/>
      <c r="K30" s="84">
        <f>K17/K18</f>
        <v>0.31366666666666665</v>
      </c>
      <c r="L30" s="2"/>
      <c r="M30" s="2"/>
      <c r="N30" s="2"/>
    </row>
    <row r="31" spans="1:14" x14ac:dyDescent="0.2">
      <c r="D31" s="85"/>
      <c r="E31" s="86"/>
      <c r="G31" s="86"/>
      <c r="I31" s="86"/>
      <c r="K31" s="86"/>
      <c r="L31" s="87"/>
      <c r="M31" s="87"/>
      <c r="N31" s="2"/>
    </row>
    <row r="32" spans="1:14" x14ac:dyDescent="0.2">
      <c r="C32" s="5"/>
      <c r="D32" s="88" t="s">
        <v>37</v>
      </c>
      <c r="E32" s="89" t="s">
        <v>38</v>
      </c>
      <c r="F32" s="88" t="s">
        <v>37</v>
      </c>
      <c r="G32" s="89" t="s">
        <v>38</v>
      </c>
      <c r="H32" s="88" t="s">
        <v>37</v>
      </c>
      <c r="I32" s="89" t="s">
        <v>38</v>
      </c>
      <c r="J32" s="88" t="s">
        <v>37</v>
      </c>
      <c r="K32" s="89" t="s">
        <v>38</v>
      </c>
      <c r="L32" s="87"/>
      <c r="M32" s="87"/>
      <c r="N32" s="2"/>
    </row>
    <row r="33" spans="1:14" x14ac:dyDescent="0.2">
      <c r="C33" s="90" t="s">
        <v>39</v>
      </c>
      <c r="D33" s="91">
        <v>9</v>
      </c>
      <c r="E33" s="92">
        <f>D33*2.54</f>
        <v>22.86</v>
      </c>
      <c r="F33" s="91">
        <v>10</v>
      </c>
      <c r="G33" s="92">
        <f>F33*2.54</f>
        <v>25.4</v>
      </c>
      <c r="H33" s="91">
        <v>11</v>
      </c>
      <c r="I33" s="92">
        <f>H33*2.54</f>
        <v>27.94</v>
      </c>
      <c r="J33" s="91"/>
      <c r="K33" s="92">
        <f>J33*2.54</f>
        <v>0</v>
      </c>
      <c r="L33" s="87"/>
      <c r="M33" s="87"/>
      <c r="N33" s="2"/>
    </row>
    <row r="34" spans="1:14" x14ac:dyDescent="0.2">
      <c r="C34" s="90" t="s">
        <v>40</v>
      </c>
      <c r="D34" s="91">
        <v>12</v>
      </c>
      <c r="E34" s="92">
        <f>D34*2.54</f>
        <v>30.48</v>
      </c>
      <c r="F34" s="91">
        <v>13</v>
      </c>
      <c r="G34" s="92">
        <f>F34*2.54</f>
        <v>33.020000000000003</v>
      </c>
      <c r="H34" s="91">
        <v>14</v>
      </c>
      <c r="I34" s="92">
        <f>H34*2.54</f>
        <v>35.56</v>
      </c>
      <c r="J34" s="91"/>
      <c r="K34" s="92">
        <f>J34*2.54</f>
        <v>0</v>
      </c>
    </row>
    <row r="35" spans="1:14" s="14" customForma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4" s="14" customFormat="1" x14ac:dyDescent="0.2">
      <c r="A36" s="5"/>
      <c r="B36" s="5"/>
      <c r="C36" s="2"/>
      <c r="D36" s="2"/>
      <c r="E36" s="2"/>
      <c r="F36" s="2"/>
      <c r="G36" s="2"/>
      <c r="H36" s="2"/>
      <c r="I36" s="2"/>
      <c r="J36" s="2"/>
      <c r="K36" s="2"/>
    </row>
    <row r="37" spans="1:14" s="14" customFormat="1" x14ac:dyDescent="0.2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</row>
    <row r="38" spans="1:14" s="14" customFormat="1" x14ac:dyDescent="0.2">
      <c r="A38" s="5"/>
      <c r="B38" s="5"/>
      <c r="C38" s="5"/>
      <c r="D38" s="5"/>
      <c r="E38" s="93">
        <v>0.4</v>
      </c>
      <c r="F38" s="2"/>
      <c r="G38" s="93">
        <v>0.4</v>
      </c>
      <c r="H38" s="2"/>
      <c r="I38" s="93">
        <v>0.2</v>
      </c>
      <c r="J38" s="2"/>
      <c r="K38" s="93">
        <v>0.2</v>
      </c>
    </row>
    <row r="39" spans="1:14" s="14" customFormat="1" x14ac:dyDescent="0.2">
      <c r="A39" s="281"/>
      <c r="B39" s="282"/>
      <c r="C39" s="282"/>
      <c r="D39" s="2"/>
      <c r="E39" s="43" t="e">
        <f>E38*#REF!</f>
        <v>#REF!</v>
      </c>
      <c r="F39" s="2"/>
      <c r="G39" s="43" t="e">
        <f>G38*#REF!</f>
        <v>#REF!</v>
      </c>
      <c r="H39" s="2"/>
      <c r="I39" s="43" t="e">
        <f>I38*#REF!</f>
        <v>#REF!</v>
      </c>
      <c r="J39" s="2"/>
      <c r="K39" s="43" t="e">
        <f>K38*#REF!</f>
        <v>#REF!</v>
      </c>
    </row>
    <row r="41" spans="1:14" x14ac:dyDescent="0.2">
      <c r="A41" s="283" t="s">
        <v>41</v>
      </c>
      <c r="B41" s="283"/>
      <c r="C41" s="283"/>
    </row>
    <row r="42" spans="1:14" x14ac:dyDescent="0.2">
      <c r="A42" s="88"/>
      <c r="C42" s="94" t="s">
        <v>42</v>
      </c>
      <c r="E42" s="94" t="s">
        <v>43</v>
      </c>
    </row>
    <row r="43" spans="1:14" x14ac:dyDescent="0.2">
      <c r="A43" s="96"/>
      <c r="B43" s="24" t="s">
        <v>44</v>
      </c>
      <c r="C43" s="25">
        <v>0.62</v>
      </c>
      <c r="D43" s="97">
        <f>C43-E43</f>
        <v>-0.29000000000000004</v>
      </c>
      <c r="E43" s="25">
        <v>0.91</v>
      </c>
    </row>
    <row r="44" spans="1:14" x14ac:dyDescent="0.2">
      <c r="A44" s="96"/>
      <c r="B44" s="24" t="s">
        <v>45</v>
      </c>
      <c r="C44" s="25">
        <v>1.47</v>
      </c>
      <c r="D44" s="97">
        <f t="shared" ref="D44:D96" si="4">C44-E44</f>
        <v>-7.0000000000000062E-2</v>
      </c>
      <c r="E44" s="25">
        <v>1.54</v>
      </c>
    </row>
    <row r="45" spans="1:14" x14ac:dyDescent="0.2">
      <c r="A45" s="96"/>
      <c r="B45" s="24" t="s">
        <v>9</v>
      </c>
      <c r="C45" s="25">
        <v>0.63</v>
      </c>
      <c r="D45" s="97">
        <f t="shared" si="4"/>
        <v>-0.12</v>
      </c>
      <c r="E45" s="25">
        <v>0.75</v>
      </c>
    </row>
    <row r="46" spans="1:14" x14ac:dyDescent="0.2">
      <c r="A46" s="96"/>
      <c r="B46" s="24" t="s">
        <v>46</v>
      </c>
      <c r="C46" s="25">
        <v>0.63</v>
      </c>
      <c r="D46" s="97">
        <f t="shared" si="4"/>
        <v>-0.12</v>
      </c>
      <c r="E46" s="25">
        <v>0.75</v>
      </c>
    </row>
    <row r="47" spans="1:14" x14ac:dyDescent="0.2">
      <c r="A47" s="96"/>
      <c r="B47" s="24" t="s">
        <v>47</v>
      </c>
      <c r="C47" s="25">
        <v>0.63</v>
      </c>
      <c r="D47" s="97">
        <f t="shared" si="4"/>
        <v>-0.12</v>
      </c>
      <c r="E47" s="25">
        <v>0.75</v>
      </c>
    </row>
    <row r="48" spans="1:14" x14ac:dyDescent="0.2">
      <c r="A48" s="96"/>
      <c r="B48" s="24" t="s">
        <v>17</v>
      </c>
      <c r="C48" s="25">
        <v>1.28</v>
      </c>
      <c r="D48" s="97">
        <f>C48-E48</f>
        <v>-0.32000000000000006</v>
      </c>
      <c r="E48" s="25">
        <v>1.6</v>
      </c>
    </row>
    <row r="49" spans="1:5" x14ac:dyDescent="0.2">
      <c r="A49" s="96"/>
      <c r="B49" s="24" t="s">
        <v>48</v>
      </c>
      <c r="C49" s="25">
        <v>1.06</v>
      </c>
      <c r="D49" s="97">
        <f>C49-E49</f>
        <v>-0.43999999999999995</v>
      </c>
      <c r="E49" s="25">
        <v>1.5</v>
      </c>
    </row>
    <row r="50" spans="1:5" x14ac:dyDescent="0.2">
      <c r="A50" s="96"/>
      <c r="B50" s="24" t="s">
        <v>49</v>
      </c>
      <c r="C50" s="25">
        <v>1.26</v>
      </c>
      <c r="D50" s="97">
        <f>C50-E50</f>
        <v>-0.92000000000000015</v>
      </c>
      <c r="E50" s="25">
        <v>2.1800000000000002</v>
      </c>
    </row>
    <row r="51" spans="1:5" x14ac:dyDescent="0.2">
      <c r="A51" s="96"/>
      <c r="B51" s="24" t="s">
        <v>50</v>
      </c>
      <c r="C51" s="25">
        <v>0.84</v>
      </c>
      <c r="D51" s="97">
        <f>C51-E51</f>
        <v>-0.13</v>
      </c>
      <c r="E51" s="25">
        <v>0.97</v>
      </c>
    </row>
    <row r="52" spans="1:5" x14ac:dyDescent="0.2">
      <c r="A52" s="96"/>
      <c r="B52" s="97" t="s">
        <v>51</v>
      </c>
      <c r="C52" s="25">
        <v>1.1399999999999999</v>
      </c>
      <c r="D52" s="97">
        <f>C52-E52</f>
        <v>-0.3600000000000001</v>
      </c>
      <c r="E52" s="25">
        <v>1.5</v>
      </c>
    </row>
    <row r="53" spans="1:5" x14ac:dyDescent="0.2">
      <c r="A53" s="96" t="s">
        <v>52</v>
      </c>
      <c r="B53" s="24" t="s">
        <v>53</v>
      </c>
      <c r="C53" s="25">
        <v>2.2999999999999998</v>
      </c>
      <c r="D53" s="97">
        <f t="shared" si="4"/>
        <v>2.0000000000000018E-2</v>
      </c>
      <c r="E53" s="25">
        <v>2.2799999999999998</v>
      </c>
    </row>
    <row r="54" spans="1:5" x14ac:dyDescent="0.2">
      <c r="A54" s="96" t="s">
        <v>8</v>
      </c>
      <c r="B54" s="24" t="s">
        <v>54</v>
      </c>
      <c r="C54" s="25">
        <v>1.69</v>
      </c>
      <c r="D54" s="97">
        <f t="shared" si="4"/>
        <v>5.0000000000000044E-2</v>
      </c>
      <c r="E54" s="25">
        <v>1.64</v>
      </c>
    </row>
    <row r="55" spans="1:5" x14ac:dyDescent="0.2">
      <c r="A55" s="96" t="s">
        <v>55</v>
      </c>
      <c r="B55" s="24" t="s">
        <v>53</v>
      </c>
      <c r="C55" s="25">
        <v>2.14</v>
      </c>
      <c r="D55" s="97">
        <f t="shared" si="4"/>
        <v>0</v>
      </c>
      <c r="E55" s="25">
        <v>2.14</v>
      </c>
    </row>
    <row r="56" spans="1:5" x14ac:dyDescent="0.2">
      <c r="A56" s="96"/>
      <c r="B56" s="24" t="s">
        <v>56</v>
      </c>
      <c r="C56" s="25">
        <v>0.77</v>
      </c>
      <c r="D56" s="97">
        <f t="shared" si="4"/>
        <v>-0.13</v>
      </c>
      <c r="E56" s="25">
        <v>0.9</v>
      </c>
    </row>
    <row r="57" spans="1:5" x14ac:dyDescent="0.2">
      <c r="A57" s="96"/>
      <c r="B57" s="24" t="s">
        <v>57</v>
      </c>
      <c r="C57" s="25">
        <v>1.1299999999999999</v>
      </c>
      <c r="D57" s="97">
        <f t="shared" si="4"/>
        <v>-7.0000000000000062E-2</v>
      </c>
      <c r="E57" s="25">
        <v>1.2</v>
      </c>
    </row>
    <row r="58" spans="1:5" x14ac:dyDescent="0.2">
      <c r="A58" s="96"/>
      <c r="B58" s="24" t="s">
        <v>58</v>
      </c>
      <c r="C58" s="25">
        <v>1.47</v>
      </c>
      <c r="D58" s="97">
        <f t="shared" si="4"/>
        <v>-0.16999999999999993</v>
      </c>
      <c r="E58" s="25">
        <v>1.64</v>
      </c>
    </row>
    <row r="59" spans="1:5" x14ac:dyDescent="0.2">
      <c r="A59" s="96"/>
      <c r="B59" s="24" t="s">
        <v>59</v>
      </c>
      <c r="C59" s="25">
        <v>0.84</v>
      </c>
      <c r="D59" s="97">
        <f t="shared" si="4"/>
        <v>-0.30999999999999994</v>
      </c>
      <c r="E59" s="25">
        <v>1.1499999999999999</v>
      </c>
    </row>
    <row r="60" spans="1:5" x14ac:dyDescent="0.2">
      <c r="A60" s="96"/>
      <c r="B60" s="24" t="s">
        <v>60</v>
      </c>
      <c r="C60" s="25">
        <v>0.84</v>
      </c>
      <c r="D60" s="97"/>
      <c r="E60" s="25">
        <v>1.41</v>
      </c>
    </row>
    <row r="61" spans="1:5" x14ac:dyDescent="0.2">
      <c r="A61" s="96"/>
      <c r="B61" s="98" t="s">
        <v>61</v>
      </c>
      <c r="C61" s="25">
        <v>0.79</v>
      </c>
      <c r="D61" s="97">
        <f t="shared" si="4"/>
        <v>-4.9999999999999933E-2</v>
      </c>
      <c r="E61" s="25">
        <v>0.84</v>
      </c>
    </row>
    <row r="62" spans="1:5" x14ac:dyDescent="0.2">
      <c r="A62" s="96"/>
      <c r="B62" s="24" t="s">
        <v>62</v>
      </c>
      <c r="C62" s="25">
        <v>1.65</v>
      </c>
      <c r="D62" s="97">
        <f t="shared" si="4"/>
        <v>-0.77</v>
      </c>
      <c r="E62" s="25">
        <v>2.42</v>
      </c>
    </row>
    <row r="63" spans="1:5" x14ac:dyDescent="0.2">
      <c r="A63" s="96"/>
      <c r="B63" s="24" t="s">
        <v>63</v>
      </c>
      <c r="C63" s="25">
        <v>0.51</v>
      </c>
      <c r="D63" s="97">
        <f t="shared" si="4"/>
        <v>-0.17999999999999994</v>
      </c>
      <c r="E63" s="25">
        <v>0.69</v>
      </c>
    </row>
    <row r="64" spans="1:5" x14ac:dyDescent="0.2">
      <c r="A64" s="96"/>
      <c r="B64" s="24" t="s">
        <v>64</v>
      </c>
      <c r="C64" s="94">
        <v>0.66</v>
      </c>
      <c r="D64" s="97">
        <f t="shared" si="4"/>
        <v>0</v>
      </c>
      <c r="E64" s="25">
        <v>0.66</v>
      </c>
    </row>
    <row r="65" spans="1:5" x14ac:dyDescent="0.2">
      <c r="A65" s="96" t="s">
        <v>55</v>
      </c>
      <c r="B65" s="2" t="s">
        <v>65</v>
      </c>
      <c r="C65" s="25">
        <v>1.29</v>
      </c>
      <c r="D65" s="97"/>
      <c r="E65" s="25">
        <v>1.25</v>
      </c>
    </row>
    <row r="66" spans="1:5" x14ac:dyDescent="0.2">
      <c r="A66" s="96"/>
      <c r="B66" s="2" t="s">
        <v>66</v>
      </c>
      <c r="C66" s="25">
        <v>1.64</v>
      </c>
      <c r="D66" s="97"/>
      <c r="E66" s="25">
        <v>2.85</v>
      </c>
    </row>
    <row r="67" spans="1:5" x14ac:dyDescent="0.2">
      <c r="A67" s="99" t="s">
        <v>14</v>
      </c>
      <c r="B67" s="100" t="s">
        <v>11</v>
      </c>
      <c r="C67" s="25">
        <v>0.96</v>
      </c>
      <c r="D67" s="97">
        <f t="shared" si="4"/>
        <v>-8.0000000000000071E-2</v>
      </c>
      <c r="E67" s="25">
        <v>1.04</v>
      </c>
    </row>
    <row r="68" spans="1:5" x14ac:dyDescent="0.2">
      <c r="A68" s="101" t="s">
        <v>12</v>
      </c>
      <c r="B68" s="24" t="s">
        <v>11</v>
      </c>
      <c r="C68" s="25">
        <v>0.96</v>
      </c>
      <c r="D68" s="97">
        <f t="shared" si="4"/>
        <v>-0.12000000000000011</v>
      </c>
      <c r="E68" s="25">
        <v>1.08</v>
      </c>
    </row>
    <row r="69" spans="1:5" x14ac:dyDescent="0.2">
      <c r="A69" s="101" t="s">
        <v>67</v>
      </c>
      <c r="B69" s="24" t="s">
        <v>11</v>
      </c>
      <c r="C69" s="25">
        <v>0.96</v>
      </c>
      <c r="D69" s="97">
        <f t="shared" si="4"/>
        <v>-0.12000000000000011</v>
      </c>
      <c r="E69" s="25">
        <v>1.08</v>
      </c>
    </row>
    <row r="70" spans="1:5" x14ac:dyDescent="0.2">
      <c r="A70" s="101" t="s">
        <v>68</v>
      </c>
      <c r="B70" s="24" t="s">
        <v>11</v>
      </c>
      <c r="C70" s="25">
        <v>0.96</v>
      </c>
      <c r="D70" s="97">
        <f t="shared" si="4"/>
        <v>-0.18999999999999995</v>
      </c>
      <c r="E70" s="25">
        <v>1.1499999999999999</v>
      </c>
    </row>
    <row r="71" spans="1:5" x14ac:dyDescent="0.2">
      <c r="A71" s="101" t="s">
        <v>69</v>
      </c>
      <c r="B71" s="24" t="s">
        <v>11</v>
      </c>
      <c r="C71" s="25">
        <v>0.96</v>
      </c>
      <c r="D71" s="97">
        <f t="shared" si="4"/>
        <v>-0.12000000000000011</v>
      </c>
      <c r="E71" s="25">
        <v>1.08</v>
      </c>
    </row>
    <row r="72" spans="1:5" x14ac:dyDescent="0.2">
      <c r="A72" s="101" t="s">
        <v>55</v>
      </c>
      <c r="B72" s="24" t="s">
        <v>11</v>
      </c>
      <c r="C72" s="25">
        <v>0.96</v>
      </c>
      <c r="D72" s="97">
        <f t="shared" si="4"/>
        <v>-0.32000000000000006</v>
      </c>
      <c r="E72" s="25">
        <v>1.28</v>
      </c>
    </row>
    <row r="73" spans="1:5" x14ac:dyDescent="0.2">
      <c r="A73" s="102" t="s">
        <v>70</v>
      </c>
      <c r="B73" s="103" t="s">
        <v>11</v>
      </c>
      <c r="C73" s="25">
        <v>0.87</v>
      </c>
      <c r="D73" s="97">
        <f t="shared" si="4"/>
        <v>-0.30999999999999994</v>
      </c>
      <c r="E73" s="25">
        <v>1.18</v>
      </c>
    </row>
    <row r="74" spans="1:5" x14ac:dyDescent="0.2">
      <c r="A74" s="96"/>
      <c r="B74" s="24" t="s">
        <v>18</v>
      </c>
      <c r="C74" s="25">
        <v>0.92</v>
      </c>
      <c r="D74" s="97">
        <f t="shared" si="4"/>
        <v>-0.27999999999999992</v>
      </c>
      <c r="E74" s="25">
        <v>1.2</v>
      </c>
    </row>
    <row r="75" spans="1:5" x14ac:dyDescent="0.2">
      <c r="A75" s="96"/>
      <c r="B75" s="24" t="s">
        <v>71</v>
      </c>
      <c r="C75" s="25">
        <v>0.63</v>
      </c>
      <c r="D75" s="97">
        <f t="shared" si="4"/>
        <v>6.0000000000000053E-2</v>
      </c>
      <c r="E75" s="25">
        <v>0.56999999999999995</v>
      </c>
    </row>
    <row r="76" spans="1:5" x14ac:dyDescent="0.2">
      <c r="A76" s="96"/>
      <c r="B76" s="24" t="s">
        <v>72</v>
      </c>
      <c r="C76" s="25">
        <v>0.84</v>
      </c>
      <c r="D76" s="97">
        <f t="shared" si="4"/>
        <v>0</v>
      </c>
      <c r="E76" s="25">
        <v>0.84</v>
      </c>
    </row>
    <row r="77" spans="1:5" x14ac:dyDescent="0.2">
      <c r="A77" s="96"/>
      <c r="B77" s="24" t="s">
        <v>73</v>
      </c>
      <c r="C77" s="25">
        <v>0.9</v>
      </c>
      <c r="D77" s="97">
        <f t="shared" si="4"/>
        <v>-0.51999999999999991</v>
      </c>
      <c r="E77" s="25">
        <v>1.42</v>
      </c>
    </row>
    <row r="78" spans="1:5" x14ac:dyDescent="0.2">
      <c r="A78" s="96"/>
      <c r="B78" s="24" t="s">
        <v>74</v>
      </c>
      <c r="C78" s="25">
        <v>0.53</v>
      </c>
      <c r="D78" s="97">
        <f t="shared" si="4"/>
        <v>-0.17999999999999994</v>
      </c>
      <c r="E78" s="25">
        <v>0.71</v>
      </c>
    </row>
    <row r="79" spans="1:5" x14ac:dyDescent="0.2">
      <c r="A79" s="96"/>
      <c r="B79" s="24" t="s">
        <v>75</v>
      </c>
      <c r="C79" s="25">
        <v>0.85</v>
      </c>
      <c r="D79" s="97"/>
      <c r="E79" s="25">
        <v>1.18</v>
      </c>
    </row>
    <row r="80" spans="1:5" x14ac:dyDescent="0.2">
      <c r="A80" s="96"/>
      <c r="B80" s="24" t="s">
        <v>76</v>
      </c>
      <c r="C80" s="25">
        <v>0.59</v>
      </c>
      <c r="D80" s="97">
        <f t="shared" si="4"/>
        <v>-0.15000000000000002</v>
      </c>
      <c r="E80" s="25">
        <v>0.74</v>
      </c>
    </row>
    <row r="81" spans="1:5" x14ac:dyDescent="0.2">
      <c r="A81" s="96"/>
      <c r="B81" s="2" t="s">
        <v>77</v>
      </c>
      <c r="C81" s="25">
        <v>0.85</v>
      </c>
      <c r="D81" s="97">
        <f t="shared" si="4"/>
        <v>-0.13</v>
      </c>
      <c r="E81" s="25">
        <v>0.98</v>
      </c>
    </row>
    <row r="82" spans="1:5" x14ac:dyDescent="0.2">
      <c r="A82" s="96"/>
      <c r="B82" s="24" t="s">
        <v>78</v>
      </c>
      <c r="C82" s="25">
        <v>0.77</v>
      </c>
      <c r="D82" s="97">
        <f t="shared" si="4"/>
        <v>-0.25</v>
      </c>
      <c r="E82" s="25">
        <v>1.02</v>
      </c>
    </row>
    <row r="83" spans="1:5" x14ac:dyDescent="0.2">
      <c r="A83" s="96"/>
      <c r="B83" s="24" t="s">
        <v>79</v>
      </c>
      <c r="C83" s="25">
        <v>1.4</v>
      </c>
      <c r="D83" s="97">
        <f t="shared" si="4"/>
        <v>-0.30000000000000004</v>
      </c>
      <c r="E83" s="25">
        <v>1.7</v>
      </c>
    </row>
    <row r="84" spans="1:5" x14ac:dyDescent="0.2">
      <c r="A84" s="96" t="s">
        <v>8</v>
      </c>
      <c r="B84" s="24" t="s">
        <v>80</v>
      </c>
      <c r="C84" s="25">
        <v>0.94</v>
      </c>
      <c r="D84" s="97">
        <f t="shared" si="4"/>
        <v>-0.16000000000000014</v>
      </c>
      <c r="E84" s="25">
        <v>1.1000000000000001</v>
      </c>
    </row>
    <row r="85" spans="1:5" x14ac:dyDescent="0.2">
      <c r="A85" s="96"/>
      <c r="B85" s="24" t="s">
        <v>81</v>
      </c>
      <c r="C85" s="25">
        <v>1.41</v>
      </c>
      <c r="D85" s="97">
        <f t="shared" si="4"/>
        <v>-0.19000000000000017</v>
      </c>
      <c r="E85" s="25">
        <v>1.6</v>
      </c>
    </row>
    <row r="86" spans="1:5" x14ac:dyDescent="0.2">
      <c r="A86" s="3"/>
      <c r="C86" s="25"/>
      <c r="D86" s="97"/>
      <c r="E86" s="25"/>
    </row>
    <row r="87" spans="1:5" x14ac:dyDescent="0.2">
      <c r="A87" s="104"/>
      <c r="B87" s="105" t="s">
        <v>82</v>
      </c>
      <c r="C87" s="25">
        <v>0.99</v>
      </c>
      <c r="D87" s="97">
        <f t="shared" si="4"/>
        <v>-1.0000000000000009E-2</v>
      </c>
      <c r="E87" s="25">
        <v>1</v>
      </c>
    </row>
    <row r="88" spans="1:5" x14ac:dyDescent="0.2">
      <c r="A88" s="104"/>
      <c r="B88" s="105" t="s">
        <v>83</v>
      </c>
      <c r="C88" s="25">
        <v>0.98</v>
      </c>
      <c r="D88" s="97"/>
      <c r="E88" s="25">
        <v>1.05</v>
      </c>
    </row>
    <row r="89" spans="1:5" x14ac:dyDescent="0.2">
      <c r="A89" s="106"/>
      <c r="B89" s="107" t="s">
        <v>84</v>
      </c>
      <c r="C89" s="25">
        <v>1.0900000000000001</v>
      </c>
      <c r="D89" s="97">
        <f t="shared" si="4"/>
        <v>-0.18999999999999995</v>
      </c>
      <c r="E89" s="25">
        <v>1.28</v>
      </c>
    </row>
    <row r="90" spans="1:5" x14ac:dyDescent="0.2">
      <c r="A90" s="106"/>
      <c r="B90" s="107" t="s">
        <v>85</v>
      </c>
      <c r="C90" s="25">
        <v>2.1</v>
      </c>
      <c r="D90" s="97">
        <f t="shared" si="4"/>
        <v>0</v>
      </c>
      <c r="E90" s="25">
        <v>2.1</v>
      </c>
    </row>
    <row r="91" spans="1:5" x14ac:dyDescent="0.2">
      <c r="A91" s="104"/>
      <c r="B91" s="105" t="s">
        <v>86</v>
      </c>
      <c r="C91" s="25">
        <v>0.67</v>
      </c>
      <c r="D91" s="97">
        <f t="shared" si="4"/>
        <v>-3.9999999999999925E-2</v>
      </c>
      <c r="E91" s="25">
        <v>0.71</v>
      </c>
    </row>
    <row r="92" spans="1:5" x14ac:dyDescent="0.2">
      <c r="A92" s="104"/>
      <c r="B92" s="105" t="s">
        <v>87</v>
      </c>
      <c r="C92" s="25">
        <v>0.35</v>
      </c>
      <c r="D92" s="97">
        <f t="shared" si="4"/>
        <v>-5.0000000000000044E-2</v>
      </c>
      <c r="E92" s="25">
        <v>0.4</v>
      </c>
    </row>
    <row r="93" spans="1:5" x14ac:dyDescent="0.2">
      <c r="A93" s="104"/>
      <c r="B93" s="105" t="s">
        <v>88</v>
      </c>
      <c r="C93" s="25">
        <v>0.82</v>
      </c>
      <c r="D93" s="97">
        <f t="shared" si="4"/>
        <v>-8.0000000000000071E-2</v>
      </c>
      <c r="E93" s="25">
        <v>0.9</v>
      </c>
    </row>
    <row r="94" spans="1:5" x14ac:dyDescent="0.2">
      <c r="A94" s="104"/>
      <c r="B94" s="105" t="s">
        <v>19</v>
      </c>
      <c r="C94" s="25">
        <v>0.26</v>
      </c>
      <c r="D94" s="97">
        <f t="shared" si="4"/>
        <v>-2.0000000000000018E-2</v>
      </c>
      <c r="E94" s="25">
        <v>0.28000000000000003</v>
      </c>
    </row>
    <row r="95" spans="1:5" x14ac:dyDescent="0.2">
      <c r="A95" s="104"/>
      <c r="B95" s="105" t="s">
        <v>89</v>
      </c>
      <c r="C95" s="25">
        <v>2.1</v>
      </c>
      <c r="D95" s="97">
        <f t="shared" si="4"/>
        <v>-2.9999999999999805E-2</v>
      </c>
      <c r="E95" s="25">
        <v>2.13</v>
      </c>
    </row>
    <row r="96" spans="1:5" x14ac:dyDescent="0.2">
      <c r="A96" s="104"/>
      <c r="B96" s="105" t="s">
        <v>90</v>
      </c>
      <c r="C96" s="25">
        <v>0.69</v>
      </c>
      <c r="D96" s="97">
        <f t="shared" si="4"/>
        <v>-5.0000000000000044E-2</v>
      </c>
      <c r="E96" s="25">
        <v>0.74</v>
      </c>
    </row>
  </sheetData>
  <mergeCells count="2">
    <mergeCell ref="A39:C39"/>
    <mergeCell ref="A41:C41"/>
  </mergeCells>
  <conditionalFormatting sqref="D41:D96">
    <cfRule type="cellIs" dxfId="15" priority="1" operator="lessThan">
      <formula>-0.05</formula>
    </cfRule>
    <cfRule type="cellIs" dxfId="14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CD1B-0D32-4B0F-A864-647EF283F6FA}">
  <sheetPr>
    <pageSetUpPr fitToPage="1"/>
  </sheetPr>
  <dimension ref="A1:N126"/>
  <sheetViews>
    <sheetView zoomScale="106" zoomScaleNormal="100" zoomScaleSheetLayoutView="100" workbookViewId="0">
      <selection activeCell="A10" sqref="A10"/>
    </sheetView>
  </sheetViews>
  <sheetFormatPr baseColWidth="10" defaultColWidth="11.5" defaultRowHeight="14" x14ac:dyDescent="0.2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5"/>
  </cols>
  <sheetData>
    <row r="1" spans="1:14" x14ac:dyDescent="0.2">
      <c r="A1" s="1" t="s">
        <v>185</v>
      </c>
      <c r="B1" s="2" t="s">
        <v>127</v>
      </c>
      <c r="D1" s="3" t="s">
        <v>1</v>
      </c>
      <c r="F1" s="3" t="s">
        <v>2</v>
      </c>
      <c r="H1" s="3" t="s">
        <v>3</v>
      </c>
      <c r="J1" s="4" t="s">
        <v>4</v>
      </c>
      <c r="L1" s="2"/>
      <c r="M1" s="2"/>
    </row>
    <row r="2" spans="1:14" x14ac:dyDescent="0.2">
      <c r="A2" s="6"/>
      <c r="C2" s="7" t="s">
        <v>5</v>
      </c>
      <c r="D2" s="8" t="str">
        <f>CONCATENATE(A1,"s")</f>
        <v>CGPs</v>
      </c>
      <c r="E2" s="9"/>
      <c r="F2" s="8" t="str">
        <f>CONCATENATE(A1,"d")</f>
        <v>CGPd</v>
      </c>
      <c r="G2" s="9"/>
      <c r="H2" s="8" t="str">
        <f>CONCATENATE(A1,"p")</f>
        <v>CGPp</v>
      </c>
      <c r="I2" s="5"/>
      <c r="J2" s="10" t="str">
        <f>CONCATENATE(A1,"e")</f>
        <v>CGPe</v>
      </c>
      <c r="K2" s="5"/>
      <c r="L2" s="2"/>
      <c r="M2" s="2"/>
      <c r="N2" s="2"/>
    </row>
    <row r="3" spans="1:14" x14ac:dyDescent="0.2">
      <c r="B3" s="2" t="s">
        <v>6</v>
      </c>
      <c r="D3" s="11"/>
      <c r="E3" s="12">
        <v>57</v>
      </c>
      <c r="F3" s="5"/>
      <c r="G3" s="12">
        <f>E3+15</f>
        <v>72</v>
      </c>
      <c r="H3" s="5"/>
      <c r="I3" s="13">
        <f>G3+20</f>
        <v>92</v>
      </c>
      <c r="J3" s="14"/>
      <c r="K3" s="13">
        <f>I3+25</f>
        <v>117</v>
      </c>
      <c r="L3" s="2"/>
      <c r="M3" s="2"/>
      <c r="N3" s="2"/>
    </row>
    <row r="4" spans="1:14" ht="15" thickBot="1" x14ac:dyDescent="0.25">
      <c r="B4" s="15" t="s">
        <v>7</v>
      </c>
      <c r="D4" s="11"/>
      <c r="E4" s="16">
        <f>E3+10</f>
        <v>67</v>
      </c>
      <c r="F4" s="17"/>
      <c r="G4" s="16">
        <f>G3+10</f>
        <v>82</v>
      </c>
      <c r="H4" s="17"/>
      <c r="I4" s="16">
        <f>I3+10</f>
        <v>102</v>
      </c>
      <c r="J4" s="17"/>
      <c r="K4" s="16">
        <f>K3+10</f>
        <v>127</v>
      </c>
      <c r="L4" s="2"/>
      <c r="M4" s="2"/>
      <c r="N4" s="2"/>
    </row>
    <row r="5" spans="1:14" x14ac:dyDescent="0.2">
      <c r="A5" s="18" t="s">
        <v>10</v>
      </c>
      <c r="B5" s="19" t="s">
        <v>74</v>
      </c>
      <c r="C5" s="20">
        <v>0.61</v>
      </c>
      <c r="D5" s="21">
        <v>3</v>
      </c>
      <c r="E5" s="20">
        <f t="shared" ref="E5:E16" si="0">C5*D5</f>
        <v>1.83</v>
      </c>
      <c r="F5" s="21">
        <v>3</v>
      </c>
      <c r="G5" s="20">
        <f t="shared" ref="G5:G16" si="1">C5*F5</f>
        <v>1.83</v>
      </c>
      <c r="H5" s="21">
        <v>3</v>
      </c>
      <c r="I5" s="20">
        <f t="shared" ref="I5:I16" si="2">C5*H5</f>
        <v>1.83</v>
      </c>
      <c r="J5" s="133">
        <v>3</v>
      </c>
      <c r="K5" s="22">
        <f t="shared" ref="K5:K16" si="3">C5*J5</f>
        <v>1.83</v>
      </c>
      <c r="L5" s="2"/>
      <c r="M5" s="2"/>
      <c r="N5" s="2"/>
    </row>
    <row r="6" spans="1:14" x14ac:dyDescent="0.2">
      <c r="A6" s="23" t="s">
        <v>14</v>
      </c>
      <c r="B6" s="24" t="s">
        <v>73</v>
      </c>
      <c r="C6" s="25">
        <v>1.1599999999999999</v>
      </c>
      <c r="D6" s="26">
        <v>2</v>
      </c>
      <c r="E6" s="25">
        <f t="shared" si="0"/>
        <v>2.3199999999999998</v>
      </c>
      <c r="F6" s="26">
        <v>3</v>
      </c>
      <c r="G6" s="25">
        <f t="shared" si="1"/>
        <v>3.4799999999999995</v>
      </c>
      <c r="H6" s="26">
        <v>3</v>
      </c>
      <c r="I6" s="25">
        <f t="shared" si="2"/>
        <v>3.4799999999999995</v>
      </c>
      <c r="J6" s="26">
        <v>3</v>
      </c>
      <c r="K6" s="27">
        <f t="shared" si="3"/>
        <v>3.4799999999999995</v>
      </c>
      <c r="L6" s="2"/>
      <c r="M6" s="2"/>
      <c r="N6" s="2"/>
    </row>
    <row r="7" spans="1:14" x14ac:dyDescent="0.2">
      <c r="A7" s="23" t="s">
        <v>14</v>
      </c>
      <c r="B7" s="24" t="s">
        <v>51</v>
      </c>
      <c r="C7" s="25">
        <v>1.39</v>
      </c>
      <c r="D7" s="29">
        <v>2</v>
      </c>
      <c r="E7" s="25">
        <f t="shared" si="0"/>
        <v>2.78</v>
      </c>
      <c r="F7" s="29">
        <v>2</v>
      </c>
      <c r="G7" s="25">
        <f t="shared" si="1"/>
        <v>2.78</v>
      </c>
      <c r="H7" s="29">
        <v>3</v>
      </c>
      <c r="I7" s="25">
        <f t="shared" si="2"/>
        <v>4.17</v>
      </c>
      <c r="J7" s="26">
        <v>3</v>
      </c>
      <c r="K7" s="27">
        <f t="shared" si="3"/>
        <v>4.17</v>
      </c>
      <c r="L7" s="2"/>
      <c r="M7" s="2"/>
      <c r="N7" s="2"/>
    </row>
    <row r="8" spans="1:14" x14ac:dyDescent="0.2">
      <c r="A8" s="23" t="s">
        <v>10</v>
      </c>
      <c r="B8" s="30" t="s">
        <v>63</v>
      </c>
      <c r="C8" s="28">
        <v>0.6</v>
      </c>
      <c r="D8" s="31">
        <v>2</v>
      </c>
      <c r="E8" s="25">
        <f t="shared" si="0"/>
        <v>1.2</v>
      </c>
      <c r="F8" s="29">
        <v>2</v>
      </c>
      <c r="G8" s="25">
        <f t="shared" si="1"/>
        <v>1.2</v>
      </c>
      <c r="H8" s="29">
        <v>2</v>
      </c>
      <c r="I8" s="25">
        <f t="shared" si="2"/>
        <v>1.2</v>
      </c>
      <c r="J8" s="26">
        <v>2</v>
      </c>
      <c r="K8" s="27">
        <f t="shared" si="3"/>
        <v>1.2</v>
      </c>
      <c r="L8" s="2"/>
      <c r="M8" s="2"/>
      <c r="N8" s="2"/>
    </row>
    <row r="9" spans="1:14" x14ac:dyDescent="0.2">
      <c r="A9" s="32" t="s">
        <v>67</v>
      </c>
      <c r="B9" s="30" t="s">
        <v>56</v>
      </c>
      <c r="C9" s="25">
        <v>0.9</v>
      </c>
      <c r="D9" s="31">
        <v>1</v>
      </c>
      <c r="E9" s="25">
        <f t="shared" si="0"/>
        <v>0.9</v>
      </c>
      <c r="F9" s="31">
        <v>2</v>
      </c>
      <c r="G9" s="25">
        <f t="shared" si="1"/>
        <v>1.8</v>
      </c>
      <c r="H9" s="31">
        <v>3</v>
      </c>
      <c r="I9" s="25">
        <f t="shared" si="2"/>
        <v>2.7</v>
      </c>
      <c r="J9" s="26">
        <v>3</v>
      </c>
      <c r="K9" s="27">
        <f t="shared" si="3"/>
        <v>2.7</v>
      </c>
      <c r="L9" s="2"/>
      <c r="M9" s="2"/>
      <c r="N9" s="2"/>
    </row>
    <row r="10" spans="1:14" x14ac:dyDescent="0.2">
      <c r="A10" s="33" t="s">
        <v>10</v>
      </c>
      <c r="B10" s="34" t="s">
        <v>11</v>
      </c>
      <c r="C10" s="25">
        <v>1.18</v>
      </c>
      <c r="D10" s="26">
        <v>0</v>
      </c>
      <c r="E10" s="25">
        <f t="shared" si="0"/>
        <v>0</v>
      </c>
      <c r="F10" s="26">
        <v>2</v>
      </c>
      <c r="G10" s="25">
        <f t="shared" si="1"/>
        <v>2.36</v>
      </c>
      <c r="H10" s="29">
        <v>4</v>
      </c>
      <c r="I10" s="25">
        <f t="shared" si="2"/>
        <v>4.72</v>
      </c>
      <c r="J10" s="26">
        <v>10</v>
      </c>
      <c r="K10" s="27">
        <f t="shared" si="3"/>
        <v>11.799999999999999</v>
      </c>
      <c r="L10" s="2"/>
      <c r="M10" s="2"/>
      <c r="N10" s="2"/>
    </row>
    <row r="11" spans="1:14" x14ac:dyDescent="0.2">
      <c r="A11" s="23" t="s">
        <v>68</v>
      </c>
      <c r="B11" s="24" t="s">
        <v>77</v>
      </c>
      <c r="C11" s="25">
        <v>0.96</v>
      </c>
      <c r="D11" s="29">
        <v>0</v>
      </c>
      <c r="E11" s="25">
        <f t="shared" si="0"/>
        <v>0</v>
      </c>
      <c r="F11" s="29">
        <v>2</v>
      </c>
      <c r="G11" s="25">
        <f t="shared" si="1"/>
        <v>1.92</v>
      </c>
      <c r="H11" s="29">
        <v>3</v>
      </c>
      <c r="I11" s="25">
        <f t="shared" si="2"/>
        <v>2.88</v>
      </c>
      <c r="J11" s="26">
        <v>3</v>
      </c>
      <c r="K11" s="27">
        <f t="shared" si="3"/>
        <v>2.88</v>
      </c>
      <c r="L11" s="2"/>
      <c r="M11" s="2"/>
      <c r="N11" s="2"/>
    </row>
    <row r="12" spans="1:14" s="2" customFormat="1" x14ac:dyDescent="0.2">
      <c r="A12" s="144"/>
      <c r="B12" s="105" t="s">
        <v>87</v>
      </c>
      <c r="C12" s="39">
        <v>0.38</v>
      </c>
      <c r="D12" s="145">
        <v>4</v>
      </c>
      <c r="E12" s="39">
        <f t="shared" si="0"/>
        <v>1.52</v>
      </c>
      <c r="F12" s="145">
        <v>4</v>
      </c>
      <c r="G12" s="39">
        <f t="shared" si="1"/>
        <v>1.52</v>
      </c>
      <c r="H12" s="38">
        <v>4</v>
      </c>
      <c r="I12" s="39">
        <f t="shared" si="2"/>
        <v>1.52</v>
      </c>
      <c r="J12" s="40">
        <v>4</v>
      </c>
      <c r="K12" s="41">
        <f t="shared" si="3"/>
        <v>1.52</v>
      </c>
    </row>
    <row r="13" spans="1:14" x14ac:dyDescent="0.2">
      <c r="A13" s="146"/>
      <c r="B13" s="107" t="s">
        <v>19</v>
      </c>
      <c r="C13" s="37">
        <v>0.26</v>
      </c>
      <c r="D13" s="145">
        <v>1</v>
      </c>
      <c r="E13" s="39">
        <f t="shared" si="0"/>
        <v>0.26</v>
      </c>
      <c r="F13" s="145">
        <v>1</v>
      </c>
      <c r="G13" s="39">
        <f t="shared" si="1"/>
        <v>0.26</v>
      </c>
      <c r="H13" s="40">
        <v>1</v>
      </c>
      <c r="I13" s="39">
        <f t="shared" si="2"/>
        <v>0.26</v>
      </c>
      <c r="J13" s="40">
        <v>1</v>
      </c>
      <c r="K13" s="41">
        <f t="shared" si="3"/>
        <v>0.26</v>
      </c>
      <c r="L13" s="2"/>
      <c r="M13" s="2"/>
      <c r="N13" s="2"/>
    </row>
    <row r="14" spans="1:14" s="2" customFormat="1" x14ac:dyDescent="0.2">
      <c r="A14" s="42"/>
      <c r="C14" s="43"/>
      <c r="D14" s="44"/>
      <c r="E14" s="25">
        <f t="shared" si="0"/>
        <v>0</v>
      </c>
      <c r="F14" s="44"/>
      <c r="G14" s="25">
        <f t="shared" si="1"/>
        <v>0</v>
      </c>
      <c r="H14" s="29"/>
      <c r="I14" s="25">
        <f t="shared" si="2"/>
        <v>0</v>
      </c>
      <c r="J14" s="26"/>
      <c r="K14" s="27">
        <f t="shared" si="3"/>
        <v>0</v>
      </c>
    </row>
    <row r="15" spans="1:14" x14ac:dyDescent="0.2">
      <c r="A15" s="47" t="s">
        <v>20</v>
      </c>
      <c r="B15" s="48" t="s">
        <v>21</v>
      </c>
      <c r="C15" s="49">
        <v>5.12</v>
      </c>
      <c r="D15" s="50">
        <v>1</v>
      </c>
      <c r="E15" s="51">
        <f t="shared" si="0"/>
        <v>5.12</v>
      </c>
      <c r="F15" s="50">
        <v>1</v>
      </c>
      <c r="G15" s="51">
        <f t="shared" si="1"/>
        <v>5.12</v>
      </c>
      <c r="H15" s="52"/>
      <c r="I15" s="51">
        <f t="shared" si="2"/>
        <v>0</v>
      </c>
      <c r="J15" s="52"/>
      <c r="K15" s="53">
        <f t="shared" si="3"/>
        <v>0</v>
      </c>
      <c r="L15" s="2"/>
      <c r="M15" s="2"/>
      <c r="N15" s="2"/>
    </row>
    <row r="16" spans="1:14" ht="15" thickBot="1" x14ac:dyDescent="0.25">
      <c r="A16" s="54" t="s">
        <v>22</v>
      </c>
      <c r="B16" s="55" t="s">
        <v>23</v>
      </c>
      <c r="C16" s="56">
        <v>5.94</v>
      </c>
      <c r="D16" s="57"/>
      <c r="E16" s="58">
        <f t="shared" si="0"/>
        <v>0</v>
      </c>
      <c r="F16" s="57"/>
      <c r="G16" s="58">
        <f t="shared" si="1"/>
        <v>0</v>
      </c>
      <c r="H16" s="57">
        <v>1</v>
      </c>
      <c r="I16" s="58">
        <f t="shared" si="2"/>
        <v>5.94</v>
      </c>
      <c r="J16" s="59">
        <v>1</v>
      </c>
      <c r="K16" s="60">
        <f t="shared" si="3"/>
        <v>5.94</v>
      </c>
      <c r="L16" s="2"/>
      <c r="M16" s="2"/>
      <c r="N16" s="2"/>
    </row>
    <row r="17" spans="1:14" x14ac:dyDescent="0.2">
      <c r="A17" s="61"/>
      <c r="B17" s="61" t="s">
        <v>24</v>
      </c>
      <c r="C17" s="62"/>
      <c r="E17" s="63">
        <f>SUM(E5:E16)</f>
        <v>15.93</v>
      </c>
      <c r="F17" s="64"/>
      <c r="G17" s="63">
        <f>SUM(G5:G16)</f>
        <v>22.270000000000003</v>
      </c>
      <c r="H17" s="64"/>
      <c r="I17" s="63">
        <f>SUM(I5:I16)</f>
        <v>28.7</v>
      </c>
      <c r="J17" s="64"/>
      <c r="K17" s="63">
        <f>SUM(K5:K16)</f>
        <v>35.78</v>
      </c>
      <c r="L17" s="64"/>
      <c r="M17" s="2"/>
      <c r="N17" s="2"/>
    </row>
    <row r="18" spans="1:14" x14ac:dyDescent="0.2">
      <c r="B18" s="2" t="s">
        <v>25</v>
      </c>
      <c r="D18" s="11"/>
      <c r="E18" s="43">
        <f>E3</f>
        <v>57</v>
      </c>
      <c r="F18" s="11"/>
      <c r="G18" s="43">
        <f>G3</f>
        <v>72</v>
      </c>
      <c r="H18" s="11"/>
      <c r="I18" s="43">
        <f>I3</f>
        <v>92</v>
      </c>
      <c r="J18" s="11"/>
      <c r="K18" s="43">
        <f>K3</f>
        <v>117</v>
      </c>
      <c r="L18" s="2"/>
      <c r="M18" s="2"/>
      <c r="N18" s="2"/>
    </row>
    <row r="19" spans="1:14" x14ac:dyDescent="0.2">
      <c r="B19" s="2" t="s">
        <v>26</v>
      </c>
      <c r="C19" s="65">
        <v>0.71</v>
      </c>
      <c r="D19" s="11"/>
      <c r="E19" s="43">
        <f>E18*$C19</f>
        <v>40.47</v>
      </c>
      <c r="F19" s="11"/>
      <c r="G19" s="43">
        <f>G18*$C19</f>
        <v>51.12</v>
      </c>
      <c r="H19" s="11"/>
      <c r="I19" s="43">
        <f>I18*$C19</f>
        <v>65.319999999999993</v>
      </c>
      <c r="J19" s="11"/>
      <c r="K19" s="43">
        <f>K18*$C19</f>
        <v>83.07</v>
      </c>
      <c r="L19" s="2"/>
      <c r="M19" s="2"/>
      <c r="N19" s="2"/>
    </row>
    <row r="20" spans="1:14" x14ac:dyDescent="0.2">
      <c r="B20" s="2" t="s">
        <v>27</v>
      </c>
      <c r="C20" s="66">
        <v>0.5</v>
      </c>
      <c r="D20" s="11"/>
      <c r="E20" s="67">
        <f>E19*$C20</f>
        <v>20.234999999999999</v>
      </c>
      <c r="F20" s="11"/>
      <c r="G20" s="67">
        <f>G19*$C20</f>
        <v>25.56</v>
      </c>
      <c r="H20" s="11"/>
      <c r="I20" s="67">
        <f>I19*$C20</f>
        <v>32.659999999999997</v>
      </c>
      <c r="J20" s="11"/>
      <c r="K20" s="67">
        <f>K19*$C20</f>
        <v>41.534999999999997</v>
      </c>
      <c r="L20" s="2"/>
      <c r="M20" s="2"/>
      <c r="N20" s="2"/>
    </row>
    <row r="21" spans="1:14" x14ac:dyDescent="0.2">
      <c r="B21" s="2" t="s">
        <v>28</v>
      </c>
      <c r="C21" s="66">
        <v>0.5</v>
      </c>
      <c r="D21" s="11"/>
      <c r="E21" s="43">
        <f>E19*$C21</f>
        <v>20.234999999999999</v>
      </c>
      <c r="F21" s="11"/>
      <c r="G21" s="43">
        <f>G19*$C21</f>
        <v>25.56</v>
      </c>
      <c r="H21" s="11"/>
      <c r="I21" s="43">
        <f>I19*$C21</f>
        <v>32.659999999999997</v>
      </c>
      <c r="J21" s="11"/>
      <c r="K21" s="43">
        <f>K19*$C21</f>
        <v>41.534999999999997</v>
      </c>
      <c r="L21" s="2"/>
      <c r="M21" s="2"/>
      <c r="N21" s="2"/>
    </row>
    <row r="22" spans="1:14" x14ac:dyDescent="0.2">
      <c r="B22" s="68" t="s">
        <v>29</v>
      </c>
      <c r="C22" s="69"/>
      <c r="D22" s="11"/>
      <c r="E22" s="43">
        <f>E19-E17</f>
        <v>24.54</v>
      </c>
      <c r="F22" s="11"/>
      <c r="G22" s="43">
        <f>G19-G17</f>
        <v>28.849999999999994</v>
      </c>
      <c r="H22" s="11"/>
      <c r="I22" s="43">
        <f>I19-I17</f>
        <v>36.61999999999999</v>
      </c>
      <c r="J22" s="11"/>
      <c r="K22" s="43">
        <f>K19-K17</f>
        <v>47.289999999999992</v>
      </c>
      <c r="L22" s="2"/>
      <c r="M22" s="2"/>
      <c r="N22" s="2"/>
    </row>
    <row r="23" spans="1:14" x14ac:dyDescent="0.2">
      <c r="B23" s="68" t="s">
        <v>30</v>
      </c>
      <c r="C23" s="70">
        <v>-0.1</v>
      </c>
      <c r="D23" s="11"/>
      <c r="E23" s="43">
        <f>E18*C23</f>
        <v>-5.7</v>
      </c>
      <c r="F23" s="11"/>
      <c r="G23" s="43">
        <f>G18*C23</f>
        <v>-7.2</v>
      </c>
      <c r="H23" s="11"/>
      <c r="I23" s="43">
        <f>I18*C23</f>
        <v>-9.2000000000000011</v>
      </c>
      <c r="J23" s="11"/>
      <c r="K23" s="43">
        <f>K18*C23</f>
        <v>-11.700000000000001</v>
      </c>
      <c r="L23" s="2"/>
      <c r="M23" s="2"/>
      <c r="N23" s="2"/>
    </row>
    <row r="24" spans="1:14" x14ac:dyDescent="0.2">
      <c r="B24" s="68" t="s">
        <v>31</v>
      </c>
      <c r="C24" s="71">
        <v>-2.75</v>
      </c>
      <c r="D24" s="11"/>
      <c r="E24" s="43">
        <f>C24</f>
        <v>-2.75</v>
      </c>
      <c r="F24" s="11"/>
      <c r="G24" s="43">
        <f>C24</f>
        <v>-2.75</v>
      </c>
      <c r="H24" s="11"/>
      <c r="I24" s="43">
        <f>C24</f>
        <v>-2.75</v>
      </c>
      <c r="J24" s="11"/>
      <c r="K24" s="43">
        <f>E24</f>
        <v>-2.75</v>
      </c>
      <c r="L24" s="2"/>
      <c r="M24" s="2"/>
      <c r="N24" s="2"/>
    </row>
    <row r="25" spans="1:14" x14ac:dyDescent="0.2">
      <c r="B25" s="68" t="s">
        <v>32</v>
      </c>
      <c r="C25" s="71">
        <v>-4.99</v>
      </c>
      <c r="D25" s="11"/>
      <c r="E25" s="43">
        <f>C25</f>
        <v>-4.99</v>
      </c>
      <c r="F25" s="11"/>
      <c r="G25" s="43">
        <f>C25</f>
        <v>-4.99</v>
      </c>
      <c r="H25" s="11"/>
      <c r="I25" s="43">
        <f>C25</f>
        <v>-4.99</v>
      </c>
      <c r="J25" s="11"/>
      <c r="K25" s="43">
        <f>E25</f>
        <v>-4.99</v>
      </c>
      <c r="L25" s="2"/>
      <c r="M25" s="2"/>
      <c r="N25" s="2"/>
    </row>
    <row r="26" spans="1:14" x14ac:dyDescent="0.2">
      <c r="A26" s="34"/>
      <c r="B26" s="72" t="s">
        <v>33</v>
      </c>
      <c r="C26" s="73">
        <v>-3</v>
      </c>
      <c r="D26" s="74"/>
      <c r="E26" s="75">
        <f>C26</f>
        <v>-3</v>
      </c>
      <c r="F26" s="74"/>
      <c r="G26" s="75">
        <f>C26</f>
        <v>-3</v>
      </c>
      <c r="H26" s="74"/>
      <c r="I26" s="75">
        <f>C26</f>
        <v>-3</v>
      </c>
      <c r="J26" s="74"/>
      <c r="K26" s="75">
        <f>E26</f>
        <v>-3</v>
      </c>
      <c r="L26" s="2"/>
      <c r="M26" s="2"/>
      <c r="N26" s="2"/>
    </row>
    <row r="27" spans="1:14" x14ac:dyDescent="0.2">
      <c r="A27" s="34"/>
      <c r="B27" s="76" t="s">
        <v>34</v>
      </c>
      <c r="C27" s="77"/>
      <c r="D27" s="74"/>
      <c r="E27" s="75">
        <f>SUM(E22:E26)</f>
        <v>8.1</v>
      </c>
      <c r="F27" s="34"/>
      <c r="G27" s="75">
        <f>SUM(G22:G26)</f>
        <v>10.909999999999995</v>
      </c>
      <c r="H27" s="34"/>
      <c r="I27" s="75">
        <f>SUM(I22:I26)</f>
        <v>16.679999999999986</v>
      </c>
      <c r="J27" s="34"/>
      <c r="K27" s="75">
        <f>SUM(K22:K26)</f>
        <v>24.849999999999987</v>
      </c>
      <c r="L27" s="2"/>
      <c r="M27" s="2"/>
      <c r="N27" s="2"/>
    </row>
    <row r="28" spans="1:14" x14ac:dyDescent="0.2">
      <c r="A28" s="34"/>
      <c r="B28" s="34" t="s">
        <v>35</v>
      </c>
      <c r="C28" s="34"/>
      <c r="D28" s="78"/>
      <c r="E28" s="79">
        <f>E27/E18</f>
        <v>0.14210526315789473</v>
      </c>
      <c r="F28" s="34"/>
      <c r="G28" s="79">
        <f>G27/G18</f>
        <v>0.15152777777777771</v>
      </c>
      <c r="H28" s="34"/>
      <c r="I28" s="79">
        <f>I27/I18</f>
        <v>0.18130434782608679</v>
      </c>
      <c r="J28" s="34"/>
      <c r="K28" s="79">
        <f>K27/K18</f>
        <v>0.21239316239316228</v>
      </c>
      <c r="L28" s="2"/>
      <c r="M28" s="2"/>
      <c r="N28" s="2"/>
    </row>
    <row r="29" spans="1:14" x14ac:dyDescent="0.2">
      <c r="A29" s="34"/>
      <c r="B29" s="34"/>
      <c r="C29" s="34"/>
      <c r="D29" s="78"/>
      <c r="E29" s="78"/>
      <c r="F29" s="78"/>
      <c r="G29" s="78"/>
      <c r="H29" s="78"/>
      <c r="I29" s="78"/>
      <c r="J29" s="78"/>
      <c r="K29" s="78"/>
      <c r="L29" s="2"/>
      <c r="M29" s="2"/>
      <c r="N29" s="2"/>
    </row>
    <row r="30" spans="1:14" x14ac:dyDescent="0.2">
      <c r="A30" s="34"/>
      <c r="B30" s="80" t="s">
        <v>36</v>
      </c>
      <c r="C30" s="81"/>
      <c r="D30" s="82"/>
      <c r="E30" s="83">
        <f>E17/E18</f>
        <v>0.27947368421052632</v>
      </c>
      <c r="F30" s="81"/>
      <c r="G30" s="83">
        <f>G17/G18</f>
        <v>0.30930555555555561</v>
      </c>
      <c r="H30" s="81"/>
      <c r="I30" s="84">
        <f>I17/I18</f>
        <v>0.31195652173913041</v>
      </c>
      <c r="J30" s="81"/>
      <c r="K30" s="84">
        <f>K17/K18</f>
        <v>0.30581196581196585</v>
      </c>
      <c r="L30" s="2"/>
      <c r="M30" s="2"/>
      <c r="N30" s="2"/>
    </row>
    <row r="31" spans="1:14" x14ac:dyDescent="0.2">
      <c r="D31" s="85"/>
      <c r="E31" s="86"/>
      <c r="G31" s="86"/>
      <c r="I31" s="86"/>
      <c r="K31" s="86"/>
      <c r="L31" s="87"/>
      <c r="M31" s="87"/>
      <c r="N31" s="2"/>
    </row>
    <row r="32" spans="1:14" x14ac:dyDescent="0.2">
      <c r="C32" s="5"/>
      <c r="D32" s="88" t="s">
        <v>37</v>
      </c>
      <c r="E32" s="89" t="s">
        <v>38</v>
      </c>
      <c r="F32" s="88" t="s">
        <v>37</v>
      </c>
      <c r="G32" s="89" t="s">
        <v>38</v>
      </c>
      <c r="H32" s="88" t="s">
        <v>37</v>
      </c>
      <c r="I32" s="89" t="s">
        <v>38</v>
      </c>
      <c r="J32" s="88" t="s">
        <v>37</v>
      </c>
      <c r="K32" s="89" t="s">
        <v>38</v>
      </c>
      <c r="L32" s="87"/>
      <c r="M32" s="87"/>
      <c r="N32" s="2"/>
    </row>
    <row r="33" spans="1:14" x14ac:dyDescent="0.2">
      <c r="C33" s="90" t="s">
        <v>39</v>
      </c>
      <c r="D33" s="91">
        <v>12</v>
      </c>
      <c r="E33" s="92">
        <f>D33*2.54</f>
        <v>30.48</v>
      </c>
      <c r="F33" s="91">
        <v>14</v>
      </c>
      <c r="G33" s="92">
        <f>F33*2.54</f>
        <v>35.56</v>
      </c>
      <c r="H33" s="91">
        <v>16</v>
      </c>
      <c r="I33" s="92">
        <f>H33*2.54</f>
        <v>40.64</v>
      </c>
      <c r="J33" s="91">
        <v>18</v>
      </c>
      <c r="K33" s="92">
        <f>J33*2.54</f>
        <v>45.72</v>
      </c>
      <c r="L33" s="87"/>
      <c r="M33" s="87"/>
      <c r="N33" s="2"/>
    </row>
    <row r="34" spans="1:14" x14ac:dyDescent="0.2">
      <c r="C34" s="90" t="s">
        <v>40</v>
      </c>
      <c r="D34" s="91">
        <v>12</v>
      </c>
      <c r="E34" s="92">
        <f>D34*2.54</f>
        <v>30.48</v>
      </c>
      <c r="F34" s="91">
        <v>14</v>
      </c>
      <c r="G34" s="92">
        <f>F34*2.54</f>
        <v>35.56</v>
      </c>
      <c r="H34" s="91">
        <v>17</v>
      </c>
      <c r="I34" s="92">
        <f>H34*2.54</f>
        <v>43.18</v>
      </c>
      <c r="J34" s="91">
        <v>19</v>
      </c>
      <c r="K34" s="92">
        <f>J34*2.54</f>
        <v>48.26</v>
      </c>
    </row>
    <row r="35" spans="1:14" s="14" customForma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4" s="14" customFormat="1" x14ac:dyDescent="0.2">
      <c r="A36" s="5"/>
      <c r="B36" s="5"/>
      <c r="C36" s="2"/>
      <c r="D36" s="2"/>
      <c r="E36" s="2"/>
      <c r="F36" s="2"/>
      <c r="G36" s="2"/>
      <c r="H36" s="2"/>
      <c r="I36" s="2"/>
      <c r="J36" s="2"/>
      <c r="K36" s="2"/>
    </row>
    <row r="37" spans="1:14" s="14" customFormat="1" x14ac:dyDescent="0.2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</row>
    <row r="38" spans="1:14" s="14" customFormat="1" x14ac:dyDescent="0.2">
      <c r="A38" s="5"/>
      <c r="B38" s="5"/>
      <c r="C38" s="5"/>
      <c r="D38" s="5"/>
      <c r="E38" s="93">
        <v>0.4</v>
      </c>
      <c r="F38" s="2"/>
      <c r="G38" s="93">
        <v>0.4</v>
      </c>
      <c r="H38" s="2"/>
      <c r="I38" s="93">
        <v>0.2</v>
      </c>
      <c r="J38" s="2"/>
      <c r="K38" s="93">
        <v>0.2</v>
      </c>
    </row>
    <row r="39" spans="1:14" s="14" customFormat="1" x14ac:dyDescent="0.2">
      <c r="A39" s="281"/>
      <c r="B39" s="282"/>
      <c r="C39" s="282"/>
      <c r="D39" s="2"/>
      <c r="E39" s="43" t="e">
        <f>E38*#REF!</f>
        <v>#REF!</v>
      </c>
      <c r="F39" s="2"/>
      <c r="G39" s="43" t="e">
        <f>G38*#REF!</f>
        <v>#REF!</v>
      </c>
      <c r="H39" s="2"/>
      <c r="I39" s="43" t="e">
        <f>I38*#REF!</f>
        <v>#REF!</v>
      </c>
      <c r="J39" s="2"/>
      <c r="K39" s="43" t="e">
        <f>K38*#REF!</f>
        <v>#REF!</v>
      </c>
    </row>
    <row r="40" spans="1:14" s="14" customFormat="1" x14ac:dyDescent="0.2">
      <c r="A40" s="283" t="s">
        <v>41</v>
      </c>
      <c r="B40" s="283"/>
      <c r="C40" s="283"/>
      <c r="D40" s="2"/>
      <c r="E40" s="2"/>
      <c r="F40" s="34"/>
      <c r="G40" s="4"/>
    </row>
    <row r="41" spans="1:14" s="14" customFormat="1" x14ac:dyDescent="0.2">
      <c r="A41" s="88"/>
      <c r="B41" s="2"/>
      <c r="C41" s="94" t="s">
        <v>42</v>
      </c>
      <c r="D41" s="2"/>
      <c r="E41" s="94" t="s">
        <v>43</v>
      </c>
      <c r="F41" s="34"/>
      <c r="G41" s="95"/>
    </row>
    <row r="42" spans="1:14" s="14" customFormat="1" x14ac:dyDescent="0.2">
      <c r="A42" s="96"/>
      <c r="B42" s="24" t="s">
        <v>44</v>
      </c>
      <c r="C42" s="25">
        <v>0.62</v>
      </c>
      <c r="D42" s="97">
        <f>C42-E42</f>
        <v>-0.29000000000000004</v>
      </c>
      <c r="E42" s="25">
        <v>0.91</v>
      </c>
      <c r="F42" s="34"/>
      <c r="G42" s="4"/>
    </row>
    <row r="43" spans="1:14" s="14" customFormat="1" x14ac:dyDescent="0.2">
      <c r="A43" s="96"/>
      <c r="B43" s="24" t="s">
        <v>45</v>
      </c>
      <c r="C43" s="25">
        <v>1.47</v>
      </c>
      <c r="D43" s="97">
        <f t="shared" ref="D43:D106" si="4">C43-E43</f>
        <v>-7.0000000000000062E-2</v>
      </c>
      <c r="E43" s="25">
        <v>1.54</v>
      </c>
      <c r="F43" s="34"/>
      <c r="G43" s="4"/>
    </row>
    <row r="44" spans="1:14" s="14" customFormat="1" x14ac:dyDescent="0.2">
      <c r="A44" s="96"/>
      <c r="B44" s="24" t="s">
        <v>9</v>
      </c>
      <c r="C44" s="25">
        <v>0.63</v>
      </c>
      <c r="D44" s="97">
        <f t="shared" si="4"/>
        <v>-0.12</v>
      </c>
      <c r="E44" s="25">
        <v>0.75</v>
      </c>
      <c r="F44" s="34"/>
      <c r="G44" s="4"/>
    </row>
    <row r="45" spans="1:14" s="14" customFormat="1" x14ac:dyDescent="0.2">
      <c r="A45" s="96"/>
      <c r="B45" s="24" t="s">
        <v>46</v>
      </c>
      <c r="C45" s="25">
        <v>0.63</v>
      </c>
      <c r="D45" s="97">
        <f t="shared" si="4"/>
        <v>-0.12</v>
      </c>
      <c r="E45" s="25">
        <v>0.75</v>
      </c>
      <c r="F45" s="34"/>
      <c r="G45" s="4"/>
    </row>
    <row r="46" spans="1:14" s="14" customFormat="1" x14ac:dyDescent="0.2">
      <c r="A46" s="96"/>
      <c r="B46" s="24" t="s">
        <v>47</v>
      </c>
      <c r="C46" s="25">
        <v>0.63</v>
      </c>
      <c r="D46" s="97">
        <f t="shared" si="4"/>
        <v>-0.12</v>
      </c>
      <c r="E46" s="25">
        <v>0.75</v>
      </c>
      <c r="F46" s="34"/>
      <c r="G46" s="4"/>
    </row>
    <row r="47" spans="1:14" s="14" customFormat="1" x14ac:dyDescent="0.2">
      <c r="A47" s="96"/>
      <c r="B47" s="24" t="s">
        <v>17</v>
      </c>
      <c r="C47" s="25">
        <v>1.28</v>
      </c>
      <c r="D47" s="97">
        <f>C47-E47</f>
        <v>-0.32000000000000006</v>
      </c>
      <c r="E47" s="25">
        <v>1.6</v>
      </c>
      <c r="F47" s="34"/>
      <c r="G47" s="4"/>
    </row>
    <row r="48" spans="1:14" s="14" customFormat="1" x14ac:dyDescent="0.2">
      <c r="A48" s="96"/>
      <c r="B48" s="24" t="s">
        <v>48</v>
      </c>
      <c r="C48" s="25">
        <v>1.06</v>
      </c>
      <c r="D48" s="97">
        <f>C48-E48</f>
        <v>-0.43999999999999995</v>
      </c>
      <c r="E48" s="25">
        <v>1.5</v>
      </c>
      <c r="F48" s="34"/>
      <c r="G48" s="4"/>
    </row>
    <row r="49" spans="1:7" s="14" customFormat="1" x14ac:dyDescent="0.2">
      <c r="A49" s="96"/>
      <c r="B49" s="24" t="s">
        <v>49</v>
      </c>
      <c r="C49" s="25">
        <v>1.26</v>
      </c>
      <c r="D49" s="97">
        <f>C49-E49</f>
        <v>-0.92000000000000015</v>
      </c>
      <c r="E49" s="25">
        <v>2.1800000000000002</v>
      </c>
      <c r="F49" s="34"/>
      <c r="G49" s="4"/>
    </row>
    <row r="50" spans="1:7" s="14" customFormat="1" x14ac:dyDescent="0.2">
      <c r="A50" s="96"/>
      <c r="B50" s="24" t="s">
        <v>50</v>
      </c>
      <c r="C50" s="25">
        <v>0.84</v>
      </c>
      <c r="D50" s="97">
        <f>C50-E50</f>
        <v>-0.13</v>
      </c>
      <c r="E50" s="25">
        <v>0.97</v>
      </c>
      <c r="F50" s="34"/>
      <c r="G50" s="4"/>
    </row>
    <row r="51" spans="1:7" s="14" customFormat="1" x14ac:dyDescent="0.2">
      <c r="A51" s="96"/>
      <c r="B51" s="97" t="s">
        <v>51</v>
      </c>
      <c r="C51" s="25">
        <v>1.1399999999999999</v>
      </c>
      <c r="D51" s="97">
        <f>C51-E51</f>
        <v>-0.3600000000000001</v>
      </c>
      <c r="E51" s="25">
        <v>1.5</v>
      </c>
      <c r="F51" s="34"/>
      <c r="G51" s="4"/>
    </row>
    <row r="52" spans="1:7" s="14" customFormat="1" x14ac:dyDescent="0.2">
      <c r="A52" s="96" t="s">
        <v>52</v>
      </c>
      <c r="B52" s="24" t="s">
        <v>53</v>
      </c>
      <c r="C52" s="25">
        <v>2.2999999999999998</v>
      </c>
      <c r="D52" s="97">
        <f t="shared" si="4"/>
        <v>2.0000000000000018E-2</v>
      </c>
      <c r="E52" s="25">
        <v>2.2799999999999998</v>
      </c>
      <c r="F52" s="34"/>
      <c r="G52" s="4"/>
    </row>
    <row r="53" spans="1:7" s="14" customFormat="1" x14ac:dyDescent="0.2">
      <c r="A53" s="96" t="s">
        <v>8</v>
      </c>
      <c r="B53" s="24" t="s">
        <v>54</v>
      </c>
      <c r="C53" s="25">
        <v>1.69</v>
      </c>
      <c r="D53" s="97">
        <f t="shared" si="4"/>
        <v>5.0000000000000044E-2</v>
      </c>
      <c r="E53" s="25">
        <v>1.64</v>
      </c>
      <c r="F53" s="34"/>
      <c r="G53" s="4"/>
    </row>
    <row r="54" spans="1:7" s="14" customFormat="1" x14ac:dyDescent="0.2">
      <c r="A54" s="96" t="s">
        <v>55</v>
      </c>
      <c r="B54" s="24" t="s">
        <v>53</v>
      </c>
      <c r="C54" s="25">
        <v>2.14</v>
      </c>
      <c r="D54" s="97">
        <f t="shared" si="4"/>
        <v>0</v>
      </c>
      <c r="E54" s="25">
        <v>2.14</v>
      </c>
      <c r="F54" s="34"/>
      <c r="G54" s="4"/>
    </row>
    <row r="55" spans="1:7" s="14" customFormat="1" x14ac:dyDescent="0.2">
      <c r="A55" s="96"/>
      <c r="B55" s="24" t="s">
        <v>56</v>
      </c>
      <c r="C55" s="25">
        <v>0.77</v>
      </c>
      <c r="D55" s="97">
        <f t="shared" si="4"/>
        <v>-0.13</v>
      </c>
      <c r="E55" s="25">
        <v>0.9</v>
      </c>
      <c r="F55" s="34"/>
      <c r="G55" s="4"/>
    </row>
    <row r="56" spans="1:7" s="14" customFormat="1" x14ac:dyDescent="0.2">
      <c r="A56" s="96"/>
      <c r="B56" s="24" t="s">
        <v>57</v>
      </c>
      <c r="C56" s="25">
        <v>1.1299999999999999</v>
      </c>
      <c r="D56" s="97">
        <f t="shared" si="4"/>
        <v>-7.0000000000000062E-2</v>
      </c>
      <c r="E56" s="25">
        <v>1.2</v>
      </c>
      <c r="F56" s="34"/>
      <c r="G56" s="4"/>
    </row>
    <row r="57" spans="1:7" s="14" customFormat="1" x14ac:dyDescent="0.2">
      <c r="A57" s="96"/>
      <c r="B57" s="24" t="s">
        <v>58</v>
      </c>
      <c r="C57" s="25">
        <v>1.47</v>
      </c>
      <c r="D57" s="97">
        <f t="shared" si="4"/>
        <v>-0.16999999999999993</v>
      </c>
      <c r="E57" s="25">
        <v>1.64</v>
      </c>
      <c r="F57" s="34"/>
      <c r="G57" s="4"/>
    </row>
    <row r="58" spans="1:7" s="14" customFormat="1" x14ac:dyDescent="0.2">
      <c r="A58" s="96"/>
      <c r="B58" s="24" t="s">
        <v>59</v>
      </c>
      <c r="C58" s="25">
        <v>0.84</v>
      </c>
      <c r="D58" s="97">
        <f t="shared" si="4"/>
        <v>-0.30999999999999994</v>
      </c>
      <c r="E58" s="25">
        <v>1.1499999999999999</v>
      </c>
      <c r="F58" s="34"/>
      <c r="G58" s="4"/>
    </row>
    <row r="59" spans="1:7" s="14" customFormat="1" x14ac:dyDescent="0.2">
      <c r="A59" s="96"/>
      <c r="B59" s="24" t="s">
        <v>60</v>
      </c>
      <c r="C59" s="25">
        <v>0.84</v>
      </c>
      <c r="D59" s="97"/>
      <c r="E59" s="25">
        <v>1.41</v>
      </c>
      <c r="F59" s="34"/>
      <c r="G59" s="4"/>
    </row>
    <row r="60" spans="1:7" s="14" customFormat="1" x14ac:dyDescent="0.2">
      <c r="A60" s="96"/>
      <c r="B60" s="98" t="s">
        <v>61</v>
      </c>
      <c r="C60" s="25">
        <v>0.79</v>
      </c>
      <c r="D60" s="97">
        <f t="shared" si="4"/>
        <v>-4.9999999999999933E-2</v>
      </c>
      <c r="E60" s="25">
        <v>0.84</v>
      </c>
      <c r="F60" s="34"/>
      <c r="G60" s="4"/>
    </row>
    <row r="61" spans="1:7" s="14" customFormat="1" x14ac:dyDescent="0.2">
      <c r="A61" s="96"/>
      <c r="B61" s="24" t="s">
        <v>62</v>
      </c>
      <c r="C61" s="25">
        <v>1.65</v>
      </c>
      <c r="D61" s="97">
        <f t="shared" si="4"/>
        <v>-0.77</v>
      </c>
      <c r="E61" s="25">
        <v>2.42</v>
      </c>
      <c r="F61" s="34"/>
      <c r="G61" s="4"/>
    </row>
    <row r="62" spans="1:7" s="14" customFormat="1" x14ac:dyDescent="0.2">
      <c r="A62" s="96"/>
      <c r="B62" s="24" t="s">
        <v>63</v>
      </c>
      <c r="C62" s="25">
        <v>0.51</v>
      </c>
      <c r="D62" s="97">
        <f t="shared" si="4"/>
        <v>-0.17999999999999994</v>
      </c>
      <c r="E62" s="25">
        <v>0.69</v>
      </c>
      <c r="F62" s="34"/>
      <c r="G62" s="4"/>
    </row>
    <row r="63" spans="1:7" s="14" customFormat="1" x14ac:dyDescent="0.2">
      <c r="A63" s="96"/>
      <c r="B63" s="24" t="s">
        <v>64</v>
      </c>
      <c r="C63" s="94">
        <v>0.66</v>
      </c>
      <c r="D63" s="97">
        <f t="shared" si="4"/>
        <v>0</v>
      </c>
      <c r="E63" s="25">
        <v>0.66</v>
      </c>
      <c r="F63" s="34"/>
      <c r="G63" s="4"/>
    </row>
    <row r="64" spans="1:7" s="14" customFormat="1" x14ac:dyDescent="0.2">
      <c r="A64" s="96" t="s">
        <v>55</v>
      </c>
      <c r="B64" s="2" t="s">
        <v>65</v>
      </c>
      <c r="C64" s="25">
        <v>1.29</v>
      </c>
      <c r="D64" s="97"/>
      <c r="E64" s="25">
        <v>1.25</v>
      </c>
      <c r="F64" s="34"/>
      <c r="G64" s="4"/>
    </row>
    <row r="65" spans="1:7" s="14" customFormat="1" x14ac:dyDescent="0.2">
      <c r="A65" s="96"/>
      <c r="B65" s="2" t="s">
        <v>66</v>
      </c>
      <c r="C65" s="25">
        <v>1.64</v>
      </c>
      <c r="D65" s="97"/>
      <c r="E65" s="25">
        <v>2.85</v>
      </c>
      <c r="F65" s="34"/>
      <c r="G65" s="4"/>
    </row>
    <row r="66" spans="1:7" s="14" customFormat="1" x14ac:dyDescent="0.2">
      <c r="A66" s="99" t="s">
        <v>14</v>
      </c>
      <c r="B66" s="100" t="s">
        <v>11</v>
      </c>
      <c r="C66" s="25">
        <v>0.96</v>
      </c>
      <c r="D66" s="97">
        <f t="shared" si="4"/>
        <v>-8.0000000000000071E-2</v>
      </c>
      <c r="E66" s="25">
        <v>1.04</v>
      </c>
      <c r="F66" s="34"/>
      <c r="G66" s="4"/>
    </row>
    <row r="67" spans="1:7" s="14" customFormat="1" x14ac:dyDescent="0.2">
      <c r="A67" s="101" t="s">
        <v>12</v>
      </c>
      <c r="B67" s="24" t="s">
        <v>11</v>
      </c>
      <c r="C67" s="25">
        <v>0.96</v>
      </c>
      <c r="D67" s="97">
        <f t="shared" si="4"/>
        <v>-0.12000000000000011</v>
      </c>
      <c r="E67" s="25">
        <v>1.08</v>
      </c>
      <c r="F67" s="34"/>
      <c r="G67" s="4"/>
    </row>
    <row r="68" spans="1:7" s="14" customFormat="1" x14ac:dyDescent="0.2">
      <c r="A68" s="101" t="s">
        <v>67</v>
      </c>
      <c r="B68" s="24" t="s">
        <v>11</v>
      </c>
      <c r="C68" s="25">
        <v>0.96</v>
      </c>
      <c r="D68" s="97">
        <f t="shared" si="4"/>
        <v>-0.12000000000000011</v>
      </c>
      <c r="E68" s="25">
        <v>1.08</v>
      </c>
      <c r="F68" s="34"/>
      <c r="G68" s="4"/>
    </row>
    <row r="69" spans="1:7" s="14" customFormat="1" x14ac:dyDescent="0.2">
      <c r="A69" s="101" t="s">
        <v>68</v>
      </c>
      <c r="B69" s="24" t="s">
        <v>11</v>
      </c>
      <c r="C69" s="25">
        <v>0.96</v>
      </c>
      <c r="D69" s="97">
        <f t="shared" si="4"/>
        <v>-0.18999999999999995</v>
      </c>
      <c r="E69" s="25">
        <v>1.1499999999999999</v>
      </c>
      <c r="F69" s="34"/>
      <c r="G69" s="4"/>
    </row>
    <row r="70" spans="1:7" s="14" customFormat="1" x14ac:dyDescent="0.2">
      <c r="A70" s="101" t="s">
        <v>69</v>
      </c>
      <c r="B70" s="24" t="s">
        <v>11</v>
      </c>
      <c r="C70" s="25">
        <v>0.96</v>
      </c>
      <c r="D70" s="97">
        <f t="shared" si="4"/>
        <v>-0.12000000000000011</v>
      </c>
      <c r="E70" s="25">
        <v>1.08</v>
      </c>
      <c r="F70" s="34"/>
      <c r="G70" s="4"/>
    </row>
    <row r="71" spans="1:7" s="14" customFormat="1" x14ac:dyDescent="0.2">
      <c r="A71" s="101" t="s">
        <v>55</v>
      </c>
      <c r="B71" s="24" t="s">
        <v>11</v>
      </c>
      <c r="C71" s="25">
        <v>0.96</v>
      </c>
      <c r="D71" s="97">
        <f t="shared" si="4"/>
        <v>-0.32000000000000006</v>
      </c>
      <c r="E71" s="25">
        <v>1.28</v>
      </c>
      <c r="F71" s="34"/>
      <c r="G71" s="4"/>
    </row>
    <row r="72" spans="1:7" s="14" customFormat="1" x14ac:dyDescent="0.2">
      <c r="A72" s="102" t="s">
        <v>70</v>
      </c>
      <c r="B72" s="103" t="s">
        <v>11</v>
      </c>
      <c r="C72" s="25">
        <v>0.87</v>
      </c>
      <c r="D72" s="97">
        <f t="shared" si="4"/>
        <v>-0.30999999999999994</v>
      </c>
      <c r="E72" s="25">
        <v>1.18</v>
      </c>
      <c r="F72" s="34"/>
      <c r="G72" s="4"/>
    </row>
    <row r="73" spans="1:7" s="14" customFormat="1" x14ac:dyDescent="0.2">
      <c r="A73" s="96"/>
      <c r="B73" s="24" t="s">
        <v>18</v>
      </c>
      <c r="C73" s="25">
        <v>0.92</v>
      </c>
      <c r="D73" s="97">
        <f t="shared" si="4"/>
        <v>-0.27999999999999992</v>
      </c>
      <c r="E73" s="25">
        <v>1.2</v>
      </c>
      <c r="F73" s="34"/>
      <c r="G73" s="4"/>
    </row>
    <row r="74" spans="1:7" s="14" customFormat="1" x14ac:dyDescent="0.2">
      <c r="A74" s="96"/>
      <c r="B74" s="24" t="s">
        <v>71</v>
      </c>
      <c r="C74" s="25">
        <v>0.63</v>
      </c>
      <c r="D74" s="97">
        <f t="shared" si="4"/>
        <v>6.0000000000000053E-2</v>
      </c>
      <c r="E74" s="25">
        <v>0.56999999999999995</v>
      </c>
      <c r="F74" s="34"/>
      <c r="G74" s="4"/>
    </row>
    <row r="75" spans="1:7" s="14" customFormat="1" x14ac:dyDescent="0.2">
      <c r="A75" s="96"/>
      <c r="B75" s="24" t="s">
        <v>72</v>
      </c>
      <c r="C75" s="25">
        <v>0.84</v>
      </c>
      <c r="D75" s="97">
        <f t="shared" si="4"/>
        <v>0</v>
      </c>
      <c r="E75" s="25">
        <v>0.84</v>
      </c>
      <c r="F75" s="34"/>
      <c r="G75" s="4"/>
    </row>
    <row r="76" spans="1:7" s="14" customFormat="1" x14ac:dyDescent="0.2">
      <c r="A76" s="96"/>
      <c r="B76" s="24" t="s">
        <v>73</v>
      </c>
      <c r="C76" s="25">
        <v>0.9</v>
      </c>
      <c r="D76" s="97">
        <f t="shared" si="4"/>
        <v>-0.51999999999999991</v>
      </c>
      <c r="E76" s="25">
        <v>1.42</v>
      </c>
      <c r="F76" s="34"/>
      <c r="G76" s="4"/>
    </row>
    <row r="77" spans="1:7" s="14" customFormat="1" x14ac:dyDescent="0.2">
      <c r="A77" s="96"/>
      <c r="B77" s="24" t="s">
        <v>74</v>
      </c>
      <c r="C77" s="25">
        <v>0.53</v>
      </c>
      <c r="D77" s="97">
        <f t="shared" si="4"/>
        <v>-0.17999999999999994</v>
      </c>
      <c r="E77" s="25">
        <v>0.71</v>
      </c>
      <c r="F77" s="34"/>
      <c r="G77" s="4"/>
    </row>
    <row r="78" spans="1:7" s="14" customFormat="1" x14ac:dyDescent="0.2">
      <c r="A78" s="96"/>
      <c r="B78" s="24" t="s">
        <v>75</v>
      </c>
      <c r="C78" s="25">
        <v>0.85</v>
      </c>
      <c r="D78" s="97"/>
      <c r="E78" s="25">
        <v>1.18</v>
      </c>
      <c r="F78" s="34"/>
      <c r="G78" s="4"/>
    </row>
    <row r="79" spans="1:7" s="14" customFormat="1" x14ac:dyDescent="0.2">
      <c r="A79" s="96"/>
      <c r="B79" s="24" t="s">
        <v>76</v>
      </c>
      <c r="C79" s="25">
        <v>0.59</v>
      </c>
      <c r="D79" s="97">
        <f t="shared" si="4"/>
        <v>-0.15000000000000002</v>
      </c>
      <c r="E79" s="25">
        <v>0.74</v>
      </c>
      <c r="F79" s="34"/>
      <c r="G79" s="4"/>
    </row>
    <row r="80" spans="1:7" s="14" customFormat="1" x14ac:dyDescent="0.2">
      <c r="A80" s="96"/>
      <c r="B80" s="2" t="s">
        <v>77</v>
      </c>
      <c r="C80" s="25">
        <v>0.85</v>
      </c>
      <c r="D80" s="97">
        <f t="shared" si="4"/>
        <v>-0.13</v>
      </c>
      <c r="E80" s="25">
        <v>0.98</v>
      </c>
      <c r="F80" s="34"/>
      <c r="G80" s="4"/>
    </row>
    <row r="81" spans="1:7" s="14" customFormat="1" x14ac:dyDescent="0.2">
      <c r="A81" s="96"/>
      <c r="B81" s="24" t="s">
        <v>78</v>
      </c>
      <c r="C81" s="25">
        <v>0.77</v>
      </c>
      <c r="D81" s="97">
        <f t="shared" si="4"/>
        <v>-0.25</v>
      </c>
      <c r="E81" s="25">
        <v>1.02</v>
      </c>
      <c r="F81" s="34"/>
      <c r="G81" s="4"/>
    </row>
    <row r="82" spans="1:7" s="14" customFormat="1" x14ac:dyDescent="0.2">
      <c r="A82" s="96"/>
      <c r="B82" s="24" t="s">
        <v>79</v>
      </c>
      <c r="C82" s="25">
        <v>1.4</v>
      </c>
      <c r="D82" s="97">
        <f t="shared" si="4"/>
        <v>-0.30000000000000004</v>
      </c>
      <c r="E82" s="25">
        <v>1.7</v>
      </c>
      <c r="F82" s="34"/>
      <c r="G82" s="4"/>
    </row>
    <row r="83" spans="1:7" s="14" customFormat="1" x14ac:dyDescent="0.2">
      <c r="A83" s="96" t="s">
        <v>8</v>
      </c>
      <c r="B83" s="24" t="s">
        <v>80</v>
      </c>
      <c r="C83" s="25">
        <v>0.94</v>
      </c>
      <c r="D83" s="97">
        <f t="shared" si="4"/>
        <v>-0.16000000000000014</v>
      </c>
      <c r="E83" s="25">
        <v>1.1000000000000001</v>
      </c>
      <c r="F83" s="34"/>
      <c r="G83" s="4"/>
    </row>
    <row r="84" spans="1:7" s="14" customFormat="1" x14ac:dyDescent="0.2">
      <c r="A84" s="96"/>
      <c r="B84" s="24" t="s">
        <v>81</v>
      </c>
      <c r="C84" s="25">
        <v>1.41</v>
      </c>
      <c r="D84" s="97">
        <f t="shared" si="4"/>
        <v>-0.19000000000000017</v>
      </c>
      <c r="E84" s="25">
        <v>1.6</v>
      </c>
      <c r="F84" s="34"/>
      <c r="G84" s="4"/>
    </row>
    <row r="85" spans="1:7" s="14" customFormat="1" x14ac:dyDescent="0.2">
      <c r="A85" s="3"/>
      <c r="B85" s="2"/>
      <c r="C85" s="25"/>
      <c r="D85" s="97"/>
      <c r="E85" s="25"/>
      <c r="F85" s="34"/>
      <c r="G85" s="4"/>
    </row>
    <row r="86" spans="1:7" s="14" customFormat="1" x14ac:dyDescent="0.2">
      <c r="A86" s="104"/>
      <c r="B86" s="105" t="s">
        <v>82</v>
      </c>
      <c r="C86" s="39">
        <v>0.99</v>
      </c>
      <c r="D86" s="97">
        <f t="shared" si="4"/>
        <v>-1.0000000000000009E-2</v>
      </c>
      <c r="E86" s="25">
        <v>1</v>
      </c>
      <c r="F86" s="34"/>
      <c r="G86" s="4"/>
    </row>
    <row r="87" spans="1:7" s="14" customFormat="1" x14ac:dyDescent="0.2">
      <c r="A87" s="104"/>
      <c r="B87" s="105" t="s">
        <v>83</v>
      </c>
      <c r="C87" s="39">
        <v>0.98</v>
      </c>
      <c r="D87" s="97"/>
      <c r="E87" s="25">
        <v>1.05</v>
      </c>
      <c r="F87" s="34"/>
      <c r="G87" s="4"/>
    </row>
    <row r="88" spans="1:7" s="14" customFormat="1" x14ac:dyDescent="0.2">
      <c r="A88" s="106"/>
      <c r="B88" s="107" t="s">
        <v>84</v>
      </c>
      <c r="C88" s="39">
        <v>1.0900000000000001</v>
      </c>
      <c r="D88" s="97">
        <f t="shared" si="4"/>
        <v>-0.18999999999999995</v>
      </c>
      <c r="E88" s="25">
        <v>1.28</v>
      </c>
      <c r="F88" s="34"/>
      <c r="G88" s="4"/>
    </row>
    <row r="89" spans="1:7" s="14" customFormat="1" x14ac:dyDescent="0.2">
      <c r="A89" s="106"/>
      <c r="B89" s="107" t="s">
        <v>85</v>
      </c>
      <c r="C89" s="39">
        <v>2.1</v>
      </c>
      <c r="D89" s="97">
        <f t="shared" si="4"/>
        <v>0</v>
      </c>
      <c r="E89" s="25">
        <v>2.1</v>
      </c>
      <c r="F89" s="34"/>
      <c r="G89" s="4"/>
    </row>
    <row r="90" spans="1:7" s="14" customFormat="1" x14ac:dyDescent="0.2">
      <c r="A90" s="104"/>
      <c r="B90" s="105" t="s">
        <v>86</v>
      </c>
      <c r="C90" s="39">
        <v>0.67</v>
      </c>
      <c r="D90" s="97">
        <f t="shared" si="4"/>
        <v>-3.9999999999999925E-2</v>
      </c>
      <c r="E90" s="25">
        <v>0.71</v>
      </c>
      <c r="F90" s="34"/>
      <c r="G90" s="4"/>
    </row>
    <row r="91" spans="1:7" s="14" customFormat="1" x14ac:dyDescent="0.2">
      <c r="A91" s="104"/>
      <c r="B91" s="105" t="s">
        <v>87</v>
      </c>
      <c r="C91" s="39">
        <v>0.35</v>
      </c>
      <c r="D91" s="97">
        <f t="shared" si="4"/>
        <v>-5.0000000000000044E-2</v>
      </c>
      <c r="E91" s="25">
        <v>0.4</v>
      </c>
      <c r="F91" s="34"/>
      <c r="G91" s="4"/>
    </row>
    <row r="92" spans="1:7" s="14" customFormat="1" x14ac:dyDescent="0.2">
      <c r="A92" s="104"/>
      <c r="B92" s="105" t="s">
        <v>88</v>
      </c>
      <c r="C92" s="39">
        <v>0.82</v>
      </c>
      <c r="D92" s="97">
        <f t="shared" si="4"/>
        <v>-8.0000000000000071E-2</v>
      </c>
      <c r="E92" s="25">
        <v>0.9</v>
      </c>
      <c r="F92" s="34"/>
      <c r="G92" s="4"/>
    </row>
    <row r="93" spans="1:7" s="14" customFormat="1" x14ac:dyDescent="0.2">
      <c r="A93" s="104"/>
      <c r="B93" s="105" t="s">
        <v>19</v>
      </c>
      <c r="C93" s="39">
        <v>0.26</v>
      </c>
      <c r="D93" s="97">
        <f t="shared" si="4"/>
        <v>-2.0000000000000018E-2</v>
      </c>
      <c r="E93" s="25">
        <v>0.28000000000000003</v>
      </c>
      <c r="F93" s="34"/>
      <c r="G93" s="4"/>
    </row>
    <row r="94" spans="1:7" s="14" customFormat="1" x14ac:dyDescent="0.2">
      <c r="A94" s="104"/>
      <c r="B94" s="105" t="s">
        <v>89</v>
      </c>
      <c r="C94" s="39">
        <v>2.1</v>
      </c>
      <c r="D94" s="97">
        <f t="shared" si="4"/>
        <v>-2.9999999999999805E-2</v>
      </c>
      <c r="E94" s="25">
        <v>2.13</v>
      </c>
      <c r="F94" s="34"/>
      <c r="G94" s="4"/>
    </row>
    <row r="95" spans="1:7" s="14" customFormat="1" x14ac:dyDescent="0.2">
      <c r="A95" s="104"/>
      <c r="B95" s="105" t="s">
        <v>90</v>
      </c>
      <c r="C95" s="39">
        <v>0.69</v>
      </c>
      <c r="D95" s="97">
        <f t="shared" si="4"/>
        <v>-5.0000000000000044E-2</v>
      </c>
      <c r="E95" s="25">
        <v>0.74</v>
      </c>
      <c r="F95" s="34"/>
      <c r="G95" s="4"/>
    </row>
    <row r="96" spans="1:7" s="14" customFormat="1" x14ac:dyDescent="0.2">
      <c r="A96" s="108"/>
      <c r="B96" s="109" t="s">
        <v>85</v>
      </c>
      <c r="C96" s="37">
        <v>1.8</v>
      </c>
      <c r="D96" s="110">
        <f t="shared" si="4"/>
        <v>2.0000000000000018E-2</v>
      </c>
      <c r="E96" s="28">
        <v>1.78</v>
      </c>
      <c r="F96" s="34"/>
      <c r="G96" s="4"/>
    </row>
    <row r="97" spans="1:7" s="14" customFormat="1" x14ac:dyDescent="0.2">
      <c r="A97" s="111"/>
      <c r="B97" s="112" t="s">
        <v>86</v>
      </c>
      <c r="C97" s="37">
        <v>0.65</v>
      </c>
      <c r="D97" s="110">
        <f t="shared" si="4"/>
        <v>0</v>
      </c>
      <c r="E97" s="28">
        <v>0.65</v>
      </c>
      <c r="F97" s="34"/>
      <c r="G97" s="4"/>
    </row>
    <row r="98" spans="1:7" s="14" customFormat="1" x14ac:dyDescent="0.2">
      <c r="A98" s="111"/>
      <c r="B98" s="112" t="s">
        <v>87</v>
      </c>
      <c r="C98" s="37">
        <v>0.37</v>
      </c>
      <c r="D98" s="110">
        <f t="shared" si="4"/>
        <v>-2.0000000000000018E-2</v>
      </c>
      <c r="E98" s="28">
        <v>0.39</v>
      </c>
      <c r="F98" s="34"/>
      <c r="G98" s="4"/>
    </row>
    <row r="99" spans="1:7" s="14" customFormat="1" x14ac:dyDescent="0.2">
      <c r="A99" s="111"/>
      <c r="B99" s="112" t="s">
        <v>91</v>
      </c>
      <c r="C99" s="37">
        <v>1.97</v>
      </c>
      <c r="D99" s="110">
        <f t="shared" si="4"/>
        <v>0.19999999999999996</v>
      </c>
      <c r="E99" s="28">
        <v>1.77</v>
      </c>
      <c r="F99" s="34"/>
      <c r="G99" s="4"/>
    </row>
    <row r="100" spans="1:7" s="14" customFormat="1" x14ac:dyDescent="0.2">
      <c r="A100" s="111"/>
      <c r="B100" s="112" t="s">
        <v>88</v>
      </c>
      <c r="C100" s="37">
        <v>1.03</v>
      </c>
      <c r="D100" s="110">
        <f t="shared" si="4"/>
        <v>0.13</v>
      </c>
      <c r="E100" s="28">
        <v>0.9</v>
      </c>
      <c r="F100" s="34"/>
      <c r="G100" s="4"/>
    </row>
    <row r="101" spans="1:7" s="14" customFormat="1" x14ac:dyDescent="0.2">
      <c r="A101" s="111"/>
      <c r="B101" s="112" t="s">
        <v>92</v>
      </c>
      <c r="C101" s="37">
        <v>0.65</v>
      </c>
      <c r="D101" s="110">
        <f t="shared" si="4"/>
        <v>-7.999999999999996E-2</v>
      </c>
      <c r="E101" s="28">
        <v>0.73</v>
      </c>
      <c r="F101" s="34"/>
      <c r="G101" s="4"/>
    </row>
    <row r="102" spans="1:7" s="14" customFormat="1" x14ac:dyDescent="0.2">
      <c r="A102" s="111"/>
      <c r="B102" s="112" t="s">
        <v>93</v>
      </c>
      <c r="C102" s="37">
        <v>0.17</v>
      </c>
      <c r="D102" s="110">
        <f t="shared" si="4"/>
        <v>0</v>
      </c>
      <c r="E102" s="28">
        <v>0.17</v>
      </c>
      <c r="F102" s="34"/>
      <c r="G102" s="4"/>
    </row>
    <row r="103" spans="1:7" s="14" customFormat="1" x14ac:dyDescent="0.2">
      <c r="A103" s="111"/>
      <c r="B103" s="112" t="s">
        <v>94</v>
      </c>
      <c r="C103" s="37">
        <v>0.34</v>
      </c>
      <c r="D103" s="110">
        <f t="shared" si="4"/>
        <v>0</v>
      </c>
      <c r="E103" s="28">
        <v>0.34</v>
      </c>
      <c r="F103" s="34"/>
      <c r="G103" s="4"/>
    </row>
    <row r="104" spans="1:7" s="14" customFormat="1" x14ac:dyDescent="0.2">
      <c r="A104" s="111"/>
      <c r="B104" s="112" t="s">
        <v>95</v>
      </c>
      <c r="C104" s="37">
        <v>0.95</v>
      </c>
      <c r="D104" s="110">
        <f t="shared" si="4"/>
        <v>-2.0000000000000018E-2</v>
      </c>
      <c r="E104" s="28">
        <v>0.97</v>
      </c>
      <c r="F104" s="34"/>
      <c r="G104" s="4"/>
    </row>
    <row r="105" spans="1:7" s="14" customFormat="1" x14ac:dyDescent="0.2">
      <c r="A105" s="111"/>
      <c r="B105" s="112" t="s">
        <v>96</v>
      </c>
      <c r="C105" s="37">
        <v>0.8</v>
      </c>
      <c r="D105" s="110">
        <f t="shared" si="4"/>
        <v>-7.999999999999996E-2</v>
      </c>
      <c r="E105" s="28">
        <v>0.88</v>
      </c>
      <c r="F105" s="34"/>
      <c r="G105" s="4"/>
    </row>
    <row r="106" spans="1:7" s="14" customFormat="1" x14ac:dyDescent="0.2">
      <c r="A106" s="111"/>
      <c r="B106" s="112" t="s">
        <v>97</v>
      </c>
      <c r="C106" s="37">
        <v>0.44</v>
      </c>
      <c r="D106" s="110">
        <f t="shared" si="4"/>
        <v>-2.0000000000000018E-2</v>
      </c>
      <c r="E106" s="28">
        <v>0.46</v>
      </c>
      <c r="F106" s="34"/>
      <c r="G106" s="4"/>
    </row>
    <row r="107" spans="1:7" s="14" customFormat="1" x14ac:dyDescent="0.2">
      <c r="A107" s="111"/>
      <c r="B107" s="112" t="s">
        <v>19</v>
      </c>
      <c r="C107" s="37">
        <v>0.23</v>
      </c>
      <c r="D107" s="110">
        <f t="shared" ref="D107:D112" si="5">C107-E107</f>
        <v>-1.999999999999999E-2</v>
      </c>
      <c r="E107" s="28">
        <v>0.25</v>
      </c>
      <c r="F107" s="34"/>
      <c r="G107" s="4"/>
    </row>
    <row r="108" spans="1:7" s="14" customFormat="1" x14ac:dyDescent="0.2">
      <c r="A108" s="111"/>
      <c r="B108" s="112" t="s">
        <v>89</v>
      </c>
      <c r="C108" s="37">
        <v>1.8</v>
      </c>
      <c r="D108" s="110">
        <f t="shared" si="5"/>
        <v>2.0000000000000018E-2</v>
      </c>
      <c r="E108" s="28">
        <v>1.78</v>
      </c>
      <c r="F108" s="34"/>
      <c r="G108" s="4"/>
    </row>
    <row r="109" spans="1:7" s="14" customFormat="1" x14ac:dyDescent="0.2">
      <c r="A109" s="111"/>
      <c r="B109" s="112" t="s">
        <v>98</v>
      </c>
      <c r="C109" s="37">
        <v>0.55000000000000004</v>
      </c>
      <c r="D109" s="110">
        <f t="shared" si="5"/>
        <v>4.0000000000000036E-2</v>
      </c>
      <c r="E109" s="28">
        <v>0.51</v>
      </c>
      <c r="F109" s="34"/>
      <c r="G109" s="4"/>
    </row>
    <row r="110" spans="1:7" s="14" customFormat="1" x14ac:dyDescent="0.2">
      <c r="A110" s="111"/>
      <c r="B110" s="112" t="s">
        <v>99</v>
      </c>
      <c r="C110" s="37">
        <v>0.46</v>
      </c>
      <c r="D110" s="110">
        <f t="shared" si="5"/>
        <v>-9.9999999999999534E-3</v>
      </c>
      <c r="E110" s="28">
        <v>0.47</v>
      </c>
      <c r="F110" s="34"/>
      <c r="G110" s="4"/>
    </row>
    <row r="111" spans="1:7" s="14" customFormat="1" x14ac:dyDescent="0.2">
      <c r="A111" s="111"/>
      <c r="B111" s="112" t="s">
        <v>100</v>
      </c>
      <c r="C111" s="37">
        <v>0.74</v>
      </c>
      <c r="D111" s="110">
        <f t="shared" si="5"/>
        <v>-4.0000000000000036E-2</v>
      </c>
      <c r="E111" s="28">
        <v>0.78</v>
      </c>
      <c r="F111" s="34"/>
      <c r="G111" s="4"/>
    </row>
    <row r="112" spans="1:7" s="14" customFormat="1" x14ac:dyDescent="0.2">
      <c r="A112" s="111"/>
      <c r="B112" s="112" t="s">
        <v>90</v>
      </c>
      <c r="C112" s="37">
        <v>0.67</v>
      </c>
      <c r="D112" s="110">
        <f t="shared" si="5"/>
        <v>-0.22999999999999998</v>
      </c>
      <c r="E112" s="28">
        <v>0.9</v>
      </c>
      <c r="F112" s="34"/>
      <c r="G112" s="4"/>
    </row>
    <row r="113" spans="1:11" s="14" customFormat="1" x14ac:dyDescent="0.2">
      <c r="A113" s="113"/>
      <c r="B113" s="113"/>
      <c r="C113" s="114"/>
      <c r="D113" s="113"/>
      <c r="E113" s="114"/>
      <c r="F113" s="34"/>
      <c r="G113" s="4"/>
    </row>
    <row r="114" spans="1:11" s="14" customFormat="1" x14ac:dyDescent="0.2">
      <c r="A114" s="113"/>
      <c r="B114" s="113"/>
      <c r="C114" s="114"/>
      <c r="D114" s="113"/>
      <c r="E114" s="113"/>
      <c r="F114" s="34"/>
      <c r="G114" s="4"/>
    </row>
    <row r="115" spans="1:11" s="2" customFormat="1" x14ac:dyDescent="0.2">
      <c r="A115" s="115"/>
      <c r="B115" s="112" t="s">
        <v>101</v>
      </c>
      <c r="C115" s="115"/>
      <c r="D115" s="115"/>
      <c r="E115" s="115"/>
      <c r="F115" s="34"/>
      <c r="G115" s="116"/>
      <c r="H115" s="14"/>
      <c r="I115" s="14"/>
      <c r="J115" s="14"/>
      <c r="K115" s="14"/>
    </row>
    <row r="116" spans="1:11" s="2" customFormat="1" x14ac:dyDescent="0.2">
      <c r="A116" s="115"/>
      <c r="B116" s="112" t="s">
        <v>102</v>
      </c>
      <c r="C116" s="115">
        <v>7.17</v>
      </c>
      <c r="D116" s="115"/>
      <c r="E116" s="115"/>
      <c r="F116" s="34"/>
      <c r="G116" s="4"/>
      <c r="H116" s="14"/>
      <c r="I116" s="14"/>
      <c r="J116" s="14"/>
      <c r="K116" s="14"/>
    </row>
    <row r="117" spans="1:11" s="2" customFormat="1" x14ac:dyDescent="0.2">
      <c r="A117" s="115"/>
      <c r="B117" s="112" t="s">
        <v>103</v>
      </c>
      <c r="C117" s="115">
        <v>11.75</v>
      </c>
      <c r="D117" s="115"/>
      <c r="E117" s="115"/>
      <c r="F117" s="113"/>
      <c r="G117" s="4"/>
      <c r="H117" s="14"/>
      <c r="I117" s="14"/>
      <c r="J117" s="14"/>
      <c r="K117" s="14"/>
    </row>
    <row r="118" spans="1:11" s="2" customFormat="1" x14ac:dyDescent="0.2">
      <c r="A118" s="115"/>
      <c r="B118" s="112" t="s">
        <v>21</v>
      </c>
      <c r="C118" s="115">
        <v>5.12</v>
      </c>
      <c r="D118" s="115"/>
      <c r="E118" s="115"/>
      <c r="F118" s="14"/>
      <c r="G118" s="4"/>
      <c r="H118" s="14"/>
      <c r="I118" s="14"/>
      <c r="J118" s="14"/>
      <c r="K118" s="14"/>
    </row>
    <row r="119" spans="1:11" s="2" customFormat="1" x14ac:dyDescent="0.2">
      <c r="A119" s="115"/>
      <c r="B119" s="112" t="s">
        <v>23</v>
      </c>
      <c r="C119" s="115">
        <v>5.94</v>
      </c>
      <c r="D119" s="115"/>
      <c r="E119" s="115"/>
      <c r="F119" s="14"/>
      <c r="G119" s="4"/>
      <c r="H119" s="14"/>
      <c r="I119" s="14"/>
      <c r="J119" s="14"/>
      <c r="K119" s="14"/>
    </row>
    <row r="120" spans="1:11" s="2" customFormat="1" x14ac:dyDescent="0.2">
      <c r="A120" s="115"/>
      <c r="B120" s="112" t="s">
        <v>104</v>
      </c>
      <c r="C120" s="115">
        <v>6.96</v>
      </c>
      <c r="D120" s="115"/>
      <c r="E120" s="115"/>
    </row>
    <row r="121" spans="1:11" s="14" customFormat="1" x14ac:dyDescent="0.2">
      <c r="A121" s="115"/>
      <c r="B121" s="112" t="s">
        <v>105</v>
      </c>
      <c r="C121" s="115">
        <v>7</v>
      </c>
      <c r="D121" s="115"/>
      <c r="E121" s="115"/>
      <c r="F121" s="2"/>
      <c r="G121" s="2"/>
      <c r="H121" s="2"/>
      <c r="I121" s="2"/>
      <c r="J121" s="2"/>
      <c r="K121" s="2"/>
    </row>
    <row r="122" spans="1:11" s="14" customForma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s="14" customForma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s="14" customForma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s="14" customForma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s="14" customFormat="1" x14ac:dyDescent="0.2">
      <c r="A126" s="2"/>
      <c r="B126" s="2"/>
      <c r="C126" s="2"/>
      <c r="D126" s="2"/>
      <c r="E126" s="2"/>
      <c r="F126" s="34"/>
      <c r="G126" s="34"/>
      <c r="H126" s="34"/>
      <c r="I126" s="34"/>
      <c r="J126" s="34"/>
      <c r="K126" s="34"/>
    </row>
  </sheetData>
  <mergeCells count="2">
    <mergeCell ref="A39:C39"/>
    <mergeCell ref="A40:C40"/>
  </mergeCells>
  <conditionalFormatting sqref="D40:D114">
    <cfRule type="cellIs" dxfId="13" priority="1" operator="lessThan">
      <formula>-0.05</formula>
    </cfRule>
    <cfRule type="cellIs" dxfId="12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C261-DBB3-4CE4-B658-F37B618D5B56}">
  <sheetPr>
    <pageSetUpPr fitToPage="1"/>
  </sheetPr>
  <dimension ref="A1:N96"/>
  <sheetViews>
    <sheetView zoomScaleNormal="100" zoomScaleSheetLayoutView="100" workbookViewId="0">
      <selection activeCell="B13" sqref="B13"/>
    </sheetView>
  </sheetViews>
  <sheetFormatPr baseColWidth="10" defaultColWidth="11.5" defaultRowHeight="14" x14ac:dyDescent="0.2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5"/>
  </cols>
  <sheetData>
    <row r="1" spans="1:14" x14ac:dyDescent="0.2">
      <c r="A1" s="1" t="s">
        <v>128</v>
      </c>
      <c r="B1" s="2" t="s">
        <v>129</v>
      </c>
      <c r="D1" s="3" t="s">
        <v>1</v>
      </c>
      <c r="F1" s="3" t="s">
        <v>2</v>
      </c>
      <c r="H1" s="3" t="s">
        <v>3</v>
      </c>
      <c r="J1" s="3" t="s">
        <v>4</v>
      </c>
      <c r="L1" s="2"/>
      <c r="M1" s="2"/>
    </row>
    <row r="2" spans="1:14" x14ac:dyDescent="0.2">
      <c r="A2" s="6"/>
      <c r="C2" s="7" t="s">
        <v>5</v>
      </c>
      <c r="D2" s="8" t="str">
        <f>CONCATENATE(A1,"s")</f>
        <v>J-6022s</v>
      </c>
      <c r="E2" s="9"/>
      <c r="F2" s="8" t="str">
        <f>CONCATENATE(A1,"d")</f>
        <v>J-6022d</v>
      </c>
      <c r="G2" s="9"/>
      <c r="H2" s="8" t="str">
        <f>CONCATENATE(A1,"p")</f>
        <v>J-6022p</v>
      </c>
      <c r="I2" s="5"/>
      <c r="J2" s="8" t="str">
        <f>CONCATENATE(A1,"e")</f>
        <v>J-6022e</v>
      </c>
      <c r="K2" s="5"/>
      <c r="L2" s="2"/>
      <c r="M2" s="2"/>
      <c r="N2" s="2"/>
    </row>
    <row r="3" spans="1:14" x14ac:dyDescent="0.2">
      <c r="B3" s="2" t="s">
        <v>6</v>
      </c>
      <c r="D3" s="11"/>
      <c r="E3" s="12">
        <v>60</v>
      </c>
      <c r="F3" s="5"/>
      <c r="G3" s="12">
        <v>75</v>
      </c>
      <c r="H3" s="5"/>
      <c r="I3" s="12">
        <f>G3+20</f>
        <v>95</v>
      </c>
      <c r="J3" s="5"/>
      <c r="K3" s="12">
        <f>I3+30</f>
        <v>125</v>
      </c>
      <c r="L3" s="2"/>
      <c r="M3" s="2"/>
      <c r="N3" s="2"/>
    </row>
    <row r="4" spans="1:14" ht="15" thickBot="1" x14ac:dyDescent="0.25">
      <c r="B4" s="15" t="s">
        <v>7</v>
      </c>
      <c r="D4" s="11"/>
      <c r="E4" s="16">
        <f>E3+10</f>
        <v>70</v>
      </c>
      <c r="F4" s="17"/>
      <c r="G4" s="16">
        <f>G3+10</f>
        <v>85</v>
      </c>
      <c r="H4" s="17"/>
      <c r="I4" s="16">
        <f>I3+10</f>
        <v>105</v>
      </c>
      <c r="J4" s="17"/>
      <c r="K4" s="16">
        <f>K3+10</f>
        <v>135</v>
      </c>
      <c r="L4" s="2"/>
      <c r="M4" s="147"/>
      <c r="N4" s="2"/>
    </row>
    <row r="5" spans="1:14" x14ac:dyDescent="0.2">
      <c r="A5" s="18" t="s">
        <v>69</v>
      </c>
      <c r="B5" s="148" t="s">
        <v>11</v>
      </c>
      <c r="C5" s="20">
        <v>1.18</v>
      </c>
      <c r="D5" s="21">
        <v>2</v>
      </c>
      <c r="E5" s="20">
        <f>C5*D5</f>
        <v>2.36</v>
      </c>
      <c r="F5" s="21">
        <v>3</v>
      </c>
      <c r="G5" s="20">
        <f t="shared" ref="G5:G8" si="0">C5*F5</f>
        <v>3.54</v>
      </c>
      <c r="H5" s="21">
        <v>0</v>
      </c>
      <c r="I5" s="20">
        <f>C5*H5</f>
        <v>0</v>
      </c>
      <c r="J5" s="21">
        <v>8</v>
      </c>
      <c r="K5" s="22">
        <f>C5*J5</f>
        <v>9.44</v>
      </c>
      <c r="L5" s="2"/>
      <c r="M5" s="2"/>
      <c r="N5" s="2"/>
    </row>
    <row r="6" spans="1:14" x14ac:dyDescent="0.2">
      <c r="A6" s="23" t="s">
        <v>16</v>
      </c>
      <c r="B6" s="24" t="s">
        <v>77</v>
      </c>
      <c r="C6" s="97">
        <v>0.88</v>
      </c>
      <c r="D6" s="26">
        <v>2</v>
      </c>
      <c r="E6" s="25">
        <v>0</v>
      </c>
      <c r="F6" s="26">
        <v>4</v>
      </c>
      <c r="G6" s="25">
        <v>0</v>
      </c>
      <c r="H6" s="26">
        <v>0</v>
      </c>
      <c r="I6" s="25">
        <f>C6*H6</f>
        <v>0</v>
      </c>
      <c r="J6" s="26">
        <v>6</v>
      </c>
      <c r="K6" s="27">
        <f t="shared" ref="K6:K8" si="1">C6*J6</f>
        <v>5.28</v>
      </c>
      <c r="L6" s="2"/>
      <c r="M6" s="2"/>
      <c r="N6" s="2"/>
    </row>
    <row r="7" spans="1:14" x14ac:dyDescent="0.2">
      <c r="A7" s="23" t="s">
        <v>68</v>
      </c>
      <c r="B7" s="24" t="s">
        <v>74</v>
      </c>
      <c r="C7" s="97">
        <v>0.61</v>
      </c>
      <c r="D7" s="26">
        <v>2</v>
      </c>
      <c r="E7" s="25">
        <v>0</v>
      </c>
      <c r="F7" s="26">
        <v>3</v>
      </c>
      <c r="G7" s="25">
        <v>0</v>
      </c>
      <c r="H7" s="26">
        <v>4</v>
      </c>
      <c r="I7" s="25">
        <v>0</v>
      </c>
      <c r="J7" s="26">
        <v>4</v>
      </c>
      <c r="K7" s="27">
        <v>0</v>
      </c>
      <c r="L7" s="2"/>
      <c r="M7" s="2"/>
      <c r="N7" s="2"/>
    </row>
    <row r="8" spans="1:14" x14ac:dyDescent="0.2">
      <c r="A8" s="23" t="s">
        <v>10</v>
      </c>
      <c r="B8" s="24" t="s">
        <v>44</v>
      </c>
      <c r="C8" s="25">
        <v>0.86</v>
      </c>
      <c r="D8" s="26">
        <v>2</v>
      </c>
      <c r="E8" s="25">
        <f t="shared" ref="E8" si="2">C8*D8</f>
        <v>1.72</v>
      </c>
      <c r="F8" s="29">
        <v>3</v>
      </c>
      <c r="G8" s="25">
        <f t="shared" si="0"/>
        <v>2.58</v>
      </c>
      <c r="H8" s="29">
        <v>0</v>
      </c>
      <c r="I8" s="25">
        <f t="shared" ref="I8" si="3">C8*H8</f>
        <v>0</v>
      </c>
      <c r="J8" s="26">
        <v>0</v>
      </c>
      <c r="K8" s="27">
        <f t="shared" si="1"/>
        <v>0</v>
      </c>
      <c r="L8" s="2"/>
      <c r="M8" s="2"/>
      <c r="N8" s="2"/>
    </row>
    <row r="9" spans="1:14" x14ac:dyDescent="0.2">
      <c r="A9" s="23" t="s">
        <v>10</v>
      </c>
      <c r="B9" s="2" t="s">
        <v>11</v>
      </c>
      <c r="C9" s="25">
        <v>1.18</v>
      </c>
      <c r="D9" s="26">
        <v>0</v>
      </c>
      <c r="E9" s="25">
        <f>C9*D9</f>
        <v>0</v>
      </c>
      <c r="F9" s="26">
        <v>0</v>
      </c>
      <c r="G9" s="25">
        <f>C9*F9</f>
        <v>0</v>
      </c>
      <c r="H9" s="26">
        <v>5</v>
      </c>
      <c r="I9" s="25">
        <f>C9*H9</f>
        <v>5.8999999999999995</v>
      </c>
      <c r="J9" s="26">
        <v>5</v>
      </c>
      <c r="K9" s="27">
        <f>C9*J9</f>
        <v>5.8999999999999995</v>
      </c>
      <c r="L9" s="2"/>
      <c r="M9" s="2"/>
      <c r="N9" s="2"/>
    </row>
    <row r="10" spans="1:14" x14ac:dyDescent="0.2">
      <c r="A10" s="42" t="s">
        <v>10</v>
      </c>
      <c r="B10" s="2" t="s">
        <v>77</v>
      </c>
      <c r="C10" s="43">
        <v>0.88</v>
      </c>
      <c r="D10" s="26">
        <v>0</v>
      </c>
      <c r="E10" s="25">
        <f t="shared" ref="E10:E16" si="4">C10*D10</f>
        <v>0</v>
      </c>
      <c r="F10" s="26">
        <v>0</v>
      </c>
      <c r="G10" s="25">
        <f t="shared" ref="G10:G16" si="5">C10*F10</f>
        <v>0</v>
      </c>
      <c r="H10" s="29">
        <v>5</v>
      </c>
      <c r="I10" s="25">
        <f t="shared" ref="I10:I16" si="6">C10*H10</f>
        <v>4.4000000000000004</v>
      </c>
      <c r="J10" s="26">
        <v>0</v>
      </c>
      <c r="K10" s="27">
        <f>C10*J10</f>
        <v>0</v>
      </c>
      <c r="L10" s="2"/>
      <c r="M10" s="2"/>
      <c r="N10" s="2"/>
    </row>
    <row r="11" spans="1:14" x14ac:dyDescent="0.2">
      <c r="A11" s="23" t="s">
        <v>16</v>
      </c>
      <c r="B11" s="2" t="s">
        <v>47</v>
      </c>
      <c r="C11" s="97">
        <v>0.7</v>
      </c>
      <c r="D11" s="29">
        <v>0</v>
      </c>
      <c r="E11" s="25">
        <f t="shared" si="4"/>
        <v>0</v>
      </c>
      <c r="F11" s="29">
        <v>0</v>
      </c>
      <c r="G11" s="25">
        <f t="shared" si="5"/>
        <v>0</v>
      </c>
      <c r="H11" s="29">
        <v>4</v>
      </c>
      <c r="I11" s="25">
        <f t="shared" si="6"/>
        <v>2.8</v>
      </c>
      <c r="J11" s="26">
        <v>0</v>
      </c>
      <c r="K11" s="27">
        <f t="shared" ref="K11:K16" si="7">C11*J11</f>
        <v>0</v>
      </c>
      <c r="L11" s="2"/>
      <c r="M11" s="2"/>
      <c r="N11" s="2"/>
    </row>
    <row r="12" spans="1:14" s="2" customFormat="1" x14ac:dyDescent="0.2">
      <c r="A12" s="42" t="s">
        <v>68</v>
      </c>
      <c r="B12" s="5" t="s">
        <v>53</v>
      </c>
      <c r="C12" s="43">
        <v>2.14</v>
      </c>
      <c r="D12" s="44">
        <v>0</v>
      </c>
      <c r="E12" s="25">
        <f t="shared" si="4"/>
        <v>0</v>
      </c>
      <c r="F12" s="44">
        <v>0</v>
      </c>
      <c r="G12" s="25">
        <f t="shared" si="5"/>
        <v>0</v>
      </c>
      <c r="H12" s="29">
        <v>2</v>
      </c>
      <c r="I12" s="25">
        <f t="shared" si="6"/>
        <v>4.28</v>
      </c>
      <c r="J12" s="26">
        <v>0</v>
      </c>
      <c r="K12" s="27">
        <f t="shared" si="7"/>
        <v>0</v>
      </c>
    </row>
    <row r="13" spans="1:14" x14ac:dyDescent="0.2">
      <c r="A13" s="121" t="s">
        <v>16</v>
      </c>
      <c r="B13" s="2" t="s">
        <v>44</v>
      </c>
      <c r="C13" s="5">
        <v>0.86</v>
      </c>
      <c r="D13" s="11">
        <v>0</v>
      </c>
      <c r="E13" s="25">
        <f t="shared" si="4"/>
        <v>0</v>
      </c>
      <c r="F13" s="11">
        <v>0</v>
      </c>
      <c r="G13" s="25">
        <f t="shared" si="5"/>
        <v>0</v>
      </c>
      <c r="H13" s="26">
        <v>0</v>
      </c>
      <c r="I13" s="25">
        <f t="shared" si="6"/>
        <v>0</v>
      </c>
      <c r="J13" s="26">
        <v>5</v>
      </c>
      <c r="K13" s="27">
        <f t="shared" si="7"/>
        <v>4.3</v>
      </c>
      <c r="L13" s="2"/>
      <c r="M13" s="2"/>
      <c r="N13" s="2"/>
    </row>
    <row r="14" spans="1:14" s="2" customFormat="1" x14ac:dyDescent="0.2">
      <c r="A14" s="42" t="s">
        <v>68</v>
      </c>
      <c r="B14" s="2" t="s">
        <v>58</v>
      </c>
      <c r="C14" s="43">
        <v>1.67</v>
      </c>
      <c r="D14" s="44">
        <v>0</v>
      </c>
      <c r="E14" s="25">
        <f t="shared" si="4"/>
        <v>0</v>
      </c>
      <c r="F14" s="44">
        <v>0</v>
      </c>
      <c r="G14" s="25">
        <f t="shared" si="5"/>
        <v>0</v>
      </c>
      <c r="H14" s="29">
        <v>0</v>
      </c>
      <c r="I14" s="25">
        <f t="shared" si="6"/>
        <v>0</v>
      </c>
      <c r="J14" s="26">
        <v>2</v>
      </c>
      <c r="K14" s="27">
        <f t="shared" si="7"/>
        <v>3.34</v>
      </c>
    </row>
    <row r="15" spans="1:14" x14ac:dyDescent="0.2">
      <c r="A15" s="47" t="s">
        <v>20</v>
      </c>
      <c r="B15" s="48" t="s">
        <v>21</v>
      </c>
      <c r="C15" s="49">
        <v>5.12</v>
      </c>
      <c r="D15" s="50">
        <v>1</v>
      </c>
      <c r="E15" s="51">
        <f t="shared" si="4"/>
        <v>5.12</v>
      </c>
      <c r="F15" s="192">
        <v>1</v>
      </c>
      <c r="G15" s="51">
        <f t="shared" si="5"/>
        <v>5.12</v>
      </c>
      <c r="H15" s="52">
        <v>0</v>
      </c>
      <c r="I15" s="51">
        <f t="shared" si="6"/>
        <v>0</v>
      </c>
      <c r="J15" s="52">
        <v>0</v>
      </c>
      <c r="K15" s="53">
        <f t="shared" si="7"/>
        <v>0</v>
      </c>
      <c r="L15" s="2"/>
      <c r="M15" s="2"/>
      <c r="N15" s="2"/>
    </row>
    <row r="16" spans="1:14" ht="15" thickBot="1" x14ac:dyDescent="0.25">
      <c r="A16" s="54" t="s">
        <v>22</v>
      </c>
      <c r="B16" s="55" t="s">
        <v>23</v>
      </c>
      <c r="C16" s="56">
        <v>5.94</v>
      </c>
      <c r="D16" s="57">
        <v>0</v>
      </c>
      <c r="E16" s="58">
        <f t="shared" si="4"/>
        <v>0</v>
      </c>
      <c r="F16" s="57">
        <v>0</v>
      </c>
      <c r="G16" s="58">
        <f t="shared" si="5"/>
        <v>0</v>
      </c>
      <c r="H16" s="57">
        <v>1</v>
      </c>
      <c r="I16" s="58">
        <f t="shared" si="6"/>
        <v>5.94</v>
      </c>
      <c r="J16" s="59">
        <f t="shared" ref="J16" si="8">H16</f>
        <v>1</v>
      </c>
      <c r="K16" s="60">
        <f t="shared" si="7"/>
        <v>5.94</v>
      </c>
      <c r="L16" s="2"/>
      <c r="M16" s="2"/>
      <c r="N16" s="2"/>
    </row>
    <row r="17" spans="1:14" x14ac:dyDescent="0.2">
      <c r="A17" s="61"/>
      <c r="B17" s="61" t="s">
        <v>24</v>
      </c>
      <c r="C17" s="62"/>
      <c r="E17" s="63">
        <f>SUM(E5:E16)</f>
        <v>9.1999999999999993</v>
      </c>
      <c r="F17" s="64"/>
      <c r="G17" s="63">
        <f>SUM(G5:G16)</f>
        <v>11.24</v>
      </c>
      <c r="H17" s="64"/>
      <c r="I17" s="63">
        <f>SUM(I5:I16)</f>
        <v>23.320000000000004</v>
      </c>
      <c r="J17" s="64"/>
      <c r="K17" s="63">
        <f>SUM(K5:K16)</f>
        <v>34.199999999999996</v>
      </c>
      <c r="L17" s="64"/>
      <c r="M17" s="2"/>
      <c r="N17" s="2"/>
    </row>
    <row r="18" spans="1:14" x14ac:dyDescent="0.2">
      <c r="B18" s="2" t="s">
        <v>25</v>
      </c>
      <c r="D18" s="11"/>
      <c r="E18" s="43">
        <f>E3</f>
        <v>60</v>
      </c>
      <c r="F18" s="11"/>
      <c r="G18" s="43">
        <f>G3</f>
        <v>75</v>
      </c>
      <c r="H18" s="11"/>
      <c r="I18" s="43">
        <f>I3</f>
        <v>95</v>
      </c>
      <c r="J18" s="11"/>
      <c r="K18" s="43">
        <f>K3</f>
        <v>125</v>
      </c>
      <c r="L18" s="2"/>
      <c r="M18" s="2"/>
      <c r="N18" s="2"/>
    </row>
    <row r="19" spans="1:14" x14ac:dyDescent="0.2">
      <c r="B19" s="2" t="s">
        <v>26</v>
      </c>
      <c r="C19" s="65">
        <v>0.71</v>
      </c>
      <c r="D19" s="11"/>
      <c r="E19" s="43">
        <f>E18*$C19</f>
        <v>42.599999999999994</v>
      </c>
      <c r="F19" s="11"/>
      <c r="G19" s="43">
        <f>G18*$C19</f>
        <v>53.25</v>
      </c>
      <c r="H19" s="11"/>
      <c r="I19" s="43">
        <f>I18*$C19</f>
        <v>67.45</v>
      </c>
      <c r="J19" s="11"/>
      <c r="K19" s="43">
        <f>K18*$C19</f>
        <v>88.75</v>
      </c>
      <c r="L19" s="2"/>
      <c r="M19" s="2"/>
      <c r="N19" s="2"/>
    </row>
    <row r="20" spans="1:14" x14ac:dyDescent="0.2">
      <c r="B20" s="2" t="s">
        <v>27</v>
      </c>
      <c r="C20" s="66">
        <v>0.5</v>
      </c>
      <c r="D20" s="11"/>
      <c r="E20" s="67">
        <f>E19*$C20</f>
        <v>21.299999999999997</v>
      </c>
      <c r="F20" s="11"/>
      <c r="G20" s="67">
        <f>G19*$C20</f>
        <v>26.625</v>
      </c>
      <c r="H20" s="11"/>
      <c r="I20" s="67">
        <f>I19*$C20</f>
        <v>33.725000000000001</v>
      </c>
      <c r="J20" s="11"/>
      <c r="K20" s="67">
        <f>K19*$C20</f>
        <v>44.375</v>
      </c>
      <c r="L20" s="2"/>
      <c r="M20" s="2"/>
      <c r="N20" s="2"/>
    </row>
    <row r="21" spans="1:14" x14ac:dyDescent="0.2">
      <c r="B21" s="2" t="s">
        <v>28</v>
      </c>
      <c r="C21" s="66">
        <v>0.5</v>
      </c>
      <c r="D21" s="11"/>
      <c r="E21" s="43">
        <f>E19*$C21</f>
        <v>21.299999999999997</v>
      </c>
      <c r="F21" s="11"/>
      <c r="G21" s="43">
        <f>G19*$C21</f>
        <v>26.625</v>
      </c>
      <c r="H21" s="11"/>
      <c r="I21" s="43">
        <f>I19*$C21</f>
        <v>33.725000000000001</v>
      </c>
      <c r="J21" s="11"/>
      <c r="K21" s="43">
        <f>K19*$C21</f>
        <v>44.375</v>
      </c>
      <c r="L21" s="2"/>
      <c r="M21" s="2"/>
      <c r="N21" s="2"/>
    </row>
    <row r="22" spans="1:14" x14ac:dyDescent="0.2">
      <c r="B22" s="68" t="s">
        <v>29</v>
      </c>
      <c r="C22" s="69"/>
      <c r="D22" s="11"/>
      <c r="E22" s="43">
        <f>E19-E17</f>
        <v>33.399999999999991</v>
      </c>
      <c r="F22" s="11"/>
      <c r="G22" s="43">
        <f>G19-G17</f>
        <v>42.01</v>
      </c>
      <c r="H22" s="11"/>
      <c r="I22" s="43">
        <f>I19-I17</f>
        <v>44.129999999999995</v>
      </c>
      <c r="J22" s="11"/>
      <c r="K22" s="43">
        <f>K19-K17</f>
        <v>54.550000000000004</v>
      </c>
      <c r="L22" s="2"/>
      <c r="M22" s="2"/>
      <c r="N22" s="2"/>
    </row>
    <row r="23" spans="1:14" x14ac:dyDescent="0.2">
      <c r="B23" s="68" t="s">
        <v>30</v>
      </c>
      <c r="C23" s="70">
        <v>-0.1</v>
      </c>
      <c r="D23" s="11"/>
      <c r="E23" s="43">
        <f>E18*C23</f>
        <v>-6</v>
      </c>
      <c r="F23" s="11"/>
      <c r="G23" s="43">
        <f>G18*C23</f>
        <v>-7.5</v>
      </c>
      <c r="H23" s="11"/>
      <c r="I23" s="43">
        <f>I18*C23</f>
        <v>-9.5</v>
      </c>
      <c r="J23" s="11"/>
      <c r="K23" s="43">
        <f>K18*C23</f>
        <v>-12.5</v>
      </c>
      <c r="L23" s="2"/>
      <c r="M23" s="2"/>
      <c r="N23" s="2"/>
    </row>
    <row r="24" spans="1:14" x14ac:dyDescent="0.2">
      <c r="B24" s="68" t="s">
        <v>31</v>
      </c>
      <c r="C24" s="71">
        <v>-2.75</v>
      </c>
      <c r="D24" s="11"/>
      <c r="E24" s="43">
        <f>C24</f>
        <v>-2.75</v>
      </c>
      <c r="F24" s="11"/>
      <c r="G24" s="43">
        <f>C24</f>
        <v>-2.75</v>
      </c>
      <c r="H24" s="11"/>
      <c r="I24" s="43">
        <f>C24</f>
        <v>-2.75</v>
      </c>
      <c r="J24" s="11"/>
      <c r="K24" s="43">
        <f>E24</f>
        <v>-2.75</v>
      </c>
      <c r="L24" s="2"/>
      <c r="M24" s="2"/>
      <c r="N24" s="2"/>
    </row>
    <row r="25" spans="1:14" x14ac:dyDescent="0.2">
      <c r="B25" s="68" t="s">
        <v>32</v>
      </c>
      <c r="C25" s="71">
        <v>-4.99</v>
      </c>
      <c r="D25" s="11"/>
      <c r="E25" s="43">
        <f>C25</f>
        <v>-4.99</v>
      </c>
      <c r="F25" s="11"/>
      <c r="G25" s="43">
        <f>C25</f>
        <v>-4.99</v>
      </c>
      <c r="H25" s="11"/>
      <c r="I25" s="43">
        <f>C25</f>
        <v>-4.99</v>
      </c>
      <c r="J25" s="11"/>
      <c r="K25" s="43">
        <f>E25</f>
        <v>-4.99</v>
      </c>
      <c r="L25" s="2"/>
      <c r="M25" s="2"/>
      <c r="N25" s="2"/>
    </row>
    <row r="26" spans="1:14" x14ac:dyDescent="0.2">
      <c r="B26" s="68" t="s">
        <v>33</v>
      </c>
      <c r="C26" s="69">
        <v>-3</v>
      </c>
      <c r="D26" s="11"/>
      <c r="E26" s="43">
        <f>C26</f>
        <v>-3</v>
      </c>
      <c r="F26" s="11"/>
      <c r="G26" s="43">
        <f>C26</f>
        <v>-3</v>
      </c>
      <c r="H26" s="11"/>
      <c r="I26" s="43">
        <f>C26</f>
        <v>-3</v>
      </c>
      <c r="J26" s="11"/>
      <c r="K26" s="43">
        <f>E26</f>
        <v>-3</v>
      </c>
      <c r="L26" s="2"/>
      <c r="M26" s="2"/>
      <c r="N26" s="2"/>
    </row>
    <row r="27" spans="1:14" x14ac:dyDescent="0.2">
      <c r="B27" s="150" t="s">
        <v>34</v>
      </c>
      <c r="C27" s="151"/>
      <c r="D27" s="11"/>
      <c r="E27" s="43">
        <f>SUM(E22:E26)</f>
        <v>16.659999999999989</v>
      </c>
      <c r="G27" s="43">
        <f>SUM(G22:G26)</f>
        <v>23.769999999999996</v>
      </c>
      <c r="I27" s="43">
        <f>SUM(I22:I26)</f>
        <v>23.889999999999993</v>
      </c>
      <c r="K27" s="43">
        <f>SUM(K22:K26)</f>
        <v>31.310000000000002</v>
      </c>
      <c r="L27" s="2"/>
      <c r="M27" s="2"/>
      <c r="N27" s="2"/>
    </row>
    <row r="28" spans="1:14" x14ac:dyDescent="0.2">
      <c r="B28" s="2" t="s">
        <v>35</v>
      </c>
      <c r="D28" s="85"/>
      <c r="E28" s="152">
        <f>E27/E18</f>
        <v>0.27766666666666651</v>
      </c>
      <c r="G28" s="152">
        <f>G27/G18</f>
        <v>0.31693333333333329</v>
      </c>
      <c r="I28" s="152">
        <f>I27/I18</f>
        <v>0.25147368421052624</v>
      </c>
      <c r="K28" s="152">
        <f>K27/K18</f>
        <v>0.25048000000000004</v>
      </c>
      <c r="L28" s="2"/>
      <c r="M28" s="2"/>
      <c r="N28" s="2"/>
    </row>
    <row r="29" spans="1:14" x14ac:dyDescent="0.2">
      <c r="D29" s="85"/>
      <c r="E29" s="85"/>
      <c r="F29" s="85"/>
      <c r="G29" s="85"/>
      <c r="H29" s="85"/>
      <c r="I29" s="85"/>
      <c r="J29" s="85"/>
      <c r="K29" s="85"/>
      <c r="L29" s="2"/>
      <c r="M29" s="2"/>
      <c r="N29" s="2"/>
    </row>
    <row r="30" spans="1:14" x14ac:dyDescent="0.2">
      <c r="B30" s="153" t="s">
        <v>36</v>
      </c>
      <c r="C30" s="154"/>
      <c r="D30" s="155"/>
      <c r="E30" s="156">
        <f>E17/E18</f>
        <v>0.15333333333333332</v>
      </c>
      <c r="F30" s="154"/>
      <c r="G30" s="156">
        <f>G17/G18</f>
        <v>0.14986666666666668</v>
      </c>
      <c r="H30" s="154"/>
      <c r="I30" s="157">
        <f>I17/I18</f>
        <v>0.24547368421052634</v>
      </c>
      <c r="J30" s="154"/>
      <c r="K30" s="157">
        <f>K17/K18</f>
        <v>0.27359999999999995</v>
      </c>
      <c r="L30" s="2"/>
      <c r="M30" s="2"/>
      <c r="N30" s="2"/>
    </row>
    <row r="31" spans="1:14" x14ac:dyDescent="0.2">
      <c r="D31" s="85"/>
      <c r="E31" s="86"/>
      <c r="G31" s="86"/>
      <c r="I31" s="86"/>
      <c r="K31" s="86"/>
      <c r="L31" s="87"/>
      <c r="M31" s="87"/>
      <c r="N31" s="2"/>
    </row>
    <row r="32" spans="1:14" x14ac:dyDescent="0.2">
      <c r="C32" s="5"/>
      <c r="D32" s="88" t="s">
        <v>37</v>
      </c>
      <c r="E32" s="89" t="s">
        <v>38</v>
      </c>
      <c r="F32" s="88" t="s">
        <v>37</v>
      </c>
      <c r="G32" s="89" t="s">
        <v>38</v>
      </c>
      <c r="H32" s="88" t="s">
        <v>37</v>
      </c>
      <c r="I32" s="89" t="s">
        <v>38</v>
      </c>
      <c r="J32" s="88" t="s">
        <v>37</v>
      </c>
      <c r="K32" s="89" t="s">
        <v>38</v>
      </c>
      <c r="L32" s="87"/>
      <c r="M32" s="87"/>
      <c r="N32" s="2"/>
    </row>
    <row r="33" spans="1:14" x14ac:dyDescent="0.2">
      <c r="C33" s="90" t="s">
        <v>39</v>
      </c>
      <c r="D33" s="91"/>
      <c r="E33" s="158">
        <f>D33*2.54</f>
        <v>0</v>
      </c>
      <c r="F33" s="91"/>
      <c r="G33" s="158">
        <f>F33*2.54</f>
        <v>0</v>
      </c>
      <c r="H33" s="91"/>
      <c r="I33" s="158">
        <f>H33*2.54</f>
        <v>0</v>
      </c>
      <c r="J33" s="91"/>
      <c r="K33" s="158">
        <f>J33*2.54</f>
        <v>0</v>
      </c>
      <c r="L33" s="87"/>
      <c r="M33" s="87"/>
      <c r="N33" s="2"/>
    </row>
    <row r="34" spans="1:14" x14ac:dyDescent="0.2">
      <c r="C34" s="90" t="s">
        <v>40</v>
      </c>
      <c r="D34" s="91"/>
      <c r="E34" s="158">
        <f>D34*2.54</f>
        <v>0</v>
      </c>
      <c r="F34" s="91"/>
      <c r="G34" s="158">
        <f>F34*2.54</f>
        <v>0</v>
      </c>
      <c r="H34" s="91"/>
      <c r="I34" s="158">
        <f>H34*2.54</f>
        <v>0</v>
      </c>
      <c r="J34" s="91"/>
      <c r="K34" s="158">
        <f>J34*2.54</f>
        <v>0</v>
      </c>
    </row>
    <row r="36" spans="1:14" x14ac:dyDescent="0.2">
      <c r="A36" s="5"/>
      <c r="B36" s="5"/>
    </row>
    <row r="37" spans="1:14" x14ac:dyDescent="0.2">
      <c r="A37" s="5"/>
      <c r="B37" s="5"/>
    </row>
    <row r="38" spans="1:14" x14ac:dyDescent="0.2">
      <c r="A38" s="5"/>
      <c r="B38" s="5"/>
      <c r="C38" s="5"/>
      <c r="D38" s="5"/>
      <c r="E38" s="93">
        <v>0.4</v>
      </c>
      <c r="G38" s="93">
        <v>0.4</v>
      </c>
      <c r="I38" s="93">
        <v>0.2</v>
      </c>
      <c r="K38" s="93">
        <v>0.2</v>
      </c>
    </row>
    <row r="39" spans="1:14" x14ac:dyDescent="0.2">
      <c r="A39" s="281"/>
      <c r="B39" s="282"/>
      <c r="C39" s="282"/>
      <c r="E39" s="43" t="e">
        <f>E38*#REF!</f>
        <v>#REF!</v>
      </c>
      <c r="G39" s="43" t="e">
        <f>G38*#REF!</f>
        <v>#REF!</v>
      </c>
      <c r="I39" s="43" t="e">
        <f>I38*#REF!</f>
        <v>#REF!</v>
      </c>
      <c r="K39" s="43" t="e">
        <f>K38*#REF!</f>
        <v>#REF!</v>
      </c>
    </row>
    <row r="40" spans="1:14" s="2" customFormat="1" x14ac:dyDescent="0.2">
      <c r="A40" s="5"/>
      <c r="B40" s="5"/>
      <c r="C40" s="25"/>
      <c r="D40" s="5"/>
      <c r="E40" s="5"/>
      <c r="F40" s="5"/>
      <c r="G40" s="3"/>
      <c r="H40" s="5"/>
      <c r="I40" s="5"/>
      <c r="J40" s="5"/>
      <c r="K40" s="5"/>
    </row>
    <row r="41" spans="1:14" s="2" customFormat="1" x14ac:dyDescent="0.2">
      <c r="A41" s="283" t="s">
        <v>41</v>
      </c>
      <c r="B41" s="283"/>
      <c r="C41" s="283"/>
      <c r="F41" s="5"/>
      <c r="G41" s="3"/>
      <c r="H41" s="5"/>
      <c r="I41" s="5"/>
      <c r="J41" s="5"/>
      <c r="K41" s="5"/>
    </row>
    <row r="42" spans="1:14" s="2" customFormat="1" x14ac:dyDescent="0.2">
      <c r="A42" s="88"/>
      <c r="C42" s="94" t="s">
        <v>42</v>
      </c>
      <c r="E42" s="94" t="s">
        <v>43</v>
      </c>
    </row>
    <row r="43" spans="1:14" x14ac:dyDescent="0.2">
      <c r="A43" s="96"/>
      <c r="B43" s="24" t="s">
        <v>44</v>
      </c>
      <c r="C43" s="25">
        <v>0.62</v>
      </c>
      <c r="D43" s="97">
        <f>C43-E43</f>
        <v>-0.29000000000000004</v>
      </c>
      <c r="E43" s="25">
        <v>0.91</v>
      </c>
    </row>
    <row r="44" spans="1:14" x14ac:dyDescent="0.2">
      <c r="A44" s="96"/>
      <c r="B44" s="24" t="s">
        <v>45</v>
      </c>
      <c r="C44" s="25">
        <v>1.47</v>
      </c>
      <c r="D44" s="97">
        <f t="shared" ref="D44:D96" si="9">C44-E44</f>
        <v>-7.0000000000000062E-2</v>
      </c>
      <c r="E44" s="25">
        <v>1.54</v>
      </c>
    </row>
    <row r="45" spans="1:14" x14ac:dyDescent="0.2">
      <c r="A45" s="96"/>
      <c r="B45" s="24" t="s">
        <v>9</v>
      </c>
      <c r="C45" s="25">
        <v>0.63</v>
      </c>
      <c r="D45" s="97">
        <f t="shared" si="9"/>
        <v>-0.12</v>
      </c>
      <c r="E45" s="25">
        <v>0.75</v>
      </c>
    </row>
    <row r="46" spans="1:14" x14ac:dyDescent="0.2">
      <c r="A46" s="96"/>
      <c r="B46" s="24" t="s">
        <v>46</v>
      </c>
      <c r="C46" s="25">
        <v>0.63</v>
      </c>
      <c r="D46" s="97">
        <f t="shared" si="9"/>
        <v>-0.12</v>
      </c>
      <c r="E46" s="25">
        <v>0.75</v>
      </c>
    </row>
    <row r="47" spans="1:14" x14ac:dyDescent="0.2">
      <c r="A47" s="96"/>
      <c r="B47" s="24" t="s">
        <v>47</v>
      </c>
      <c r="C47" s="25">
        <v>0.63</v>
      </c>
      <c r="D47" s="97">
        <f t="shared" si="9"/>
        <v>-0.12</v>
      </c>
      <c r="E47" s="25">
        <v>0.75</v>
      </c>
    </row>
    <row r="48" spans="1:14" x14ac:dyDescent="0.2">
      <c r="A48" s="96"/>
      <c r="B48" s="24" t="s">
        <v>17</v>
      </c>
      <c r="C48" s="25">
        <v>1.28</v>
      </c>
      <c r="D48" s="97">
        <f>C48-E48</f>
        <v>-0.32000000000000006</v>
      </c>
      <c r="E48" s="25">
        <v>1.6</v>
      </c>
    </row>
    <row r="49" spans="1:5" x14ac:dyDescent="0.2">
      <c r="A49" s="96"/>
      <c r="B49" s="24" t="s">
        <v>48</v>
      </c>
      <c r="C49" s="25">
        <v>1.06</v>
      </c>
      <c r="D49" s="97">
        <f>C49-E49</f>
        <v>-0.43999999999999995</v>
      </c>
      <c r="E49" s="25">
        <v>1.5</v>
      </c>
    </row>
    <row r="50" spans="1:5" x14ac:dyDescent="0.2">
      <c r="A50" s="96"/>
      <c r="B50" s="24" t="s">
        <v>49</v>
      </c>
      <c r="C50" s="25">
        <v>1.26</v>
      </c>
      <c r="D50" s="97">
        <f>C50-E50</f>
        <v>-0.92000000000000015</v>
      </c>
      <c r="E50" s="25">
        <v>2.1800000000000002</v>
      </c>
    </row>
    <row r="51" spans="1:5" x14ac:dyDescent="0.2">
      <c r="A51" s="96"/>
      <c r="B51" s="24" t="s">
        <v>50</v>
      </c>
      <c r="C51" s="25">
        <v>0.84</v>
      </c>
      <c r="D51" s="97">
        <f>C51-E51</f>
        <v>-0.13</v>
      </c>
      <c r="E51" s="25">
        <v>0.97</v>
      </c>
    </row>
    <row r="52" spans="1:5" x14ac:dyDescent="0.2">
      <c r="A52" s="96"/>
      <c r="B52" s="97" t="s">
        <v>51</v>
      </c>
      <c r="C52" s="25">
        <v>1.1399999999999999</v>
      </c>
      <c r="D52" s="97">
        <f>C52-E52</f>
        <v>-0.3600000000000001</v>
      </c>
      <c r="E52" s="25">
        <v>1.5</v>
      </c>
    </row>
    <row r="53" spans="1:5" x14ac:dyDescent="0.2">
      <c r="A53" s="96" t="s">
        <v>52</v>
      </c>
      <c r="B53" s="24" t="s">
        <v>53</v>
      </c>
      <c r="C53" s="25">
        <v>2.2999999999999998</v>
      </c>
      <c r="D53" s="97">
        <f t="shared" si="9"/>
        <v>2.0000000000000018E-2</v>
      </c>
      <c r="E53" s="25">
        <v>2.2799999999999998</v>
      </c>
    </row>
    <row r="54" spans="1:5" x14ac:dyDescent="0.2">
      <c r="A54" s="96" t="s">
        <v>8</v>
      </c>
      <c r="B54" s="24" t="s">
        <v>54</v>
      </c>
      <c r="C54" s="25">
        <v>1.69</v>
      </c>
      <c r="D54" s="97">
        <f t="shared" si="9"/>
        <v>5.0000000000000044E-2</v>
      </c>
      <c r="E54" s="25">
        <v>1.64</v>
      </c>
    </row>
    <row r="55" spans="1:5" x14ac:dyDescent="0.2">
      <c r="A55" s="96" t="s">
        <v>55</v>
      </c>
      <c r="B55" s="24" t="s">
        <v>53</v>
      </c>
      <c r="C55" s="25">
        <v>2.14</v>
      </c>
      <c r="D55" s="97">
        <f t="shared" si="9"/>
        <v>0</v>
      </c>
      <c r="E55" s="25">
        <v>2.14</v>
      </c>
    </row>
    <row r="56" spans="1:5" x14ac:dyDescent="0.2">
      <c r="A56" s="96"/>
      <c r="B56" s="24" t="s">
        <v>56</v>
      </c>
      <c r="C56" s="25">
        <v>0.77</v>
      </c>
      <c r="D56" s="97">
        <f t="shared" si="9"/>
        <v>-0.13</v>
      </c>
      <c r="E56" s="25">
        <v>0.9</v>
      </c>
    </row>
    <row r="57" spans="1:5" x14ac:dyDescent="0.2">
      <c r="A57" s="96"/>
      <c r="B57" s="24" t="s">
        <v>57</v>
      </c>
      <c r="C57" s="25">
        <v>1.1299999999999999</v>
      </c>
      <c r="D57" s="97">
        <f t="shared" si="9"/>
        <v>-7.0000000000000062E-2</v>
      </c>
      <c r="E57" s="25">
        <v>1.2</v>
      </c>
    </row>
    <row r="58" spans="1:5" x14ac:dyDescent="0.2">
      <c r="A58" s="96"/>
      <c r="B58" s="24" t="s">
        <v>58</v>
      </c>
      <c r="C58" s="25">
        <v>1.47</v>
      </c>
      <c r="D58" s="97">
        <f t="shared" si="9"/>
        <v>-0.16999999999999993</v>
      </c>
      <c r="E58" s="25">
        <v>1.64</v>
      </c>
    </row>
    <row r="59" spans="1:5" x14ac:dyDescent="0.2">
      <c r="A59" s="96"/>
      <c r="B59" s="24" t="s">
        <v>59</v>
      </c>
      <c r="C59" s="25">
        <v>0.84</v>
      </c>
      <c r="D59" s="97">
        <f t="shared" si="9"/>
        <v>-0.30999999999999994</v>
      </c>
      <c r="E59" s="25">
        <v>1.1499999999999999</v>
      </c>
    </row>
    <row r="60" spans="1:5" x14ac:dyDescent="0.2">
      <c r="A60" s="96"/>
      <c r="B60" s="24" t="s">
        <v>60</v>
      </c>
      <c r="C60" s="25">
        <v>0.84</v>
      </c>
      <c r="D60" s="97"/>
      <c r="E60" s="25">
        <v>1.41</v>
      </c>
    </row>
    <row r="61" spans="1:5" x14ac:dyDescent="0.2">
      <c r="A61" s="96"/>
      <c r="B61" s="98" t="s">
        <v>61</v>
      </c>
      <c r="C61" s="25">
        <v>0.79</v>
      </c>
      <c r="D61" s="97">
        <f t="shared" si="9"/>
        <v>-4.9999999999999933E-2</v>
      </c>
      <c r="E61" s="25">
        <v>0.84</v>
      </c>
    </row>
    <row r="62" spans="1:5" x14ac:dyDescent="0.2">
      <c r="A62" s="96"/>
      <c r="B62" s="24" t="s">
        <v>62</v>
      </c>
      <c r="C62" s="25">
        <v>1.65</v>
      </c>
      <c r="D62" s="97">
        <f t="shared" si="9"/>
        <v>-0.77</v>
      </c>
      <c r="E62" s="25">
        <v>2.42</v>
      </c>
    </row>
    <row r="63" spans="1:5" x14ac:dyDescent="0.2">
      <c r="A63" s="96"/>
      <c r="B63" s="24" t="s">
        <v>63</v>
      </c>
      <c r="C63" s="25">
        <v>0.51</v>
      </c>
      <c r="D63" s="97">
        <f t="shared" si="9"/>
        <v>-0.17999999999999994</v>
      </c>
      <c r="E63" s="25">
        <v>0.69</v>
      </c>
    </row>
    <row r="64" spans="1:5" x14ac:dyDescent="0.2">
      <c r="A64" s="96"/>
      <c r="B64" s="24" t="s">
        <v>64</v>
      </c>
      <c r="C64" s="94">
        <v>0.66</v>
      </c>
      <c r="D64" s="97">
        <f t="shared" si="9"/>
        <v>0</v>
      </c>
      <c r="E64" s="25">
        <v>0.66</v>
      </c>
    </row>
    <row r="65" spans="1:5" x14ac:dyDescent="0.2">
      <c r="A65" s="96" t="s">
        <v>55</v>
      </c>
      <c r="B65" s="2" t="s">
        <v>65</v>
      </c>
      <c r="C65" s="25">
        <v>1.29</v>
      </c>
      <c r="D65" s="97"/>
      <c r="E65" s="25">
        <v>1.25</v>
      </c>
    </row>
    <row r="66" spans="1:5" x14ac:dyDescent="0.2">
      <c r="A66" s="96"/>
      <c r="B66" s="2" t="s">
        <v>66</v>
      </c>
      <c r="C66" s="25">
        <v>1.64</v>
      </c>
      <c r="D66" s="97"/>
      <c r="E66" s="25">
        <v>2.85</v>
      </c>
    </row>
    <row r="67" spans="1:5" x14ac:dyDescent="0.2">
      <c r="A67" s="99" t="s">
        <v>14</v>
      </c>
      <c r="B67" s="100" t="s">
        <v>11</v>
      </c>
      <c r="C67" s="25">
        <v>0.96</v>
      </c>
      <c r="D67" s="97">
        <f t="shared" si="9"/>
        <v>-8.0000000000000071E-2</v>
      </c>
      <c r="E67" s="25">
        <v>1.04</v>
      </c>
    </row>
    <row r="68" spans="1:5" x14ac:dyDescent="0.2">
      <c r="A68" s="101" t="s">
        <v>12</v>
      </c>
      <c r="B68" s="24" t="s">
        <v>11</v>
      </c>
      <c r="C68" s="25">
        <v>0.96</v>
      </c>
      <c r="D68" s="97">
        <f t="shared" si="9"/>
        <v>-0.12000000000000011</v>
      </c>
      <c r="E68" s="25">
        <v>1.08</v>
      </c>
    </row>
    <row r="69" spans="1:5" x14ac:dyDescent="0.2">
      <c r="A69" s="101" t="s">
        <v>67</v>
      </c>
      <c r="B69" s="24" t="s">
        <v>11</v>
      </c>
      <c r="C69" s="25">
        <v>0.96</v>
      </c>
      <c r="D69" s="97">
        <f t="shared" si="9"/>
        <v>-0.12000000000000011</v>
      </c>
      <c r="E69" s="25">
        <v>1.08</v>
      </c>
    </row>
    <row r="70" spans="1:5" x14ac:dyDescent="0.2">
      <c r="A70" s="101" t="s">
        <v>68</v>
      </c>
      <c r="B70" s="24" t="s">
        <v>11</v>
      </c>
      <c r="C70" s="25">
        <v>0.96</v>
      </c>
      <c r="D70" s="97">
        <f t="shared" si="9"/>
        <v>-0.18999999999999995</v>
      </c>
      <c r="E70" s="25">
        <v>1.1499999999999999</v>
      </c>
    </row>
    <row r="71" spans="1:5" x14ac:dyDescent="0.2">
      <c r="A71" s="101" t="s">
        <v>69</v>
      </c>
      <c r="B71" s="24" t="s">
        <v>11</v>
      </c>
      <c r="C71" s="25">
        <v>0.96</v>
      </c>
      <c r="D71" s="97">
        <f t="shared" si="9"/>
        <v>-0.12000000000000011</v>
      </c>
      <c r="E71" s="25">
        <v>1.08</v>
      </c>
    </row>
    <row r="72" spans="1:5" x14ac:dyDescent="0.2">
      <c r="A72" s="101" t="s">
        <v>55</v>
      </c>
      <c r="B72" s="24" t="s">
        <v>11</v>
      </c>
      <c r="C72" s="25">
        <v>0.96</v>
      </c>
      <c r="D72" s="97">
        <f t="shared" si="9"/>
        <v>-0.32000000000000006</v>
      </c>
      <c r="E72" s="25">
        <v>1.28</v>
      </c>
    </row>
    <row r="73" spans="1:5" x14ac:dyDescent="0.2">
      <c r="A73" s="102" t="s">
        <v>70</v>
      </c>
      <c r="B73" s="103" t="s">
        <v>11</v>
      </c>
      <c r="C73" s="25">
        <v>0.87</v>
      </c>
      <c r="D73" s="97">
        <f t="shared" si="9"/>
        <v>-0.30999999999999994</v>
      </c>
      <c r="E73" s="25">
        <v>1.18</v>
      </c>
    </row>
    <row r="74" spans="1:5" x14ac:dyDescent="0.2">
      <c r="A74" s="96"/>
      <c r="B74" s="24" t="s">
        <v>18</v>
      </c>
      <c r="C74" s="25">
        <v>0.92</v>
      </c>
      <c r="D74" s="97">
        <f t="shared" si="9"/>
        <v>-0.27999999999999992</v>
      </c>
      <c r="E74" s="25">
        <v>1.2</v>
      </c>
    </row>
    <row r="75" spans="1:5" x14ac:dyDescent="0.2">
      <c r="A75" s="96"/>
      <c r="B75" s="24" t="s">
        <v>71</v>
      </c>
      <c r="C75" s="25">
        <v>0.63</v>
      </c>
      <c r="D75" s="97">
        <f t="shared" si="9"/>
        <v>6.0000000000000053E-2</v>
      </c>
      <c r="E75" s="25">
        <v>0.56999999999999995</v>
      </c>
    </row>
    <row r="76" spans="1:5" x14ac:dyDescent="0.2">
      <c r="A76" s="96"/>
      <c r="B76" s="24" t="s">
        <v>72</v>
      </c>
      <c r="C76" s="25">
        <v>0.84</v>
      </c>
      <c r="D76" s="97">
        <f t="shared" si="9"/>
        <v>0</v>
      </c>
      <c r="E76" s="25">
        <v>0.84</v>
      </c>
    </row>
    <row r="77" spans="1:5" x14ac:dyDescent="0.2">
      <c r="A77" s="96"/>
      <c r="B77" s="24" t="s">
        <v>73</v>
      </c>
      <c r="C77" s="25">
        <v>0.9</v>
      </c>
      <c r="D77" s="97">
        <f t="shared" si="9"/>
        <v>-0.51999999999999991</v>
      </c>
      <c r="E77" s="25">
        <v>1.42</v>
      </c>
    </row>
    <row r="78" spans="1:5" x14ac:dyDescent="0.2">
      <c r="A78" s="96"/>
      <c r="B78" s="24" t="s">
        <v>74</v>
      </c>
      <c r="C78" s="25">
        <v>0.53</v>
      </c>
      <c r="D78" s="97">
        <f t="shared" si="9"/>
        <v>-0.17999999999999994</v>
      </c>
      <c r="E78" s="25">
        <v>0.71</v>
      </c>
    </row>
    <row r="79" spans="1:5" x14ac:dyDescent="0.2">
      <c r="A79" s="96"/>
      <c r="B79" s="24" t="s">
        <v>75</v>
      </c>
      <c r="C79" s="25">
        <v>0.85</v>
      </c>
      <c r="D79" s="97"/>
      <c r="E79" s="25">
        <v>1.18</v>
      </c>
    </row>
    <row r="80" spans="1:5" x14ac:dyDescent="0.2">
      <c r="A80" s="96"/>
      <c r="B80" s="24" t="s">
        <v>76</v>
      </c>
      <c r="C80" s="25">
        <v>0.59</v>
      </c>
      <c r="D80" s="97">
        <f t="shared" si="9"/>
        <v>-0.15000000000000002</v>
      </c>
      <c r="E80" s="25">
        <v>0.74</v>
      </c>
    </row>
    <row r="81" spans="1:5" x14ac:dyDescent="0.2">
      <c r="A81" s="96"/>
      <c r="B81" s="2" t="s">
        <v>77</v>
      </c>
      <c r="C81" s="25">
        <v>0.85</v>
      </c>
      <c r="D81" s="97">
        <f t="shared" si="9"/>
        <v>-0.13</v>
      </c>
      <c r="E81" s="25">
        <v>0.98</v>
      </c>
    </row>
    <row r="82" spans="1:5" x14ac:dyDescent="0.2">
      <c r="A82" s="96"/>
      <c r="B82" s="24" t="s">
        <v>78</v>
      </c>
      <c r="C82" s="25">
        <v>0.77</v>
      </c>
      <c r="D82" s="97">
        <f t="shared" si="9"/>
        <v>-0.25</v>
      </c>
      <c r="E82" s="25">
        <v>1.02</v>
      </c>
    </row>
    <row r="83" spans="1:5" x14ac:dyDescent="0.2">
      <c r="A83" s="96"/>
      <c r="B83" s="24" t="s">
        <v>79</v>
      </c>
      <c r="C83" s="25">
        <v>1.4</v>
      </c>
      <c r="D83" s="97">
        <f t="shared" si="9"/>
        <v>-0.30000000000000004</v>
      </c>
      <c r="E83" s="25">
        <v>1.7</v>
      </c>
    </row>
    <row r="84" spans="1:5" x14ac:dyDescent="0.2">
      <c r="A84" s="96" t="s">
        <v>8</v>
      </c>
      <c r="B84" s="24" t="s">
        <v>80</v>
      </c>
      <c r="C84" s="25">
        <v>0.94</v>
      </c>
      <c r="D84" s="97">
        <f t="shared" si="9"/>
        <v>-0.16000000000000014</v>
      </c>
      <c r="E84" s="25">
        <v>1.1000000000000001</v>
      </c>
    </row>
    <row r="85" spans="1:5" x14ac:dyDescent="0.2">
      <c r="A85" s="96"/>
      <c r="B85" s="24" t="s">
        <v>81</v>
      </c>
      <c r="C85" s="25">
        <v>1.41</v>
      </c>
      <c r="D85" s="97">
        <f t="shared" si="9"/>
        <v>-0.19000000000000017</v>
      </c>
      <c r="E85" s="25">
        <v>1.6</v>
      </c>
    </row>
    <row r="86" spans="1:5" x14ac:dyDescent="0.2">
      <c r="A86" s="3"/>
      <c r="C86" s="25"/>
      <c r="D86" s="97"/>
      <c r="E86" s="25"/>
    </row>
    <row r="87" spans="1:5" x14ac:dyDescent="0.2">
      <c r="A87" s="104"/>
      <c r="B87" s="105" t="s">
        <v>82</v>
      </c>
      <c r="C87" s="25">
        <v>0.99</v>
      </c>
      <c r="D87" s="97">
        <f t="shared" si="9"/>
        <v>-1.0000000000000009E-2</v>
      </c>
      <c r="E87" s="25">
        <v>1</v>
      </c>
    </row>
    <row r="88" spans="1:5" x14ac:dyDescent="0.2">
      <c r="A88" s="104"/>
      <c r="B88" s="105" t="s">
        <v>83</v>
      </c>
      <c r="C88" s="25">
        <v>0.98</v>
      </c>
      <c r="D88" s="97"/>
      <c r="E88" s="25">
        <v>1.05</v>
      </c>
    </row>
    <row r="89" spans="1:5" x14ac:dyDescent="0.2">
      <c r="A89" s="106"/>
      <c r="B89" s="107" t="s">
        <v>84</v>
      </c>
      <c r="C89" s="25">
        <v>1.0900000000000001</v>
      </c>
      <c r="D89" s="97">
        <f t="shared" si="9"/>
        <v>-0.18999999999999995</v>
      </c>
      <c r="E89" s="25">
        <v>1.28</v>
      </c>
    </row>
    <row r="90" spans="1:5" x14ac:dyDescent="0.2">
      <c r="A90" s="106"/>
      <c r="B90" s="107" t="s">
        <v>85</v>
      </c>
      <c r="C90" s="25">
        <v>2.1</v>
      </c>
      <c r="D90" s="97">
        <f t="shared" si="9"/>
        <v>0</v>
      </c>
      <c r="E90" s="25">
        <v>2.1</v>
      </c>
    </row>
    <row r="91" spans="1:5" x14ac:dyDescent="0.2">
      <c r="A91" s="104"/>
      <c r="B91" s="105" t="s">
        <v>86</v>
      </c>
      <c r="C91" s="25">
        <v>0.67</v>
      </c>
      <c r="D91" s="97">
        <f t="shared" si="9"/>
        <v>-3.9999999999999925E-2</v>
      </c>
      <c r="E91" s="25">
        <v>0.71</v>
      </c>
    </row>
    <row r="92" spans="1:5" x14ac:dyDescent="0.2">
      <c r="A92" s="104"/>
      <c r="B92" s="105" t="s">
        <v>87</v>
      </c>
      <c r="C92" s="25">
        <v>0.35</v>
      </c>
      <c r="D92" s="97">
        <f t="shared" si="9"/>
        <v>-5.0000000000000044E-2</v>
      </c>
      <c r="E92" s="25">
        <v>0.4</v>
      </c>
    </row>
    <row r="93" spans="1:5" x14ac:dyDescent="0.2">
      <c r="A93" s="104"/>
      <c r="B93" s="105" t="s">
        <v>88</v>
      </c>
      <c r="C93" s="25">
        <v>0.82</v>
      </c>
      <c r="D93" s="97">
        <f t="shared" si="9"/>
        <v>-8.0000000000000071E-2</v>
      </c>
      <c r="E93" s="25">
        <v>0.9</v>
      </c>
    </row>
    <row r="94" spans="1:5" x14ac:dyDescent="0.2">
      <c r="A94" s="104"/>
      <c r="B94" s="105" t="s">
        <v>19</v>
      </c>
      <c r="C94" s="25">
        <v>0.26</v>
      </c>
      <c r="D94" s="97">
        <f t="shared" si="9"/>
        <v>-2.0000000000000018E-2</v>
      </c>
      <c r="E94" s="25">
        <v>0.28000000000000003</v>
      </c>
    </row>
    <row r="95" spans="1:5" x14ac:dyDescent="0.2">
      <c r="A95" s="104"/>
      <c r="B95" s="105" t="s">
        <v>89</v>
      </c>
      <c r="C95" s="25">
        <v>2.1</v>
      </c>
      <c r="D95" s="97">
        <f t="shared" si="9"/>
        <v>-2.9999999999999805E-2</v>
      </c>
      <c r="E95" s="25">
        <v>2.13</v>
      </c>
    </row>
    <row r="96" spans="1:5" x14ac:dyDescent="0.2">
      <c r="A96" s="104"/>
      <c r="B96" s="105" t="s">
        <v>90</v>
      </c>
      <c r="C96" s="25">
        <v>0.69</v>
      </c>
      <c r="D96" s="97">
        <f t="shared" si="9"/>
        <v>-5.0000000000000044E-2</v>
      </c>
      <c r="E96" s="25">
        <v>0.74</v>
      </c>
    </row>
  </sheetData>
  <mergeCells count="2">
    <mergeCell ref="A39:C39"/>
    <mergeCell ref="A41:C41"/>
  </mergeCells>
  <conditionalFormatting sqref="D40:D96">
    <cfRule type="cellIs" dxfId="11" priority="1" operator="lessThan">
      <formula>-0.05</formula>
    </cfRule>
    <cfRule type="cellIs" dxfId="10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A16B-F26B-4A6C-A827-BDCEF9A32A00}">
  <sheetPr>
    <pageSetUpPr fitToPage="1"/>
  </sheetPr>
  <dimension ref="A1:AA133"/>
  <sheetViews>
    <sheetView zoomScale="90" zoomScaleNormal="90" zoomScaleSheetLayoutView="100" workbookViewId="0">
      <selection activeCell="C5" sqref="C5"/>
    </sheetView>
  </sheetViews>
  <sheetFormatPr baseColWidth="10" defaultColWidth="11.5" defaultRowHeight="14" x14ac:dyDescent="0.2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1" width="4.5" style="236" customWidth="1"/>
    <col min="12" max="16384" width="11.5" style="5"/>
  </cols>
  <sheetData>
    <row r="1" spans="1:27" x14ac:dyDescent="0.2">
      <c r="A1" s="1" t="s">
        <v>176</v>
      </c>
      <c r="B1" s="2" t="s">
        <v>165</v>
      </c>
      <c r="D1" s="3" t="s">
        <v>141</v>
      </c>
      <c r="F1" s="3" t="s">
        <v>142</v>
      </c>
      <c r="H1" s="3" t="s">
        <v>143</v>
      </c>
      <c r="J1" s="235" t="s">
        <v>4</v>
      </c>
      <c r="L1" s="2"/>
      <c r="M1" s="2"/>
    </row>
    <row r="2" spans="1:27" x14ac:dyDescent="0.2">
      <c r="A2" s="6"/>
      <c r="C2" s="7" t="s">
        <v>5</v>
      </c>
      <c r="D2" s="8" t="str">
        <f>CONCATENATE(A1,"s")</f>
        <v>22-V6s</v>
      </c>
      <c r="E2" s="9"/>
      <c r="F2" s="8" t="str">
        <f>CONCATENATE(A1,"d")</f>
        <v>22-V6d</v>
      </c>
      <c r="G2" s="9"/>
      <c r="H2" s="8" t="str">
        <f>CONCATENATE(A1,"p")</f>
        <v>22-V6p</v>
      </c>
      <c r="I2" s="5"/>
      <c r="J2" s="271" t="str">
        <f>CONCATENATE(A1,"e")</f>
        <v>22-V6e</v>
      </c>
      <c r="K2" s="237"/>
      <c r="L2" s="2"/>
      <c r="M2" s="2"/>
      <c r="N2" s="2"/>
    </row>
    <row r="3" spans="1:27" x14ac:dyDescent="0.2">
      <c r="A3" s="272" t="s">
        <v>166</v>
      </c>
      <c r="B3" s="2" t="s">
        <v>6</v>
      </c>
      <c r="D3" s="11"/>
      <c r="E3" s="12">
        <v>50</v>
      </c>
      <c r="F3" s="5"/>
      <c r="G3" s="12">
        <v>65</v>
      </c>
      <c r="H3" s="5"/>
      <c r="I3" s="13">
        <f>G3+20</f>
        <v>85</v>
      </c>
      <c r="J3" s="238"/>
      <c r="K3" s="270">
        <f>I3+30</f>
        <v>115</v>
      </c>
      <c r="L3" s="2"/>
      <c r="M3" s="2"/>
      <c r="N3" s="2"/>
    </row>
    <row r="4" spans="1:27" ht="15" thickBot="1" x14ac:dyDescent="0.25">
      <c r="B4" s="15" t="s">
        <v>7</v>
      </c>
      <c r="D4" s="11"/>
      <c r="E4" s="16">
        <f>E3+10</f>
        <v>60</v>
      </c>
      <c r="F4" s="17"/>
      <c r="G4" s="16">
        <f>G3+10</f>
        <v>75</v>
      </c>
      <c r="H4" s="17"/>
      <c r="I4" s="16">
        <f>I3+10</f>
        <v>95</v>
      </c>
      <c r="J4" s="239"/>
      <c r="K4" s="240">
        <f>K3+10</f>
        <v>125</v>
      </c>
      <c r="L4" s="2"/>
      <c r="M4" s="2"/>
      <c r="N4" s="2"/>
    </row>
    <row r="5" spans="1:27" x14ac:dyDescent="0.2">
      <c r="A5" s="18" t="s">
        <v>68</v>
      </c>
      <c r="B5" s="19" t="s">
        <v>11</v>
      </c>
      <c r="C5" s="119">
        <v>1.18</v>
      </c>
      <c r="D5" s="21">
        <v>2</v>
      </c>
      <c r="E5" s="20">
        <f>C5*D5</f>
        <v>2.36</v>
      </c>
      <c r="F5" s="21">
        <v>4</v>
      </c>
      <c r="G5" s="20">
        <f t="shared" ref="G5:G11" si="0">C5*F5</f>
        <v>4.72</v>
      </c>
      <c r="H5" s="21">
        <v>8</v>
      </c>
      <c r="I5" s="20">
        <f t="shared" ref="I5:I11" si="1">C5*H5</f>
        <v>9.44</v>
      </c>
      <c r="J5" s="241"/>
      <c r="K5" s="242">
        <f>C5*J5</f>
        <v>0</v>
      </c>
      <c r="L5" s="2"/>
      <c r="M5" s="2"/>
      <c r="N5" s="2"/>
    </row>
    <row r="6" spans="1:27" x14ac:dyDescent="0.2">
      <c r="A6" s="32" t="s">
        <v>68</v>
      </c>
      <c r="B6" s="30" t="s">
        <v>167</v>
      </c>
      <c r="C6" s="28">
        <v>1.22</v>
      </c>
      <c r="D6" s="31">
        <v>1</v>
      </c>
      <c r="E6" s="25">
        <f>C6*D6</f>
        <v>1.22</v>
      </c>
      <c r="F6" s="26">
        <v>2</v>
      </c>
      <c r="G6" s="25">
        <f t="shared" si="0"/>
        <v>2.44</v>
      </c>
      <c r="H6" s="26">
        <v>2</v>
      </c>
      <c r="I6" s="25">
        <f t="shared" si="1"/>
        <v>2.44</v>
      </c>
      <c r="J6" s="243"/>
      <c r="K6" s="244">
        <f t="shared" ref="K6:K11" si="2">C6*J6</f>
        <v>0</v>
      </c>
      <c r="L6" s="2"/>
      <c r="M6" s="2"/>
      <c r="N6" s="2"/>
    </row>
    <row r="7" spans="1:27" s="112" customFormat="1" x14ac:dyDescent="0.2">
      <c r="A7" s="144"/>
      <c r="B7" s="109" t="s">
        <v>84</v>
      </c>
      <c r="C7" s="37">
        <v>1.1100000000000001</v>
      </c>
      <c r="D7" s="38">
        <v>1</v>
      </c>
      <c r="E7" s="39">
        <f>C7*D7</f>
        <v>1.1100000000000001</v>
      </c>
      <c r="F7" s="38">
        <v>2</v>
      </c>
      <c r="G7" s="39">
        <f>C7*F7</f>
        <v>2.2200000000000002</v>
      </c>
      <c r="H7" s="38">
        <v>2</v>
      </c>
      <c r="I7" s="39">
        <f>C7*H7</f>
        <v>2.2200000000000002</v>
      </c>
      <c r="J7" s="243"/>
      <c r="K7" s="244">
        <f>C7*J7</f>
        <v>0</v>
      </c>
      <c r="L7" s="2"/>
      <c r="M7" s="2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x14ac:dyDescent="0.2">
      <c r="A8" s="273"/>
      <c r="B8" s="112" t="s">
        <v>19</v>
      </c>
      <c r="C8" s="37">
        <v>0.25</v>
      </c>
      <c r="D8" s="40">
        <v>1</v>
      </c>
      <c r="E8" s="39">
        <f>C8*D8</f>
        <v>0.25</v>
      </c>
      <c r="F8" s="40">
        <v>1</v>
      </c>
      <c r="G8" s="39">
        <f>C8*F8</f>
        <v>0.25</v>
      </c>
      <c r="H8" s="40">
        <v>1</v>
      </c>
      <c r="I8" s="39">
        <f>C8*H8</f>
        <v>0.25</v>
      </c>
      <c r="J8" s="243"/>
      <c r="K8" s="244">
        <f>C8*J8</f>
        <v>0</v>
      </c>
      <c r="L8" s="2"/>
      <c r="M8" s="2"/>
      <c r="N8" s="2"/>
    </row>
    <row r="9" spans="1:27" s="34" customFormat="1" x14ac:dyDescent="0.2">
      <c r="A9" s="42"/>
      <c r="B9" s="274" t="s">
        <v>132</v>
      </c>
      <c r="C9" s="25">
        <v>0.75</v>
      </c>
      <c r="D9" s="46">
        <v>0.33333333333333331</v>
      </c>
      <c r="E9" s="25">
        <f t="shared" ref="E9" si="3">C9*D9</f>
        <v>0.25</v>
      </c>
      <c r="F9" s="46">
        <v>0.33333333333333331</v>
      </c>
      <c r="G9" s="25">
        <f t="shared" ref="G9" si="4">C9*F9</f>
        <v>0.25</v>
      </c>
      <c r="H9" s="46">
        <v>0.33333333333333331</v>
      </c>
      <c r="I9" s="25">
        <f t="shared" ref="I9" si="5">C9*H9</f>
        <v>0.25</v>
      </c>
      <c r="J9" s="243"/>
      <c r="K9" s="244">
        <f t="shared" ref="K9" si="6">C9*J9</f>
        <v>0</v>
      </c>
      <c r="L9" s="2"/>
      <c r="M9" s="2"/>
    </row>
    <row r="10" spans="1:27" x14ac:dyDescent="0.2">
      <c r="A10" s="32"/>
      <c r="B10" s="30"/>
      <c r="C10" s="28"/>
      <c r="D10" s="31"/>
      <c r="E10" s="25">
        <f>D10*C10</f>
        <v>0</v>
      </c>
      <c r="F10" s="149"/>
      <c r="G10" s="25">
        <f t="shared" si="0"/>
        <v>0</v>
      </c>
      <c r="H10" s="26"/>
      <c r="I10" s="25">
        <f t="shared" si="1"/>
        <v>0</v>
      </c>
      <c r="J10" s="243"/>
      <c r="K10" s="244">
        <f t="shared" si="2"/>
        <v>0</v>
      </c>
      <c r="L10" s="2"/>
      <c r="M10" s="2"/>
      <c r="N10" s="2"/>
    </row>
    <row r="11" spans="1:27" x14ac:dyDescent="0.2">
      <c r="A11" s="23"/>
      <c r="B11" s="30"/>
      <c r="C11" s="28"/>
      <c r="D11" s="31"/>
      <c r="E11" s="25">
        <f t="shared" ref="E11" si="7">C11*D11</f>
        <v>0</v>
      </c>
      <c r="F11" s="29"/>
      <c r="G11" s="25">
        <f t="shared" si="0"/>
        <v>0</v>
      </c>
      <c r="H11" s="29"/>
      <c r="I11" s="25">
        <f t="shared" si="1"/>
        <v>0</v>
      </c>
      <c r="J11" s="243"/>
      <c r="K11" s="244">
        <f t="shared" si="2"/>
        <v>0</v>
      </c>
      <c r="L11" s="2"/>
      <c r="M11" s="2"/>
      <c r="N11" s="2"/>
    </row>
    <row r="12" spans="1:27" x14ac:dyDescent="0.2">
      <c r="A12" s="33"/>
      <c r="B12" s="34"/>
      <c r="C12" s="75"/>
      <c r="D12" s="26"/>
      <c r="E12" s="25">
        <f>C12*D12</f>
        <v>0</v>
      </c>
      <c r="F12" s="31"/>
      <c r="G12" s="25">
        <f>C12*F12</f>
        <v>0</v>
      </c>
      <c r="H12" s="31"/>
      <c r="I12" s="25">
        <f>C12*H12</f>
        <v>0</v>
      </c>
      <c r="J12" s="243"/>
      <c r="K12" s="244">
        <f>C12*J12</f>
        <v>0</v>
      </c>
      <c r="L12" s="2"/>
      <c r="M12" s="2"/>
      <c r="N12" s="2"/>
    </row>
    <row r="13" spans="1:27" x14ac:dyDescent="0.2">
      <c r="A13" s="33"/>
      <c r="B13" s="34"/>
      <c r="C13" s="75"/>
      <c r="D13" s="26"/>
      <c r="E13" s="25">
        <f>C13*D13</f>
        <v>0</v>
      </c>
      <c r="F13" s="31"/>
      <c r="G13" s="25">
        <f>C13*F13</f>
        <v>0</v>
      </c>
      <c r="H13" s="31"/>
      <c r="I13" s="25">
        <f>C13*H13</f>
        <v>0</v>
      </c>
      <c r="J13" s="243"/>
      <c r="K13" s="244">
        <f>C13*J13</f>
        <v>0</v>
      </c>
      <c r="L13" s="2"/>
      <c r="M13" s="2"/>
      <c r="N13" s="2"/>
    </row>
    <row r="14" spans="1:27" x14ac:dyDescent="0.2">
      <c r="A14" s="33"/>
      <c r="B14" s="34"/>
      <c r="C14" s="75"/>
      <c r="D14" s="26"/>
      <c r="E14" s="25">
        <f t="shared" ref="E14:E16" si="8">C14*D14</f>
        <v>0</v>
      </c>
      <c r="F14" s="26"/>
      <c r="G14" s="25">
        <f t="shared" ref="G14:G16" si="9">C14*F14</f>
        <v>0</v>
      </c>
      <c r="H14" s="29"/>
      <c r="I14" s="25">
        <f t="shared" ref="I14:I16" si="10">C14*H14</f>
        <v>0</v>
      </c>
      <c r="J14" s="243"/>
      <c r="K14" s="244">
        <f>C14*J14</f>
        <v>0</v>
      </c>
      <c r="L14" s="2"/>
      <c r="M14" s="2"/>
      <c r="N14" s="2"/>
    </row>
    <row r="15" spans="1:27" s="34" customFormat="1" x14ac:dyDescent="0.2">
      <c r="A15" s="275">
        <v>2107</v>
      </c>
      <c r="B15" s="123" t="s">
        <v>168</v>
      </c>
      <c r="C15" s="140">
        <v>6.99</v>
      </c>
      <c r="D15" s="192">
        <v>1</v>
      </c>
      <c r="E15" s="51">
        <f t="shared" si="8"/>
        <v>6.99</v>
      </c>
      <c r="F15" s="192">
        <v>1</v>
      </c>
      <c r="G15" s="51">
        <f t="shared" si="9"/>
        <v>6.99</v>
      </c>
      <c r="H15" s="192">
        <v>1</v>
      </c>
      <c r="I15" s="51">
        <f t="shared" si="10"/>
        <v>6.99</v>
      </c>
      <c r="J15" s="243"/>
      <c r="K15" s="276">
        <f t="shared" ref="K15:K16" si="11">C15*J15</f>
        <v>0</v>
      </c>
      <c r="L15" s="2"/>
      <c r="M15" s="2"/>
    </row>
    <row r="16" spans="1:27" s="34" customFormat="1" ht="15" thickBot="1" x14ac:dyDescent="0.25">
      <c r="A16" s="125"/>
      <c r="B16" s="245" t="s">
        <v>169</v>
      </c>
      <c r="C16" s="127">
        <v>1.4</v>
      </c>
      <c r="D16" s="57">
        <v>1</v>
      </c>
      <c r="E16" s="58">
        <f t="shared" si="8"/>
        <v>1.4</v>
      </c>
      <c r="F16" s="57">
        <v>1</v>
      </c>
      <c r="G16" s="58">
        <f t="shared" si="9"/>
        <v>1.4</v>
      </c>
      <c r="H16" s="57">
        <v>1</v>
      </c>
      <c r="I16" s="58">
        <f t="shared" si="10"/>
        <v>1.4</v>
      </c>
      <c r="J16" s="246"/>
      <c r="K16" s="247">
        <f t="shared" si="11"/>
        <v>0</v>
      </c>
      <c r="L16" s="2"/>
      <c r="M16" s="2"/>
    </row>
    <row r="17" spans="1:14" x14ac:dyDescent="0.2">
      <c r="A17" s="61"/>
      <c r="B17" s="61" t="s">
        <v>24</v>
      </c>
      <c r="C17" s="62"/>
      <c r="E17" s="63">
        <f>SUM(E5:E16)</f>
        <v>13.58</v>
      </c>
      <c r="F17" s="64"/>
      <c r="G17" s="63">
        <f>SUM(G5:G16)</f>
        <v>18.27</v>
      </c>
      <c r="H17" s="64"/>
      <c r="I17" s="63">
        <f>SUM(I5:I16)</f>
        <v>22.99</v>
      </c>
      <c r="J17" s="248"/>
      <c r="K17" s="249">
        <f>SUM(K5:K16)</f>
        <v>0</v>
      </c>
      <c r="L17" s="64"/>
      <c r="M17" s="2"/>
      <c r="N17" s="2"/>
    </row>
    <row r="18" spans="1:14" x14ac:dyDescent="0.2">
      <c r="B18" s="2" t="s">
        <v>25</v>
      </c>
      <c r="D18" s="11"/>
      <c r="E18" s="43">
        <f>E3</f>
        <v>50</v>
      </c>
      <c r="F18" s="11"/>
      <c r="G18" s="43">
        <f>G3</f>
        <v>65</v>
      </c>
      <c r="H18" s="11"/>
      <c r="I18" s="43">
        <f>I3</f>
        <v>85</v>
      </c>
      <c r="J18" s="250"/>
      <c r="K18" s="249">
        <f>K3</f>
        <v>115</v>
      </c>
      <c r="L18" s="2"/>
      <c r="M18" s="2"/>
      <c r="N18" s="2"/>
    </row>
    <row r="19" spans="1:14" x14ac:dyDescent="0.2">
      <c r="B19" s="2" t="s">
        <v>170</v>
      </c>
      <c r="C19" s="65">
        <v>0.73</v>
      </c>
      <c r="D19" s="11"/>
      <c r="E19" s="43">
        <f>E18*$C19</f>
        <v>36.5</v>
      </c>
      <c r="F19" s="11"/>
      <c r="G19" s="43">
        <f>G18*$C19</f>
        <v>47.449999999999996</v>
      </c>
      <c r="H19" s="11"/>
      <c r="I19" s="43">
        <f>I18*$C19</f>
        <v>62.05</v>
      </c>
      <c r="J19" s="250"/>
      <c r="K19" s="249">
        <f>K18*$C19</f>
        <v>83.95</v>
      </c>
      <c r="L19" s="2"/>
      <c r="M19" s="2"/>
      <c r="N19" s="2"/>
    </row>
    <row r="20" spans="1:14" x14ac:dyDescent="0.2">
      <c r="B20" s="2" t="s">
        <v>27</v>
      </c>
      <c r="C20" s="66">
        <v>0.5</v>
      </c>
      <c r="D20" s="11"/>
      <c r="E20" s="67">
        <f>E19*$C20</f>
        <v>18.25</v>
      </c>
      <c r="F20" s="11"/>
      <c r="G20" s="67">
        <f>G19*$C20</f>
        <v>23.724999999999998</v>
      </c>
      <c r="H20" s="11"/>
      <c r="I20" s="67">
        <f>I19*$C20</f>
        <v>31.024999999999999</v>
      </c>
      <c r="J20" s="250"/>
      <c r="K20" s="249">
        <f>K19*$C20</f>
        <v>41.975000000000001</v>
      </c>
      <c r="L20" s="2"/>
      <c r="M20" s="2"/>
      <c r="N20" s="2"/>
    </row>
    <row r="21" spans="1:14" x14ac:dyDescent="0.2">
      <c r="B21" s="2" t="s">
        <v>28</v>
      </c>
      <c r="C21" s="66">
        <v>0.5</v>
      </c>
      <c r="D21" s="11"/>
      <c r="E21" s="43">
        <f>E19*$C21</f>
        <v>18.25</v>
      </c>
      <c r="F21" s="11"/>
      <c r="G21" s="43">
        <f>G19*$C21</f>
        <v>23.724999999999998</v>
      </c>
      <c r="H21" s="11"/>
      <c r="I21" s="43">
        <f>I19*$C21</f>
        <v>31.024999999999999</v>
      </c>
      <c r="J21" s="250"/>
      <c r="K21" s="249">
        <f>K19*$C21</f>
        <v>41.975000000000001</v>
      </c>
      <c r="L21" s="2"/>
      <c r="M21" s="2"/>
      <c r="N21" s="2"/>
    </row>
    <row r="22" spans="1:14" x14ac:dyDescent="0.2">
      <c r="B22" s="68" t="s">
        <v>29</v>
      </c>
      <c r="C22" s="69"/>
      <c r="D22" s="11"/>
      <c r="E22" s="43">
        <f>E19-E17</f>
        <v>22.92</v>
      </c>
      <c r="F22" s="11"/>
      <c r="G22" s="43">
        <f>G19-G17</f>
        <v>29.179999999999996</v>
      </c>
      <c r="H22" s="11"/>
      <c r="I22" s="43">
        <f>I19-I17</f>
        <v>39.06</v>
      </c>
      <c r="J22" s="250"/>
      <c r="K22" s="249">
        <f>K19-K17</f>
        <v>83.95</v>
      </c>
      <c r="L22" s="2"/>
      <c r="M22" s="2"/>
      <c r="N22" s="2"/>
    </row>
    <row r="23" spans="1:14" x14ac:dyDescent="0.2">
      <c r="B23" s="68" t="s">
        <v>30</v>
      </c>
      <c r="C23" s="70">
        <v>-0.1</v>
      </c>
      <c r="D23" s="11"/>
      <c r="E23" s="43">
        <f>E18*C23</f>
        <v>-5</v>
      </c>
      <c r="F23" s="11"/>
      <c r="G23" s="43">
        <f>G18*C23</f>
        <v>-6.5</v>
      </c>
      <c r="H23" s="11"/>
      <c r="I23" s="43">
        <f>I18*C23</f>
        <v>-8.5</v>
      </c>
      <c r="J23" s="250"/>
      <c r="K23" s="249">
        <f>K18*C23</f>
        <v>-11.5</v>
      </c>
      <c r="L23" s="2"/>
      <c r="M23" s="2"/>
      <c r="N23" s="2"/>
    </row>
    <row r="24" spans="1:14" x14ac:dyDescent="0.2">
      <c r="B24" s="68" t="s">
        <v>31</v>
      </c>
      <c r="C24" s="71">
        <v>-2.75</v>
      </c>
      <c r="D24" s="11"/>
      <c r="E24" s="43">
        <f>C24</f>
        <v>-2.75</v>
      </c>
      <c r="F24" s="11"/>
      <c r="G24" s="43">
        <f>C24</f>
        <v>-2.75</v>
      </c>
      <c r="H24" s="11"/>
      <c r="I24" s="43">
        <f>C24</f>
        <v>-2.75</v>
      </c>
      <c r="J24" s="250"/>
      <c r="K24" s="249">
        <f>E24</f>
        <v>-2.75</v>
      </c>
      <c r="L24" s="2"/>
      <c r="M24" s="2"/>
      <c r="N24" s="2"/>
    </row>
    <row r="25" spans="1:14" x14ac:dyDescent="0.2">
      <c r="B25" s="68" t="s">
        <v>32</v>
      </c>
      <c r="C25" s="71">
        <v>-4.99</v>
      </c>
      <c r="D25" s="11"/>
      <c r="E25" s="43">
        <f>C25</f>
        <v>-4.99</v>
      </c>
      <c r="F25" s="11"/>
      <c r="G25" s="43">
        <f>C25</f>
        <v>-4.99</v>
      </c>
      <c r="H25" s="11"/>
      <c r="I25" s="43">
        <f>C25</f>
        <v>-4.99</v>
      </c>
      <c r="J25" s="250"/>
      <c r="K25" s="249">
        <f>E25</f>
        <v>-4.99</v>
      </c>
      <c r="L25" s="2"/>
      <c r="M25" s="2"/>
      <c r="N25" s="2"/>
    </row>
    <row r="26" spans="1:14" x14ac:dyDescent="0.2">
      <c r="A26" s="34"/>
      <c r="B26" s="72" t="s">
        <v>33</v>
      </c>
      <c r="C26" s="73">
        <v>-3</v>
      </c>
      <c r="D26" s="74"/>
      <c r="E26" s="75">
        <f>C26</f>
        <v>-3</v>
      </c>
      <c r="F26" s="74"/>
      <c r="G26" s="75">
        <f>C26</f>
        <v>-3</v>
      </c>
      <c r="H26" s="74"/>
      <c r="I26" s="75">
        <f>C26</f>
        <v>-3</v>
      </c>
      <c r="J26" s="251"/>
      <c r="K26" s="252">
        <f>E26</f>
        <v>-3</v>
      </c>
      <c r="L26" s="2"/>
      <c r="M26" s="2"/>
      <c r="N26" s="2"/>
    </row>
    <row r="27" spans="1:14" x14ac:dyDescent="0.2">
      <c r="A27" s="34"/>
      <c r="B27" s="76" t="s">
        <v>34</v>
      </c>
      <c r="C27" s="77"/>
      <c r="D27" s="74"/>
      <c r="E27" s="75">
        <f>SUM(E22:E26)</f>
        <v>7.1800000000000015</v>
      </c>
      <c r="F27" s="34"/>
      <c r="G27" s="75">
        <f>SUM(G22:G26)</f>
        <v>11.939999999999996</v>
      </c>
      <c r="H27" s="34"/>
      <c r="I27" s="75">
        <f>SUM(I22:I26)</f>
        <v>19.82</v>
      </c>
      <c r="J27" s="253"/>
      <c r="K27" s="252">
        <f>SUM(K22:K26)</f>
        <v>61.710000000000008</v>
      </c>
      <c r="L27" s="2"/>
      <c r="M27" s="2"/>
      <c r="N27" s="2"/>
    </row>
    <row r="28" spans="1:14" x14ac:dyDescent="0.2">
      <c r="A28" s="34"/>
      <c r="B28" s="34" t="s">
        <v>35</v>
      </c>
      <c r="C28" s="34"/>
      <c r="D28" s="78"/>
      <c r="E28" s="79">
        <f>E27/E18</f>
        <v>0.14360000000000003</v>
      </c>
      <c r="F28" s="34"/>
      <c r="G28" s="79">
        <f>G27/G18</f>
        <v>0.18369230769230763</v>
      </c>
      <c r="H28" s="34"/>
      <c r="I28" s="79">
        <f>I27/I18</f>
        <v>0.23317647058823529</v>
      </c>
      <c r="J28" s="253"/>
      <c r="K28" s="254">
        <f>K27/K18</f>
        <v>0.53660869565217395</v>
      </c>
      <c r="L28" s="2"/>
      <c r="M28" s="2"/>
      <c r="N28" s="2"/>
    </row>
    <row r="29" spans="1:14" x14ac:dyDescent="0.2">
      <c r="A29" s="34"/>
      <c r="B29" s="34"/>
      <c r="C29" s="34"/>
      <c r="D29" s="78"/>
      <c r="E29" s="78"/>
      <c r="F29" s="78"/>
      <c r="G29" s="78"/>
      <c r="H29" s="78"/>
      <c r="I29" s="78"/>
      <c r="J29" s="255"/>
      <c r="K29" s="255"/>
      <c r="L29" s="2"/>
      <c r="M29" s="2"/>
      <c r="N29" s="2"/>
    </row>
    <row r="30" spans="1:14" x14ac:dyDescent="0.2">
      <c r="A30" s="34"/>
      <c r="B30" s="80" t="s">
        <v>36</v>
      </c>
      <c r="C30" s="81"/>
      <c r="D30" s="82"/>
      <c r="E30" s="83">
        <f>E17/E18</f>
        <v>0.27160000000000001</v>
      </c>
      <c r="F30" s="81"/>
      <c r="G30" s="83">
        <f>G17/G18</f>
        <v>0.28107692307692306</v>
      </c>
      <c r="H30" s="81"/>
      <c r="I30" s="84">
        <f>I17/I18</f>
        <v>0.27047058823529407</v>
      </c>
      <c r="J30" s="256"/>
      <c r="K30" s="277">
        <f>K17/K18</f>
        <v>0</v>
      </c>
      <c r="L30" s="2"/>
      <c r="M30" s="2"/>
      <c r="N30" s="2"/>
    </row>
    <row r="31" spans="1:14" x14ac:dyDescent="0.2">
      <c r="D31" s="85"/>
      <c r="E31" s="86"/>
      <c r="G31" s="86"/>
      <c r="I31" s="86"/>
      <c r="K31" s="248"/>
      <c r="L31" s="87"/>
      <c r="M31" s="87"/>
      <c r="N31" s="2"/>
    </row>
    <row r="32" spans="1:14" x14ac:dyDescent="0.2">
      <c r="C32" s="5"/>
      <c r="D32" s="88" t="s">
        <v>37</v>
      </c>
      <c r="E32" s="89" t="s">
        <v>38</v>
      </c>
      <c r="F32" s="88" t="s">
        <v>37</v>
      </c>
      <c r="G32" s="89" t="s">
        <v>38</v>
      </c>
      <c r="H32" s="88" t="s">
        <v>37</v>
      </c>
      <c r="I32" s="89" t="s">
        <v>38</v>
      </c>
      <c r="J32" s="257" t="s">
        <v>37</v>
      </c>
      <c r="K32" s="258" t="s">
        <v>38</v>
      </c>
      <c r="L32" s="87"/>
      <c r="M32" s="87"/>
      <c r="N32" s="2"/>
    </row>
    <row r="33" spans="1:14" x14ac:dyDescent="0.2">
      <c r="C33" s="90" t="s">
        <v>39</v>
      </c>
      <c r="D33" s="91">
        <v>11</v>
      </c>
      <c r="E33" s="92">
        <f>D33*2.54</f>
        <v>27.94</v>
      </c>
      <c r="F33" s="91">
        <v>12</v>
      </c>
      <c r="G33" s="92">
        <f>F33*2.54</f>
        <v>30.48</v>
      </c>
      <c r="H33" s="91">
        <v>13</v>
      </c>
      <c r="I33" s="92">
        <f>H33*2.54</f>
        <v>33.020000000000003</v>
      </c>
      <c r="J33" s="259"/>
      <c r="K33" s="260">
        <f>J33*2.54</f>
        <v>0</v>
      </c>
      <c r="L33" s="87"/>
      <c r="M33" s="87"/>
      <c r="N33" s="2"/>
    </row>
    <row r="34" spans="1:14" x14ac:dyDescent="0.2">
      <c r="C34" s="90" t="s">
        <v>40</v>
      </c>
      <c r="D34" s="91">
        <v>12</v>
      </c>
      <c r="E34" s="92">
        <f>D34*2.54</f>
        <v>30.48</v>
      </c>
      <c r="F34" s="91">
        <v>15</v>
      </c>
      <c r="G34" s="92">
        <f>F34*2.54</f>
        <v>38.1</v>
      </c>
      <c r="H34" s="91">
        <v>16</v>
      </c>
      <c r="I34" s="92">
        <f>H34*2.54</f>
        <v>40.64</v>
      </c>
      <c r="J34" s="259"/>
      <c r="K34" s="260">
        <f>J34*2.54</f>
        <v>0</v>
      </c>
    </row>
    <row r="35" spans="1:14" s="14" customFormat="1" x14ac:dyDescent="0.2">
      <c r="A35" s="2"/>
      <c r="B35" s="2"/>
      <c r="C35" s="2"/>
      <c r="D35" s="2"/>
      <c r="E35" s="2"/>
      <c r="F35" s="2"/>
      <c r="G35" s="2"/>
      <c r="H35" s="2"/>
      <c r="I35" s="2"/>
      <c r="J35" s="236"/>
      <c r="K35" s="236"/>
    </row>
    <row r="36" spans="1:14" s="14" customFormat="1" x14ac:dyDescent="0.2">
      <c r="A36" s="5"/>
      <c r="B36" s="5"/>
      <c r="C36" s="2"/>
      <c r="D36" s="2"/>
      <c r="E36" s="2"/>
      <c r="F36" s="2"/>
      <c r="G36" s="2"/>
      <c r="H36" s="2"/>
      <c r="I36" s="2"/>
      <c r="J36" s="236"/>
      <c r="K36" s="236"/>
    </row>
    <row r="37" spans="1:14" s="14" customFormat="1" x14ac:dyDescent="0.2">
      <c r="A37" s="5"/>
      <c r="B37" s="5"/>
      <c r="C37" s="2"/>
      <c r="D37" s="2"/>
      <c r="E37" s="2"/>
      <c r="F37" s="2"/>
      <c r="G37" s="2"/>
      <c r="H37" s="2"/>
      <c r="I37" s="2"/>
      <c r="J37" s="236"/>
      <c r="K37" s="236"/>
    </row>
    <row r="38" spans="1:14" s="14" customFormat="1" x14ac:dyDescent="0.2">
      <c r="A38" s="5"/>
      <c r="B38" s="5"/>
      <c r="C38" s="5"/>
      <c r="D38" s="5"/>
      <c r="E38" s="93">
        <v>0.4</v>
      </c>
      <c r="F38" s="2"/>
      <c r="G38" s="93">
        <v>0.4</v>
      </c>
      <c r="H38" s="2"/>
      <c r="I38" s="93">
        <v>0.2</v>
      </c>
      <c r="J38" s="236"/>
      <c r="K38" s="261">
        <v>0.2</v>
      </c>
    </row>
    <row r="39" spans="1:14" s="14" customFormat="1" x14ac:dyDescent="0.2">
      <c r="A39" s="281"/>
      <c r="B39" s="282"/>
      <c r="C39" s="282"/>
      <c r="D39" s="2"/>
      <c r="E39" s="43" t="e">
        <f>E38*#REF!</f>
        <v>#REF!</v>
      </c>
      <c r="F39" s="2"/>
      <c r="G39" s="43" t="e">
        <f>G38*#REF!</f>
        <v>#REF!</v>
      </c>
      <c r="H39" s="2"/>
      <c r="I39" s="43" t="e">
        <f>I38*#REF!</f>
        <v>#REF!</v>
      </c>
      <c r="J39" s="236"/>
      <c r="K39" s="249" t="e">
        <f>K38*#REF!</f>
        <v>#REF!</v>
      </c>
    </row>
    <row r="40" spans="1:14" s="14" customFormat="1" x14ac:dyDescent="0.2">
      <c r="A40" s="284" t="s">
        <v>171</v>
      </c>
      <c r="B40" s="284"/>
      <c r="C40" s="284"/>
      <c r="D40" s="34"/>
      <c r="E40" s="34"/>
      <c r="F40" s="34"/>
      <c r="G40" s="4"/>
      <c r="J40" s="238"/>
      <c r="K40" s="238"/>
    </row>
    <row r="41" spans="1:14" s="14" customFormat="1" x14ac:dyDescent="0.2">
      <c r="A41" s="161"/>
      <c r="B41" s="34"/>
      <c r="C41" s="262" t="s">
        <v>144</v>
      </c>
      <c r="D41" s="34"/>
      <c r="E41" s="262" t="s">
        <v>172</v>
      </c>
      <c r="F41" s="34"/>
      <c r="G41" s="95"/>
      <c r="J41" s="238"/>
      <c r="K41" s="238"/>
    </row>
    <row r="42" spans="1:14" s="14" customFormat="1" x14ac:dyDescent="0.2">
      <c r="A42" s="263"/>
      <c r="B42" s="30" t="s">
        <v>44</v>
      </c>
      <c r="C42" s="28">
        <v>0.76</v>
      </c>
      <c r="D42" s="110">
        <f>C42-E42</f>
        <v>3.0000000000000027E-2</v>
      </c>
      <c r="E42" s="28">
        <v>0.73</v>
      </c>
      <c r="F42" s="34"/>
      <c r="G42" s="4"/>
      <c r="J42" s="238"/>
      <c r="K42" s="238"/>
    </row>
    <row r="43" spans="1:14" s="14" customFormat="1" x14ac:dyDescent="0.2">
      <c r="A43" s="263"/>
      <c r="B43" s="30" t="s">
        <v>45</v>
      </c>
      <c r="C43" s="28">
        <v>1.51</v>
      </c>
      <c r="D43" s="110">
        <f t="shared" ref="D43:D114" si="12">C43-E43</f>
        <v>0.10000000000000009</v>
      </c>
      <c r="E43" s="28">
        <v>1.41</v>
      </c>
      <c r="F43" s="34"/>
      <c r="G43" s="4"/>
      <c r="J43" s="238"/>
      <c r="K43" s="238"/>
    </row>
    <row r="44" spans="1:14" s="14" customFormat="1" x14ac:dyDescent="0.2">
      <c r="A44" s="263"/>
      <c r="B44" s="30" t="s">
        <v>145</v>
      </c>
      <c r="C44" s="28">
        <v>0.85</v>
      </c>
      <c r="D44" s="110"/>
      <c r="E44" s="28"/>
      <c r="F44" s="34"/>
      <c r="G44" s="4"/>
      <c r="J44" s="238"/>
      <c r="K44" s="238"/>
    </row>
    <row r="45" spans="1:14" s="14" customFormat="1" x14ac:dyDescent="0.2">
      <c r="A45" s="263"/>
      <c r="B45" s="30" t="s">
        <v>9</v>
      </c>
      <c r="C45" s="28">
        <v>0.61</v>
      </c>
      <c r="D45" s="110">
        <f t="shared" si="12"/>
        <v>4.0000000000000036E-2</v>
      </c>
      <c r="E45" s="28">
        <v>0.56999999999999995</v>
      </c>
      <c r="F45" s="34"/>
      <c r="G45" s="4"/>
      <c r="J45" s="238"/>
      <c r="K45" s="238"/>
    </row>
    <row r="46" spans="1:14" s="14" customFormat="1" x14ac:dyDescent="0.2">
      <c r="A46" s="263"/>
      <c r="B46" s="30" t="s">
        <v>146</v>
      </c>
      <c r="C46" s="28">
        <v>0.85</v>
      </c>
      <c r="D46" s="110"/>
      <c r="E46" s="28"/>
      <c r="F46" s="34"/>
      <c r="G46" s="4"/>
      <c r="J46" s="238"/>
      <c r="K46" s="238"/>
    </row>
    <row r="47" spans="1:14" s="14" customFormat="1" x14ac:dyDescent="0.2">
      <c r="A47" s="263"/>
      <c r="B47" s="30" t="s">
        <v>46</v>
      </c>
      <c r="C47" s="28">
        <v>0.61</v>
      </c>
      <c r="D47" s="110">
        <f t="shared" si="12"/>
        <v>4.0000000000000036E-2</v>
      </c>
      <c r="E47" s="28">
        <v>0.56999999999999995</v>
      </c>
      <c r="F47" s="34"/>
      <c r="G47" s="4"/>
      <c r="J47" s="238"/>
      <c r="K47" s="238"/>
    </row>
    <row r="48" spans="1:14" s="14" customFormat="1" x14ac:dyDescent="0.2">
      <c r="A48" s="263"/>
      <c r="B48" s="30" t="s">
        <v>47</v>
      </c>
      <c r="C48" s="28">
        <v>0.61</v>
      </c>
      <c r="D48" s="110">
        <f t="shared" si="12"/>
        <v>4.0000000000000036E-2</v>
      </c>
      <c r="E48" s="28">
        <v>0.56999999999999995</v>
      </c>
      <c r="F48" s="34"/>
      <c r="G48" s="4"/>
      <c r="J48" s="238"/>
      <c r="K48" s="238"/>
    </row>
    <row r="49" spans="1:11" s="14" customFormat="1" x14ac:dyDescent="0.2">
      <c r="A49" s="263"/>
      <c r="B49" s="30" t="s">
        <v>173</v>
      </c>
      <c r="C49" s="28">
        <v>1.1000000000000001</v>
      </c>
      <c r="D49" s="110"/>
      <c r="E49" s="28"/>
      <c r="F49" s="34"/>
      <c r="G49" s="4"/>
      <c r="J49" s="238"/>
      <c r="K49" s="238"/>
    </row>
    <row r="50" spans="1:11" s="14" customFormat="1" x14ac:dyDescent="0.2">
      <c r="A50" s="263"/>
      <c r="B50" s="30" t="s">
        <v>174</v>
      </c>
      <c r="C50" s="28">
        <v>1.37</v>
      </c>
      <c r="D50" s="110"/>
      <c r="E50" s="28"/>
      <c r="F50" s="34"/>
      <c r="G50" s="4"/>
      <c r="J50" s="238"/>
      <c r="K50" s="238"/>
    </row>
    <row r="51" spans="1:11" s="14" customFormat="1" x14ac:dyDescent="0.2">
      <c r="A51" s="263"/>
      <c r="B51" s="30" t="s">
        <v>147</v>
      </c>
      <c r="C51" s="28">
        <v>2.41</v>
      </c>
      <c r="D51" s="110">
        <f t="shared" si="12"/>
        <v>0.14000000000000012</v>
      </c>
      <c r="E51" s="28">
        <v>2.27</v>
      </c>
      <c r="F51" s="34"/>
      <c r="G51" s="4"/>
      <c r="J51" s="238"/>
      <c r="K51" s="238"/>
    </row>
    <row r="52" spans="1:11" s="14" customFormat="1" x14ac:dyDescent="0.2">
      <c r="A52" s="263"/>
      <c r="B52" s="30" t="s">
        <v>17</v>
      </c>
      <c r="C52" s="28">
        <v>1.36</v>
      </c>
      <c r="D52" s="110">
        <f>C52-E52</f>
        <v>0.15000000000000013</v>
      </c>
      <c r="E52" s="28">
        <v>1.21</v>
      </c>
      <c r="F52" s="34"/>
      <c r="G52" s="4"/>
      <c r="J52" s="238"/>
      <c r="K52" s="238"/>
    </row>
    <row r="53" spans="1:11" s="14" customFormat="1" x14ac:dyDescent="0.2">
      <c r="A53" s="263"/>
      <c r="B53" s="30" t="s">
        <v>50</v>
      </c>
      <c r="C53" s="28">
        <v>0.9</v>
      </c>
      <c r="D53" s="110">
        <f>C53-E53</f>
        <v>0.9</v>
      </c>
      <c r="E53" s="28"/>
      <c r="F53" s="34"/>
      <c r="G53" s="4"/>
      <c r="J53" s="238"/>
      <c r="K53" s="238"/>
    </row>
    <row r="54" spans="1:11" s="14" customFormat="1" x14ac:dyDescent="0.2">
      <c r="A54" s="263"/>
      <c r="B54" s="30" t="s">
        <v>175</v>
      </c>
      <c r="C54" s="28">
        <v>1.29</v>
      </c>
      <c r="D54" s="110">
        <f>C54-E54</f>
        <v>5.0000000000000044E-2</v>
      </c>
      <c r="E54" s="28">
        <v>1.24</v>
      </c>
      <c r="F54" s="34"/>
      <c r="G54" s="4"/>
      <c r="J54" s="238"/>
      <c r="K54" s="238"/>
    </row>
    <row r="55" spans="1:11" s="14" customFormat="1" x14ac:dyDescent="0.2">
      <c r="A55" s="263" t="s">
        <v>52</v>
      </c>
      <c r="B55" s="30" t="s">
        <v>53</v>
      </c>
      <c r="C55" s="28">
        <v>2</v>
      </c>
      <c r="D55" s="110">
        <f t="shared" si="12"/>
        <v>2.0000000000000018E-2</v>
      </c>
      <c r="E55" s="28">
        <v>1.98</v>
      </c>
      <c r="F55" s="34"/>
      <c r="G55" s="4"/>
      <c r="J55" s="238"/>
      <c r="K55" s="238"/>
    </row>
    <row r="56" spans="1:11" s="14" customFormat="1" x14ac:dyDescent="0.2">
      <c r="A56" s="263" t="s">
        <v>8</v>
      </c>
      <c r="B56" s="30" t="s">
        <v>54</v>
      </c>
      <c r="C56" s="28">
        <v>1.57</v>
      </c>
      <c r="D56" s="110"/>
      <c r="E56" s="28">
        <v>1.46</v>
      </c>
      <c r="F56" s="34"/>
      <c r="G56" s="4"/>
      <c r="J56" s="238"/>
      <c r="K56" s="238"/>
    </row>
    <row r="57" spans="1:11" s="14" customFormat="1" x14ac:dyDescent="0.2">
      <c r="A57" s="263" t="s">
        <v>68</v>
      </c>
      <c r="B57" s="30" t="s">
        <v>53</v>
      </c>
      <c r="C57" s="28">
        <v>6.02</v>
      </c>
      <c r="D57" s="110">
        <f t="shared" si="12"/>
        <v>0.83999999999999986</v>
      </c>
      <c r="E57" s="28">
        <v>5.18</v>
      </c>
      <c r="F57" s="34"/>
      <c r="G57" s="4"/>
      <c r="J57" s="238"/>
      <c r="K57" s="238"/>
    </row>
    <row r="58" spans="1:11" s="14" customFormat="1" x14ac:dyDescent="0.2">
      <c r="A58" s="161" t="s">
        <v>16</v>
      </c>
      <c r="B58" s="14" t="s">
        <v>53</v>
      </c>
      <c r="C58" s="28">
        <v>6.49</v>
      </c>
      <c r="D58" s="110">
        <f t="shared" si="12"/>
        <v>0.54</v>
      </c>
      <c r="E58" s="28">
        <v>5.95</v>
      </c>
      <c r="F58" s="34"/>
      <c r="G58" s="4"/>
      <c r="J58" s="238"/>
      <c r="K58" s="238"/>
    </row>
    <row r="59" spans="1:11" s="14" customFormat="1" x14ac:dyDescent="0.2">
      <c r="A59" s="263" t="s">
        <v>55</v>
      </c>
      <c r="B59" s="30" t="s">
        <v>53</v>
      </c>
      <c r="C59" s="28">
        <v>1.98</v>
      </c>
      <c r="D59" s="110">
        <f t="shared" si="12"/>
        <v>8.0000000000000071E-2</v>
      </c>
      <c r="E59" s="28">
        <v>1.9</v>
      </c>
      <c r="F59" s="34"/>
      <c r="G59" s="4"/>
      <c r="J59" s="238"/>
      <c r="K59" s="238"/>
    </row>
    <row r="60" spans="1:11" s="14" customFormat="1" x14ac:dyDescent="0.2">
      <c r="A60" s="263"/>
      <c r="B60" s="30" t="s">
        <v>56</v>
      </c>
      <c r="C60" s="28">
        <v>0.91</v>
      </c>
      <c r="D60" s="110">
        <f t="shared" si="12"/>
        <v>3.0000000000000027E-2</v>
      </c>
      <c r="E60" s="28">
        <v>0.88</v>
      </c>
      <c r="F60" s="34"/>
      <c r="G60" s="4"/>
      <c r="J60" s="238"/>
      <c r="K60" s="238"/>
    </row>
    <row r="61" spans="1:11" s="14" customFormat="1" x14ac:dyDescent="0.2">
      <c r="A61" s="263"/>
      <c r="B61" s="30" t="s">
        <v>57</v>
      </c>
      <c r="C61" s="28">
        <v>0.92</v>
      </c>
      <c r="D61" s="110">
        <f t="shared" si="12"/>
        <v>4.0000000000000036E-2</v>
      </c>
      <c r="E61" s="28">
        <v>0.88</v>
      </c>
      <c r="F61" s="34"/>
      <c r="G61" s="4"/>
      <c r="J61" s="238"/>
      <c r="K61" s="238"/>
    </row>
    <row r="62" spans="1:11" s="14" customFormat="1" x14ac:dyDescent="0.2">
      <c r="A62" s="263"/>
      <c r="B62" s="30" t="s">
        <v>58</v>
      </c>
      <c r="C62" s="28">
        <v>1.51</v>
      </c>
      <c r="D62" s="110">
        <f t="shared" si="12"/>
        <v>0.10000000000000009</v>
      </c>
      <c r="E62" s="28">
        <v>1.41</v>
      </c>
      <c r="F62" s="34"/>
      <c r="G62" s="4"/>
      <c r="J62" s="238"/>
      <c r="K62" s="238"/>
    </row>
    <row r="63" spans="1:11" s="14" customFormat="1" x14ac:dyDescent="0.2">
      <c r="A63" s="263"/>
      <c r="B63" s="30" t="s">
        <v>148</v>
      </c>
      <c r="C63" s="28">
        <v>0.91</v>
      </c>
      <c r="D63" s="110"/>
      <c r="E63" s="28"/>
      <c r="F63" s="34"/>
      <c r="G63" s="4"/>
      <c r="J63" s="238"/>
      <c r="K63" s="238"/>
    </row>
    <row r="64" spans="1:11" s="14" customFormat="1" x14ac:dyDescent="0.2">
      <c r="A64" s="263"/>
      <c r="B64" s="30" t="s">
        <v>149</v>
      </c>
      <c r="C64" s="28">
        <v>1.62</v>
      </c>
      <c r="D64" s="110">
        <f t="shared" si="12"/>
        <v>0.35000000000000009</v>
      </c>
      <c r="E64" s="28">
        <v>1.27</v>
      </c>
      <c r="F64" s="34"/>
      <c r="G64" s="4"/>
      <c r="J64" s="238"/>
      <c r="K64" s="238"/>
    </row>
    <row r="65" spans="1:11" s="14" customFormat="1" x14ac:dyDescent="0.2">
      <c r="A65" s="263"/>
      <c r="B65" s="30" t="s">
        <v>59</v>
      </c>
      <c r="C65" s="28">
        <v>1.1000000000000001</v>
      </c>
      <c r="D65" s="110">
        <f t="shared" si="12"/>
        <v>1.1000000000000001</v>
      </c>
      <c r="E65" s="28"/>
      <c r="F65" s="34"/>
      <c r="G65" s="4"/>
      <c r="J65" s="238"/>
      <c r="K65" s="238"/>
    </row>
    <row r="66" spans="1:11" s="14" customFormat="1" x14ac:dyDescent="0.2">
      <c r="A66" s="263"/>
      <c r="B66" s="30" t="s">
        <v>60</v>
      </c>
      <c r="C66" s="28"/>
      <c r="D66" s="110"/>
      <c r="E66" s="28"/>
      <c r="F66" s="34"/>
      <c r="G66" s="4"/>
      <c r="J66" s="238"/>
      <c r="K66" s="238"/>
    </row>
    <row r="67" spans="1:11" s="14" customFormat="1" x14ac:dyDescent="0.2">
      <c r="A67" s="263"/>
      <c r="B67" s="264" t="s">
        <v>61</v>
      </c>
      <c r="C67" s="28">
        <v>0.79</v>
      </c>
      <c r="D67" s="110">
        <f t="shared" si="12"/>
        <v>6.0000000000000053E-2</v>
      </c>
      <c r="E67" s="28">
        <v>0.73</v>
      </c>
      <c r="F67" s="34"/>
      <c r="G67" s="4"/>
      <c r="J67" s="238"/>
      <c r="K67" s="238"/>
    </row>
    <row r="68" spans="1:11" s="14" customFormat="1" x14ac:dyDescent="0.2">
      <c r="A68" s="263"/>
      <c r="B68" s="30" t="s">
        <v>62</v>
      </c>
      <c r="C68" s="28">
        <v>2.42</v>
      </c>
      <c r="D68" s="110">
        <f t="shared" si="12"/>
        <v>2.0000000000000018E-2</v>
      </c>
      <c r="E68" s="28">
        <v>2.4</v>
      </c>
      <c r="F68" s="34"/>
      <c r="G68" s="4"/>
      <c r="J68" s="238"/>
      <c r="K68" s="238"/>
    </row>
    <row r="69" spans="1:11" s="14" customFormat="1" x14ac:dyDescent="0.2">
      <c r="A69" s="263"/>
      <c r="B69" s="30" t="s">
        <v>63</v>
      </c>
      <c r="C69" s="28">
        <v>0.56000000000000005</v>
      </c>
      <c r="D69" s="110">
        <f t="shared" si="12"/>
        <v>2.0000000000000018E-2</v>
      </c>
      <c r="E69" s="28">
        <v>0.54</v>
      </c>
      <c r="F69" s="34"/>
      <c r="G69" s="4"/>
      <c r="J69" s="238"/>
      <c r="K69" s="238"/>
    </row>
    <row r="70" spans="1:11" s="14" customFormat="1" x14ac:dyDescent="0.2">
      <c r="A70" s="263"/>
      <c r="B70" s="30" t="s">
        <v>150</v>
      </c>
      <c r="C70" s="28">
        <v>2.64</v>
      </c>
      <c r="D70" s="110">
        <f t="shared" si="12"/>
        <v>0.22999999999999998</v>
      </c>
      <c r="E70" s="28">
        <v>2.41</v>
      </c>
      <c r="F70" s="34"/>
      <c r="G70" s="4"/>
      <c r="J70" s="238"/>
      <c r="K70" s="238"/>
    </row>
    <row r="71" spans="1:11" s="14" customFormat="1" x14ac:dyDescent="0.2">
      <c r="A71" s="263"/>
      <c r="B71" s="30" t="s">
        <v>64</v>
      </c>
      <c r="C71" s="28">
        <v>0.67</v>
      </c>
      <c r="D71" s="110">
        <f t="shared" si="12"/>
        <v>7.0000000000000062E-2</v>
      </c>
      <c r="E71" s="28">
        <v>0.6</v>
      </c>
      <c r="F71" s="34"/>
      <c r="G71" s="4"/>
      <c r="J71" s="238"/>
      <c r="K71" s="238"/>
    </row>
    <row r="72" spans="1:11" s="14" customFormat="1" x14ac:dyDescent="0.2">
      <c r="A72" s="263" t="s">
        <v>68</v>
      </c>
      <c r="B72" s="30" t="s">
        <v>151</v>
      </c>
      <c r="C72" s="28">
        <v>2.13</v>
      </c>
      <c r="D72" s="110">
        <f t="shared" si="12"/>
        <v>0.15999999999999992</v>
      </c>
      <c r="E72" s="28">
        <v>1.97</v>
      </c>
      <c r="F72" s="34"/>
      <c r="G72" s="4"/>
      <c r="J72" s="238"/>
      <c r="K72" s="238"/>
    </row>
    <row r="73" spans="1:11" s="14" customFormat="1" x14ac:dyDescent="0.2">
      <c r="A73" s="263" t="s">
        <v>55</v>
      </c>
      <c r="B73" s="34" t="s">
        <v>151</v>
      </c>
      <c r="C73" s="28">
        <v>2.13</v>
      </c>
      <c r="D73" s="110">
        <f t="shared" si="12"/>
        <v>0.24</v>
      </c>
      <c r="E73" s="28">
        <v>1.89</v>
      </c>
      <c r="F73" s="34"/>
      <c r="G73" s="4"/>
      <c r="J73" s="238"/>
      <c r="K73" s="238"/>
    </row>
    <row r="74" spans="1:11" s="14" customFormat="1" x14ac:dyDescent="0.2">
      <c r="A74" s="263" t="s">
        <v>55</v>
      </c>
      <c r="B74" s="34" t="s">
        <v>65</v>
      </c>
      <c r="C74" s="28" t="s">
        <v>152</v>
      </c>
      <c r="D74" s="110"/>
      <c r="E74" s="28"/>
      <c r="F74" s="34"/>
      <c r="G74" s="4"/>
      <c r="J74" s="238"/>
      <c r="K74" s="238"/>
    </row>
    <row r="75" spans="1:11" s="14" customFormat="1" x14ac:dyDescent="0.2">
      <c r="A75" s="263"/>
      <c r="B75" s="34" t="s">
        <v>66</v>
      </c>
      <c r="C75" s="28">
        <v>1.9</v>
      </c>
      <c r="D75" s="110"/>
      <c r="E75" s="28"/>
      <c r="F75" s="34"/>
      <c r="G75" s="4"/>
      <c r="J75" s="238"/>
      <c r="K75" s="238"/>
    </row>
    <row r="76" spans="1:11" s="14" customFormat="1" x14ac:dyDescent="0.2">
      <c r="A76" s="265"/>
      <c r="B76" s="266" t="s">
        <v>153</v>
      </c>
      <c r="C76" s="28">
        <v>1.4</v>
      </c>
      <c r="D76" s="110">
        <f t="shared" si="12"/>
        <v>0.51999999999999991</v>
      </c>
      <c r="E76" s="28">
        <v>0.88</v>
      </c>
      <c r="F76" s="34"/>
      <c r="G76" s="4"/>
      <c r="J76" s="238"/>
      <c r="K76" s="238"/>
    </row>
    <row r="77" spans="1:11" s="14" customFormat="1" x14ac:dyDescent="0.2">
      <c r="A77" s="267" t="s">
        <v>14</v>
      </c>
      <c r="B77" s="30" t="s">
        <v>11</v>
      </c>
      <c r="C77" s="28">
        <v>1.07</v>
      </c>
      <c r="D77" s="110">
        <f t="shared" si="12"/>
        <v>3.0000000000000027E-2</v>
      </c>
      <c r="E77" s="28">
        <v>1.04</v>
      </c>
      <c r="F77" s="34"/>
      <c r="G77" s="4"/>
      <c r="J77" s="238"/>
      <c r="K77" s="238"/>
    </row>
    <row r="78" spans="1:11" s="14" customFormat="1" x14ac:dyDescent="0.2">
      <c r="A78" s="267" t="s">
        <v>12</v>
      </c>
      <c r="B78" s="30" t="s">
        <v>11</v>
      </c>
      <c r="C78" s="28">
        <v>1.0900000000000001</v>
      </c>
      <c r="D78" s="110">
        <f t="shared" si="12"/>
        <v>5.0000000000000044E-2</v>
      </c>
      <c r="E78" s="28">
        <v>1.04</v>
      </c>
      <c r="F78" s="34"/>
      <c r="G78" s="4"/>
      <c r="J78" s="238"/>
      <c r="K78" s="238"/>
    </row>
    <row r="79" spans="1:11" s="14" customFormat="1" x14ac:dyDescent="0.2">
      <c r="A79" s="267" t="s">
        <v>67</v>
      </c>
      <c r="B79" s="30" t="s">
        <v>11</v>
      </c>
      <c r="C79" s="28">
        <v>1.18</v>
      </c>
      <c r="D79" s="110">
        <f t="shared" si="12"/>
        <v>4.0000000000000036E-2</v>
      </c>
      <c r="E79" s="28">
        <v>1.1399999999999999</v>
      </c>
      <c r="F79" s="34"/>
      <c r="G79" s="4"/>
      <c r="J79" s="238"/>
      <c r="K79" s="238"/>
    </row>
    <row r="80" spans="1:11" s="14" customFormat="1" x14ac:dyDescent="0.2">
      <c r="A80" s="267" t="s">
        <v>68</v>
      </c>
      <c r="B80" s="30" t="s">
        <v>11</v>
      </c>
      <c r="C80" s="28">
        <v>1.18</v>
      </c>
      <c r="D80" s="110">
        <f t="shared" si="12"/>
        <v>4.0000000000000036E-2</v>
      </c>
      <c r="E80" s="28">
        <v>1.1399999999999999</v>
      </c>
      <c r="F80" s="34"/>
      <c r="G80" s="4"/>
      <c r="J80" s="238"/>
      <c r="K80" s="238"/>
    </row>
    <row r="81" spans="1:11" s="14" customFormat="1" x14ac:dyDescent="0.2">
      <c r="A81" s="267" t="s">
        <v>69</v>
      </c>
      <c r="B81" s="30" t="s">
        <v>11</v>
      </c>
      <c r="C81" s="28">
        <v>1.18</v>
      </c>
      <c r="D81" s="110">
        <f t="shared" si="12"/>
        <v>4.0000000000000036E-2</v>
      </c>
      <c r="E81" s="28">
        <v>1.1399999999999999</v>
      </c>
      <c r="F81" s="34"/>
      <c r="G81" s="4"/>
      <c r="J81" s="238"/>
      <c r="K81" s="238"/>
    </row>
    <row r="82" spans="1:11" s="14" customFormat="1" x14ac:dyDescent="0.2">
      <c r="A82" s="267" t="s">
        <v>55</v>
      </c>
      <c r="B82" s="30" t="s">
        <v>11</v>
      </c>
      <c r="C82" s="28">
        <v>1.18</v>
      </c>
      <c r="D82" s="110">
        <f t="shared" si="12"/>
        <v>4.0000000000000036E-2</v>
      </c>
      <c r="E82" s="28">
        <v>1.1399999999999999</v>
      </c>
      <c r="F82" s="34"/>
      <c r="G82" s="4"/>
      <c r="J82" s="238"/>
      <c r="K82" s="238"/>
    </row>
    <row r="83" spans="1:11" s="14" customFormat="1" x14ac:dyDescent="0.2">
      <c r="A83" s="268" t="s">
        <v>70</v>
      </c>
      <c r="B83" s="269" t="s">
        <v>11</v>
      </c>
      <c r="C83" s="28">
        <v>1.54</v>
      </c>
      <c r="D83" s="110">
        <f t="shared" si="12"/>
        <v>4.0000000000000036E-2</v>
      </c>
      <c r="E83" s="28">
        <v>1.5</v>
      </c>
      <c r="F83" s="34"/>
      <c r="G83" s="4"/>
      <c r="J83" s="238"/>
      <c r="K83" s="238"/>
    </row>
    <row r="84" spans="1:11" s="14" customFormat="1" x14ac:dyDescent="0.2">
      <c r="A84" s="263"/>
      <c r="B84" s="30" t="s">
        <v>18</v>
      </c>
      <c r="C84" s="28">
        <v>1.49</v>
      </c>
      <c r="D84" s="110">
        <f t="shared" si="12"/>
        <v>0.20999999999999996</v>
      </c>
      <c r="E84" s="28">
        <v>1.28</v>
      </c>
      <c r="F84" s="34"/>
      <c r="G84" s="4"/>
      <c r="J84" s="238"/>
      <c r="K84" s="238"/>
    </row>
    <row r="85" spans="1:11" s="14" customFormat="1" x14ac:dyDescent="0.2">
      <c r="A85" s="263"/>
      <c r="B85" s="30" t="s">
        <v>71</v>
      </c>
      <c r="C85" s="28">
        <v>0.64</v>
      </c>
      <c r="D85" s="110">
        <f t="shared" si="12"/>
        <v>7.0000000000000062E-2</v>
      </c>
      <c r="E85" s="28">
        <v>0.56999999999999995</v>
      </c>
      <c r="F85" s="34"/>
      <c r="G85" s="4"/>
      <c r="J85" s="238"/>
      <c r="K85" s="238"/>
    </row>
    <row r="86" spans="1:11" s="14" customFormat="1" x14ac:dyDescent="0.2">
      <c r="A86" s="263"/>
      <c r="B86" s="30" t="s">
        <v>72</v>
      </c>
      <c r="C86" s="28">
        <v>0.9</v>
      </c>
      <c r="D86" s="110">
        <f t="shared" si="12"/>
        <v>0.25</v>
      </c>
      <c r="E86" s="28">
        <v>0.65</v>
      </c>
      <c r="F86" s="34"/>
      <c r="G86" s="4"/>
      <c r="J86" s="238"/>
      <c r="K86" s="238"/>
    </row>
    <row r="87" spans="1:11" s="14" customFormat="1" x14ac:dyDescent="0.2">
      <c r="A87" s="263"/>
      <c r="B87" s="30" t="s">
        <v>73</v>
      </c>
      <c r="C87" s="28">
        <v>1.1200000000000001</v>
      </c>
      <c r="D87" s="110">
        <f t="shared" si="12"/>
        <v>0.12000000000000011</v>
      </c>
      <c r="E87" s="28">
        <v>1</v>
      </c>
      <c r="F87" s="34"/>
      <c r="G87" s="4"/>
      <c r="J87" s="238"/>
      <c r="K87" s="238"/>
    </row>
    <row r="88" spans="1:11" s="14" customFormat="1" x14ac:dyDescent="0.2">
      <c r="A88" s="263"/>
      <c r="B88" s="30" t="s">
        <v>74</v>
      </c>
      <c r="C88" s="28">
        <v>0.56999999999999995</v>
      </c>
      <c r="D88" s="110">
        <f t="shared" si="12"/>
        <v>1.9999999999999907E-2</v>
      </c>
      <c r="E88" s="28">
        <v>0.55000000000000004</v>
      </c>
      <c r="F88" s="34"/>
      <c r="G88" s="4"/>
      <c r="J88" s="238"/>
      <c r="K88" s="238"/>
    </row>
    <row r="89" spans="1:11" s="14" customFormat="1" x14ac:dyDescent="0.2">
      <c r="A89" s="263"/>
      <c r="B89" s="30" t="s">
        <v>154</v>
      </c>
      <c r="C89" s="28">
        <v>2.13</v>
      </c>
      <c r="D89" s="110">
        <f t="shared" si="12"/>
        <v>0.15999999999999992</v>
      </c>
      <c r="E89" s="28">
        <v>1.97</v>
      </c>
      <c r="F89" s="34"/>
      <c r="G89" s="4"/>
      <c r="J89" s="238"/>
      <c r="K89" s="238"/>
    </row>
    <row r="90" spans="1:11" s="14" customFormat="1" x14ac:dyDescent="0.2">
      <c r="A90" s="263"/>
      <c r="B90" s="30" t="s">
        <v>155</v>
      </c>
      <c r="C90" s="28"/>
      <c r="D90" s="110">
        <f t="shared" si="12"/>
        <v>-2.99</v>
      </c>
      <c r="E90" s="28">
        <v>2.99</v>
      </c>
      <c r="F90" s="34"/>
      <c r="G90" s="4"/>
      <c r="J90" s="238"/>
      <c r="K90" s="238"/>
    </row>
    <row r="91" spans="1:11" s="14" customFormat="1" x14ac:dyDescent="0.2">
      <c r="A91" s="263"/>
      <c r="B91" s="30" t="s">
        <v>76</v>
      </c>
      <c r="C91" s="28">
        <v>0.69</v>
      </c>
      <c r="D91" s="110">
        <f t="shared" si="12"/>
        <v>5.9999999999999942E-2</v>
      </c>
      <c r="E91" s="28">
        <v>0.63</v>
      </c>
      <c r="F91" s="34"/>
      <c r="G91" s="4"/>
      <c r="J91" s="238"/>
      <c r="K91" s="238"/>
    </row>
    <row r="92" spans="1:11" s="14" customFormat="1" x14ac:dyDescent="0.2">
      <c r="A92" s="263"/>
      <c r="B92" s="30" t="s">
        <v>156</v>
      </c>
      <c r="C92" s="28"/>
      <c r="D92" s="110"/>
      <c r="E92" s="28"/>
      <c r="F92" s="34"/>
      <c r="G92" s="4"/>
      <c r="J92" s="238"/>
      <c r="K92" s="238"/>
    </row>
    <row r="93" spans="1:11" s="14" customFormat="1" x14ac:dyDescent="0.2">
      <c r="A93" s="263"/>
      <c r="B93" s="34" t="s">
        <v>77</v>
      </c>
      <c r="C93" s="28">
        <v>1.19</v>
      </c>
      <c r="D93" s="110">
        <f t="shared" si="12"/>
        <v>0.1399999999999999</v>
      </c>
      <c r="E93" s="28">
        <v>1.05</v>
      </c>
      <c r="F93" s="34"/>
      <c r="G93" s="4"/>
      <c r="J93" s="238"/>
      <c r="K93" s="238"/>
    </row>
    <row r="94" spans="1:11" s="14" customFormat="1" x14ac:dyDescent="0.2">
      <c r="A94" s="263"/>
      <c r="B94" s="30" t="s">
        <v>13</v>
      </c>
      <c r="C94" s="28"/>
      <c r="D94" s="110">
        <f t="shared" si="12"/>
        <v>-1.21</v>
      </c>
      <c r="E94" s="28">
        <v>1.21</v>
      </c>
      <c r="F94" s="34"/>
      <c r="G94" s="4"/>
      <c r="J94" s="238"/>
      <c r="K94" s="238"/>
    </row>
    <row r="95" spans="1:11" s="14" customFormat="1" x14ac:dyDescent="0.2">
      <c r="A95" s="263"/>
      <c r="B95" s="30" t="s">
        <v>78</v>
      </c>
      <c r="C95" s="28">
        <v>0.83</v>
      </c>
      <c r="D95" s="110">
        <f t="shared" si="12"/>
        <v>-0.38</v>
      </c>
      <c r="E95" s="28">
        <v>1.21</v>
      </c>
      <c r="F95" s="34"/>
      <c r="G95" s="4"/>
      <c r="J95" s="238"/>
      <c r="K95" s="238"/>
    </row>
    <row r="96" spans="1:11" s="14" customFormat="1" x14ac:dyDescent="0.2">
      <c r="A96" s="263"/>
      <c r="B96" s="30" t="s">
        <v>157</v>
      </c>
      <c r="C96" s="28">
        <v>1.1000000000000001</v>
      </c>
      <c r="D96" s="110">
        <f t="shared" si="12"/>
        <v>0.16000000000000014</v>
      </c>
      <c r="E96" s="28">
        <v>0.94</v>
      </c>
      <c r="F96" s="34"/>
      <c r="G96" s="4"/>
      <c r="J96" s="238"/>
      <c r="K96" s="238"/>
    </row>
    <row r="97" spans="1:11" s="14" customFormat="1" x14ac:dyDescent="0.2">
      <c r="A97" s="263"/>
      <c r="B97" s="30" t="s">
        <v>158</v>
      </c>
      <c r="C97" s="28">
        <v>1.52</v>
      </c>
      <c r="D97" s="110"/>
      <c r="E97" s="28"/>
      <c r="F97" s="34"/>
      <c r="G97" s="4"/>
      <c r="J97" s="238"/>
      <c r="K97" s="238"/>
    </row>
    <row r="98" spans="1:11" s="14" customFormat="1" x14ac:dyDescent="0.2">
      <c r="A98" s="263" t="s">
        <v>52</v>
      </c>
      <c r="B98" s="30" t="s">
        <v>159</v>
      </c>
      <c r="C98" s="28">
        <v>0.93</v>
      </c>
      <c r="D98" s="110">
        <f t="shared" si="12"/>
        <v>9.000000000000008E-2</v>
      </c>
      <c r="E98" s="28">
        <v>0.84</v>
      </c>
      <c r="F98" s="34"/>
      <c r="G98" s="4"/>
      <c r="J98" s="238"/>
      <c r="K98" s="238"/>
    </row>
    <row r="99" spans="1:11" s="14" customFormat="1" x14ac:dyDescent="0.2">
      <c r="A99" s="263" t="s">
        <v>8</v>
      </c>
      <c r="B99" s="30" t="s">
        <v>80</v>
      </c>
      <c r="C99" s="28">
        <v>0.97</v>
      </c>
      <c r="D99" s="110"/>
      <c r="E99" s="28">
        <v>0.95</v>
      </c>
      <c r="F99" s="34"/>
      <c r="G99" s="4"/>
      <c r="J99" s="238"/>
      <c r="K99" s="238"/>
    </row>
    <row r="100" spans="1:11" s="14" customFormat="1" x14ac:dyDescent="0.2">
      <c r="A100" s="263"/>
      <c r="B100" s="30" t="s">
        <v>160</v>
      </c>
      <c r="C100" s="28">
        <v>1.04</v>
      </c>
      <c r="D100" s="110"/>
      <c r="E100" s="28"/>
      <c r="F100" s="34"/>
      <c r="G100" s="4"/>
      <c r="J100" s="238"/>
      <c r="K100" s="238"/>
    </row>
    <row r="101" spans="1:11" s="14" customFormat="1" x14ac:dyDescent="0.2">
      <c r="A101" s="263"/>
      <c r="B101" s="30" t="s">
        <v>81</v>
      </c>
      <c r="C101" s="28">
        <v>1.22</v>
      </c>
      <c r="D101" s="110">
        <f t="shared" si="12"/>
        <v>5.0000000000000044E-2</v>
      </c>
      <c r="E101" s="28">
        <v>1.17</v>
      </c>
      <c r="F101" s="34"/>
      <c r="G101" s="4"/>
      <c r="J101" s="238"/>
      <c r="K101" s="238"/>
    </row>
    <row r="102" spans="1:11" s="14" customFormat="1" x14ac:dyDescent="0.2">
      <c r="A102" s="4"/>
      <c r="B102" s="34"/>
      <c r="C102" s="28"/>
      <c r="D102" s="110"/>
      <c r="E102" s="28"/>
      <c r="F102" s="34"/>
      <c r="G102" s="4"/>
      <c r="J102" s="238"/>
      <c r="K102" s="238"/>
    </row>
    <row r="103" spans="1:11" s="14" customFormat="1" x14ac:dyDescent="0.2">
      <c r="A103" s="111"/>
      <c r="B103" s="112" t="s">
        <v>161</v>
      </c>
      <c r="C103" s="28">
        <v>0.45</v>
      </c>
      <c r="D103" s="110">
        <f t="shared" si="12"/>
        <v>2.0000000000000018E-2</v>
      </c>
      <c r="E103" s="28">
        <v>0.43</v>
      </c>
      <c r="F103" s="34"/>
      <c r="G103" s="4"/>
      <c r="J103" s="238"/>
      <c r="K103" s="238"/>
    </row>
    <row r="104" spans="1:11" s="14" customFormat="1" x14ac:dyDescent="0.2">
      <c r="A104" s="111"/>
      <c r="B104" s="112" t="s">
        <v>82</v>
      </c>
      <c r="C104" s="28">
        <v>0.88</v>
      </c>
      <c r="D104" s="110">
        <f t="shared" si="12"/>
        <v>5.0000000000000044E-2</v>
      </c>
      <c r="E104" s="28">
        <v>0.83</v>
      </c>
      <c r="F104" s="34"/>
      <c r="G104" s="4"/>
      <c r="J104" s="238"/>
      <c r="K104" s="238"/>
    </row>
    <row r="105" spans="1:11" s="14" customFormat="1" x14ac:dyDescent="0.2">
      <c r="A105" s="111"/>
      <c r="B105" s="112" t="s">
        <v>162</v>
      </c>
      <c r="C105" s="28">
        <v>0.08</v>
      </c>
      <c r="D105" s="110">
        <f t="shared" si="12"/>
        <v>9.999999999999995E-3</v>
      </c>
      <c r="E105" s="28">
        <v>7.0000000000000007E-2</v>
      </c>
      <c r="F105" s="34"/>
      <c r="G105" s="4"/>
      <c r="J105" s="238"/>
      <c r="K105" s="238"/>
    </row>
    <row r="106" spans="1:11" s="14" customFormat="1" x14ac:dyDescent="0.2">
      <c r="A106" s="108"/>
      <c r="B106" s="109" t="s">
        <v>163</v>
      </c>
      <c r="C106" s="28">
        <v>0.89</v>
      </c>
      <c r="D106" s="110">
        <f t="shared" si="12"/>
        <v>2.0000000000000018E-2</v>
      </c>
      <c r="E106" s="28">
        <v>0.87</v>
      </c>
      <c r="F106" s="34"/>
      <c r="G106" s="4"/>
      <c r="J106" s="238"/>
      <c r="K106" s="238"/>
    </row>
    <row r="107" spans="1:11" s="14" customFormat="1" x14ac:dyDescent="0.2">
      <c r="A107" s="108"/>
      <c r="B107" s="109" t="s">
        <v>84</v>
      </c>
      <c r="C107" s="28">
        <v>1.1100000000000001</v>
      </c>
      <c r="D107" s="110"/>
      <c r="E107" s="28"/>
      <c r="F107" s="34"/>
      <c r="G107" s="4"/>
      <c r="J107" s="238"/>
      <c r="K107" s="238"/>
    </row>
    <row r="108" spans="1:11" s="14" customFormat="1" x14ac:dyDescent="0.2">
      <c r="A108" s="108"/>
      <c r="B108" s="109" t="s">
        <v>85</v>
      </c>
      <c r="C108" s="28">
        <v>1.78</v>
      </c>
      <c r="D108" s="110"/>
      <c r="E108" s="28"/>
      <c r="F108" s="34"/>
      <c r="G108" s="4"/>
      <c r="J108" s="238"/>
      <c r="K108" s="238"/>
    </row>
    <row r="109" spans="1:11" s="14" customFormat="1" x14ac:dyDescent="0.2">
      <c r="A109" s="111"/>
      <c r="B109" s="112" t="s">
        <v>86</v>
      </c>
      <c r="C109" s="28">
        <v>0.65</v>
      </c>
      <c r="D109" s="110">
        <f t="shared" si="12"/>
        <v>2.0000000000000018E-2</v>
      </c>
      <c r="E109" s="28">
        <v>0.63</v>
      </c>
      <c r="F109" s="34"/>
      <c r="G109" s="4"/>
      <c r="J109" s="238"/>
      <c r="K109" s="238"/>
    </row>
    <row r="110" spans="1:11" s="14" customFormat="1" x14ac:dyDescent="0.2">
      <c r="A110" s="111"/>
      <c r="B110" s="112" t="s">
        <v>87</v>
      </c>
      <c r="C110" s="28">
        <v>0.39</v>
      </c>
      <c r="D110" s="110">
        <f t="shared" si="12"/>
        <v>1.0000000000000009E-2</v>
      </c>
      <c r="E110" s="28">
        <v>0.38</v>
      </c>
      <c r="F110" s="34"/>
      <c r="G110" s="4"/>
      <c r="J110" s="238"/>
      <c r="K110" s="238"/>
    </row>
    <row r="111" spans="1:11" s="14" customFormat="1" x14ac:dyDescent="0.2">
      <c r="A111" s="111"/>
      <c r="B111" s="112" t="s">
        <v>91</v>
      </c>
      <c r="C111" s="28">
        <v>1.77</v>
      </c>
      <c r="D111" s="110">
        <f t="shared" si="12"/>
        <v>2.0000000000000018E-2</v>
      </c>
      <c r="E111" s="28">
        <v>1.75</v>
      </c>
      <c r="F111" s="34"/>
      <c r="G111" s="4"/>
      <c r="J111" s="238"/>
      <c r="K111" s="238"/>
    </row>
    <row r="112" spans="1:11" s="14" customFormat="1" x14ac:dyDescent="0.2">
      <c r="A112" s="111"/>
      <c r="B112" s="112" t="s">
        <v>88</v>
      </c>
      <c r="C112" s="28">
        <v>0.9</v>
      </c>
      <c r="D112" s="110">
        <f t="shared" si="12"/>
        <v>2.0000000000000018E-2</v>
      </c>
      <c r="E112" s="28">
        <v>0.88</v>
      </c>
      <c r="F112" s="34"/>
      <c r="G112" s="4"/>
      <c r="J112" s="238"/>
      <c r="K112" s="238"/>
    </row>
    <row r="113" spans="1:11" s="14" customFormat="1" x14ac:dyDescent="0.2">
      <c r="A113" s="111"/>
      <c r="B113" s="112" t="s">
        <v>92</v>
      </c>
      <c r="C113" s="28">
        <v>0.73</v>
      </c>
      <c r="D113" s="110">
        <f t="shared" si="12"/>
        <v>1.0000000000000009E-2</v>
      </c>
      <c r="E113" s="28">
        <v>0.72</v>
      </c>
      <c r="F113" s="34"/>
      <c r="G113" s="4"/>
      <c r="J113" s="238"/>
      <c r="K113" s="238"/>
    </row>
    <row r="114" spans="1:11" s="14" customFormat="1" x14ac:dyDescent="0.2">
      <c r="A114" s="111"/>
      <c r="B114" s="112" t="s">
        <v>93</v>
      </c>
      <c r="C114" s="28">
        <v>0.17</v>
      </c>
      <c r="D114" s="110">
        <f t="shared" si="12"/>
        <v>1.0000000000000009E-2</v>
      </c>
      <c r="E114" s="28">
        <v>0.16</v>
      </c>
      <c r="F114" s="34"/>
      <c r="G114" s="4"/>
      <c r="J114" s="238"/>
      <c r="K114" s="238"/>
    </row>
    <row r="115" spans="1:11" s="2" customFormat="1" x14ac:dyDescent="0.2">
      <c r="A115" s="111"/>
      <c r="B115" s="112" t="s">
        <v>94</v>
      </c>
      <c r="C115" s="28">
        <v>0.34</v>
      </c>
      <c r="D115" s="110">
        <f t="shared" ref="D115:D124" si="13">C115-E115</f>
        <v>1.0000000000000009E-2</v>
      </c>
      <c r="E115" s="28">
        <v>0.33</v>
      </c>
      <c r="F115" s="34"/>
      <c r="G115" s="116"/>
      <c r="H115" s="14"/>
      <c r="I115" s="14"/>
      <c r="J115" s="238"/>
      <c r="K115" s="238"/>
    </row>
    <row r="116" spans="1:11" s="2" customFormat="1" x14ac:dyDescent="0.2">
      <c r="A116" s="111"/>
      <c r="B116" s="112" t="s">
        <v>95</v>
      </c>
      <c r="C116" s="28">
        <v>0.97</v>
      </c>
      <c r="D116" s="110">
        <f t="shared" si="13"/>
        <v>3.0000000000000027E-2</v>
      </c>
      <c r="E116" s="28">
        <v>0.94</v>
      </c>
      <c r="F116" s="34"/>
      <c r="G116" s="4"/>
      <c r="H116" s="14"/>
      <c r="I116" s="14"/>
      <c r="J116" s="238"/>
      <c r="K116" s="238"/>
    </row>
    <row r="117" spans="1:11" s="2" customFormat="1" x14ac:dyDescent="0.2">
      <c r="A117" s="111"/>
      <c r="B117" s="112" t="s">
        <v>96</v>
      </c>
      <c r="C117" s="28">
        <v>0.88</v>
      </c>
      <c r="D117" s="110">
        <f t="shared" si="13"/>
        <v>2.0000000000000018E-2</v>
      </c>
      <c r="E117" s="28">
        <v>0.86</v>
      </c>
      <c r="F117" s="113"/>
      <c r="G117" s="4"/>
      <c r="H117" s="14"/>
      <c r="I117" s="14"/>
      <c r="J117" s="238"/>
      <c r="K117" s="238"/>
    </row>
    <row r="118" spans="1:11" s="2" customFormat="1" x14ac:dyDescent="0.2">
      <c r="A118" s="111"/>
      <c r="B118" s="112" t="s">
        <v>97</v>
      </c>
      <c r="C118" s="28">
        <v>0.46</v>
      </c>
      <c r="D118" s="110">
        <f t="shared" si="13"/>
        <v>-0.13999999999999996</v>
      </c>
      <c r="E118" s="28">
        <v>0.6</v>
      </c>
      <c r="F118" s="14"/>
      <c r="G118" s="4"/>
      <c r="H118" s="14"/>
      <c r="I118" s="14"/>
      <c r="J118" s="238"/>
      <c r="K118" s="238"/>
    </row>
    <row r="119" spans="1:11" s="2" customFormat="1" x14ac:dyDescent="0.2">
      <c r="A119" s="111"/>
      <c r="B119" s="112" t="s">
        <v>19</v>
      </c>
      <c r="C119" s="28">
        <v>0.25</v>
      </c>
      <c r="D119" s="110">
        <f t="shared" si="13"/>
        <v>0.03</v>
      </c>
      <c r="E119" s="28">
        <v>0.22</v>
      </c>
      <c r="F119" s="14"/>
      <c r="G119" s="4"/>
      <c r="H119" s="14"/>
      <c r="I119" s="14"/>
      <c r="J119" s="238"/>
      <c r="K119" s="238"/>
    </row>
    <row r="120" spans="1:11" s="2" customFormat="1" x14ac:dyDescent="0.2">
      <c r="A120" s="111"/>
      <c r="B120" s="112" t="s">
        <v>89</v>
      </c>
      <c r="C120" s="28">
        <v>1.78</v>
      </c>
      <c r="D120" s="110">
        <f t="shared" si="13"/>
        <v>4.0000000000000036E-2</v>
      </c>
      <c r="E120" s="28">
        <v>1.74</v>
      </c>
      <c r="J120" s="236"/>
      <c r="K120" s="236"/>
    </row>
    <row r="121" spans="1:11" s="14" customFormat="1" x14ac:dyDescent="0.2">
      <c r="A121" s="111"/>
      <c r="B121" s="112" t="s">
        <v>98</v>
      </c>
      <c r="C121" s="28">
        <v>0.51</v>
      </c>
      <c r="D121" s="110">
        <f t="shared" si="13"/>
        <v>1.0000000000000009E-2</v>
      </c>
      <c r="E121" s="28">
        <v>0.5</v>
      </c>
      <c r="F121" s="2"/>
      <c r="G121" s="2"/>
      <c r="H121" s="2"/>
      <c r="I121" s="2"/>
      <c r="J121" s="236"/>
      <c r="K121" s="236"/>
    </row>
    <row r="122" spans="1:11" s="14" customFormat="1" x14ac:dyDescent="0.2">
      <c r="A122" s="111"/>
      <c r="B122" s="112" t="s">
        <v>99</v>
      </c>
      <c r="C122" s="28">
        <v>0.47</v>
      </c>
      <c r="D122" s="110">
        <f t="shared" si="13"/>
        <v>0</v>
      </c>
      <c r="E122" s="28">
        <v>0.47</v>
      </c>
      <c r="F122" s="2"/>
      <c r="G122" s="2"/>
      <c r="H122" s="2"/>
      <c r="I122" s="2"/>
      <c r="J122" s="236"/>
      <c r="K122" s="236"/>
    </row>
    <row r="123" spans="1:11" s="14" customFormat="1" x14ac:dyDescent="0.2">
      <c r="A123" s="111"/>
      <c r="B123" s="112" t="s">
        <v>100</v>
      </c>
      <c r="C123" s="28">
        <v>0.78</v>
      </c>
      <c r="D123" s="110">
        <f t="shared" si="13"/>
        <v>8.0000000000000071E-2</v>
      </c>
      <c r="E123" s="28">
        <v>0.7</v>
      </c>
      <c r="F123" s="2"/>
      <c r="G123" s="2"/>
      <c r="H123" s="2"/>
      <c r="I123" s="2"/>
      <c r="J123" s="236"/>
      <c r="K123" s="236"/>
    </row>
    <row r="124" spans="1:11" s="14" customFormat="1" x14ac:dyDescent="0.2">
      <c r="A124" s="111"/>
      <c r="B124" s="112" t="s">
        <v>90</v>
      </c>
      <c r="C124" s="28">
        <v>0.9</v>
      </c>
      <c r="D124" s="110">
        <f t="shared" si="13"/>
        <v>0.25</v>
      </c>
      <c r="E124" s="28">
        <v>0.65</v>
      </c>
      <c r="F124" s="2"/>
      <c r="G124" s="2"/>
      <c r="H124" s="2"/>
      <c r="I124" s="2"/>
      <c r="J124" s="236"/>
      <c r="K124" s="236"/>
    </row>
    <row r="125" spans="1:11" s="14" customFormat="1" x14ac:dyDescent="0.2">
      <c r="A125" s="113"/>
      <c r="B125" s="113"/>
      <c r="C125" s="114"/>
      <c r="D125" s="113"/>
      <c r="E125" s="114"/>
      <c r="F125" s="2"/>
      <c r="G125" s="2"/>
      <c r="H125" s="2"/>
      <c r="I125" s="2"/>
      <c r="J125" s="236"/>
      <c r="K125" s="236"/>
    </row>
    <row r="126" spans="1:11" s="14" customFormat="1" x14ac:dyDescent="0.2">
      <c r="A126" s="113"/>
      <c r="B126" s="113"/>
      <c r="C126" s="114"/>
      <c r="D126" s="113"/>
      <c r="E126" s="113"/>
      <c r="F126" s="34"/>
      <c r="G126" s="34"/>
      <c r="H126" s="34"/>
      <c r="I126" s="34"/>
      <c r="J126" s="253"/>
      <c r="K126" s="253"/>
    </row>
    <row r="127" spans="1:11" x14ac:dyDescent="0.2">
      <c r="A127" s="34"/>
      <c r="B127" s="112" t="s">
        <v>101</v>
      </c>
      <c r="C127" s="34"/>
      <c r="D127" s="34"/>
      <c r="E127" s="34"/>
    </row>
    <row r="128" spans="1:11" x14ac:dyDescent="0.2">
      <c r="A128" s="34"/>
      <c r="B128" s="112" t="s">
        <v>102</v>
      </c>
      <c r="C128" s="34">
        <v>7.17</v>
      </c>
      <c r="D128" s="34"/>
      <c r="E128" s="34"/>
    </row>
    <row r="129" spans="1:5" x14ac:dyDescent="0.2">
      <c r="A129" s="34"/>
      <c r="B129" s="112" t="s">
        <v>103</v>
      </c>
      <c r="C129" s="34">
        <v>11.75</v>
      </c>
      <c r="D129" s="34"/>
      <c r="E129" s="34"/>
    </row>
    <row r="130" spans="1:5" x14ac:dyDescent="0.2">
      <c r="A130" s="34"/>
      <c r="B130" s="112" t="s">
        <v>21</v>
      </c>
      <c r="C130" s="34">
        <v>4.7</v>
      </c>
      <c r="D130" s="34"/>
      <c r="E130" s="34"/>
    </row>
    <row r="131" spans="1:5" x14ac:dyDescent="0.2">
      <c r="A131" s="34"/>
      <c r="B131" s="112" t="s">
        <v>23</v>
      </c>
      <c r="C131" s="34">
        <v>5.52</v>
      </c>
      <c r="D131" s="34"/>
      <c r="E131" s="34"/>
    </row>
    <row r="132" spans="1:5" x14ac:dyDescent="0.2">
      <c r="A132" s="34"/>
      <c r="B132" s="112" t="s">
        <v>104</v>
      </c>
      <c r="C132" s="34">
        <v>6.96</v>
      </c>
      <c r="D132" s="34"/>
      <c r="E132" s="34"/>
    </row>
    <row r="133" spans="1:5" x14ac:dyDescent="0.2">
      <c r="A133" s="34"/>
      <c r="B133" s="112" t="s">
        <v>105</v>
      </c>
      <c r="C133" s="34">
        <v>7</v>
      </c>
      <c r="D133" s="34"/>
      <c r="E133" s="34"/>
    </row>
  </sheetData>
  <mergeCells count="2">
    <mergeCell ref="A39:C39"/>
    <mergeCell ref="A40:C40"/>
  </mergeCells>
  <conditionalFormatting sqref="D40:D126">
    <cfRule type="cellIs" dxfId="9" priority="1" operator="lessThan">
      <formula>-0.05</formula>
    </cfRule>
    <cfRule type="cellIs" dxfId="8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BDD2-25DB-4917-9F3A-F15EBCF2C32F}">
  <sheetPr>
    <pageSetUpPr fitToPage="1"/>
  </sheetPr>
  <dimension ref="A1:N126"/>
  <sheetViews>
    <sheetView zoomScaleNormal="100" zoomScaleSheetLayoutView="100" workbookViewId="0">
      <selection activeCell="C12" sqref="C12"/>
    </sheetView>
  </sheetViews>
  <sheetFormatPr baseColWidth="10" defaultColWidth="11.5" defaultRowHeight="14" x14ac:dyDescent="0.2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5"/>
  </cols>
  <sheetData>
    <row r="1" spans="1:14" x14ac:dyDescent="0.2">
      <c r="A1" s="1" t="s">
        <v>111</v>
      </c>
      <c r="B1" s="2" t="s">
        <v>0</v>
      </c>
      <c r="D1" s="3" t="s">
        <v>1</v>
      </c>
      <c r="F1" s="3" t="s">
        <v>2</v>
      </c>
      <c r="H1" s="3" t="s">
        <v>3</v>
      </c>
      <c r="J1" s="4" t="s">
        <v>4</v>
      </c>
      <c r="L1" s="2"/>
      <c r="M1" s="2"/>
    </row>
    <row r="2" spans="1:14" x14ac:dyDescent="0.2">
      <c r="A2" s="6"/>
      <c r="C2" s="7" t="s">
        <v>5</v>
      </c>
      <c r="D2" s="8" t="str">
        <f>CONCATENATE(A1,"s")</f>
        <v>BDBs</v>
      </c>
      <c r="E2" s="9"/>
      <c r="F2" s="8" t="str">
        <f>CONCATENATE(A1,"d")</f>
        <v>BDBd</v>
      </c>
      <c r="G2" s="9"/>
      <c r="H2" s="8" t="str">
        <f>CONCATENATE(A1,"p")</f>
        <v>BDBp</v>
      </c>
      <c r="I2" s="5"/>
      <c r="J2" s="10" t="str">
        <f>CONCATENATE(A1,"e")</f>
        <v>BDBe</v>
      </c>
      <c r="K2" s="5"/>
      <c r="L2" s="2"/>
      <c r="M2" s="2"/>
      <c r="N2" s="2"/>
    </row>
    <row r="3" spans="1:14" x14ac:dyDescent="0.2">
      <c r="B3" s="2" t="s">
        <v>6</v>
      </c>
      <c r="D3" s="11"/>
      <c r="E3" s="12">
        <v>59</v>
      </c>
      <c r="F3" s="5"/>
      <c r="G3" s="12">
        <f>E3+15</f>
        <v>74</v>
      </c>
      <c r="H3" s="5"/>
      <c r="I3" s="13">
        <f>G3+15</f>
        <v>89</v>
      </c>
      <c r="J3" s="14"/>
      <c r="K3" s="13">
        <f>I3+15</f>
        <v>104</v>
      </c>
      <c r="L3" s="2"/>
      <c r="M3" s="2"/>
      <c r="N3" s="2"/>
    </row>
    <row r="4" spans="1:14" ht="15" thickBot="1" x14ac:dyDescent="0.25">
      <c r="B4" s="15" t="s">
        <v>7</v>
      </c>
      <c r="D4" s="11"/>
      <c r="E4" s="16">
        <f>E3+10</f>
        <v>69</v>
      </c>
      <c r="F4" s="17"/>
      <c r="G4" s="16">
        <f>G3+10</f>
        <v>84</v>
      </c>
      <c r="H4" s="17"/>
      <c r="I4" s="16">
        <f>I3+10</f>
        <v>99</v>
      </c>
      <c r="J4" s="17"/>
      <c r="K4" s="16">
        <f>K3+10</f>
        <v>114</v>
      </c>
      <c r="L4" s="2"/>
      <c r="M4" s="2"/>
      <c r="N4" s="2"/>
    </row>
    <row r="5" spans="1:14" x14ac:dyDescent="0.2">
      <c r="A5" s="18" t="s">
        <v>8</v>
      </c>
      <c r="B5" s="19" t="s">
        <v>9</v>
      </c>
      <c r="C5" s="20">
        <v>0.7</v>
      </c>
      <c r="D5" s="21">
        <v>4</v>
      </c>
      <c r="E5" s="20">
        <f>C5*D5</f>
        <v>2.8</v>
      </c>
      <c r="F5" s="21">
        <v>4</v>
      </c>
      <c r="G5" s="20">
        <f t="shared" ref="G5:G16" si="0">C5*F5</f>
        <v>2.8</v>
      </c>
      <c r="H5" s="21">
        <v>4</v>
      </c>
      <c r="I5" s="20">
        <f t="shared" ref="I5:I16" si="1">C5*H5</f>
        <v>2.8</v>
      </c>
      <c r="J5" s="21">
        <v>5</v>
      </c>
      <c r="K5" s="22">
        <f>C5*J5</f>
        <v>3.5</v>
      </c>
      <c r="L5" s="2"/>
      <c r="M5" s="2"/>
      <c r="N5" s="2"/>
    </row>
    <row r="6" spans="1:14" x14ac:dyDescent="0.2">
      <c r="A6" s="23" t="s">
        <v>10</v>
      </c>
      <c r="B6" s="24" t="s">
        <v>11</v>
      </c>
      <c r="C6" s="25">
        <v>1.18</v>
      </c>
      <c r="D6" s="26">
        <v>2</v>
      </c>
      <c r="E6" s="25">
        <f>C6*D6</f>
        <v>2.36</v>
      </c>
      <c r="F6" s="26">
        <v>3</v>
      </c>
      <c r="G6" s="25">
        <f t="shared" si="0"/>
        <v>3.54</v>
      </c>
      <c r="H6" s="26">
        <v>4</v>
      </c>
      <c r="I6" s="25">
        <f t="shared" si="1"/>
        <v>4.72</v>
      </c>
      <c r="J6" s="26">
        <v>5</v>
      </c>
      <c r="K6" s="27">
        <f t="shared" ref="K6:K16" si="2">C6*J6</f>
        <v>5.8999999999999995</v>
      </c>
      <c r="L6" s="2"/>
      <c r="M6" s="2"/>
      <c r="N6" s="2"/>
    </row>
    <row r="7" spans="1:14" x14ac:dyDescent="0.2">
      <c r="A7" s="23" t="s">
        <v>12</v>
      </c>
      <c r="B7" s="24" t="s">
        <v>13</v>
      </c>
      <c r="C7" s="28">
        <v>1.28</v>
      </c>
      <c r="D7" s="29">
        <v>2</v>
      </c>
      <c r="E7" s="25">
        <f>C7*D7</f>
        <v>2.56</v>
      </c>
      <c r="F7" s="29">
        <v>2</v>
      </c>
      <c r="G7" s="25">
        <f t="shared" si="0"/>
        <v>2.56</v>
      </c>
      <c r="H7" s="29">
        <v>3</v>
      </c>
      <c r="I7" s="25">
        <f t="shared" si="1"/>
        <v>3.84</v>
      </c>
      <c r="J7" s="26">
        <v>4</v>
      </c>
      <c r="K7" s="27">
        <f t="shared" si="2"/>
        <v>5.12</v>
      </c>
      <c r="L7" s="2"/>
      <c r="M7" s="2"/>
      <c r="N7" s="2"/>
    </row>
    <row r="8" spans="1:14" x14ac:dyDescent="0.2">
      <c r="A8" s="23" t="s">
        <v>14</v>
      </c>
      <c r="B8" s="30" t="s">
        <v>15</v>
      </c>
      <c r="C8" s="25">
        <v>1.67</v>
      </c>
      <c r="D8" s="31">
        <v>1</v>
      </c>
      <c r="E8" s="25">
        <f t="shared" ref="E8:E16" si="3">C8*D8</f>
        <v>1.67</v>
      </c>
      <c r="F8" s="29">
        <v>2</v>
      </c>
      <c r="G8" s="25">
        <f t="shared" si="0"/>
        <v>3.34</v>
      </c>
      <c r="H8" s="29">
        <v>2</v>
      </c>
      <c r="I8" s="25">
        <f t="shared" si="1"/>
        <v>3.34</v>
      </c>
      <c r="J8" s="26">
        <v>3</v>
      </c>
      <c r="K8" s="27">
        <f t="shared" si="2"/>
        <v>5.01</v>
      </c>
      <c r="L8" s="2"/>
      <c r="M8" s="2"/>
      <c r="N8" s="2"/>
    </row>
    <row r="9" spans="1:14" x14ac:dyDescent="0.2">
      <c r="A9" s="32" t="s">
        <v>16</v>
      </c>
      <c r="B9" s="30" t="s">
        <v>17</v>
      </c>
      <c r="C9" s="25">
        <v>1.38</v>
      </c>
      <c r="D9" s="31">
        <v>1</v>
      </c>
      <c r="E9" s="25">
        <f>C9*D9</f>
        <v>1.38</v>
      </c>
      <c r="F9" s="31">
        <v>1</v>
      </c>
      <c r="G9" s="25">
        <f>C9*F9</f>
        <v>1.38</v>
      </c>
      <c r="H9" s="31">
        <v>2</v>
      </c>
      <c r="I9" s="25">
        <f>C9*H9</f>
        <v>2.76</v>
      </c>
      <c r="J9" s="26">
        <v>2</v>
      </c>
      <c r="K9" s="27">
        <f>C9*J9</f>
        <v>2.76</v>
      </c>
      <c r="L9" s="2"/>
      <c r="M9" s="2"/>
      <c r="N9" s="2"/>
    </row>
    <row r="10" spans="1:14" x14ac:dyDescent="0.2">
      <c r="A10" s="33" t="s">
        <v>12</v>
      </c>
      <c r="B10" s="34" t="s">
        <v>18</v>
      </c>
      <c r="C10" s="25">
        <v>1</v>
      </c>
      <c r="D10" s="26">
        <v>0</v>
      </c>
      <c r="E10" s="25">
        <f t="shared" si="3"/>
        <v>0</v>
      </c>
      <c r="F10" s="26">
        <v>2</v>
      </c>
      <c r="G10" s="25">
        <f t="shared" si="0"/>
        <v>2</v>
      </c>
      <c r="H10" s="29">
        <v>2</v>
      </c>
      <c r="I10" s="25">
        <f t="shared" si="1"/>
        <v>2</v>
      </c>
      <c r="J10" s="26">
        <v>3</v>
      </c>
      <c r="K10" s="27">
        <f>C10*J10</f>
        <v>3</v>
      </c>
      <c r="L10" s="2"/>
      <c r="M10" s="2"/>
      <c r="N10" s="2"/>
    </row>
    <row r="11" spans="1:14" x14ac:dyDescent="0.2">
      <c r="A11" s="35"/>
      <c r="B11" s="36" t="s">
        <v>19</v>
      </c>
      <c r="C11" s="37">
        <v>0.26</v>
      </c>
      <c r="D11" s="38">
        <v>3</v>
      </c>
      <c r="E11" s="39">
        <f t="shared" si="3"/>
        <v>0.78</v>
      </c>
      <c r="F11" s="38">
        <v>3</v>
      </c>
      <c r="G11" s="39">
        <f t="shared" si="0"/>
        <v>0.78</v>
      </c>
      <c r="H11" s="38">
        <v>3</v>
      </c>
      <c r="I11" s="39">
        <f t="shared" si="1"/>
        <v>0.78</v>
      </c>
      <c r="J11" s="40">
        <v>3</v>
      </c>
      <c r="K11" s="41">
        <f t="shared" si="2"/>
        <v>0.78</v>
      </c>
      <c r="L11" s="2"/>
      <c r="M11" s="2"/>
      <c r="N11" s="2"/>
    </row>
    <row r="12" spans="1:14" s="2" customFormat="1" x14ac:dyDescent="0.2">
      <c r="A12" s="42"/>
      <c r="C12" s="43"/>
      <c r="D12" s="44"/>
      <c r="E12" s="25">
        <f t="shared" si="3"/>
        <v>0</v>
      </c>
      <c r="F12" s="44"/>
      <c r="G12" s="25">
        <f t="shared" si="0"/>
        <v>0</v>
      </c>
      <c r="H12" s="29"/>
      <c r="I12" s="25">
        <f t="shared" si="1"/>
        <v>0</v>
      </c>
      <c r="J12" s="26"/>
      <c r="K12" s="27">
        <f t="shared" si="2"/>
        <v>0</v>
      </c>
    </row>
    <row r="13" spans="1:14" x14ac:dyDescent="0.2">
      <c r="A13" s="45"/>
      <c r="B13" s="5"/>
      <c r="C13" s="5"/>
      <c r="D13" s="46"/>
      <c r="E13" s="25">
        <f t="shared" si="3"/>
        <v>0</v>
      </c>
      <c r="F13" s="46"/>
      <c r="G13" s="25">
        <f t="shared" si="0"/>
        <v>0</v>
      </c>
      <c r="H13" s="26"/>
      <c r="I13" s="25">
        <f t="shared" si="1"/>
        <v>0</v>
      </c>
      <c r="J13" s="26"/>
      <c r="K13" s="27">
        <f t="shared" si="2"/>
        <v>0</v>
      </c>
      <c r="L13" s="2"/>
      <c r="M13" s="2"/>
      <c r="N13" s="2"/>
    </row>
    <row r="14" spans="1:14" s="2" customFormat="1" x14ac:dyDescent="0.2">
      <c r="A14" s="42"/>
      <c r="C14" s="43"/>
      <c r="D14" s="44"/>
      <c r="E14" s="25">
        <f t="shared" si="3"/>
        <v>0</v>
      </c>
      <c r="F14" s="44"/>
      <c r="G14" s="25">
        <f t="shared" si="0"/>
        <v>0</v>
      </c>
      <c r="H14" s="29"/>
      <c r="I14" s="25">
        <f t="shared" si="1"/>
        <v>0</v>
      </c>
      <c r="J14" s="26"/>
      <c r="K14" s="27">
        <f t="shared" si="2"/>
        <v>0</v>
      </c>
    </row>
    <row r="15" spans="1:14" x14ac:dyDescent="0.2">
      <c r="A15" s="47" t="s">
        <v>20</v>
      </c>
      <c r="B15" s="48" t="s">
        <v>21</v>
      </c>
      <c r="C15" s="49">
        <v>5.12</v>
      </c>
      <c r="D15" s="50">
        <v>1</v>
      </c>
      <c r="E15" s="51">
        <f t="shared" si="3"/>
        <v>5.12</v>
      </c>
      <c r="F15" s="50">
        <v>1</v>
      </c>
      <c r="G15" s="51">
        <f t="shared" si="0"/>
        <v>5.12</v>
      </c>
      <c r="H15" s="52"/>
      <c r="I15" s="51">
        <f t="shared" si="1"/>
        <v>0</v>
      </c>
      <c r="J15" s="52"/>
      <c r="K15" s="53">
        <f t="shared" si="2"/>
        <v>0</v>
      </c>
      <c r="L15" s="2"/>
      <c r="M15" s="2"/>
      <c r="N15" s="2"/>
    </row>
    <row r="16" spans="1:14" ht="15" thickBot="1" x14ac:dyDescent="0.25">
      <c r="A16" s="54" t="s">
        <v>22</v>
      </c>
      <c r="B16" s="55" t="s">
        <v>23</v>
      </c>
      <c r="C16" s="56">
        <v>5.94</v>
      </c>
      <c r="D16" s="57"/>
      <c r="E16" s="58">
        <f t="shared" si="3"/>
        <v>0</v>
      </c>
      <c r="F16" s="57"/>
      <c r="G16" s="58">
        <f t="shared" si="0"/>
        <v>0</v>
      </c>
      <c r="H16" s="57">
        <v>1</v>
      </c>
      <c r="I16" s="58">
        <f t="shared" si="1"/>
        <v>5.94</v>
      </c>
      <c r="J16" s="59">
        <v>1</v>
      </c>
      <c r="K16" s="60">
        <f t="shared" si="2"/>
        <v>5.94</v>
      </c>
      <c r="L16" s="2"/>
      <c r="M16" s="2"/>
      <c r="N16" s="2"/>
    </row>
    <row r="17" spans="1:14" x14ac:dyDescent="0.2">
      <c r="A17" s="61"/>
      <c r="B17" s="61" t="s">
        <v>24</v>
      </c>
      <c r="C17" s="62"/>
      <c r="E17" s="63">
        <f>SUM(E5:E16)</f>
        <v>16.669999999999998</v>
      </c>
      <c r="F17" s="64"/>
      <c r="G17" s="63">
        <f>SUM(G5:G16)</f>
        <v>21.520000000000003</v>
      </c>
      <c r="H17" s="64"/>
      <c r="I17" s="63">
        <f>SUM(I5:I16)</f>
        <v>26.180000000000003</v>
      </c>
      <c r="J17" s="64"/>
      <c r="K17" s="63">
        <f>SUM(K5:K16)</f>
        <v>32.01</v>
      </c>
      <c r="L17" s="64"/>
      <c r="M17" s="2"/>
      <c r="N17" s="2"/>
    </row>
    <row r="18" spans="1:14" x14ac:dyDescent="0.2">
      <c r="B18" s="2" t="s">
        <v>25</v>
      </c>
      <c r="D18" s="11"/>
      <c r="E18" s="43">
        <f>E3</f>
        <v>59</v>
      </c>
      <c r="F18" s="11"/>
      <c r="G18" s="43">
        <f>G3</f>
        <v>74</v>
      </c>
      <c r="H18" s="11"/>
      <c r="I18" s="43">
        <f>I3</f>
        <v>89</v>
      </c>
      <c r="J18" s="11"/>
      <c r="K18" s="43">
        <f>K3</f>
        <v>104</v>
      </c>
      <c r="L18" s="2"/>
      <c r="M18" s="2"/>
      <c r="N18" s="2"/>
    </row>
    <row r="19" spans="1:14" x14ac:dyDescent="0.2">
      <c r="B19" s="2" t="s">
        <v>26</v>
      </c>
      <c r="C19" s="65">
        <v>0.71</v>
      </c>
      <c r="D19" s="11"/>
      <c r="E19" s="43">
        <f>E18*$C19</f>
        <v>41.89</v>
      </c>
      <c r="F19" s="11"/>
      <c r="G19" s="43">
        <f>G18*$C19</f>
        <v>52.54</v>
      </c>
      <c r="H19" s="11"/>
      <c r="I19" s="43">
        <f>I18*$C19</f>
        <v>63.19</v>
      </c>
      <c r="J19" s="11"/>
      <c r="K19" s="43">
        <f>K18*$C19</f>
        <v>73.84</v>
      </c>
      <c r="L19" s="2"/>
      <c r="M19" s="2"/>
      <c r="N19" s="2"/>
    </row>
    <row r="20" spans="1:14" x14ac:dyDescent="0.2">
      <c r="B20" s="2" t="s">
        <v>27</v>
      </c>
      <c r="C20" s="66">
        <v>0.5</v>
      </c>
      <c r="D20" s="11"/>
      <c r="E20" s="67">
        <f>E19*$C20</f>
        <v>20.945</v>
      </c>
      <c r="F20" s="11"/>
      <c r="G20" s="67">
        <f>G19*$C20</f>
        <v>26.27</v>
      </c>
      <c r="H20" s="11"/>
      <c r="I20" s="67">
        <f>I19*$C20</f>
        <v>31.594999999999999</v>
      </c>
      <c r="J20" s="11"/>
      <c r="K20" s="67">
        <f>K19*$C20</f>
        <v>36.92</v>
      </c>
      <c r="L20" s="2"/>
      <c r="M20" s="2"/>
      <c r="N20" s="2"/>
    </row>
    <row r="21" spans="1:14" x14ac:dyDescent="0.2">
      <c r="B21" s="2" t="s">
        <v>28</v>
      </c>
      <c r="C21" s="66">
        <v>0.5</v>
      </c>
      <c r="D21" s="11"/>
      <c r="E21" s="43">
        <f>E19*$C21</f>
        <v>20.945</v>
      </c>
      <c r="F21" s="11"/>
      <c r="G21" s="43">
        <f>G19*$C21</f>
        <v>26.27</v>
      </c>
      <c r="H21" s="11"/>
      <c r="I21" s="43">
        <f>I19*$C21</f>
        <v>31.594999999999999</v>
      </c>
      <c r="J21" s="11"/>
      <c r="K21" s="43">
        <f>K19*$C21</f>
        <v>36.92</v>
      </c>
      <c r="L21" s="2"/>
      <c r="M21" s="2"/>
      <c r="N21" s="2"/>
    </row>
    <row r="22" spans="1:14" x14ac:dyDescent="0.2">
      <c r="B22" s="68" t="s">
        <v>29</v>
      </c>
      <c r="C22" s="69"/>
      <c r="D22" s="11"/>
      <c r="E22" s="43">
        <f>E19-E17</f>
        <v>25.220000000000002</v>
      </c>
      <c r="F22" s="11"/>
      <c r="G22" s="43">
        <f>G19-G17</f>
        <v>31.019999999999996</v>
      </c>
      <c r="H22" s="11"/>
      <c r="I22" s="43">
        <f>I19-I17</f>
        <v>37.009999999999991</v>
      </c>
      <c r="J22" s="11"/>
      <c r="K22" s="43">
        <f>K19-K17</f>
        <v>41.830000000000005</v>
      </c>
      <c r="L22" s="2"/>
      <c r="M22" s="2"/>
      <c r="N22" s="2"/>
    </row>
    <row r="23" spans="1:14" x14ac:dyDescent="0.2">
      <c r="B23" s="68" t="s">
        <v>30</v>
      </c>
      <c r="C23" s="70">
        <v>-0.1</v>
      </c>
      <c r="D23" s="11"/>
      <c r="E23" s="43">
        <f>E18*C23</f>
        <v>-5.9</v>
      </c>
      <c r="F23" s="11"/>
      <c r="G23" s="43">
        <f>G18*C23</f>
        <v>-7.4</v>
      </c>
      <c r="H23" s="11"/>
      <c r="I23" s="43">
        <f>I18*C23</f>
        <v>-8.9</v>
      </c>
      <c r="J23" s="11"/>
      <c r="K23" s="43">
        <f>K18*C23</f>
        <v>-10.4</v>
      </c>
      <c r="L23" s="2"/>
      <c r="M23" s="2"/>
      <c r="N23" s="2"/>
    </row>
    <row r="24" spans="1:14" x14ac:dyDescent="0.2">
      <c r="B24" s="68" t="s">
        <v>31</v>
      </c>
      <c r="C24" s="71">
        <v>-2.75</v>
      </c>
      <c r="D24" s="11"/>
      <c r="E24" s="43">
        <f>C24</f>
        <v>-2.75</v>
      </c>
      <c r="F24" s="11"/>
      <c r="G24" s="43">
        <f>C24</f>
        <v>-2.75</v>
      </c>
      <c r="H24" s="11"/>
      <c r="I24" s="43">
        <f>C24</f>
        <v>-2.75</v>
      </c>
      <c r="J24" s="11"/>
      <c r="K24" s="43">
        <f>E24</f>
        <v>-2.75</v>
      </c>
      <c r="L24" s="2"/>
      <c r="M24" s="2"/>
      <c r="N24" s="2"/>
    </row>
    <row r="25" spans="1:14" x14ac:dyDescent="0.2">
      <c r="B25" s="68" t="s">
        <v>32</v>
      </c>
      <c r="C25" s="71">
        <v>-4.99</v>
      </c>
      <c r="D25" s="11"/>
      <c r="E25" s="43">
        <f>C25</f>
        <v>-4.99</v>
      </c>
      <c r="F25" s="11"/>
      <c r="G25" s="43">
        <f>C25</f>
        <v>-4.99</v>
      </c>
      <c r="H25" s="11"/>
      <c r="I25" s="43">
        <f>C25</f>
        <v>-4.99</v>
      </c>
      <c r="J25" s="11"/>
      <c r="K25" s="43">
        <f>E25</f>
        <v>-4.99</v>
      </c>
      <c r="L25" s="2"/>
      <c r="M25" s="2"/>
      <c r="N25" s="2"/>
    </row>
    <row r="26" spans="1:14" x14ac:dyDescent="0.2">
      <c r="A26" s="34"/>
      <c r="B26" s="72" t="s">
        <v>33</v>
      </c>
      <c r="C26" s="73">
        <v>-3</v>
      </c>
      <c r="D26" s="74"/>
      <c r="E26" s="75">
        <f>C26</f>
        <v>-3</v>
      </c>
      <c r="F26" s="74"/>
      <c r="G26" s="75">
        <f>C26</f>
        <v>-3</v>
      </c>
      <c r="H26" s="74"/>
      <c r="I26" s="75">
        <f>C26</f>
        <v>-3</v>
      </c>
      <c r="J26" s="74"/>
      <c r="K26" s="75">
        <f>E26</f>
        <v>-3</v>
      </c>
      <c r="L26" s="2"/>
      <c r="M26" s="2"/>
      <c r="N26" s="2"/>
    </row>
    <row r="27" spans="1:14" x14ac:dyDescent="0.2">
      <c r="A27" s="34"/>
      <c r="B27" s="76" t="s">
        <v>34</v>
      </c>
      <c r="C27" s="77"/>
      <c r="D27" s="74"/>
      <c r="E27" s="75">
        <f>SUM(E22:E26)</f>
        <v>8.58</v>
      </c>
      <c r="F27" s="34"/>
      <c r="G27" s="75">
        <f>SUM(G22:G26)</f>
        <v>12.879999999999997</v>
      </c>
      <c r="H27" s="34"/>
      <c r="I27" s="75">
        <f>SUM(I22:I26)</f>
        <v>17.36999999999999</v>
      </c>
      <c r="J27" s="34"/>
      <c r="K27" s="75">
        <f>SUM(K22:K26)</f>
        <v>20.690000000000005</v>
      </c>
      <c r="L27" s="2"/>
      <c r="M27" s="2"/>
      <c r="N27" s="2"/>
    </row>
    <row r="28" spans="1:14" x14ac:dyDescent="0.2">
      <c r="A28" s="34"/>
      <c r="B28" s="34" t="s">
        <v>35</v>
      </c>
      <c r="C28" s="34"/>
      <c r="D28" s="78"/>
      <c r="E28" s="79">
        <f>E27/E18</f>
        <v>0.14542372881355933</v>
      </c>
      <c r="F28" s="34"/>
      <c r="G28" s="79">
        <f>G27/G18</f>
        <v>0.17405405405405402</v>
      </c>
      <c r="H28" s="34"/>
      <c r="I28" s="79">
        <f>I27/I18</f>
        <v>0.19516853932584258</v>
      </c>
      <c r="J28" s="34"/>
      <c r="K28" s="79">
        <f>K27/K18</f>
        <v>0.19894230769230775</v>
      </c>
      <c r="L28" s="2"/>
      <c r="M28" s="2"/>
      <c r="N28" s="2"/>
    </row>
    <row r="29" spans="1:14" x14ac:dyDescent="0.2">
      <c r="A29" s="34"/>
      <c r="B29" s="34"/>
      <c r="C29" s="34"/>
      <c r="D29" s="78"/>
      <c r="E29" s="78"/>
      <c r="F29" s="78"/>
      <c r="G29" s="78"/>
      <c r="H29" s="78"/>
      <c r="I29" s="78"/>
      <c r="J29" s="78"/>
      <c r="K29" s="78"/>
      <c r="L29" s="2"/>
      <c r="M29" s="2"/>
      <c r="N29" s="2"/>
    </row>
    <row r="30" spans="1:14" x14ac:dyDescent="0.2">
      <c r="A30" s="34"/>
      <c r="B30" s="80" t="s">
        <v>36</v>
      </c>
      <c r="C30" s="81"/>
      <c r="D30" s="82"/>
      <c r="E30" s="83">
        <f>E17/E18</f>
        <v>0.28254237288135592</v>
      </c>
      <c r="F30" s="81"/>
      <c r="G30" s="83">
        <f>G17/G18</f>
        <v>0.29081081081081084</v>
      </c>
      <c r="H30" s="81"/>
      <c r="I30" s="84">
        <f>I17/I18</f>
        <v>0.29415730337078655</v>
      </c>
      <c r="J30" s="81"/>
      <c r="K30" s="84">
        <f>K17/K18</f>
        <v>0.30778846153846151</v>
      </c>
      <c r="L30" s="2"/>
      <c r="M30" s="2"/>
      <c r="N30" s="2"/>
    </row>
    <row r="31" spans="1:14" x14ac:dyDescent="0.2">
      <c r="D31" s="85"/>
      <c r="E31" s="86"/>
      <c r="G31" s="86"/>
      <c r="I31" s="86"/>
      <c r="K31" s="86"/>
      <c r="L31" s="87"/>
      <c r="M31" s="87"/>
      <c r="N31" s="2"/>
    </row>
    <row r="32" spans="1:14" x14ac:dyDescent="0.2">
      <c r="C32" s="5"/>
      <c r="D32" s="88" t="s">
        <v>37</v>
      </c>
      <c r="E32" s="89" t="s">
        <v>38</v>
      </c>
      <c r="F32" s="88" t="s">
        <v>37</v>
      </c>
      <c r="G32" s="89" t="s">
        <v>38</v>
      </c>
      <c r="H32" s="88" t="s">
        <v>37</v>
      </c>
      <c r="I32" s="89" t="s">
        <v>38</v>
      </c>
      <c r="J32" s="88" t="s">
        <v>37</v>
      </c>
      <c r="K32" s="89" t="s">
        <v>38</v>
      </c>
      <c r="L32" s="87"/>
      <c r="M32" s="87"/>
      <c r="N32" s="2"/>
    </row>
    <row r="33" spans="1:14" x14ac:dyDescent="0.2">
      <c r="C33" s="90" t="s">
        <v>39</v>
      </c>
      <c r="D33" s="91">
        <v>13</v>
      </c>
      <c r="E33" s="92">
        <f>D33*2.54</f>
        <v>33.020000000000003</v>
      </c>
      <c r="F33" s="91">
        <v>14</v>
      </c>
      <c r="G33" s="92">
        <f>F33*2.54</f>
        <v>35.56</v>
      </c>
      <c r="H33" s="91">
        <v>14</v>
      </c>
      <c r="I33" s="92">
        <f>H33*2.54</f>
        <v>35.56</v>
      </c>
      <c r="J33" s="91"/>
      <c r="K33" s="92">
        <f>J33*2.54</f>
        <v>0</v>
      </c>
      <c r="L33" s="87"/>
      <c r="M33" s="87"/>
      <c r="N33" s="2"/>
    </row>
    <row r="34" spans="1:14" x14ac:dyDescent="0.2">
      <c r="C34" s="90" t="s">
        <v>40</v>
      </c>
      <c r="D34" s="91">
        <v>12</v>
      </c>
      <c r="E34" s="92">
        <f>D34*2.54</f>
        <v>30.48</v>
      </c>
      <c r="F34" s="91">
        <v>13</v>
      </c>
      <c r="G34" s="92">
        <f>F34*2.54</f>
        <v>33.020000000000003</v>
      </c>
      <c r="H34" s="91">
        <v>15</v>
      </c>
      <c r="I34" s="92">
        <f>H34*2.54</f>
        <v>38.1</v>
      </c>
      <c r="J34" s="91"/>
      <c r="K34" s="92">
        <f>J34*2.54</f>
        <v>0</v>
      </c>
    </row>
    <row r="35" spans="1:14" s="14" customForma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4" s="14" customFormat="1" x14ac:dyDescent="0.2">
      <c r="A36" s="5"/>
      <c r="B36" s="5"/>
      <c r="C36" s="2"/>
      <c r="D36" s="2"/>
      <c r="E36" s="2"/>
      <c r="F36" s="2"/>
      <c r="G36" s="2"/>
      <c r="H36" s="2"/>
      <c r="I36" s="2"/>
      <c r="J36" s="2"/>
      <c r="K36" s="2"/>
    </row>
    <row r="37" spans="1:14" s="14" customFormat="1" x14ac:dyDescent="0.2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</row>
    <row r="38" spans="1:14" s="14" customFormat="1" x14ac:dyDescent="0.2">
      <c r="A38" s="5"/>
      <c r="B38" s="5"/>
      <c r="C38" s="5"/>
      <c r="D38" s="5"/>
      <c r="E38" s="93">
        <v>0.4</v>
      </c>
      <c r="F38" s="2"/>
      <c r="G38" s="93">
        <v>0.4</v>
      </c>
      <c r="H38" s="2"/>
      <c r="I38" s="93">
        <v>0.2</v>
      </c>
      <c r="J38" s="2"/>
      <c r="K38" s="93">
        <v>0.2</v>
      </c>
    </row>
    <row r="39" spans="1:14" s="14" customFormat="1" x14ac:dyDescent="0.2">
      <c r="A39" s="281"/>
      <c r="B39" s="282"/>
      <c r="C39" s="282"/>
      <c r="D39" s="2"/>
      <c r="E39" s="43" t="e">
        <f>E38*#REF!</f>
        <v>#REF!</v>
      </c>
      <c r="F39" s="2"/>
      <c r="G39" s="43" t="e">
        <f>G38*#REF!</f>
        <v>#REF!</v>
      </c>
      <c r="H39" s="2"/>
      <c r="I39" s="43" t="e">
        <f>I38*#REF!</f>
        <v>#REF!</v>
      </c>
      <c r="J39" s="2"/>
      <c r="K39" s="43" t="e">
        <f>K38*#REF!</f>
        <v>#REF!</v>
      </c>
    </row>
    <row r="40" spans="1:14" s="14" customFormat="1" x14ac:dyDescent="0.2">
      <c r="A40" s="283" t="s">
        <v>41</v>
      </c>
      <c r="B40" s="283"/>
      <c r="C40" s="283"/>
      <c r="D40" s="2"/>
      <c r="E40" s="2"/>
      <c r="F40" s="34"/>
      <c r="G40" s="4"/>
    </row>
    <row r="41" spans="1:14" s="14" customFormat="1" x14ac:dyDescent="0.2">
      <c r="A41" s="88"/>
      <c r="B41" s="2"/>
      <c r="C41" s="94" t="s">
        <v>42</v>
      </c>
      <c r="D41" s="2"/>
      <c r="E41" s="94" t="s">
        <v>43</v>
      </c>
      <c r="F41" s="34"/>
      <c r="G41" s="95"/>
    </row>
    <row r="42" spans="1:14" s="14" customFormat="1" x14ac:dyDescent="0.2">
      <c r="A42" s="96"/>
      <c r="B42" s="24" t="s">
        <v>44</v>
      </c>
      <c r="C42" s="25">
        <v>0.62</v>
      </c>
      <c r="D42" s="97">
        <f>C42-E42</f>
        <v>-0.29000000000000004</v>
      </c>
      <c r="E42" s="25">
        <v>0.91</v>
      </c>
      <c r="F42" s="34"/>
      <c r="G42" s="4"/>
    </row>
    <row r="43" spans="1:14" s="14" customFormat="1" x14ac:dyDescent="0.2">
      <c r="A43" s="96"/>
      <c r="B43" s="24" t="s">
        <v>45</v>
      </c>
      <c r="C43" s="25">
        <v>1.47</v>
      </c>
      <c r="D43" s="97">
        <f t="shared" ref="D43:D106" si="4">C43-E43</f>
        <v>-7.0000000000000062E-2</v>
      </c>
      <c r="E43" s="25">
        <v>1.54</v>
      </c>
      <c r="F43" s="34"/>
      <c r="G43" s="4"/>
    </row>
    <row r="44" spans="1:14" s="14" customFormat="1" x14ac:dyDescent="0.2">
      <c r="A44" s="96"/>
      <c r="B44" s="24" t="s">
        <v>9</v>
      </c>
      <c r="C44" s="25">
        <v>0.63</v>
      </c>
      <c r="D44" s="97">
        <f t="shared" si="4"/>
        <v>-0.12</v>
      </c>
      <c r="E44" s="25">
        <v>0.75</v>
      </c>
      <c r="F44" s="34"/>
      <c r="G44" s="4"/>
    </row>
    <row r="45" spans="1:14" s="14" customFormat="1" x14ac:dyDescent="0.2">
      <c r="A45" s="96"/>
      <c r="B45" s="24" t="s">
        <v>46</v>
      </c>
      <c r="C45" s="25">
        <v>0.63</v>
      </c>
      <c r="D45" s="97">
        <f t="shared" si="4"/>
        <v>-0.12</v>
      </c>
      <c r="E45" s="25">
        <v>0.75</v>
      </c>
      <c r="F45" s="34"/>
      <c r="G45" s="4"/>
    </row>
    <row r="46" spans="1:14" s="14" customFormat="1" x14ac:dyDescent="0.2">
      <c r="A46" s="96"/>
      <c r="B46" s="24" t="s">
        <v>47</v>
      </c>
      <c r="C46" s="25">
        <v>0.63</v>
      </c>
      <c r="D46" s="97">
        <f t="shared" si="4"/>
        <v>-0.12</v>
      </c>
      <c r="E46" s="25">
        <v>0.75</v>
      </c>
      <c r="F46" s="34"/>
      <c r="G46" s="4"/>
    </row>
    <row r="47" spans="1:14" s="14" customFormat="1" x14ac:dyDescent="0.2">
      <c r="A47" s="96"/>
      <c r="B47" s="24" t="s">
        <v>17</v>
      </c>
      <c r="C47" s="25">
        <v>1.28</v>
      </c>
      <c r="D47" s="97">
        <f>C47-E47</f>
        <v>-0.32000000000000006</v>
      </c>
      <c r="E47" s="25">
        <v>1.6</v>
      </c>
      <c r="F47" s="34"/>
      <c r="G47" s="4"/>
    </row>
    <row r="48" spans="1:14" s="14" customFormat="1" x14ac:dyDescent="0.2">
      <c r="A48" s="96"/>
      <c r="B48" s="24" t="s">
        <v>48</v>
      </c>
      <c r="C48" s="25">
        <v>1.06</v>
      </c>
      <c r="D48" s="97">
        <f>C48-E48</f>
        <v>-0.43999999999999995</v>
      </c>
      <c r="E48" s="25">
        <v>1.5</v>
      </c>
      <c r="F48" s="34"/>
      <c r="G48" s="4"/>
    </row>
    <row r="49" spans="1:7" s="14" customFormat="1" x14ac:dyDescent="0.2">
      <c r="A49" s="96"/>
      <c r="B49" s="24" t="s">
        <v>49</v>
      </c>
      <c r="C49" s="25">
        <v>1.26</v>
      </c>
      <c r="D49" s="97">
        <f>C49-E49</f>
        <v>-0.92000000000000015</v>
      </c>
      <c r="E49" s="25">
        <v>2.1800000000000002</v>
      </c>
      <c r="F49" s="34"/>
      <c r="G49" s="4"/>
    </row>
    <row r="50" spans="1:7" s="14" customFormat="1" x14ac:dyDescent="0.2">
      <c r="A50" s="96"/>
      <c r="B50" s="24" t="s">
        <v>50</v>
      </c>
      <c r="C50" s="25">
        <v>0.84</v>
      </c>
      <c r="D50" s="97">
        <f>C50-E50</f>
        <v>-0.13</v>
      </c>
      <c r="E50" s="25">
        <v>0.97</v>
      </c>
      <c r="F50" s="34"/>
      <c r="G50" s="4"/>
    </row>
    <row r="51" spans="1:7" s="14" customFormat="1" x14ac:dyDescent="0.2">
      <c r="A51" s="96"/>
      <c r="B51" s="97" t="s">
        <v>51</v>
      </c>
      <c r="C51" s="25">
        <v>1.1399999999999999</v>
      </c>
      <c r="D51" s="97">
        <f>C51-E51</f>
        <v>-0.3600000000000001</v>
      </c>
      <c r="E51" s="25">
        <v>1.5</v>
      </c>
      <c r="F51" s="34"/>
      <c r="G51" s="4"/>
    </row>
    <row r="52" spans="1:7" s="14" customFormat="1" x14ac:dyDescent="0.2">
      <c r="A52" s="96" t="s">
        <v>52</v>
      </c>
      <c r="B52" s="24" t="s">
        <v>53</v>
      </c>
      <c r="C52" s="25">
        <v>2.2999999999999998</v>
      </c>
      <c r="D52" s="97">
        <f t="shared" si="4"/>
        <v>2.0000000000000018E-2</v>
      </c>
      <c r="E52" s="25">
        <v>2.2799999999999998</v>
      </c>
      <c r="F52" s="34"/>
      <c r="G52" s="4"/>
    </row>
    <row r="53" spans="1:7" s="14" customFormat="1" x14ac:dyDescent="0.2">
      <c r="A53" s="96" t="s">
        <v>8</v>
      </c>
      <c r="B53" s="24" t="s">
        <v>54</v>
      </c>
      <c r="C53" s="25">
        <v>1.69</v>
      </c>
      <c r="D53" s="97">
        <f t="shared" si="4"/>
        <v>5.0000000000000044E-2</v>
      </c>
      <c r="E53" s="25">
        <v>1.64</v>
      </c>
      <c r="F53" s="34"/>
      <c r="G53" s="4"/>
    </row>
    <row r="54" spans="1:7" s="14" customFormat="1" x14ac:dyDescent="0.2">
      <c r="A54" s="96" t="s">
        <v>55</v>
      </c>
      <c r="B54" s="24" t="s">
        <v>53</v>
      </c>
      <c r="C54" s="25">
        <v>2.14</v>
      </c>
      <c r="D54" s="97">
        <f t="shared" si="4"/>
        <v>0</v>
      </c>
      <c r="E54" s="25">
        <v>2.14</v>
      </c>
      <c r="F54" s="34"/>
      <c r="G54" s="4"/>
    </row>
    <row r="55" spans="1:7" s="14" customFormat="1" x14ac:dyDescent="0.2">
      <c r="A55" s="96"/>
      <c r="B55" s="24" t="s">
        <v>56</v>
      </c>
      <c r="C55" s="25">
        <v>0.77</v>
      </c>
      <c r="D55" s="97">
        <f t="shared" si="4"/>
        <v>-0.13</v>
      </c>
      <c r="E55" s="25">
        <v>0.9</v>
      </c>
      <c r="F55" s="34"/>
      <c r="G55" s="4"/>
    </row>
    <row r="56" spans="1:7" s="14" customFormat="1" x14ac:dyDescent="0.2">
      <c r="A56" s="96"/>
      <c r="B56" s="24" t="s">
        <v>57</v>
      </c>
      <c r="C56" s="25">
        <v>1.1299999999999999</v>
      </c>
      <c r="D56" s="97">
        <f t="shared" si="4"/>
        <v>-7.0000000000000062E-2</v>
      </c>
      <c r="E56" s="25">
        <v>1.2</v>
      </c>
      <c r="F56" s="34"/>
      <c r="G56" s="4"/>
    </row>
    <row r="57" spans="1:7" s="14" customFormat="1" x14ac:dyDescent="0.2">
      <c r="A57" s="96"/>
      <c r="B57" s="24" t="s">
        <v>58</v>
      </c>
      <c r="C57" s="25">
        <v>1.47</v>
      </c>
      <c r="D57" s="97">
        <f t="shared" si="4"/>
        <v>-0.16999999999999993</v>
      </c>
      <c r="E57" s="25">
        <v>1.64</v>
      </c>
      <c r="F57" s="34"/>
      <c r="G57" s="4"/>
    </row>
    <row r="58" spans="1:7" s="14" customFormat="1" x14ac:dyDescent="0.2">
      <c r="A58" s="96"/>
      <c r="B58" s="24" t="s">
        <v>59</v>
      </c>
      <c r="C58" s="25">
        <v>0.84</v>
      </c>
      <c r="D58" s="97">
        <f t="shared" si="4"/>
        <v>-0.30999999999999994</v>
      </c>
      <c r="E58" s="25">
        <v>1.1499999999999999</v>
      </c>
      <c r="F58" s="34"/>
      <c r="G58" s="4"/>
    </row>
    <row r="59" spans="1:7" s="14" customFormat="1" x14ac:dyDescent="0.2">
      <c r="A59" s="96"/>
      <c r="B59" s="24" t="s">
        <v>60</v>
      </c>
      <c r="C59" s="25">
        <v>0.84</v>
      </c>
      <c r="D59" s="97"/>
      <c r="E59" s="25">
        <v>1.41</v>
      </c>
      <c r="F59" s="34"/>
      <c r="G59" s="4"/>
    </row>
    <row r="60" spans="1:7" s="14" customFormat="1" x14ac:dyDescent="0.2">
      <c r="A60" s="96"/>
      <c r="B60" s="98" t="s">
        <v>61</v>
      </c>
      <c r="C60" s="25">
        <v>0.79</v>
      </c>
      <c r="D60" s="97">
        <f t="shared" si="4"/>
        <v>-4.9999999999999933E-2</v>
      </c>
      <c r="E60" s="25">
        <v>0.84</v>
      </c>
      <c r="F60" s="34"/>
      <c r="G60" s="4"/>
    </row>
    <row r="61" spans="1:7" s="14" customFormat="1" x14ac:dyDescent="0.2">
      <c r="A61" s="96"/>
      <c r="B61" s="24" t="s">
        <v>62</v>
      </c>
      <c r="C61" s="25">
        <v>1.65</v>
      </c>
      <c r="D61" s="97">
        <f t="shared" si="4"/>
        <v>-0.77</v>
      </c>
      <c r="E61" s="25">
        <v>2.42</v>
      </c>
      <c r="F61" s="34"/>
      <c r="G61" s="4"/>
    </row>
    <row r="62" spans="1:7" s="14" customFormat="1" x14ac:dyDescent="0.2">
      <c r="A62" s="96"/>
      <c r="B62" s="24" t="s">
        <v>63</v>
      </c>
      <c r="C62" s="25">
        <v>0.51</v>
      </c>
      <c r="D62" s="97">
        <f t="shared" si="4"/>
        <v>-0.17999999999999994</v>
      </c>
      <c r="E62" s="25">
        <v>0.69</v>
      </c>
      <c r="F62" s="34"/>
      <c r="G62" s="4"/>
    </row>
    <row r="63" spans="1:7" s="14" customFormat="1" x14ac:dyDescent="0.2">
      <c r="A63" s="96"/>
      <c r="B63" s="24" t="s">
        <v>64</v>
      </c>
      <c r="C63" s="94">
        <v>0.66</v>
      </c>
      <c r="D63" s="97">
        <f t="shared" si="4"/>
        <v>0</v>
      </c>
      <c r="E63" s="25">
        <v>0.66</v>
      </c>
      <c r="F63" s="34"/>
      <c r="G63" s="4"/>
    </row>
    <row r="64" spans="1:7" s="14" customFormat="1" x14ac:dyDescent="0.2">
      <c r="A64" s="96" t="s">
        <v>55</v>
      </c>
      <c r="B64" s="2" t="s">
        <v>65</v>
      </c>
      <c r="C64" s="25">
        <v>1.29</v>
      </c>
      <c r="D64" s="97"/>
      <c r="E64" s="25">
        <v>1.25</v>
      </c>
      <c r="F64" s="34"/>
      <c r="G64" s="4"/>
    </row>
    <row r="65" spans="1:7" s="14" customFormat="1" x14ac:dyDescent="0.2">
      <c r="A65" s="96"/>
      <c r="B65" s="2" t="s">
        <v>66</v>
      </c>
      <c r="C65" s="25">
        <v>1.64</v>
      </c>
      <c r="D65" s="97"/>
      <c r="E65" s="25">
        <v>2.85</v>
      </c>
      <c r="F65" s="34"/>
      <c r="G65" s="4"/>
    </row>
    <row r="66" spans="1:7" s="14" customFormat="1" x14ac:dyDescent="0.2">
      <c r="A66" s="99" t="s">
        <v>14</v>
      </c>
      <c r="B66" s="100" t="s">
        <v>11</v>
      </c>
      <c r="C66" s="25">
        <v>0.96</v>
      </c>
      <c r="D66" s="97">
        <f t="shared" si="4"/>
        <v>-8.0000000000000071E-2</v>
      </c>
      <c r="E66" s="25">
        <v>1.04</v>
      </c>
      <c r="F66" s="34"/>
      <c r="G66" s="4"/>
    </row>
    <row r="67" spans="1:7" s="14" customFormat="1" x14ac:dyDescent="0.2">
      <c r="A67" s="101" t="s">
        <v>12</v>
      </c>
      <c r="B67" s="24" t="s">
        <v>11</v>
      </c>
      <c r="C67" s="25">
        <v>0.96</v>
      </c>
      <c r="D67" s="97">
        <f t="shared" si="4"/>
        <v>-0.12000000000000011</v>
      </c>
      <c r="E67" s="25">
        <v>1.08</v>
      </c>
      <c r="F67" s="34"/>
      <c r="G67" s="4"/>
    </row>
    <row r="68" spans="1:7" s="14" customFormat="1" x14ac:dyDescent="0.2">
      <c r="A68" s="101" t="s">
        <v>67</v>
      </c>
      <c r="B68" s="24" t="s">
        <v>11</v>
      </c>
      <c r="C68" s="25">
        <v>0.96</v>
      </c>
      <c r="D68" s="97">
        <f t="shared" si="4"/>
        <v>-0.12000000000000011</v>
      </c>
      <c r="E68" s="25">
        <v>1.08</v>
      </c>
      <c r="F68" s="34"/>
      <c r="G68" s="4"/>
    </row>
    <row r="69" spans="1:7" s="14" customFormat="1" x14ac:dyDescent="0.2">
      <c r="A69" s="101" t="s">
        <v>68</v>
      </c>
      <c r="B69" s="24" t="s">
        <v>11</v>
      </c>
      <c r="C69" s="25">
        <v>0.96</v>
      </c>
      <c r="D69" s="97">
        <f t="shared" si="4"/>
        <v>-0.18999999999999995</v>
      </c>
      <c r="E69" s="25">
        <v>1.1499999999999999</v>
      </c>
      <c r="F69" s="34"/>
      <c r="G69" s="4"/>
    </row>
    <row r="70" spans="1:7" s="14" customFormat="1" x14ac:dyDescent="0.2">
      <c r="A70" s="101" t="s">
        <v>69</v>
      </c>
      <c r="B70" s="24" t="s">
        <v>11</v>
      </c>
      <c r="C70" s="25">
        <v>0.96</v>
      </c>
      <c r="D70" s="97">
        <f t="shared" si="4"/>
        <v>-0.12000000000000011</v>
      </c>
      <c r="E70" s="25">
        <v>1.08</v>
      </c>
      <c r="F70" s="34"/>
      <c r="G70" s="4"/>
    </row>
    <row r="71" spans="1:7" s="14" customFormat="1" x14ac:dyDescent="0.2">
      <c r="A71" s="101" t="s">
        <v>55</v>
      </c>
      <c r="B71" s="24" t="s">
        <v>11</v>
      </c>
      <c r="C71" s="25">
        <v>0.96</v>
      </c>
      <c r="D71" s="97">
        <f t="shared" si="4"/>
        <v>-0.32000000000000006</v>
      </c>
      <c r="E71" s="25">
        <v>1.28</v>
      </c>
      <c r="F71" s="34"/>
      <c r="G71" s="4"/>
    </row>
    <row r="72" spans="1:7" s="14" customFormat="1" x14ac:dyDescent="0.2">
      <c r="A72" s="102" t="s">
        <v>70</v>
      </c>
      <c r="B72" s="103" t="s">
        <v>11</v>
      </c>
      <c r="C72" s="25">
        <v>0.87</v>
      </c>
      <c r="D72" s="97">
        <f t="shared" si="4"/>
        <v>-0.30999999999999994</v>
      </c>
      <c r="E72" s="25">
        <v>1.18</v>
      </c>
      <c r="F72" s="34"/>
      <c r="G72" s="4"/>
    </row>
    <row r="73" spans="1:7" s="14" customFormat="1" x14ac:dyDescent="0.2">
      <c r="A73" s="96"/>
      <c r="B73" s="24" t="s">
        <v>18</v>
      </c>
      <c r="C73" s="25">
        <v>0.92</v>
      </c>
      <c r="D73" s="97">
        <f t="shared" si="4"/>
        <v>-0.27999999999999992</v>
      </c>
      <c r="E73" s="25">
        <v>1.2</v>
      </c>
      <c r="F73" s="34"/>
      <c r="G73" s="4"/>
    </row>
    <row r="74" spans="1:7" s="14" customFormat="1" x14ac:dyDescent="0.2">
      <c r="A74" s="96"/>
      <c r="B74" s="24" t="s">
        <v>71</v>
      </c>
      <c r="C74" s="25">
        <v>0.63</v>
      </c>
      <c r="D74" s="97">
        <f t="shared" si="4"/>
        <v>6.0000000000000053E-2</v>
      </c>
      <c r="E74" s="25">
        <v>0.56999999999999995</v>
      </c>
      <c r="F74" s="34"/>
      <c r="G74" s="4"/>
    </row>
    <row r="75" spans="1:7" s="14" customFormat="1" x14ac:dyDescent="0.2">
      <c r="A75" s="96"/>
      <c r="B75" s="24" t="s">
        <v>72</v>
      </c>
      <c r="C75" s="25">
        <v>0.84</v>
      </c>
      <c r="D75" s="97">
        <f t="shared" si="4"/>
        <v>0</v>
      </c>
      <c r="E75" s="25">
        <v>0.84</v>
      </c>
      <c r="F75" s="34"/>
      <c r="G75" s="4"/>
    </row>
    <row r="76" spans="1:7" s="14" customFormat="1" x14ac:dyDescent="0.2">
      <c r="A76" s="96"/>
      <c r="B76" s="24" t="s">
        <v>73</v>
      </c>
      <c r="C76" s="25">
        <v>0.9</v>
      </c>
      <c r="D76" s="97">
        <f t="shared" si="4"/>
        <v>-0.51999999999999991</v>
      </c>
      <c r="E76" s="25">
        <v>1.42</v>
      </c>
      <c r="F76" s="34"/>
      <c r="G76" s="4"/>
    </row>
    <row r="77" spans="1:7" s="14" customFormat="1" x14ac:dyDescent="0.2">
      <c r="A77" s="96"/>
      <c r="B77" s="24" t="s">
        <v>74</v>
      </c>
      <c r="C77" s="25">
        <v>0.53</v>
      </c>
      <c r="D77" s="97">
        <f t="shared" si="4"/>
        <v>-0.17999999999999994</v>
      </c>
      <c r="E77" s="25">
        <v>0.71</v>
      </c>
      <c r="F77" s="34"/>
      <c r="G77" s="4"/>
    </row>
    <row r="78" spans="1:7" s="14" customFormat="1" x14ac:dyDescent="0.2">
      <c r="A78" s="96"/>
      <c r="B78" s="24" t="s">
        <v>75</v>
      </c>
      <c r="C78" s="25">
        <v>0.85</v>
      </c>
      <c r="D78" s="97"/>
      <c r="E78" s="25">
        <v>1.18</v>
      </c>
      <c r="F78" s="34"/>
      <c r="G78" s="4"/>
    </row>
    <row r="79" spans="1:7" s="14" customFormat="1" x14ac:dyDescent="0.2">
      <c r="A79" s="96"/>
      <c r="B79" s="24" t="s">
        <v>76</v>
      </c>
      <c r="C79" s="25">
        <v>0.59</v>
      </c>
      <c r="D79" s="97">
        <f t="shared" si="4"/>
        <v>-0.15000000000000002</v>
      </c>
      <c r="E79" s="25">
        <v>0.74</v>
      </c>
      <c r="F79" s="34"/>
      <c r="G79" s="4"/>
    </row>
    <row r="80" spans="1:7" s="14" customFormat="1" x14ac:dyDescent="0.2">
      <c r="A80" s="96"/>
      <c r="B80" s="2" t="s">
        <v>77</v>
      </c>
      <c r="C80" s="25">
        <v>0.85</v>
      </c>
      <c r="D80" s="97">
        <f t="shared" si="4"/>
        <v>-0.13</v>
      </c>
      <c r="E80" s="25">
        <v>0.98</v>
      </c>
      <c r="F80" s="34"/>
      <c r="G80" s="4"/>
    </row>
    <row r="81" spans="1:7" s="14" customFormat="1" x14ac:dyDescent="0.2">
      <c r="A81" s="96"/>
      <c r="B81" s="24" t="s">
        <v>78</v>
      </c>
      <c r="C81" s="25">
        <v>0.77</v>
      </c>
      <c r="D81" s="97">
        <f t="shared" si="4"/>
        <v>-0.25</v>
      </c>
      <c r="E81" s="25">
        <v>1.02</v>
      </c>
      <c r="F81" s="34"/>
      <c r="G81" s="4"/>
    </row>
    <row r="82" spans="1:7" s="14" customFormat="1" x14ac:dyDescent="0.2">
      <c r="A82" s="96"/>
      <c r="B82" s="24" t="s">
        <v>79</v>
      </c>
      <c r="C82" s="25">
        <v>1.4</v>
      </c>
      <c r="D82" s="97">
        <f t="shared" si="4"/>
        <v>-0.30000000000000004</v>
      </c>
      <c r="E82" s="25">
        <v>1.7</v>
      </c>
      <c r="F82" s="34"/>
      <c r="G82" s="4"/>
    </row>
    <row r="83" spans="1:7" s="14" customFormat="1" x14ac:dyDescent="0.2">
      <c r="A83" s="96" t="s">
        <v>8</v>
      </c>
      <c r="B83" s="24" t="s">
        <v>80</v>
      </c>
      <c r="C83" s="25">
        <v>0.94</v>
      </c>
      <c r="D83" s="97">
        <f t="shared" si="4"/>
        <v>-0.16000000000000014</v>
      </c>
      <c r="E83" s="25">
        <v>1.1000000000000001</v>
      </c>
      <c r="F83" s="34"/>
      <c r="G83" s="4"/>
    </row>
    <row r="84" spans="1:7" s="14" customFormat="1" x14ac:dyDescent="0.2">
      <c r="A84" s="96"/>
      <c r="B84" s="24" t="s">
        <v>81</v>
      </c>
      <c r="C84" s="25">
        <v>1.41</v>
      </c>
      <c r="D84" s="97">
        <f t="shared" si="4"/>
        <v>-0.19000000000000017</v>
      </c>
      <c r="E84" s="25">
        <v>1.6</v>
      </c>
      <c r="F84" s="34"/>
      <c r="G84" s="4"/>
    </row>
    <row r="85" spans="1:7" s="14" customFormat="1" x14ac:dyDescent="0.2">
      <c r="A85" s="3"/>
      <c r="B85" s="2"/>
      <c r="C85" s="25"/>
      <c r="D85" s="97"/>
      <c r="E85" s="25"/>
      <c r="F85" s="34"/>
      <c r="G85" s="4"/>
    </row>
    <row r="86" spans="1:7" s="14" customFormat="1" x14ac:dyDescent="0.2">
      <c r="A86" s="104"/>
      <c r="B86" s="105" t="s">
        <v>82</v>
      </c>
      <c r="C86" s="39">
        <v>0.99</v>
      </c>
      <c r="D86" s="97">
        <f t="shared" si="4"/>
        <v>-1.0000000000000009E-2</v>
      </c>
      <c r="E86" s="25">
        <v>1</v>
      </c>
      <c r="F86" s="34"/>
      <c r="G86" s="4"/>
    </row>
    <row r="87" spans="1:7" s="14" customFormat="1" x14ac:dyDescent="0.2">
      <c r="A87" s="104"/>
      <c r="B87" s="105" t="s">
        <v>83</v>
      </c>
      <c r="C87" s="39">
        <v>0.98</v>
      </c>
      <c r="D87" s="97"/>
      <c r="E87" s="25">
        <v>1.05</v>
      </c>
      <c r="F87" s="34"/>
      <c r="G87" s="4"/>
    </row>
    <row r="88" spans="1:7" s="14" customFormat="1" x14ac:dyDescent="0.2">
      <c r="A88" s="106"/>
      <c r="B88" s="107" t="s">
        <v>84</v>
      </c>
      <c r="C88" s="39">
        <v>1.0900000000000001</v>
      </c>
      <c r="D88" s="97">
        <f t="shared" si="4"/>
        <v>-0.18999999999999995</v>
      </c>
      <c r="E88" s="25">
        <v>1.28</v>
      </c>
      <c r="F88" s="34"/>
      <c r="G88" s="4"/>
    </row>
    <row r="89" spans="1:7" s="14" customFormat="1" x14ac:dyDescent="0.2">
      <c r="A89" s="106"/>
      <c r="B89" s="107" t="s">
        <v>85</v>
      </c>
      <c r="C89" s="39">
        <v>2.1</v>
      </c>
      <c r="D89" s="97">
        <f t="shared" si="4"/>
        <v>0</v>
      </c>
      <c r="E89" s="25">
        <v>2.1</v>
      </c>
      <c r="F89" s="34"/>
      <c r="G89" s="4"/>
    </row>
    <row r="90" spans="1:7" s="14" customFormat="1" x14ac:dyDescent="0.2">
      <c r="A90" s="104"/>
      <c r="B90" s="105" t="s">
        <v>86</v>
      </c>
      <c r="C90" s="39">
        <v>0.67</v>
      </c>
      <c r="D90" s="97">
        <f t="shared" si="4"/>
        <v>-3.9999999999999925E-2</v>
      </c>
      <c r="E90" s="25">
        <v>0.71</v>
      </c>
      <c r="F90" s="34"/>
      <c r="G90" s="4"/>
    </row>
    <row r="91" spans="1:7" s="14" customFormat="1" x14ac:dyDescent="0.2">
      <c r="A91" s="104"/>
      <c r="B91" s="105" t="s">
        <v>87</v>
      </c>
      <c r="C91" s="39">
        <v>0.35</v>
      </c>
      <c r="D91" s="97">
        <f t="shared" si="4"/>
        <v>-5.0000000000000044E-2</v>
      </c>
      <c r="E91" s="25">
        <v>0.4</v>
      </c>
      <c r="F91" s="34"/>
      <c r="G91" s="4"/>
    </row>
    <row r="92" spans="1:7" s="14" customFormat="1" x14ac:dyDescent="0.2">
      <c r="A92" s="104"/>
      <c r="B92" s="105" t="s">
        <v>88</v>
      </c>
      <c r="C92" s="39">
        <v>0.82</v>
      </c>
      <c r="D92" s="97">
        <f t="shared" si="4"/>
        <v>-8.0000000000000071E-2</v>
      </c>
      <c r="E92" s="25">
        <v>0.9</v>
      </c>
      <c r="F92" s="34"/>
      <c r="G92" s="4"/>
    </row>
    <row r="93" spans="1:7" s="14" customFormat="1" x14ac:dyDescent="0.2">
      <c r="A93" s="104"/>
      <c r="B93" s="105" t="s">
        <v>19</v>
      </c>
      <c r="C93" s="39">
        <v>0.26</v>
      </c>
      <c r="D93" s="97">
        <f t="shared" si="4"/>
        <v>-2.0000000000000018E-2</v>
      </c>
      <c r="E93" s="25">
        <v>0.28000000000000003</v>
      </c>
      <c r="F93" s="34"/>
      <c r="G93" s="4"/>
    </row>
    <row r="94" spans="1:7" s="14" customFormat="1" x14ac:dyDescent="0.2">
      <c r="A94" s="104"/>
      <c r="B94" s="105" t="s">
        <v>89</v>
      </c>
      <c r="C94" s="39">
        <v>2.1</v>
      </c>
      <c r="D94" s="97">
        <f t="shared" si="4"/>
        <v>-2.9999999999999805E-2</v>
      </c>
      <c r="E94" s="25">
        <v>2.13</v>
      </c>
      <c r="F94" s="34"/>
      <c r="G94" s="4"/>
    </row>
    <row r="95" spans="1:7" s="14" customFormat="1" x14ac:dyDescent="0.2">
      <c r="A95" s="104"/>
      <c r="B95" s="105" t="s">
        <v>90</v>
      </c>
      <c r="C95" s="39">
        <v>0.69</v>
      </c>
      <c r="D95" s="97">
        <f t="shared" si="4"/>
        <v>-5.0000000000000044E-2</v>
      </c>
      <c r="E95" s="25">
        <v>0.74</v>
      </c>
      <c r="F95" s="34"/>
      <c r="G95" s="4"/>
    </row>
    <row r="96" spans="1:7" s="14" customFormat="1" x14ac:dyDescent="0.2">
      <c r="A96" s="108"/>
      <c r="B96" s="109" t="s">
        <v>85</v>
      </c>
      <c r="C96" s="37">
        <v>1.8</v>
      </c>
      <c r="D96" s="110">
        <f t="shared" si="4"/>
        <v>2.0000000000000018E-2</v>
      </c>
      <c r="E96" s="28">
        <v>1.78</v>
      </c>
      <c r="F96" s="34"/>
      <c r="G96" s="4"/>
    </row>
    <row r="97" spans="1:7" s="14" customFormat="1" x14ac:dyDescent="0.2">
      <c r="A97" s="111"/>
      <c r="B97" s="112" t="s">
        <v>86</v>
      </c>
      <c r="C97" s="37">
        <v>0.65</v>
      </c>
      <c r="D97" s="110">
        <f t="shared" si="4"/>
        <v>0</v>
      </c>
      <c r="E97" s="28">
        <v>0.65</v>
      </c>
      <c r="F97" s="34"/>
      <c r="G97" s="4"/>
    </row>
    <row r="98" spans="1:7" s="14" customFormat="1" x14ac:dyDescent="0.2">
      <c r="A98" s="111"/>
      <c r="B98" s="112" t="s">
        <v>87</v>
      </c>
      <c r="C98" s="37">
        <v>0.37</v>
      </c>
      <c r="D98" s="110">
        <f t="shared" si="4"/>
        <v>-2.0000000000000018E-2</v>
      </c>
      <c r="E98" s="28">
        <v>0.39</v>
      </c>
      <c r="F98" s="34"/>
      <c r="G98" s="4"/>
    </row>
    <row r="99" spans="1:7" s="14" customFormat="1" x14ac:dyDescent="0.2">
      <c r="A99" s="111"/>
      <c r="B99" s="112" t="s">
        <v>91</v>
      </c>
      <c r="C99" s="37">
        <v>1.97</v>
      </c>
      <c r="D99" s="110">
        <f t="shared" si="4"/>
        <v>0.19999999999999996</v>
      </c>
      <c r="E99" s="28">
        <v>1.77</v>
      </c>
      <c r="F99" s="34"/>
      <c r="G99" s="4"/>
    </row>
    <row r="100" spans="1:7" s="14" customFormat="1" x14ac:dyDescent="0.2">
      <c r="A100" s="111"/>
      <c r="B100" s="112" t="s">
        <v>88</v>
      </c>
      <c r="C100" s="37">
        <v>1.03</v>
      </c>
      <c r="D100" s="110">
        <f t="shared" si="4"/>
        <v>0.13</v>
      </c>
      <c r="E100" s="28">
        <v>0.9</v>
      </c>
      <c r="F100" s="34"/>
      <c r="G100" s="4"/>
    </row>
    <row r="101" spans="1:7" s="14" customFormat="1" x14ac:dyDescent="0.2">
      <c r="A101" s="111"/>
      <c r="B101" s="112" t="s">
        <v>92</v>
      </c>
      <c r="C101" s="37">
        <v>0.65</v>
      </c>
      <c r="D101" s="110">
        <f t="shared" si="4"/>
        <v>-7.999999999999996E-2</v>
      </c>
      <c r="E101" s="28">
        <v>0.73</v>
      </c>
      <c r="F101" s="34"/>
      <c r="G101" s="4"/>
    </row>
    <row r="102" spans="1:7" s="14" customFormat="1" x14ac:dyDescent="0.2">
      <c r="A102" s="111"/>
      <c r="B102" s="112" t="s">
        <v>93</v>
      </c>
      <c r="C102" s="37">
        <v>0.17</v>
      </c>
      <c r="D102" s="110">
        <f t="shared" si="4"/>
        <v>0</v>
      </c>
      <c r="E102" s="28">
        <v>0.17</v>
      </c>
      <c r="F102" s="34"/>
      <c r="G102" s="4"/>
    </row>
    <row r="103" spans="1:7" s="14" customFormat="1" x14ac:dyDescent="0.2">
      <c r="A103" s="111"/>
      <c r="B103" s="112" t="s">
        <v>94</v>
      </c>
      <c r="C103" s="37">
        <v>0.34</v>
      </c>
      <c r="D103" s="110">
        <f t="shared" si="4"/>
        <v>0</v>
      </c>
      <c r="E103" s="28">
        <v>0.34</v>
      </c>
      <c r="F103" s="34"/>
      <c r="G103" s="4"/>
    </row>
    <row r="104" spans="1:7" s="14" customFormat="1" x14ac:dyDescent="0.2">
      <c r="A104" s="111"/>
      <c r="B104" s="112" t="s">
        <v>95</v>
      </c>
      <c r="C104" s="37">
        <v>0.95</v>
      </c>
      <c r="D104" s="110">
        <f t="shared" si="4"/>
        <v>-2.0000000000000018E-2</v>
      </c>
      <c r="E104" s="28">
        <v>0.97</v>
      </c>
      <c r="F104" s="34"/>
      <c r="G104" s="4"/>
    </row>
    <row r="105" spans="1:7" s="14" customFormat="1" x14ac:dyDescent="0.2">
      <c r="A105" s="111"/>
      <c r="B105" s="112" t="s">
        <v>96</v>
      </c>
      <c r="C105" s="37">
        <v>0.8</v>
      </c>
      <c r="D105" s="110">
        <f t="shared" si="4"/>
        <v>-7.999999999999996E-2</v>
      </c>
      <c r="E105" s="28">
        <v>0.88</v>
      </c>
      <c r="F105" s="34"/>
      <c r="G105" s="4"/>
    </row>
    <row r="106" spans="1:7" s="14" customFormat="1" x14ac:dyDescent="0.2">
      <c r="A106" s="111"/>
      <c r="B106" s="112" t="s">
        <v>97</v>
      </c>
      <c r="C106" s="37">
        <v>0.44</v>
      </c>
      <c r="D106" s="110">
        <f t="shared" si="4"/>
        <v>-2.0000000000000018E-2</v>
      </c>
      <c r="E106" s="28">
        <v>0.46</v>
      </c>
      <c r="F106" s="34"/>
      <c r="G106" s="4"/>
    </row>
    <row r="107" spans="1:7" s="14" customFormat="1" x14ac:dyDescent="0.2">
      <c r="A107" s="111"/>
      <c r="B107" s="112" t="s">
        <v>19</v>
      </c>
      <c r="C107" s="37">
        <v>0.23</v>
      </c>
      <c r="D107" s="110">
        <f t="shared" ref="D107:D112" si="5">C107-E107</f>
        <v>-1.999999999999999E-2</v>
      </c>
      <c r="E107" s="28">
        <v>0.25</v>
      </c>
      <c r="F107" s="34"/>
      <c r="G107" s="4"/>
    </row>
    <row r="108" spans="1:7" s="14" customFormat="1" x14ac:dyDescent="0.2">
      <c r="A108" s="111"/>
      <c r="B108" s="112" t="s">
        <v>89</v>
      </c>
      <c r="C108" s="37">
        <v>1.8</v>
      </c>
      <c r="D108" s="110">
        <f t="shared" si="5"/>
        <v>2.0000000000000018E-2</v>
      </c>
      <c r="E108" s="28">
        <v>1.78</v>
      </c>
      <c r="F108" s="34"/>
      <c r="G108" s="4"/>
    </row>
    <row r="109" spans="1:7" s="14" customFormat="1" x14ac:dyDescent="0.2">
      <c r="A109" s="111"/>
      <c r="B109" s="112" t="s">
        <v>98</v>
      </c>
      <c r="C109" s="37">
        <v>0.55000000000000004</v>
      </c>
      <c r="D109" s="110">
        <f t="shared" si="5"/>
        <v>4.0000000000000036E-2</v>
      </c>
      <c r="E109" s="28">
        <v>0.51</v>
      </c>
      <c r="F109" s="34"/>
      <c r="G109" s="4"/>
    </row>
    <row r="110" spans="1:7" s="14" customFormat="1" x14ac:dyDescent="0.2">
      <c r="A110" s="111"/>
      <c r="B110" s="112" t="s">
        <v>99</v>
      </c>
      <c r="C110" s="37">
        <v>0.46</v>
      </c>
      <c r="D110" s="110">
        <f t="shared" si="5"/>
        <v>-9.9999999999999534E-3</v>
      </c>
      <c r="E110" s="28">
        <v>0.47</v>
      </c>
      <c r="F110" s="34"/>
      <c r="G110" s="4"/>
    </row>
    <row r="111" spans="1:7" s="14" customFormat="1" x14ac:dyDescent="0.2">
      <c r="A111" s="111"/>
      <c r="B111" s="112" t="s">
        <v>100</v>
      </c>
      <c r="C111" s="37">
        <v>0.74</v>
      </c>
      <c r="D111" s="110">
        <f t="shared" si="5"/>
        <v>-4.0000000000000036E-2</v>
      </c>
      <c r="E111" s="28">
        <v>0.78</v>
      </c>
      <c r="F111" s="34"/>
      <c r="G111" s="4"/>
    </row>
    <row r="112" spans="1:7" s="14" customFormat="1" x14ac:dyDescent="0.2">
      <c r="A112" s="111"/>
      <c r="B112" s="112" t="s">
        <v>90</v>
      </c>
      <c r="C112" s="37">
        <v>0.67</v>
      </c>
      <c r="D112" s="110">
        <f t="shared" si="5"/>
        <v>-0.22999999999999998</v>
      </c>
      <c r="E112" s="28">
        <v>0.9</v>
      </c>
      <c r="F112" s="34"/>
      <c r="G112" s="4"/>
    </row>
    <row r="113" spans="1:11" s="14" customFormat="1" x14ac:dyDescent="0.2">
      <c r="A113" s="113"/>
      <c r="B113" s="113"/>
      <c r="C113" s="114"/>
      <c r="D113" s="113"/>
      <c r="E113" s="114"/>
      <c r="F113" s="34"/>
      <c r="G113" s="4"/>
    </row>
    <row r="114" spans="1:11" s="14" customFormat="1" x14ac:dyDescent="0.2">
      <c r="A114" s="113"/>
      <c r="B114" s="113"/>
      <c r="C114" s="114"/>
      <c r="D114" s="113"/>
      <c r="E114" s="113"/>
      <c r="F114" s="34"/>
      <c r="G114" s="4"/>
    </row>
    <row r="115" spans="1:11" s="2" customFormat="1" x14ac:dyDescent="0.2">
      <c r="A115" s="115"/>
      <c r="B115" s="112" t="s">
        <v>101</v>
      </c>
      <c r="C115" s="115"/>
      <c r="D115" s="115"/>
      <c r="E115" s="115"/>
      <c r="F115" s="34"/>
      <c r="G115" s="116"/>
      <c r="H115" s="14"/>
      <c r="I115" s="14"/>
      <c r="J115" s="14"/>
      <c r="K115" s="14"/>
    </row>
    <row r="116" spans="1:11" s="2" customFormat="1" x14ac:dyDescent="0.2">
      <c r="A116" s="115"/>
      <c r="B116" s="112" t="s">
        <v>102</v>
      </c>
      <c r="C116" s="115">
        <v>7.17</v>
      </c>
      <c r="D116" s="115"/>
      <c r="E116" s="115"/>
      <c r="F116" s="34"/>
      <c r="G116" s="4"/>
      <c r="H116" s="14"/>
      <c r="I116" s="14"/>
      <c r="J116" s="14"/>
      <c r="K116" s="14"/>
    </row>
    <row r="117" spans="1:11" s="2" customFormat="1" x14ac:dyDescent="0.2">
      <c r="A117" s="115"/>
      <c r="B117" s="112" t="s">
        <v>103</v>
      </c>
      <c r="C117" s="115">
        <v>11.75</v>
      </c>
      <c r="D117" s="115"/>
      <c r="E117" s="115"/>
      <c r="F117" s="113"/>
      <c r="G117" s="4"/>
      <c r="H117" s="14"/>
      <c r="I117" s="14"/>
      <c r="J117" s="14"/>
      <c r="K117" s="14"/>
    </row>
    <row r="118" spans="1:11" s="2" customFormat="1" x14ac:dyDescent="0.2">
      <c r="A118" s="115"/>
      <c r="B118" s="112" t="s">
        <v>21</v>
      </c>
      <c r="C118" s="115">
        <v>5.12</v>
      </c>
      <c r="D118" s="115"/>
      <c r="E118" s="115"/>
      <c r="F118" s="14"/>
      <c r="G118" s="4"/>
      <c r="H118" s="14"/>
      <c r="I118" s="14"/>
      <c r="J118" s="14"/>
      <c r="K118" s="14"/>
    </row>
    <row r="119" spans="1:11" s="2" customFormat="1" x14ac:dyDescent="0.2">
      <c r="A119" s="115"/>
      <c r="B119" s="112" t="s">
        <v>23</v>
      </c>
      <c r="C119" s="115">
        <v>5.94</v>
      </c>
      <c r="D119" s="115"/>
      <c r="E119" s="115"/>
      <c r="F119" s="14"/>
      <c r="G119" s="4"/>
      <c r="H119" s="14"/>
      <c r="I119" s="14"/>
      <c r="J119" s="14"/>
      <c r="K119" s="14"/>
    </row>
    <row r="120" spans="1:11" s="2" customFormat="1" x14ac:dyDescent="0.2">
      <c r="A120" s="115"/>
      <c r="B120" s="112" t="s">
        <v>104</v>
      </c>
      <c r="C120" s="115">
        <v>6.96</v>
      </c>
      <c r="D120" s="115"/>
      <c r="E120" s="115"/>
    </row>
    <row r="121" spans="1:11" s="14" customFormat="1" x14ac:dyDescent="0.2">
      <c r="A121" s="115"/>
      <c r="B121" s="112" t="s">
        <v>105</v>
      </c>
      <c r="C121" s="115">
        <v>7</v>
      </c>
      <c r="D121" s="115"/>
      <c r="E121" s="115"/>
      <c r="F121" s="2"/>
      <c r="G121" s="2"/>
      <c r="H121" s="2"/>
      <c r="I121" s="2"/>
      <c r="J121" s="2"/>
      <c r="K121" s="2"/>
    </row>
    <row r="122" spans="1:11" s="14" customForma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s="14" customForma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s="14" customForma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s="14" customForma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s="14" customFormat="1" x14ac:dyDescent="0.2">
      <c r="A126" s="2"/>
      <c r="B126" s="2"/>
      <c r="C126" s="2"/>
      <c r="D126" s="2"/>
      <c r="E126" s="2"/>
      <c r="F126" s="34"/>
      <c r="G126" s="34"/>
      <c r="H126" s="34"/>
      <c r="I126" s="34"/>
      <c r="J126" s="34"/>
      <c r="K126" s="34"/>
    </row>
  </sheetData>
  <mergeCells count="2">
    <mergeCell ref="A39:C39"/>
    <mergeCell ref="A40:C40"/>
  </mergeCells>
  <conditionalFormatting sqref="D40:D114">
    <cfRule type="cellIs" dxfId="7" priority="1" operator="lessThan">
      <formula>-0.05</formula>
    </cfRule>
    <cfRule type="cellIs" dxfId="6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8834-40FF-4FFC-9B43-0DA90544F8F6}">
  <sheetPr>
    <pageSetUpPr fitToPage="1"/>
  </sheetPr>
  <dimension ref="A1:N184"/>
  <sheetViews>
    <sheetView zoomScaleNormal="100" zoomScaleSheetLayoutView="100" workbookViewId="0">
      <selection activeCell="A8" sqref="A8"/>
    </sheetView>
  </sheetViews>
  <sheetFormatPr baseColWidth="10" defaultColWidth="11.5" defaultRowHeight="13" x14ac:dyDescent="0.15"/>
  <cols>
    <col min="1" max="1" width="10.33203125" style="117" customWidth="1"/>
    <col min="2" max="2" width="31.5" style="117" customWidth="1"/>
    <col min="3" max="3" width="7" style="117" customWidth="1"/>
    <col min="4" max="4" width="9.33203125" style="117" bestFit="1" customWidth="1"/>
    <col min="5" max="5" width="9.83203125" style="117" bestFit="1" customWidth="1"/>
    <col min="6" max="6" width="9.33203125" style="117" bestFit="1" customWidth="1"/>
    <col min="7" max="7" width="9.83203125" style="117" bestFit="1" customWidth="1"/>
    <col min="8" max="8" width="9.33203125" style="117" customWidth="1"/>
    <col min="9" max="9" width="10.6640625" style="117" customWidth="1"/>
    <col min="10" max="10" width="9.33203125" style="117" customWidth="1"/>
    <col min="11" max="11" width="10.6640625" style="117" customWidth="1"/>
    <col min="12" max="16384" width="11.5" style="118"/>
  </cols>
  <sheetData>
    <row r="1" spans="1:14" ht="14" x14ac:dyDescent="0.2">
      <c r="A1" s="159" t="s">
        <v>139</v>
      </c>
      <c r="B1" s="117" t="s">
        <v>140</v>
      </c>
      <c r="D1" s="160" t="s">
        <v>1</v>
      </c>
      <c r="E1" s="34"/>
      <c r="F1" s="161" t="s">
        <v>2</v>
      </c>
      <c r="G1" s="34"/>
      <c r="H1" s="162" t="s">
        <v>3</v>
      </c>
      <c r="I1" s="34"/>
      <c r="J1" s="162" t="s">
        <v>4</v>
      </c>
      <c r="L1" s="117"/>
      <c r="M1" s="117"/>
    </row>
    <row r="2" spans="1:14" x14ac:dyDescent="0.15">
      <c r="A2" s="163"/>
      <c r="C2" s="164" t="s">
        <v>5</v>
      </c>
      <c r="D2" s="165" t="str">
        <f>CONCATENATE(A1,"s")</f>
        <v>S5272s</v>
      </c>
      <c r="E2" s="166"/>
      <c r="F2" s="165" t="str">
        <f>CONCATENATE(A1,"d")</f>
        <v>S5272d</v>
      </c>
      <c r="G2" s="166"/>
      <c r="H2" s="165" t="str">
        <f>CONCATENATE(A1,"p")</f>
        <v>S5272p</v>
      </c>
      <c r="I2" s="118"/>
      <c r="J2" s="167" t="str">
        <f>CONCATENATE(A1,"e")</f>
        <v>S5272e</v>
      </c>
      <c r="K2" s="118"/>
      <c r="L2" s="117"/>
      <c r="M2" s="117"/>
      <c r="N2" s="117"/>
    </row>
    <row r="3" spans="1:14" x14ac:dyDescent="0.15">
      <c r="B3" s="117" t="s">
        <v>6</v>
      </c>
      <c r="D3" s="168"/>
      <c r="E3" s="169">
        <v>70</v>
      </c>
      <c r="F3" s="118"/>
      <c r="G3" s="169">
        <f>E3+15</f>
        <v>85</v>
      </c>
      <c r="H3" s="118"/>
      <c r="I3" s="170">
        <f>G3+15</f>
        <v>100</v>
      </c>
      <c r="J3" s="129"/>
      <c r="K3" s="170">
        <f>I3+35</f>
        <v>135</v>
      </c>
      <c r="L3" s="117"/>
      <c r="M3" s="117"/>
      <c r="N3" s="117"/>
    </row>
    <row r="4" spans="1:14" ht="14" thickBot="1" x14ac:dyDescent="0.2">
      <c r="B4" s="171" t="s">
        <v>7</v>
      </c>
      <c r="D4" s="168"/>
      <c r="E4" s="172">
        <f>E3+10</f>
        <v>80</v>
      </c>
      <c r="F4" s="173"/>
      <c r="G4" s="172">
        <f>G3+10</f>
        <v>95</v>
      </c>
      <c r="H4" s="173"/>
      <c r="I4" s="172">
        <f>I3+10</f>
        <v>110</v>
      </c>
      <c r="J4" s="173"/>
      <c r="K4" s="172">
        <f>K3+10</f>
        <v>145</v>
      </c>
      <c r="L4" s="117"/>
      <c r="M4" s="117"/>
      <c r="N4" s="117"/>
    </row>
    <row r="5" spans="1:14" ht="14" x14ac:dyDescent="0.2">
      <c r="A5" s="18" t="s">
        <v>68</v>
      </c>
      <c r="B5" s="148" t="s">
        <v>74</v>
      </c>
      <c r="C5" s="174">
        <v>0.53</v>
      </c>
      <c r="D5" s="21">
        <v>5</v>
      </c>
      <c r="E5" s="175">
        <f>C5*D5</f>
        <v>2.6500000000000004</v>
      </c>
      <c r="F5" s="176">
        <v>7</v>
      </c>
      <c r="G5" s="175">
        <f t="shared" ref="G5:G16" si="0">C5*F5</f>
        <v>3.71</v>
      </c>
      <c r="H5" s="21">
        <v>9</v>
      </c>
      <c r="I5" s="175">
        <f t="shared" ref="I5:I16" si="1">C5*H5</f>
        <v>4.7700000000000005</v>
      </c>
      <c r="J5" s="21">
        <v>9</v>
      </c>
      <c r="K5" s="177">
        <f>C5*J5</f>
        <v>4.7700000000000005</v>
      </c>
      <c r="L5" s="117"/>
      <c r="M5" s="117"/>
      <c r="N5" s="117"/>
    </row>
    <row r="6" spans="1:14" ht="14" x14ac:dyDescent="0.2">
      <c r="A6" s="23" t="s">
        <v>68</v>
      </c>
      <c r="B6" s="24" t="s">
        <v>77</v>
      </c>
      <c r="C6" s="25">
        <v>0.88</v>
      </c>
      <c r="D6" s="26">
        <v>3</v>
      </c>
      <c r="E6" s="178">
        <f>C6*D6</f>
        <v>2.64</v>
      </c>
      <c r="F6" s="179">
        <v>5</v>
      </c>
      <c r="G6" s="178">
        <f t="shared" si="0"/>
        <v>4.4000000000000004</v>
      </c>
      <c r="H6" s="26">
        <v>6</v>
      </c>
      <c r="I6" s="178">
        <f t="shared" si="1"/>
        <v>5.28</v>
      </c>
      <c r="J6" s="26">
        <v>8</v>
      </c>
      <c r="K6" s="180">
        <f t="shared" ref="K6:K16" si="2">C6*J6</f>
        <v>7.04</v>
      </c>
      <c r="L6" s="117"/>
      <c r="M6" s="117"/>
      <c r="N6" s="117"/>
    </row>
    <row r="7" spans="1:14" ht="14" x14ac:dyDescent="0.2">
      <c r="A7" s="23" t="s">
        <v>68</v>
      </c>
      <c r="B7" s="24" t="s">
        <v>11</v>
      </c>
      <c r="C7" s="25">
        <v>0.97</v>
      </c>
      <c r="D7" s="26">
        <v>2</v>
      </c>
      <c r="E7" s="178">
        <f>C7*D7</f>
        <v>1.94</v>
      </c>
      <c r="F7" s="181">
        <v>3</v>
      </c>
      <c r="G7" s="178">
        <f t="shared" si="0"/>
        <v>2.91</v>
      </c>
      <c r="H7" s="26">
        <v>5</v>
      </c>
      <c r="I7" s="178">
        <f t="shared" si="1"/>
        <v>4.8499999999999996</v>
      </c>
      <c r="J7" s="26">
        <v>8</v>
      </c>
      <c r="K7" s="180">
        <f t="shared" si="2"/>
        <v>7.76</v>
      </c>
      <c r="L7" s="117"/>
      <c r="M7" s="117"/>
      <c r="N7" s="117"/>
    </row>
    <row r="8" spans="1:14" ht="14" x14ac:dyDescent="0.2">
      <c r="A8" s="23" t="s">
        <v>68</v>
      </c>
      <c r="B8" s="24" t="s">
        <v>58</v>
      </c>
      <c r="C8" s="25">
        <v>1.46</v>
      </c>
      <c r="D8" s="29">
        <v>2</v>
      </c>
      <c r="E8" s="178">
        <f t="shared" ref="E8:E16" si="3">C8*D8</f>
        <v>2.92</v>
      </c>
      <c r="F8" s="181">
        <v>3</v>
      </c>
      <c r="G8" s="178">
        <f t="shared" si="0"/>
        <v>4.38</v>
      </c>
      <c r="H8" s="29">
        <v>4</v>
      </c>
      <c r="I8" s="178">
        <f t="shared" si="1"/>
        <v>5.84</v>
      </c>
      <c r="J8" s="26">
        <v>4</v>
      </c>
      <c r="K8" s="180">
        <f t="shared" si="2"/>
        <v>5.84</v>
      </c>
      <c r="L8" s="117"/>
      <c r="M8" s="117"/>
      <c r="N8" s="117"/>
    </row>
    <row r="9" spans="1:14" ht="14" x14ac:dyDescent="0.2">
      <c r="A9" s="23" t="s">
        <v>8</v>
      </c>
      <c r="B9" s="24" t="s">
        <v>130</v>
      </c>
      <c r="C9" s="25">
        <v>0.83</v>
      </c>
      <c r="D9" s="44">
        <v>2</v>
      </c>
      <c r="E9" s="178">
        <f>C9*D9</f>
        <v>1.66</v>
      </c>
      <c r="F9" s="182">
        <v>2</v>
      </c>
      <c r="G9" s="178">
        <f>C9*F9</f>
        <v>1.66</v>
      </c>
      <c r="H9" s="26">
        <v>3</v>
      </c>
      <c r="I9" s="178">
        <f>C9*H9</f>
        <v>2.4899999999999998</v>
      </c>
      <c r="J9" s="26">
        <v>4</v>
      </c>
      <c r="K9" s="180">
        <f>C9*J9</f>
        <v>3.32</v>
      </c>
      <c r="L9" s="117"/>
      <c r="M9" s="117"/>
      <c r="N9" s="117"/>
    </row>
    <row r="10" spans="1:14" ht="14" x14ac:dyDescent="0.2">
      <c r="A10" s="144"/>
      <c r="B10" s="105" t="s">
        <v>87</v>
      </c>
      <c r="C10" s="37">
        <v>0.39</v>
      </c>
      <c r="D10" s="40">
        <v>4</v>
      </c>
      <c r="E10" s="183">
        <f t="shared" si="3"/>
        <v>1.56</v>
      </c>
      <c r="F10" s="184">
        <v>5</v>
      </c>
      <c r="G10" s="183">
        <f t="shared" si="0"/>
        <v>1.9500000000000002</v>
      </c>
      <c r="H10" s="38">
        <v>6</v>
      </c>
      <c r="I10" s="183">
        <f t="shared" si="1"/>
        <v>2.34</v>
      </c>
      <c r="J10" s="40">
        <v>6</v>
      </c>
      <c r="K10" s="185">
        <f>C10*J10</f>
        <v>2.34</v>
      </c>
      <c r="L10" s="117"/>
      <c r="M10" s="117"/>
      <c r="N10" s="117"/>
    </row>
    <row r="11" spans="1:14" ht="14" x14ac:dyDescent="0.2">
      <c r="A11" s="35"/>
      <c r="B11" s="36" t="s">
        <v>93</v>
      </c>
      <c r="C11" s="37">
        <v>0.18</v>
      </c>
      <c r="D11" s="38">
        <v>4</v>
      </c>
      <c r="E11" s="183">
        <f t="shared" si="3"/>
        <v>0.72</v>
      </c>
      <c r="F11" s="186">
        <v>4</v>
      </c>
      <c r="G11" s="183">
        <f t="shared" si="0"/>
        <v>0.72</v>
      </c>
      <c r="H11" s="38">
        <v>4</v>
      </c>
      <c r="I11" s="183">
        <f t="shared" si="1"/>
        <v>0.72</v>
      </c>
      <c r="J11" s="40">
        <v>4</v>
      </c>
      <c r="K11" s="185">
        <f t="shared" si="2"/>
        <v>0.72</v>
      </c>
      <c r="L11" s="117"/>
      <c r="M11" s="117"/>
      <c r="N11" s="117"/>
    </row>
    <row r="12" spans="1:14" s="117" customFormat="1" x14ac:dyDescent="0.15">
      <c r="A12" s="187"/>
      <c r="C12" s="188"/>
      <c r="D12" s="189"/>
      <c r="E12" s="178">
        <f t="shared" si="3"/>
        <v>0</v>
      </c>
      <c r="F12" s="189"/>
      <c r="G12" s="178">
        <f t="shared" si="0"/>
        <v>0</v>
      </c>
      <c r="H12" s="181"/>
      <c r="I12" s="178">
        <f t="shared" si="1"/>
        <v>0</v>
      </c>
      <c r="J12" s="179"/>
      <c r="K12" s="180">
        <f t="shared" si="2"/>
        <v>0</v>
      </c>
    </row>
    <row r="13" spans="1:14" x14ac:dyDescent="0.15">
      <c r="A13" s="190"/>
      <c r="B13" s="118"/>
      <c r="C13" s="118"/>
      <c r="D13" s="191"/>
      <c r="E13" s="178">
        <f t="shared" si="3"/>
        <v>0</v>
      </c>
      <c r="F13" s="191"/>
      <c r="G13" s="178">
        <f t="shared" si="0"/>
        <v>0</v>
      </c>
      <c r="H13" s="179"/>
      <c r="I13" s="178">
        <f t="shared" si="1"/>
        <v>0</v>
      </c>
      <c r="J13" s="179"/>
      <c r="K13" s="180">
        <f t="shared" si="2"/>
        <v>0</v>
      </c>
      <c r="L13" s="117"/>
      <c r="M13" s="117"/>
      <c r="N13" s="117"/>
    </row>
    <row r="14" spans="1:14" s="117" customFormat="1" ht="14" x14ac:dyDescent="0.2">
      <c r="A14" s="138"/>
      <c r="B14" s="139" t="s">
        <v>131</v>
      </c>
      <c r="C14" s="140">
        <v>1.1299999999999999</v>
      </c>
      <c r="D14" s="192">
        <v>1</v>
      </c>
      <c r="E14" s="51">
        <f t="shared" si="3"/>
        <v>1.1299999999999999</v>
      </c>
      <c r="F14" s="193">
        <v>1</v>
      </c>
      <c r="G14" s="194">
        <f t="shared" si="0"/>
        <v>1.1299999999999999</v>
      </c>
      <c r="H14" s="195">
        <v>1</v>
      </c>
      <c r="I14" s="194">
        <f t="shared" si="1"/>
        <v>1.1299999999999999</v>
      </c>
      <c r="J14" s="196">
        <v>1</v>
      </c>
      <c r="K14" s="197">
        <f t="shared" si="2"/>
        <v>1.1299999999999999</v>
      </c>
    </row>
    <row r="15" spans="1:14" ht="14" x14ac:dyDescent="0.15">
      <c r="A15" s="198"/>
      <c r="B15" s="199" t="s">
        <v>132</v>
      </c>
      <c r="C15" s="200">
        <v>0.75</v>
      </c>
      <c r="D15" s="201">
        <v>1.5</v>
      </c>
      <c r="E15" s="194">
        <f t="shared" si="3"/>
        <v>1.125</v>
      </c>
      <c r="F15" s="201">
        <v>1.5</v>
      </c>
      <c r="G15" s="194">
        <f t="shared" si="0"/>
        <v>1.125</v>
      </c>
      <c r="H15" s="196">
        <v>1.5</v>
      </c>
      <c r="I15" s="194">
        <f t="shared" si="1"/>
        <v>1.125</v>
      </c>
      <c r="J15" s="196">
        <v>1.5</v>
      </c>
      <c r="K15" s="197">
        <f t="shared" si="2"/>
        <v>1.125</v>
      </c>
      <c r="L15" s="117"/>
      <c r="M15" s="117"/>
      <c r="N15" s="117"/>
    </row>
    <row r="16" spans="1:14" ht="15" thickBot="1" x14ac:dyDescent="0.25">
      <c r="A16" s="125">
        <v>2097</v>
      </c>
      <c r="B16" s="126" t="s">
        <v>133</v>
      </c>
      <c r="C16" s="127">
        <v>5.67</v>
      </c>
      <c r="D16" s="57">
        <v>1</v>
      </c>
      <c r="E16" s="58">
        <f t="shared" si="3"/>
        <v>5.67</v>
      </c>
      <c r="F16" s="57">
        <v>1</v>
      </c>
      <c r="G16" s="58">
        <f t="shared" si="0"/>
        <v>5.67</v>
      </c>
      <c r="H16" s="57">
        <v>1</v>
      </c>
      <c r="I16" s="58">
        <f t="shared" si="1"/>
        <v>5.67</v>
      </c>
      <c r="J16" s="59">
        <v>1</v>
      </c>
      <c r="K16" s="60">
        <f t="shared" si="2"/>
        <v>5.67</v>
      </c>
      <c r="L16" s="117"/>
      <c r="M16" s="117"/>
      <c r="N16" s="117"/>
    </row>
    <row r="17" spans="1:14" x14ac:dyDescent="0.15">
      <c r="A17" s="202"/>
      <c r="B17" s="202" t="s">
        <v>24</v>
      </c>
      <c r="C17" s="203"/>
      <c r="E17" s="204">
        <f>SUM(E5:E16)</f>
        <v>22.015000000000001</v>
      </c>
      <c r="F17" s="205"/>
      <c r="G17" s="204">
        <f>SUM(G5:G16)</f>
        <v>27.654999999999994</v>
      </c>
      <c r="H17" s="205"/>
      <c r="I17" s="204">
        <f>SUM(I5:I16)</f>
        <v>34.214999999999996</v>
      </c>
      <c r="J17" s="205"/>
      <c r="K17" s="204">
        <f>SUM(K5:K16)</f>
        <v>39.715000000000003</v>
      </c>
      <c r="L17" s="205"/>
      <c r="M17" s="117"/>
      <c r="N17" s="117"/>
    </row>
    <row r="18" spans="1:14" x14ac:dyDescent="0.15">
      <c r="B18" s="117" t="s">
        <v>134</v>
      </c>
      <c r="D18" s="168"/>
      <c r="E18" s="188">
        <f>E3</f>
        <v>70</v>
      </c>
      <c r="F18" s="168"/>
      <c r="G18" s="188">
        <f>G3</f>
        <v>85</v>
      </c>
      <c r="H18" s="168"/>
      <c r="I18" s="188">
        <f>I3</f>
        <v>100</v>
      </c>
      <c r="J18" s="168"/>
      <c r="K18" s="188">
        <f>K3</f>
        <v>135</v>
      </c>
      <c r="L18" s="117"/>
      <c r="M18" s="117"/>
      <c r="N18" s="117"/>
    </row>
    <row r="19" spans="1:14" ht="14" x14ac:dyDescent="0.2">
      <c r="B19" s="2" t="s">
        <v>26</v>
      </c>
      <c r="C19" s="206">
        <v>0.71</v>
      </c>
      <c r="D19" s="168"/>
      <c r="E19" s="188">
        <f>E18*$C19</f>
        <v>49.699999999999996</v>
      </c>
      <c r="F19" s="168"/>
      <c r="G19" s="188">
        <f>G18*$C19</f>
        <v>60.349999999999994</v>
      </c>
      <c r="H19" s="168"/>
      <c r="I19" s="188">
        <f>I18*$C19</f>
        <v>71</v>
      </c>
      <c r="J19" s="168"/>
      <c r="K19" s="188">
        <f>K18*$C19</f>
        <v>95.85</v>
      </c>
      <c r="L19" s="117"/>
      <c r="M19" s="117"/>
      <c r="N19" s="117"/>
    </row>
    <row r="20" spans="1:14" x14ac:dyDescent="0.15">
      <c r="B20" s="117" t="s">
        <v>135</v>
      </c>
      <c r="C20" s="207">
        <v>0.5</v>
      </c>
      <c r="D20" s="168"/>
      <c r="E20" s="208">
        <f>E19*$C20</f>
        <v>24.849999999999998</v>
      </c>
      <c r="F20" s="168"/>
      <c r="G20" s="208">
        <f>G19*$C20</f>
        <v>30.174999999999997</v>
      </c>
      <c r="H20" s="168"/>
      <c r="I20" s="208">
        <f>I19*$C20</f>
        <v>35.5</v>
      </c>
      <c r="J20" s="168"/>
      <c r="K20" s="208">
        <f>K19*$C20</f>
        <v>47.924999999999997</v>
      </c>
      <c r="L20" s="117"/>
      <c r="M20" s="117"/>
      <c r="N20" s="117"/>
    </row>
    <row r="21" spans="1:14" x14ac:dyDescent="0.15">
      <c r="B21" s="117" t="s">
        <v>136</v>
      </c>
      <c r="C21" s="207">
        <v>0.5</v>
      </c>
      <c r="D21" s="168"/>
      <c r="E21" s="188">
        <f>E19*$C21</f>
        <v>24.849999999999998</v>
      </c>
      <c r="F21" s="168"/>
      <c r="G21" s="188">
        <f>G19*$C21</f>
        <v>30.174999999999997</v>
      </c>
      <c r="H21" s="168"/>
      <c r="I21" s="188">
        <f>I19*$C21</f>
        <v>35.5</v>
      </c>
      <c r="J21" s="168"/>
      <c r="K21" s="188">
        <f>K19*$C21</f>
        <v>47.924999999999997</v>
      </c>
      <c r="L21" s="117"/>
      <c r="M21" s="117"/>
      <c r="N21" s="117"/>
    </row>
    <row r="22" spans="1:14" x14ac:dyDescent="0.15">
      <c r="B22" s="209" t="s">
        <v>137</v>
      </c>
      <c r="C22" s="210"/>
      <c r="D22" s="168"/>
      <c r="E22" s="188">
        <f>E19-E17</f>
        <v>27.684999999999995</v>
      </c>
      <c r="F22" s="168"/>
      <c r="G22" s="188">
        <f>G19-G17</f>
        <v>32.695</v>
      </c>
      <c r="H22" s="168"/>
      <c r="I22" s="188">
        <f>I19-I17</f>
        <v>36.785000000000004</v>
      </c>
      <c r="J22" s="168"/>
      <c r="K22" s="188">
        <f>K19-K17</f>
        <v>56.134999999999991</v>
      </c>
      <c r="L22" s="117"/>
      <c r="M22" s="117"/>
      <c r="N22" s="117"/>
    </row>
    <row r="23" spans="1:14" x14ac:dyDescent="0.15">
      <c r="B23" s="209" t="s">
        <v>138</v>
      </c>
      <c r="C23" s="211">
        <v>-0.1</v>
      </c>
      <c r="D23" s="168"/>
      <c r="E23" s="188">
        <f>E18*C23</f>
        <v>-7</v>
      </c>
      <c r="F23" s="168"/>
      <c r="G23" s="188">
        <f>G18*C23</f>
        <v>-8.5</v>
      </c>
      <c r="H23" s="168"/>
      <c r="I23" s="188">
        <f>I18*C23</f>
        <v>-10</v>
      </c>
      <c r="J23" s="168"/>
      <c r="K23" s="188">
        <f>K18*C23</f>
        <v>-13.5</v>
      </c>
      <c r="L23" s="117"/>
      <c r="M23" s="117"/>
      <c r="N23" s="117"/>
    </row>
    <row r="24" spans="1:14" x14ac:dyDescent="0.15">
      <c r="B24" s="209" t="s">
        <v>31</v>
      </c>
      <c r="C24" s="212">
        <v>-2.75</v>
      </c>
      <c r="D24" s="168"/>
      <c r="E24" s="188">
        <f>C24</f>
        <v>-2.75</v>
      </c>
      <c r="F24" s="168"/>
      <c r="G24" s="188">
        <f>C24</f>
        <v>-2.75</v>
      </c>
      <c r="H24" s="168"/>
      <c r="I24" s="188">
        <f>C24</f>
        <v>-2.75</v>
      </c>
      <c r="J24" s="168"/>
      <c r="K24" s="188">
        <f>E24</f>
        <v>-2.75</v>
      </c>
      <c r="L24" s="117"/>
      <c r="M24" s="117"/>
      <c r="N24" s="117"/>
    </row>
    <row r="25" spans="1:14" x14ac:dyDescent="0.15">
      <c r="B25" s="209" t="s">
        <v>32</v>
      </c>
      <c r="C25" s="212">
        <v>-4.99</v>
      </c>
      <c r="D25" s="168"/>
      <c r="E25" s="188">
        <f>C25</f>
        <v>-4.99</v>
      </c>
      <c r="F25" s="168"/>
      <c r="G25" s="188">
        <f>C25</f>
        <v>-4.99</v>
      </c>
      <c r="H25" s="168"/>
      <c r="I25" s="188">
        <f>C25</f>
        <v>-4.99</v>
      </c>
      <c r="J25" s="168"/>
      <c r="K25" s="188">
        <f>E25</f>
        <v>-4.99</v>
      </c>
      <c r="L25" s="117"/>
      <c r="M25" s="117"/>
      <c r="N25" s="117"/>
    </row>
    <row r="26" spans="1:14" x14ac:dyDescent="0.15">
      <c r="A26" s="213"/>
      <c r="B26" s="214" t="s">
        <v>33</v>
      </c>
      <c r="C26" s="215">
        <v>-3</v>
      </c>
      <c r="D26" s="216"/>
      <c r="E26" s="217">
        <f>C26</f>
        <v>-3</v>
      </c>
      <c r="F26" s="216"/>
      <c r="G26" s="217">
        <f>C26</f>
        <v>-3</v>
      </c>
      <c r="H26" s="216"/>
      <c r="I26" s="217">
        <f>C26</f>
        <v>-3</v>
      </c>
      <c r="J26" s="216"/>
      <c r="K26" s="217">
        <f>E26</f>
        <v>-3</v>
      </c>
      <c r="L26" s="117"/>
      <c r="M26" s="117"/>
      <c r="N26" s="117"/>
    </row>
    <row r="27" spans="1:14" x14ac:dyDescent="0.15">
      <c r="A27" s="213"/>
      <c r="B27" s="218" t="s">
        <v>34</v>
      </c>
      <c r="C27" s="219"/>
      <c r="D27" s="216"/>
      <c r="E27" s="217">
        <f>SUM(E22:E26)</f>
        <v>9.944999999999995</v>
      </c>
      <c r="F27" s="213"/>
      <c r="G27" s="217">
        <f>SUM(G22:G26)</f>
        <v>13.454999999999998</v>
      </c>
      <c r="H27" s="213"/>
      <c r="I27" s="217">
        <f>SUM(I22:I26)</f>
        <v>16.045000000000002</v>
      </c>
      <c r="J27" s="213"/>
      <c r="K27" s="217">
        <f>SUM(K22:K26)</f>
        <v>31.894999999999989</v>
      </c>
      <c r="L27" s="117"/>
      <c r="M27" s="117"/>
      <c r="N27" s="117"/>
    </row>
    <row r="28" spans="1:14" x14ac:dyDescent="0.15">
      <c r="A28" s="213"/>
      <c r="B28" s="213" t="s">
        <v>35</v>
      </c>
      <c r="C28" s="213"/>
      <c r="D28" s="220"/>
      <c r="E28" s="221">
        <f>E27/E18</f>
        <v>0.14207142857142849</v>
      </c>
      <c r="F28" s="213"/>
      <c r="G28" s="221">
        <f>G27/G18</f>
        <v>0.15829411764705881</v>
      </c>
      <c r="H28" s="213"/>
      <c r="I28" s="221">
        <f>I27/I18</f>
        <v>0.16045000000000001</v>
      </c>
      <c r="J28" s="213"/>
      <c r="K28" s="221">
        <f>K27/K18</f>
        <v>0.23625925925925917</v>
      </c>
      <c r="L28" s="117"/>
      <c r="M28" s="117"/>
      <c r="N28" s="117"/>
    </row>
    <row r="29" spans="1:14" x14ac:dyDescent="0.15">
      <c r="A29" s="213"/>
      <c r="B29" s="213"/>
      <c r="C29" s="213"/>
      <c r="D29" s="220"/>
      <c r="E29" s="220"/>
      <c r="F29" s="220"/>
      <c r="G29" s="220"/>
      <c r="H29" s="220"/>
      <c r="I29" s="220"/>
      <c r="J29" s="220"/>
      <c r="K29" s="220"/>
      <c r="L29" s="117"/>
      <c r="M29" s="117"/>
      <c r="N29" s="117"/>
    </row>
    <row r="30" spans="1:14" x14ac:dyDescent="0.15">
      <c r="A30" s="213"/>
      <c r="B30" s="222" t="s">
        <v>36</v>
      </c>
      <c r="C30" s="223"/>
      <c r="D30" s="224"/>
      <c r="E30" s="225">
        <f>E17/E18</f>
        <v>0.3145</v>
      </c>
      <c r="F30" s="223"/>
      <c r="G30" s="225">
        <f>G17/G18</f>
        <v>0.32535294117647051</v>
      </c>
      <c r="H30" s="223"/>
      <c r="I30" s="226">
        <f>I17/I18</f>
        <v>0.34214999999999995</v>
      </c>
      <c r="J30" s="223"/>
      <c r="K30" s="226">
        <f>K17/K18</f>
        <v>0.29418518518518522</v>
      </c>
      <c r="L30" s="117"/>
      <c r="M30" s="117"/>
      <c r="N30" s="117"/>
    </row>
    <row r="31" spans="1:14" x14ac:dyDescent="0.15">
      <c r="D31" s="227"/>
      <c r="E31" s="228"/>
      <c r="G31" s="228"/>
      <c r="I31" s="228"/>
      <c r="K31" s="228"/>
      <c r="L31" s="128"/>
      <c r="M31" s="128"/>
      <c r="N31" s="117"/>
    </row>
    <row r="32" spans="1:14" x14ac:dyDescent="0.15">
      <c r="C32" s="118"/>
      <c r="D32" s="229" t="s">
        <v>37</v>
      </c>
      <c r="E32" s="230" t="s">
        <v>38</v>
      </c>
      <c r="F32" s="229" t="s">
        <v>37</v>
      </c>
      <c r="G32" s="230" t="s">
        <v>38</v>
      </c>
      <c r="H32" s="229" t="s">
        <v>37</v>
      </c>
      <c r="I32" s="230" t="s">
        <v>38</v>
      </c>
      <c r="J32" s="229" t="s">
        <v>37</v>
      </c>
      <c r="K32" s="230" t="s">
        <v>38</v>
      </c>
      <c r="L32" s="128"/>
      <c r="M32" s="128"/>
      <c r="N32" s="117"/>
    </row>
    <row r="33" spans="1:14" x14ac:dyDescent="0.15">
      <c r="C33" s="231" t="s">
        <v>39</v>
      </c>
      <c r="D33" s="232"/>
      <c r="E33" s="233">
        <f>D33*2.54</f>
        <v>0</v>
      </c>
      <c r="F33" s="232"/>
      <c r="G33" s="233">
        <f>F33*2.54</f>
        <v>0</v>
      </c>
      <c r="H33" s="232"/>
      <c r="I33" s="233">
        <f>H33*2.54</f>
        <v>0</v>
      </c>
      <c r="J33" s="232"/>
      <c r="K33" s="233">
        <f>J33*2.54</f>
        <v>0</v>
      </c>
      <c r="L33" s="128"/>
      <c r="M33" s="128"/>
      <c r="N33" s="117"/>
    </row>
    <row r="34" spans="1:14" x14ac:dyDescent="0.15">
      <c r="C34" s="231" t="s">
        <v>40</v>
      </c>
      <c r="D34" s="232"/>
      <c r="E34" s="233">
        <f>D34*2.54</f>
        <v>0</v>
      </c>
      <c r="F34" s="232"/>
      <c r="G34" s="233">
        <f>F34*2.54</f>
        <v>0</v>
      </c>
      <c r="H34" s="232"/>
      <c r="I34" s="233">
        <f>H34*2.54</f>
        <v>0</v>
      </c>
      <c r="J34" s="232"/>
      <c r="K34" s="233">
        <f>J34*2.54</f>
        <v>0</v>
      </c>
    </row>
    <row r="35" spans="1:14" s="129" customFormat="1" x14ac:dyDescent="0.1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</row>
    <row r="36" spans="1:14" s="129" customFormat="1" x14ac:dyDescent="0.15">
      <c r="A36" s="118"/>
      <c r="B36" s="118"/>
      <c r="C36" s="117"/>
      <c r="D36" s="117"/>
      <c r="E36" s="117"/>
      <c r="F36" s="117"/>
      <c r="G36" s="117"/>
      <c r="H36" s="117"/>
      <c r="I36" s="117"/>
      <c r="J36" s="117"/>
      <c r="K36" s="117"/>
    </row>
    <row r="37" spans="1:14" s="129" customFormat="1" x14ac:dyDescent="0.15">
      <c r="A37" s="118"/>
      <c r="B37" s="118"/>
      <c r="C37" s="117"/>
      <c r="D37" s="117"/>
      <c r="E37" s="117"/>
      <c r="F37" s="117"/>
      <c r="G37" s="117"/>
      <c r="H37" s="117"/>
      <c r="I37" s="117"/>
      <c r="J37" s="117"/>
      <c r="K37" s="117"/>
    </row>
    <row r="38" spans="1:14" s="129" customFormat="1" x14ac:dyDescent="0.15">
      <c r="A38" s="118"/>
      <c r="B38" s="118"/>
      <c r="C38" s="118"/>
      <c r="D38" s="118"/>
      <c r="E38" s="234">
        <v>0.4</v>
      </c>
      <c r="F38" s="117"/>
      <c r="G38" s="234">
        <v>0.4</v>
      </c>
      <c r="H38" s="117"/>
      <c r="I38" s="234">
        <v>0.2</v>
      </c>
      <c r="J38" s="117"/>
      <c r="K38" s="234">
        <v>0.2</v>
      </c>
    </row>
    <row r="39" spans="1:14" s="129" customFormat="1" x14ac:dyDescent="0.15">
      <c r="A39" s="285"/>
      <c r="B39" s="286"/>
      <c r="C39" s="286"/>
      <c r="D39" s="117"/>
      <c r="E39" s="188" t="e">
        <f>E38*#REF!</f>
        <v>#REF!</v>
      </c>
      <c r="F39" s="117"/>
      <c r="G39" s="188" t="e">
        <f>G38*#REF!</f>
        <v>#REF!</v>
      </c>
      <c r="H39" s="117"/>
      <c r="I39" s="188" t="e">
        <f>I38*#REF!</f>
        <v>#REF!</v>
      </c>
      <c r="J39" s="117"/>
      <c r="K39" s="188" t="e">
        <f>K38*#REF!</f>
        <v>#REF!</v>
      </c>
    </row>
    <row r="40" spans="1:14" s="129" customFormat="1" ht="14" x14ac:dyDescent="0.2">
      <c r="A40" s="283" t="s">
        <v>41</v>
      </c>
      <c r="B40" s="283"/>
      <c r="C40" s="283"/>
      <c r="D40" s="2"/>
      <c r="E40" s="2"/>
      <c r="F40" s="34"/>
      <c r="G40" s="4"/>
    </row>
    <row r="41" spans="1:14" s="129" customFormat="1" ht="14" x14ac:dyDescent="0.2">
      <c r="A41" s="88"/>
      <c r="B41" s="2"/>
      <c r="C41" s="94" t="s">
        <v>42</v>
      </c>
      <c r="D41" s="2"/>
      <c r="E41" s="94" t="s">
        <v>43</v>
      </c>
      <c r="F41" s="34"/>
      <c r="G41" s="95"/>
    </row>
    <row r="42" spans="1:14" s="129" customFormat="1" ht="14" x14ac:dyDescent="0.2">
      <c r="A42" s="96"/>
      <c r="B42" s="24" t="s">
        <v>44</v>
      </c>
      <c r="C42" s="25">
        <v>0.62</v>
      </c>
      <c r="D42" s="97">
        <f>C42-E42</f>
        <v>-0.29000000000000004</v>
      </c>
      <c r="E42" s="25">
        <v>0.91</v>
      </c>
      <c r="F42" s="34"/>
      <c r="G42" s="4"/>
    </row>
    <row r="43" spans="1:14" s="129" customFormat="1" ht="14" x14ac:dyDescent="0.2">
      <c r="A43" s="96"/>
      <c r="B43" s="24" t="s">
        <v>45</v>
      </c>
      <c r="C43" s="25">
        <v>1.47</v>
      </c>
      <c r="D43" s="97">
        <f t="shared" ref="D43:D106" si="4">C43-E43</f>
        <v>-7.0000000000000062E-2</v>
      </c>
      <c r="E43" s="25">
        <v>1.54</v>
      </c>
      <c r="F43" s="34"/>
      <c r="G43" s="4"/>
    </row>
    <row r="44" spans="1:14" s="129" customFormat="1" ht="14" x14ac:dyDescent="0.2">
      <c r="A44" s="96"/>
      <c r="B44" s="24" t="s">
        <v>9</v>
      </c>
      <c r="C44" s="25">
        <v>0.63</v>
      </c>
      <c r="D44" s="97">
        <f t="shared" si="4"/>
        <v>-0.12</v>
      </c>
      <c r="E44" s="25">
        <v>0.75</v>
      </c>
      <c r="F44" s="34"/>
      <c r="G44" s="4"/>
    </row>
    <row r="45" spans="1:14" s="129" customFormat="1" ht="14" x14ac:dyDescent="0.2">
      <c r="A45" s="96"/>
      <c r="B45" s="24" t="s">
        <v>46</v>
      </c>
      <c r="C45" s="25">
        <v>0.63</v>
      </c>
      <c r="D45" s="97">
        <f t="shared" si="4"/>
        <v>-0.12</v>
      </c>
      <c r="E45" s="25">
        <v>0.75</v>
      </c>
      <c r="F45" s="34"/>
      <c r="G45" s="4"/>
    </row>
    <row r="46" spans="1:14" s="129" customFormat="1" ht="14" x14ac:dyDescent="0.2">
      <c r="A46" s="96"/>
      <c r="B46" s="24" t="s">
        <v>47</v>
      </c>
      <c r="C46" s="25">
        <v>0.63</v>
      </c>
      <c r="D46" s="97">
        <f t="shared" si="4"/>
        <v>-0.12</v>
      </c>
      <c r="E46" s="25">
        <v>0.75</v>
      </c>
      <c r="F46" s="34"/>
      <c r="G46" s="4"/>
    </row>
    <row r="47" spans="1:14" s="129" customFormat="1" ht="14" x14ac:dyDescent="0.2">
      <c r="A47" s="96"/>
      <c r="B47" s="24" t="s">
        <v>17</v>
      </c>
      <c r="C47" s="25">
        <v>1.28</v>
      </c>
      <c r="D47" s="97">
        <f>C47-E47</f>
        <v>-0.32000000000000006</v>
      </c>
      <c r="E47" s="25">
        <v>1.6</v>
      </c>
      <c r="F47" s="34"/>
      <c r="G47" s="4"/>
    </row>
    <row r="48" spans="1:14" s="129" customFormat="1" ht="14" x14ac:dyDescent="0.2">
      <c r="A48" s="96"/>
      <c r="B48" s="24" t="s">
        <v>48</v>
      </c>
      <c r="C48" s="25">
        <v>1.06</v>
      </c>
      <c r="D48" s="97">
        <f>C48-E48</f>
        <v>-0.43999999999999995</v>
      </c>
      <c r="E48" s="25">
        <v>1.5</v>
      </c>
      <c r="F48" s="34"/>
      <c r="G48" s="4"/>
    </row>
    <row r="49" spans="1:7" s="129" customFormat="1" ht="14" x14ac:dyDescent="0.2">
      <c r="A49" s="96"/>
      <c r="B49" s="24" t="s">
        <v>49</v>
      </c>
      <c r="C49" s="25">
        <v>1.26</v>
      </c>
      <c r="D49" s="97">
        <f>C49-E49</f>
        <v>-0.92000000000000015</v>
      </c>
      <c r="E49" s="25">
        <v>2.1800000000000002</v>
      </c>
      <c r="F49" s="34"/>
      <c r="G49" s="4"/>
    </row>
    <row r="50" spans="1:7" s="129" customFormat="1" ht="14" x14ac:dyDescent="0.2">
      <c r="A50" s="96"/>
      <c r="B50" s="24" t="s">
        <v>50</v>
      </c>
      <c r="C50" s="25">
        <v>0.84</v>
      </c>
      <c r="D50" s="97">
        <f>C50-E50</f>
        <v>-0.13</v>
      </c>
      <c r="E50" s="25">
        <v>0.97</v>
      </c>
      <c r="F50" s="34"/>
      <c r="G50" s="4"/>
    </row>
    <row r="51" spans="1:7" s="129" customFormat="1" ht="14" x14ac:dyDescent="0.2">
      <c r="A51" s="96"/>
      <c r="B51" s="97" t="s">
        <v>51</v>
      </c>
      <c r="C51" s="25">
        <v>1.1399999999999999</v>
      </c>
      <c r="D51" s="97">
        <f>C51-E51</f>
        <v>-0.3600000000000001</v>
      </c>
      <c r="E51" s="25">
        <v>1.5</v>
      </c>
      <c r="F51" s="34"/>
      <c r="G51" s="4"/>
    </row>
    <row r="52" spans="1:7" s="129" customFormat="1" ht="14" x14ac:dyDescent="0.2">
      <c r="A52" s="96" t="s">
        <v>52</v>
      </c>
      <c r="B52" s="24" t="s">
        <v>53</v>
      </c>
      <c r="C52" s="25">
        <v>2.2999999999999998</v>
      </c>
      <c r="D52" s="97">
        <f t="shared" si="4"/>
        <v>2.0000000000000018E-2</v>
      </c>
      <c r="E52" s="25">
        <v>2.2799999999999998</v>
      </c>
      <c r="F52" s="34"/>
      <c r="G52" s="4"/>
    </row>
    <row r="53" spans="1:7" s="129" customFormat="1" ht="14" x14ac:dyDescent="0.2">
      <c r="A53" s="96" t="s">
        <v>8</v>
      </c>
      <c r="B53" s="24" t="s">
        <v>54</v>
      </c>
      <c r="C53" s="25">
        <v>1.69</v>
      </c>
      <c r="D53" s="97">
        <f t="shared" si="4"/>
        <v>5.0000000000000044E-2</v>
      </c>
      <c r="E53" s="25">
        <v>1.64</v>
      </c>
      <c r="F53" s="34"/>
      <c r="G53" s="4"/>
    </row>
    <row r="54" spans="1:7" s="129" customFormat="1" ht="14" x14ac:dyDescent="0.2">
      <c r="A54" s="96" t="s">
        <v>55</v>
      </c>
      <c r="B54" s="24" t="s">
        <v>53</v>
      </c>
      <c r="C54" s="25">
        <v>2.14</v>
      </c>
      <c r="D54" s="97">
        <f t="shared" si="4"/>
        <v>0</v>
      </c>
      <c r="E54" s="25">
        <v>2.14</v>
      </c>
      <c r="F54" s="34"/>
      <c r="G54" s="4"/>
    </row>
    <row r="55" spans="1:7" s="129" customFormat="1" ht="14" x14ac:dyDescent="0.2">
      <c r="A55" s="96"/>
      <c r="B55" s="24" t="s">
        <v>56</v>
      </c>
      <c r="C55" s="25">
        <v>0.77</v>
      </c>
      <c r="D55" s="97">
        <f t="shared" si="4"/>
        <v>-0.13</v>
      </c>
      <c r="E55" s="25">
        <v>0.9</v>
      </c>
      <c r="F55" s="34"/>
      <c r="G55" s="4"/>
    </row>
    <row r="56" spans="1:7" s="129" customFormat="1" ht="14" x14ac:dyDescent="0.2">
      <c r="A56" s="96"/>
      <c r="B56" s="24" t="s">
        <v>57</v>
      </c>
      <c r="C56" s="25">
        <v>1.1299999999999999</v>
      </c>
      <c r="D56" s="97">
        <f t="shared" si="4"/>
        <v>-7.0000000000000062E-2</v>
      </c>
      <c r="E56" s="25">
        <v>1.2</v>
      </c>
      <c r="F56" s="34"/>
      <c r="G56" s="4"/>
    </row>
    <row r="57" spans="1:7" s="129" customFormat="1" ht="14" x14ac:dyDescent="0.2">
      <c r="A57" s="96"/>
      <c r="B57" s="24" t="s">
        <v>58</v>
      </c>
      <c r="C57" s="25">
        <v>1.47</v>
      </c>
      <c r="D57" s="97">
        <f t="shared" si="4"/>
        <v>-0.16999999999999993</v>
      </c>
      <c r="E57" s="25">
        <v>1.64</v>
      </c>
      <c r="F57" s="34"/>
      <c r="G57" s="4"/>
    </row>
    <row r="58" spans="1:7" s="129" customFormat="1" ht="14" x14ac:dyDescent="0.2">
      <c r="A58" s="96"/>
      <c r="B58" s="24" t="s">
        <v>59</v>
      </c>
      <c r="C58" s="25">
        <v>0.84</v>
      </c>
      <c r="D58" s="97">
        <f t="shared" si="4"/>
        <v>-0.30999999999999994</v>
      </c>
      <c r="E58" s="25">
        <v>1.1499999999999999</v>
      </c>
      <c r="F58" s="34"/>
      <c r="G58" s="4"/>
    </row>
    <row r="59" spans="1:7" s="129" customFormat="1" ht="14" x14ac:dyDescent="0.2">
      <c r="A59" s="96"/>
      <c r="B59" s="24" t="s">
        <v>60</v>
      </c>
      <c r="C59" s="25">
        <v>0.84</v>
      </c>
      <c r="D59" s="97"/>
      <c r="E59" s="25">
        <v>1.41</v>
      </c>
      <c r="F59" s="34"/>
      <c r="G59" s="4"/>
    </row>
    <row r="60" spans="1:7" s="129" customFormat="1" ht="14" x14ac:dyDescent="0.2">
      <c r="A60" s="96"/>
      <c r="B60" s="98" t="s">
        <v>61</v>
      </c>
      <c r="C60" s="25">
        <v>0.79</v>
      </c>
      <c r="D60" s="97">
        <f t="shared" si="4"/>
        <v>-4.9999999999999933E-2</v>
      </c>
      <c r="E60" s="25">
        <v>0.84</v>
      </c>
      <c r="F60" s="34"/>
      <c r="G60" s="4"/>
    </row>
    <row r="61" spans="1:7" s="129" customFormat="1" ht="14" x14ac:dyDescent="0.2">
      <c r="A61" s="96"/>
      <c r="B61" s="24" t="s">
        <v>62</v>
      </c>
      <c r="C61" s="25">
        <v>1.65</v>
      </c>
      <c r="D61" s="97">
        <f t="shared" si="4"/>
        <v>-0.77</v>
      </c>
      <c r="E61" s="25">
        <v>2.42</v>
      </c>
      <c r="F61" s="34"/>
      <c r="G61" s="4"/>
    </row>
    <row r="62" spans="1:7" s="129" customFormat="1" ht="14" x14ac:dyDescent="0.2">
      <c r="A62" s="96"/>
      <c r="B62" s="24" t="s">
        <v>63</v>
      </c>
      <c r="C62" s="25">
        <v>0.51</v>
      </c>
      <c r="D62" s="97">
        <f t="shared" si="4"/>
        <v>-0.17999999999999994</v>
      </c>
      <c r="E62" s="25">
        <v>0.69</v>
      </c>
      <c r="F62" s="34"/>
      <c r="G62" s="4"/>
    </row>
    <row r="63" spans="1:7" s="129" customFormat="1" ht="14" x14ac:dyDescent="0.2">
      <c r="A63" s="96"/>
      <c r="B63" s="24" t="s">
        <v>64</v>
      </c>
      <c r="C63" s="94">
        <v>0.66</v>
      </c>
      <c r="D63" s="97">
        <f t="shared" si="4"/>
        <v>0</v>
      </c>
      <c r="E63" s="25">
        <v>0.66</v>
      </c>
      <c r="F63" s="34"/>
      <c r="G63" s="4"/>
    </row>
    <row r="64" spans="1:7" s="129" customFormat="1" ht="14" x14ac:dyDescent="0.2">
      <c r="A64" s="96" t="s">
        <v>55</v>
      </c>
      <c r="B64" s="2" t="s">
        <v>65</v>
      </c>
      <c r="C64" s="25">
        <v>1.29</v>
      </c>
      <c r="D64" s="97"/>
      <c r="E64" s="25">
        <v>1.25</v>
      </c>
      <c r="F64" s="34"/>
      <c r="G64" s="4"/>
    </row>
    <row r="65" spans="1:7" s="129" customFormat="1" ht="14" x14ac:dyDescent="0.2">
      <c r="A65" s="96"/>
      <c r="B65" s="2" t="s">
        <v>66</v>
      </c>
      <c r="C65" s="25">
        <v>1.64</v>
      </c>
      <c r="D65" s="97"/>
      <c r="E65" s="25">
        <v>2.85</v>
      </c>
      <c r="F65" s="34"/>
      <c r="G65" s="4"/>
    </row>
    <row r="66" spans="1:7" s="129" customFormat="1" ht="14" x14ac:dyDescent="0.2">
      <c r="A66" s="99" t="s">
        <v>14</v>
      </c>
      <c r="B66" s="100" t="s">
        <v>11</v>
      </c>
      <c r="C66" s="25">
        <v>0.96</v>
      </c>
      <c r="D66" s="97">
        <f t="shared" si="4"/>
        <v>-8.0000000000000071E-2</v>
      </c>
      <c r="E66" s="25">
        <v>1.04</v>
      </c>
      <c r="F66" s="34"/>
      <c r="G66" s="4"/>
    </row>
    <row r="67" spans="1:7" s="129" customFormat="1" ht="14" x14ac:dyDescent="0.2">
      <c r="A67" s="101" t="s">
        <v>12</v>
      </c>
      <c r="B67" s="24" t="s">
        <v>11</v>
      </c>
      <c r="C67" s="25">
        <v>0.96</v>
      </c>
      <c r="D67" s="97">
        <f t="shared" si="4"/>
        <v>-0.12000000000000011</v>
      </c>
      <c r="E67" s="25">
        <v>1.08</v>
      </c>
      <c r="F67" s="34"/>
      <c r="G67" s="4"/>
    </row>
    <row r="68" spans="1:7" s="129" customFormat="1" ht="14" x14ac:dyDescent="0.2">
      <c r="A68" s="101" t="s">
        <v>67</v>
      </c>
      <c r="B68" s="24" t="s">
        <v>11</v>
      </c>
      <c r="C68" s="25">
        <v>0.96</v>
      </c>
      <c r="D68" s="97">
        <f t="shared" si="4"/>
        <v>-0.12000000000000011</v>
      </c>
      <c r="E68" s="25">
        <v>1.08</v>
      </c>
      <c r="F68" s="34"/>
      <c r="G68" s="4"/>
    </row>
    <row r="69" spans="1:7" s="129" customFormat="1" ht="14" x14ac:dyDescent="0.2">
      <c r="A69" s="101" t="s">
        <v>68</v>
      </c>
      <c r="B69" s="24" t="s">
        <v>11</v>
      </c>
      <c r="C69" s="25">
        <v>0.96</v>
      </c>
      <c r="D69" s="97">
        <f t="shared" si="4"/>
        <v>-0.18999999999999995</v>
      </c>
      <c r="E69" s="25">
        <v>1.1499999999999999</v>
      </c>
      <c r="F69" s="34"/>
      <c r="G69" s="4"/>
    </row>
    <row r="70" spans="1:7" s="129" customFormat="1" ht="14" x14ac:dyDescent="0.2">
      <c r="A70" s="101" t="s">
        <v>69</v>
      </c>
      <c r="B70" s="24" t="s">
        <v>11</v>
      </c>
      <c r="C70" s="25">
        <v>0.96</v>
      </c>
      <c r="D70" s="97">
        <f t="shared" si="4"/>
        <v>-0.12000000000000011</v>
      </c>
      <c r="E70" s="25">
        <v>1.08</v>
      </c>
      <c r="F70" s="34"/>
      <c r="G70" s="4"/>
    </row>
    <row r="71" spans="1:7" s="129" customFormat="1" ht="14" x14ac:dyDescent="0.2">
      <c r="A71" s="101" t="s">
        <v>55</v>
      </c>
      <c r="B71" s="24" t="s">
        <v>11</v>
      </c>
      <c r="C71" s="25">
        <v>0.96</v>
      </c>
      <c r="D71" s="97">
        <f t="shared" si="4"/>
        <v>-0.32000000000000006</v>
      </c>
      <c r="E71" s="25">
        <v>1.28</v>
      </c>
      <c r="F71" s="34"/>
      <c r="G71" s="4"/>
    </row>
    <row r="72" spans="1:7" s="129" customFormat="1" ht="14" x14ac:dyDescent="0.2">
      <c r="A72" s="102" t="s">
        <v>70</v>
      </c>
      <c r="B72" s="103" t="s">
        <v>11</v>
      </c>
      <c r="C72" s="25">
        <v>0.87</v>
      </c>
      <c r="D72" s="97">
        <f t="shared" si="4"/>
        <v>-0.30999999999999994</v>
      </c>
      <c r="E72" s="25">
        <v>1.18</v>
      </c>
      <c r="F72" s="34"/>
      <c r="G72" s="4"/>
    </row>
    <row r="73" spans="1:7" s="129" customFormat="1" ht="14" x14ac:dyDescent="0.2">
      <c r="A73" s="96"/>
      <c r="B73" s="24" t="s">
        <v>18</v>
      </c>
      <c r="C73" s="25">
        <v>0.92</v>
      </c>
      <c r="D73" s="97">
        <f t="shared" si="4"/>
        <v>-0.27999999999999992</v>
      </c>
      <c r="E73" s="25">
        <v>1.2</v>
      </c>
      <c r="F73" s="34"/>
      <c r="G73" s="4"/>
    </row>
    <row r="74" spans="1:7" s="129" customFormat="1" ht="14" x14ac:dyDescent="0.2">
      <c r="A74" s="96"/>
      <c r="B74" s="24" t="s">
        <v>71</v>
      </c>
      <c r="C74" s="25">
        <v>0.63</v>
      </c>
      <c r="D74" s="97">
        <f t="shared" si="4"/>
        <v>6.0000000000000053E-2</v>
      </c>
      <c r="E74" s="25">
        <v>0.56999999999999995</v>
      </c>
      <c r="F74" s="34"/>
      <c r="G74" s="4"/>
    </row>
    <row r="75" spans="1:7" s="129" customFormat="1" ht="14" x14ac:dyDescent="0.2">
      <c r="A75" s="96"/>
      <c r="B75" s="24" t="s">
        <v>72</v>
      </c>
      <c r="C75" s="25">
        <v>0.84</v>
      </c>
      <c r="D75" s="97">
        <f t="shared" si="4"/>
        <v>0</v>
      </c>
      <c r="E75" s="25">
        <v>0.84</v>
      </c>
      <c r="F75" s="34"/>
      <c r="G75" s="4"/>
    </row>
    <row r="76" spans="1:7" s="129" customFormat="1" ht="14" x14ac:dyDescent="0.2">
      <c r="A76" s="96"/>
      <c r="B76" s="24" t="s">
        <v>73</v>
      </c>
      <c r="C76" s="25">
        <v>0.9</v>
      </c>
      <c r="D76" s="97">
        <f t="shared" si="4"/>
        <v>-0.51999999999999991</v>
      </c>
      <c r="E76" s="25">
        <v>1.42</v>
      </c>
      <c r="F76" s="34"/>
      <c r="G76" s="4"/>
    </row>
    <row r="77" spans="1:7" s="129" customFormat="1" ht="14" x14ac:dyDescent="0.2">
      <c r="A77" s="96"/>
      <c r="B77" s="24" t="s">
        <v>74</v>
      </c>
      <c r="C77" s="25">
        <v>0.53</v>
      </c>
      <c r="D77" s="97">
        <f t="shared" si="4"/>
        <v>-0.17999999999999994</v>
      </c>
      <c r="E77" s="25">
        <v>0.71</v>
      </c>
      <c r="F77" s="34"/>
      <c r="G77" s="4"/>
    </row>
    <row r="78" spans="1:7" s="129" customFormat="1" ht="14" x14ac:dyDescent="0.2">
      <c r="A78" s="96"/>
      <c r="B78" s="24" t="s">
        <v>75</v>
      </c>
      <c r="C78" s="25">
        <v>0.85</v>
      </c>
      <c r="D78" s="97"/>
      <c r="E78" s="25">
        <v>1.18</v>
      </c>
      <c r="F78" s="34"/>
      <c r="G78" s="4"/>
    </row>
    <row r="79" spans="1:7" s="129" customFormat="1" ht="14" x14ac:dyDescent="0.2">
      <c r="A79" s="96"/>
      <c r="B79" s="24" t="s">
        <v>76</v>
      </c>
      <c r="C79" s="25">
        <v>0.59</v>
      </c>
      <c r="D79" s="97">
        <f t="shared" si="4"/>
        <v>-0.15000000000000002</v>
      </c>
      <c r="E79" s="25">
        <v>0.74</v>
      </c>
      <c r="F79" s="34"/>
      <c r="G79" s="4"/>
    </row>
    <row r="80" spans="1:7" s="129" customFormat="1" ht="14" x14ac:dyDescent="0.2">
      <c r="A80" s="96"/>
      <c r="B80" s="2" t="s">
        <v>77</v>
      </c>
      <c r="C80" s="25">
        <v>0.85</v>
      </c>
      <c r="D80" s="97">
        <f t="shared" si="4"/>
        <v>-0.13</v>
      </c>
      <c r="E80" s="25">
        <v>0.98</v>
      </c>
      <c r="F80" s="34"/>
      <c r="G80" s="4"/>
    </row>
    <row r="81" spans="1:7" s="129" customFormat="1" ht="14" x14ac:dyDescent="0.2">
      <c r="A81" s="96"/>
      <c r="B81" s="24" t="s">
        <v>78</v>
      </c>
      <c r="C81" s="25">
        <v>0.77</v>
      </c>
      <c r="D81" s="97">
        <f t="shared" si="4"/>
        <v>-0.25</v>
      </c>
      <c r="E81" s="25">
        <v>1.02</v>
      </c>
      <c r="F81" s="34"/>
      <c r="G81" s="4"/>
    </row>
    <row r="82" spans="1:7" s="129" customFormat="1" ht="14" x14ac:dyDescent="0.2">
      <c r="A82" s="96"/>
      <c r="B82" s="24" t="s">
        <v>79</v>
      </c>
      <c r="C82" s="25">
        <v>1.4</v>
      </c>
      <c r="D82" s="97">
        <f t="shared" si="4"/>
        <v>-0.30000000000000004</v>
      </c>
      <c r="E82" s="25">
        <v>1.7</v>
      </c>
      <c r="F82" s="34"/>
      <c r="G82" s="4"/>
    </row>
    <row r="83" spans="1:7" s="129" customFormat="1" ht="14" x14ac:dyDescent="0.2">
      <c r="A83" s="96" t="s">
        <v>8</v>
      </c>
      <c r="B83" s="24" t="s">
        <v>80</v>
      </c>
      <c r="C83" s="25">
        <v>0.94</v>
      </c>
      <c r="D83" s="97">
        <f t="shared" si="4"/>
        <v>-0.16000000000000014</v>
      </c>
      <c r="E83" s="25">
        <v>1.1000000000000001</v>
      </c>
      <c r="F83" s="34"/>
      <c r="G83" s="4"/>
    </row>
    <row r="84" spans="1:7" s="129" customFormat="1" ht="14" x14ac:dyDescent="0.2">
      <c r="A84" s="96"/>
      <c r="B84" s="24" t="s">
        <v>81</v>
      </c>
      <c r="C84" s="25">
        <v>1.41</v>
      </c>
      <c r="D84" s="97">
        <f t="shared" si="4"/>
        <v>-0.19000000000000017</v>
      </c>
      <c r="E84" s="25">
        <v>1.6</v>
      </c>
      <c r="F84" s="34"/>
      <c r="G84" s="4"/>
    </row>
    <row r="85" spans="1:7" s="129" customFormat="1" ht="14" x14ac:dyDescent="0.2">
      <c r="A85" s="3"/>
      <c r="B85" s="2"/>
      <c r="C85" s="25"/>
      <c r="D85" s="97"/>
      <c r="E85" s="25"/>
      <c r="F85" s="34"/>
      <c r="G85" s="4"/>
    </row>
    <row r="86" spans="1:7" s="129" customFormat="1" ht="14" x14ac:dyDescent="0.2">
      <c r="A86" s="104"/>
      <c r="B86" s="105" t="s">
        <v>82</v>
      </c>
      <c r="C86" s="25">
        <v>0.99</v>
      </c>
      <c r="D86" s="97">
        <f t="shared" si="4"/>
        <v>-1.0000000000000009E-2</v>
      </c>
      <c r="E86" s="25">
        <v>1</v>
      </c>
      <c r="F86" s="34"/>
      <c r="G86" s="4"/>
    </row>
    <row r="87" spans="1:7" s="129" customFormat="1" ht="14" x14ac:dyDescent="0.2">
      <c r="A87" s="104"/>
      <c r="B87" s="105" t="s">
        <v>83</v>
      </c>
      <c r="C87" s="25">
        <v>0.98</v>
      </c>
      <c r="D87" s="97"/>
      <c r="E87" s="25">
        <v>1.05</v>
      </c>
      <c r="F87" s="34"/>
      <c r="G87" s="4"/>
    </row>
    <row r="88" spans="1:7" s="129" customFormat="1" ht="14" x14ac:dyDescent="0.2">
      <c r="A88" s="106"/>
      <c r="B88" s="107" t="s">
        <v>84</v>
      </c>
      <c r="C88" s="25">
        <v>1.0900000000000001</v>
      </c>
      <c r="D88" s="97">
        <f t="shared" si="4"/>
        <v>-0.18999999999999995</v>
      </c>
      <c r="E88" s="25">
        <v>1.28</v>
      </c>
      <c r="F88" s="34"/>
      <c r="G88" s="4"/>
    </row>
    <row r="89" spans="1:7" s="129" customFormat="1" ht="14" x14ac:dyDescent="0.2">
      <c r="A89" s="106"/>
      <c r="B89" s="107" t="s">
        <v>85</v>
      </c>
      <c r="C89" s="25">
        <v>2.1</v>
      </c>
      <c r="D89" s="97">
        <f t="shared" si="4"/>
        <v>0</v>
      </c>
      <c r="E89" s="25">
        <v>2.1</v>
      </c>
      <c r="F89" s="34"/>
      <c r="G89" s="4"/>
    </row>
    <row r="90" spans="1:7" s="129" customFormat="1" ht="14" x14ac:dyDescent="0.2">
      <c r="A90" s="104"/>
      <c r="B90" s="105" t="s">
        <v>86</v>
      </c>
      <c r="C90" s="25">
        <v>0.67</v>
      </c>
      <c r="D90" s="97">
        <f t="shared" si="4"/>
        <v>-3.9999999999999925E-2</v>
      </c>
      <c r="E90" s="25">
        <v>0.71</v>
      </c>
      <c r="F90" s="34"/>
      <c r="G90" s="4"/>
    </row>
    <row r="91" spans="1:7" s="129" customFormat="1" ht="14" x14ac:dyDescent="0.2">
      <c r="A91" s="104"/>
      <c r="B91" s="105" t="s">
        <v>87</v>
      </c>
      <c r="C91" s="25">
        <v>0.35</v>
      </c>
      <c r="D91" s="97">
        <f t="shared" si="4"/>
        <v>-5.0000000000000044E-2</v>
      </c>
      <c r="E91" s="25">
        <v>0.4</v>
      </c>
      <c r="F91" s="34"/>
      <c r="G91" s="4"/>
    </row>
    <row r="92" spans="1:7" s="129" customFormat="1" ht="14" x14ac:dyDescent="0.2">
      <c r="A92" s="104"/>
      <c r="B92" s="105" t="s">
        <v>88</v>
      </c>
      <c r="C92" s="25">
        <v>0.82</v>
      </c>
      <c r="D92" s="97">
        <f t="shared" si="4"/>
        <v>-8.0000000000000071E-2</v>
      </c>
      <c r="E92" s="25">
        <v>0.9</v>
      </c>
      <c r="F92" s="34"/>
      <c r="G92" s="4"/>
    </row>
    <row r="93" spans="1:7" s="129" customFormat="1" ht="14" x14ac:dyDescent="0.2">
      <c r="A93" s="104"/>
      <c r="B93" s="105" t="s">
        <v>19</v>
      </c>
      <c r="C93" s="25">
        <v>0.26</v>
      </c>
      <c r="D93" s="97">
        <f t="shared" si="4"/>
        <v>-2.0000000000000018E-2</v>
      </c>
      <c r="E93" s="25">
        <v>0.28000000000000003</v>
      </c>
      <c r="F93" s="34"/>
      <c r="G93" s="4"/>
    </row>
    <row r="94" spans="1:7" s="129" customFormat="1" ht="14" x14ac:dyDescent="0.2">
      <c r="A94" s="104"/>
      <c r="B94" s="105" t="s">
        <v>89</v>
      </c>
      <c r="C94" s="25">
        <v>2.1</v>
      </c>
      <c r="D94" s="97">
        <f t="shared" si="4"/>
        <v>-2.9999999999999805E-2</v>
      </c>
      <c r="E94" s="25">
        <v>2.13</v>
      </c>
      <c r="F94" s="34"/>
      <c r="G94" s="4"/>
    </row>
    <row r="95" spans="1:7" s="129" customFormat="1" ht="14" x14ac:dyDescent="0.2">
      <c r="A95" s="104"/>
      <c r="B95" s="105" t="s">
        <v>90</v>
      </c>
      <c r="C95" s="25">
        <v>0.69</v>
      </c>
      <c r="D95" s="97">
        <f t="shared" si="4"/>
        <v>-5.0000000000000044E-2</v>
      </c>
      <c r="E95" s="25">
        <v>0.74</v>
      </c>
      <c r="F95" s="34"/>
      <c r="G95" s="4"/>
    </row>
    <row r="96" spans="1:7" s="129" customFormat="1" ht="14" x14ac:dyDescent="0.2">
      <c r="A96" s="108"/>
      <c r="B96" s="109" t="s">
        <v>85</v>
      </c>
      <c r="C96" s="28">
        <v>1.8</v>
      </c>
      <c r="D96" s="110">
        <f t="shared" si="4"/>
        <v>2.0000000000000018E-2</v>
      </c>
      <c r="E96" s="28">
        <v>1.78</v>
      </c>
      <c r="F96" s="34"/>
      <c r="G96" s="4"/>
    </row>
    <row r="97" spans="1:7" s="129" customFormat="1" ht="14" x14ac:dyDescent="0.2">
      <c r="A97" s="111"/>
      <c r="B97" s="112" t="s">
        <v>86</v>
      </c>
      <c r="C97" s="28">
        <v>0.65</v>
      </c>
      <c r="D97" s="110">
        <f t="shared" si="4"/>
        <v>0</v>
      </c>
      <c r="E97" s="28">
        <v>0.65</v>
      </c>
      <c r="F97" s="34"/>
      <c r="G97" s="4"/>
    </row>
    <row r="98" spans="1:7" s="129" customFormat="1" ht="14" x14ac:dyDescent="0.2">
      <c r="A98" s="111"/>
      <c r="B98" s="112" t="s">
        <v>87</v>
      </c>
      <c r="C98" s="28">
        <v>0.37</v>
      </c>
      <c r="D98" s="110">
        <f t="shared" si="4"/>
        <v>-2.0000000000000018E-2</v>
      </c>
      <c r="E98" s="28">
        <v>0.39</v>
      </c>
      <c r="F98" s="34"/>
      <c r="G98" s="4"/>
    </row>
    <row r="99" spans="1:7" s="129" customFormat="1" ht="14" x14ac:dyDescent="0.2">
      <c r="A99" s="111"/>
      <c r="B99" s="112" t="s">
        <v>91</v>
      </c>
      <c r="C99" s="28">
        <v>1.97</v>
      </c>
      <c r="D99" s="110">
        <f t="shared" si="4"/>
        <v>0.19999999999999996</v>
      </c>
      <c r="E99" s="28">
        <v>1.77</v>
      </c>
      <c r="F99" s="34"/>
      <c r="G99" s="4"/>
    </row>
    <row r="100" spans="1:7" s="129" customFormat="1" ht="14" x14ac:dyDescent="0.2">
      <c r="A100" s="111"/>
      <c r="B100" s="112" t="s">
        <v>88</v>
      </c>
      <c r="C100" s="28">
        <v>1.03</v>
      </c>
      <c r="D100" s="110">
        <f t="shared" si="4"/>
        <v>0.13</v>
      </c>
      <c r="E100" s="28">
        <v>0.9</v>
      </c>
      <c r="F100" s="34"/>
      <c r="G100" s="4"/>
    </row>
    <row r="101" spans="1:7" s="129" customFormat="1" ht="14" x14ac:dyDescent="0.2">
      <c r="A101" s="111"/>
      <c r="B101" s="112" t="s">
        <v>92</v>
      </c>
      <c r="C101" s="28">
        <v>0.65</v>
      </c>
      <c r="D101" s="110">
        <f t="shared" si="4"/>
        <v>-7.999999999999996E-2</v>
      </c>
      <c r="E101" s="28">
        <v>0.73</v>
      </c>
      <c r="F101" s="34"/>
      <c r="G101" s="4"/>
    </row>
    <row r="102" spans="1:7" s="129" customFormat="1" ht="14" x14ac:dyDescent="0.2">
      <c r="A102" s="111"/>
      <c r="B102" s="112" t="s">
        <v>93</v>
      </c>
      <c r="C102" s="28">
        <v>0.17</v>
      </c>
      <c r="D102" s="110">
        <f t="shared" si="4"/>
        <v>0</v>
      </c>
      <c r="E102" s="28">
        <v>0.17</v>
      </c>
      <c r="F102" s="34"/>
      <c r="G102" s="4"/>
    </row>
    <row r="103" spans="1:7" s="129" customFormat="1" ht="14" x14ac:dyDescent="0.2">
      <c r="A103" s="111"/>
      <c r="B103" s="112" t="s">
        <v>94</v>
      </c>
      <c r="C103" s="28">
        <v>0.34</v>
      </c>
      <c r="D103" s="110">
        <f t="shared" si="4"/>
        <v>0</v>
      </c>
      <c r="E103" s="28">
        <v>0.34</v>
      </c>
      <c r="F103" s="34"/>
      <c r="G103" s="4"/>
    </row>
    <row r="104" spans="1:7" s="129" customFormat="1" ht="14" x14ac:dyDescent="0.2">
      <c r="A104" s="111"/>
      <c r="B104" s="112" t="s">
        <v>95</v>
      </c>
      <c r="C104" s="28">
        <v>0.95</v>
      </c>
      <c r="D104" s="110">
        <f t="shared" si="4"/>
        <v>-2.0000000000000018E-2</v>
      </c>
      <c r="E104" s="28">
        <v>0.97</v>
      </c>
      <c r="F104" s="34"/>
      <c r="G104" s="4"/>
    </row>
    <row r="105" spans="1:7" s="129" customFormat="1" ht="14" x14ac:dyDescent="0.2">
      <c r="A105" s="111"/>
      <c r="B105" s="112" t="s">
        <v>96</v>
      </c>
      <c r="C105" s="28">
        <v>0.8</v>
      </c>
      <c r="D105" s="110">
        <f t="shared" si="4"/>
        <v>-7.999999999999996E-2</v>
      </c>
      <c r="E105" s="28">
        <v>0.88</v>
      </c>
      <c r="F105" s="34"/>
      <c r="G105" s="4"/>
    </row>
    <row r="106" spans="1:7" s="129" customFormat="1" ht="14" x14ac:dyDescent="0.2">
      <c r="A106" s="111"/>
      <c r="B106" s="112" t="s">
        <v>97</v>
      </c>
      <c r="C106" s="28">
        <v>0.44</v>
      </c>
      <c r="D106" s="110">
        <f t="shared" si="4"/>
        <v>-2.0000000000000018E-2</v>
      </c>
      <c r="E106" s="28">
        <v>0.46</v>
      </c>
      <c r="F106" s="34"/>
      <c r="G106" s="4"/>
    </row>
    <row r="107" spans="1:7" s="129" customFormat="1" ht="14" x14ac:dyDescent="0.2">
      <c r="A107" s="111"/>
      <c r="B107" s="112" t="s">
        <v>19</v>
      </c>
      <c r="C107" s="28">
        <v>0.23</v>
      </c>
      <c r="D107" s="110">
        <f t="shared" ref="D107:D112" si="5">C107-E107</f>
        <v>-1.999999999999999E-2</v>
      </c>
      <c r="E107" s="28">
        <v>0.25</v>
      </c>
      <c r="F107" s="34"/>
      <c r="G107" s="4"/>
    </row>
    <row r="108" spans="1:7" s="129" customFormat="1" ht="14" x14ac:dyDescent="0.2">
      <c r="A108" s="111"/>
      <c r="B108" s="112" t="s">
        <v>89</v>
      </c>
      <c r="C108" s="28">
        <v>1.8</v>
      </c>
      <c r="D108" s="110">
        <f t="shared" si="5"/>
        <v>2.0000000000000018E-2</v>
      </c>
      <c r="E108" s="28">
        <v>1.78</v>
      </c>
      <c r="F108" s="34"/>
      <c r="G108" s="4"/>
    </row>
    <row r="109" spans="1:7" s="129" customFormat="1" ht="14" x14ac:dyDescent="0.2">
      <c r="A109" s="111"/>
      <c r="B109" s="112" t="s">
        <v>98</v>
      </c>
      <c r="C109" s="28">
        <v>0.55000000000000004</v>
      </c>
      <c r="D109" s="110">
        <f t="shared" si="5"/>
        <v>4.0000000000000036E-2</v>
      </c>
      <c r="E109" s="28">
        <v>0.51</v>
      </c>
      <c r="F109" s="34"/>
      <c r="G109" s="4"/>
    </row>
    <row r="110" spans="1:7" s="129" customFormat="1" ht="14" x14ac:dyDescent="0.2">
      <c r="A110" s="111"/>
      <c r="B110" s="112" t="s">
        <v>99</v>
      </c>
      <c r="C110" s="28">
        <v>0.46</v>
      </c>
      <c r="D110" s="110">
        <f t="shared" si="5"/>
        <v>-9.9999999999999534E-3</v>
      </c>
      <c r="E110" s="28">
        <v>0.47</v>
      </c>
      <c r="F110" s="34"/>
      <c r="G110" s="4"/>
    </row>
    <row r="111" spans="1:7" s="129" customFormat="1" ht="14" x14ac:dyDescent="0.2">
      <c r="A111" s="111"/>
      <c r="B111" s="112" t="s">
        <v>100</v>
      </c>
      <c r="C111" s="28">
        <v>0.74</v>
      </c>
      <c r="D111" s="110">
        <f t="shared" si="5"/>
        <v>-4.0000000000000036E-2</v>
      </c>
      <c r="E111" s="28">
        <v>0.78</v>
      </c>
      <c r="F111" s="34"/>
      <c r="G111" s="4"/>
    </row>
    <row r="112" spans="1:7" s="129" customFormat="1" ht="14" x14ac:dyDescent="0.2">
      <c r="A112" s="111"/>
      <c r="B112" s="112" t="s">
        <v>90</v>
      </c>
      <c r="C112" s="28">
        <v>0.67</v>
      </c>
      <c r="D112" s="110">
        <f t="shared" si="5"/>
        <v>-0.22999999999999998</v>
      </c>
      <c r="E112" s="28">
        <v>0.9</v>
      </c>
      <c r="F112" s="34"/>
      <c r="G112" s="4"/>
    </row>
    <row r="113" spans="1:11" s="129" customFormat="1" ht="14" x14ac:dyDescent="0.2">
      <c r="A113" s="113"/>
      <c r="B113" s="113"/>
      <c r="C113" s="114"/>
      <c r="D113" s="113"/>
      <c r="E113" s="114"/>
      <c r="F113" s="34"/>
      <c r="G113" s="4"/>
    </row>
    <row r="114" spans="1:11" s="129" customFormat="1" ht="14" x14ac:dyDescent="0.2">
      <c r="A114" s="113"/>
      <c r="B114" s="113"/>
      <c r="C114" s="114"/>
      <c r="D114" s="113"/>
      <c r="E114" s="113"/>
      <c r="F114" s="34"/>
      <c r="G114" s="4"/>
    </row>
    <row r="115" spans="1:11" s="117" customFormat="1" ht="14" x14ac:dyDescent="0.2">
      <c r="A115" s="115"/>
      <c r="B115" s="112" t="s">
        <v>101</v>
      </c>
      <c r="C115" s="115"/>
      <c r="D115" s="115"/>
      <c r="E115" s="115"/>
      <c r="F115" s="34"/>
      <c r="G115" s="116"/>
      <c r="H115" s="129"/>
      <c r="I115" s="129"/>
      <c r="J115" s="129"/>
      <c r="K115" s="129"/>
    </row>
    <row r="116" spans="1:11" s="117" customFormat="1" ht="14" x14ac:dyDescent="0.2">
      <c r="A116" s="115"/>
      <c r="B116" s="112" t="s">
        <v>102</v>
      </c>
      <c r="C116" s="115">
        <v>7.17</v>
      </c>
      <c r="D116" s="115"/>
      <c r="E116" s="115"/>
      <c r="F116" s="34"/>
      <c r="G116" s="4"/>
      <c r="H116" s="129"/>
      <c r="I116" s="129"/>
      <c r="J116" s="129"/>
      <c r="K116" s="129"/>
    </row>
    <row r="117" spans="1:11" s="117" customFormat="1" ht="14" x14ac:dyDescent="0.2">
      <c r="A117" s="115"/>
      <c r="B117" s="112" t="s">
        <v>103</v>
      </c>
      <c r="C117" s="115">
        <v>11.75</v>
      </c>
      <c r="D117" s="115"/>
      <c r="E117" s="115"/>
      <c r="F117" s="113"/>
      <c r="G117" s="4"/>
      <c r="H117" s="129"/>
      <c r="I117" s="129"/>
      <c r="J117" s="129"/>
      <c r="K117" s="129"/>
    </row>
    <row r="118" spans="1:11" s="117" customFormat="1" ht="14" x14ac:dyDescent="0.2">
      <c r="A118" s="115"/>
      <c r="B118" s="112" t="s">
        <v>21</v>
      </c>
      <c r="C118" s="115">
        <v>5.12</v>
      </c>
      <c r="D118" s="115"/>
      <c r="E118" s="115"/>
      <c r="F118" s="14"/>
      <c r="G118" s="4"/>
      <c r="H118" s="129"/>
      <c r="I118" s="129"/>
      <c r="J118" s="129"/>
      <c r="K118" s="129"/>
    </row>
    <row r="119" spans="1:11" s="117" customFormat="1" ht="14" x14ac:dyDescent="0.2">
      <c r="A119" s="115"/>
      <c r="B119" s="112" t="s">
        <v>23</v>
      </c>
      <c r="C119" s="115">
        <v>5.94</v>
      </c>
      <c r="D119" s="115"/>
      <c r="E119" s="115"/>
      <c r="F119" s="14"/>
      <c r="G119" s="4"/>
      <c r="H119" s="129"/>
      <c r="I119" s="129"/>
      <c r="J119" s="129"/>
      <c r="K119" s="129"/>
    </row>
    <row r="120" spans="1:11" s="117" customFormat="1" ht="14" x14ac:dyDescent="0.2">
      <c r="A120" s="115"/>
      <c r="B120" s="112" t="s">
        <v>104</v>
      </c>
      <c r="C120" s="115">
        <v>6.96</v>
      </c>
      <c r="D120" s="115"/>
      <c r="E120" s="115"/>
      <c r="F120" s="2"/>
      <c r="G120" s="2"/>
    </row>
    <row r="121" spans="1:11" s="129" customFormat="1" ht="14" x14ac:dyDescent="0.2">
      <c r="A121" s="115"/>
      <c r="B121" s="112" t="s">
        <v>105</v>
      </c>
      <c r="C121" s="115">
        <v>7</v>
      </c>
      <c r="D121" s="115"/>
      <c r="E121" s="115"/>
      <c r="F121" s="2"/>
      <c r="G121" s="2"/>
      <c r="H121" s="117"/>
      <c r="I121" s="117"/>
      <c r="J121" s="117"/>
      <c r="K121" s="117"/>
    </row>
    <row r="122" spans="1:11" s="129" customFormat="1" ht="14" x14ac:dyDescent="0.2">
      <c r="A122" s="2"/>
      <c r="B122" s="2"/>
      <c r="C122" s="2"/>
      <c r="D122" s="2"/>
      <c r="E122" s="2"/>
      <c r="F122" s="2"/>
      <c r="G122" s="2"/>
      <c r="H122" s="117"/>
      <c r="I122" s="117"/>
      <c r="J122" s="117"/>
      <c r="K122" s="117"/>
    </row>
    <row r="123" spans="1:11" s="129" customFormat="1" ht="14" x14ac:dyDescent="0.2">
      <c r="A123" s="2"/>
      <c r="B123" s="2"/>
      <c r="C123" s="2"/>
      <c r="D123" s="2"/>
      <c r="E123" s="2"/>
      <c r="F123" s="2"/>
      <c r="G123" s="2"/>
      <c r="H123" s="117"/>
      <c r="I123" s="117"/>
      <c r="J123" s="117"/>
      <c r="K123" s="117"/>
    </row>
    <row r="124" spans="1:11" s="129" customFormat="1" ht="14" x14ac:dyDescent="0.2">
      <c r="A124" s="2"/>
      <c r="B124" s="2"/>
      <c r="C124" s="2"/>
      <c r="D124" s="2"/>
      <c r="E124" s="2"/>
      <c r="F124" s="2"/>
      <c r="G124" s="2"/>
      <c r="H124" s="117"/>
      <c r="I124" s="117"/>
      <c r="J124" s="117"/>
      <c r="K124" s="117"/>
    </row>
    <row r="125" spans="1:11" s="129" customFormat="1" ht="14" x14ac:dyDescent="0.2">
      <c r="A125" s="2"/>
      <c r="B125" s="2"/>
      <c r="C125" s="2"/>
      <c r="D125" s="2"/>
      <c r="E125" s="2"/>
      <c r="F125" s="2"/>
      <c r="G125" s="2"/>
      <c r="H125" s="117"/>
      <c r="I125" s="117"/>
      <c r="J125" s="117"/>
      <c r="K125" s="117"/>
    </row>
    <row r="126" spans="1:11" s="129" customFormat="1" ht="14" x14ac:dyDescent="0.2">
      <c r="A126" s="2"/>
      <c r="B126" s="2"/>
      <c r="C126" s="2"/>
      <c r="D126" s="2"/>
      <c r="E126" s="2"/>
      <c r="F126" s="34"/>
      <c r="G126" s="34"/>
      <c r="H126" s="213"/>
      <c r="I126" s="213"/>
      <c r="J126" s="213"/>
      <c r="K126" s="213"/>
    </row>
    <row r="127" spans="1:11" ht="14" x14ac:dyDescent="0.2">
      <c r="A127" s="2"/>
      <c r="B127" s="2"/>
      <c r="C127" s="2"/>
      <c r="D127" s="2"/>
      <c r="E127" s="2"/>
      <c r="F127" s="2"/>
      <c r="G127" s="2"/>
    </row>
    <row r="128" spans="1:11" ht="14" x14ac:dyDescent="0.2">
      <c r="A128" s="115"/>
      <c r="B128" s="112" t="s">
        <v>102</v>
      </c>
      <c r="C128" s="115">
        <v>7.17</v>
      </c>
      <c r="D128" s="115"/>
      <c r="E128" s="115"/>
      <c r="F128" s="2"/>
      <c r="G128" s="2"/>
    </row>
    <row r="129" spans="1:7" ht="14" x14ac:dyDescent="0.2">
      <c r="A129" s="115"/>
      <c r="B129" s="112" t="s">
        <v>103</v>
      </c>
      <c r="C129" s="115">
        <v>11.75</v>
      </c>
      <c r="D129" s="115"/>
      <c r="E129" s="115"/>
      <c r="F129" s="2"/>
      <c r="G129" s="2"/>
    </row>
    <row r="130" spans="1:7" ht="14" x14ac:dyDescent="0.2">
      <c r="A130" s="115"/>
      <c r="B130" s="112" t="s">
        <v>21</v>
      </c>
      <c r="C130" s="115">
        <v>5.12</v>
      </c>
      <c r="D130" s="115"/>
      <c r="E130" s="115"/>
      <c r="F130" s="2"/>
      <c r="G130" s="2"/>
    </row>
    <row r="131" spans="1:7" ht="14" x14ac:dyDescent="0.2">
      <c r="A131" s="115"/>
      <c r="B131" s="112" t="s">
        <v>23</v>
      </c>
      <c r="C131" s="115">
        <v>5.94</v>
      </c>
      <c r="D131" s="115"/>
      <c r="E131" s="115"/>
      <c r="F131" s="2"/>
      <c r="G131" s="2"/>
    </row>
    <row r="132" spans="1:7" ht="14" x14ac:dyDescent="0.2">
      <c r="A132" s="115"/>
      <c r="B132" s="112" t="s">
        <v>104</v>
      </c>
      <c r="C132" s="115">
        <v>6.96</v>
      </c>
      <c r="D132" s="115"/>
      <c r="E132" s="115"/>
      <c r="F132" s="2"/>
      <c r="G132" s="2"/>
    </row>
    <row r="133" spans="1:7" ht="14" x14ac:dyDescent="0.2">
      <c r="A133" s="115"/>
      <c r="B133" s="112" t="s">
        <v>105</v>
      </c>
      <c r="C133" s="115">
        <v>7</v>
      </c>
      <c r="D133" s="115"/>
      <c r="E133" s="115"/>
      <c r="F133" s="2"/>
      <c r="G133" s="2"/>
    </row>
    <row r="134" spans="1:7" ht="14" x14ac:dyDescent="0.2">
      <c r="A134" s="2"/>
      <c r="B134" s="2"/>
      <c r="C134" s="2"/>
      <c r="D134" s="2"/>
      <c r="E134" s="2"/>
      <c r="F134" s="2"/>
      <c r="G134" s="2"/>
    </row>
    <row r="135" spans="1:7" ht="14" x14ac:dyDescent="0.2">
      <c r="A135" s="2"/>
      <c r="B135" s="2"/>
      <c r="C135" s="2"/>
      <c r="D135" s="2"/>
      <c r="E135" s="2"/>
      <c r="F135" s="2"/>
      <c r="G135" s="2"/>
    </row>
    <row r="136" spans="1:7" ht="14" x14ac:dyDescent="0.2">
      <c r="A136" s="2"/>
      <c r="B136" s="2"/>
      <c r="C136" s="2"/>
      <c r="D136" s="2"/>
      <c r="E136" s="2"/>
      <c r="F136" s="2"/>
      <c r="G136" s="2"/>
    </row>
    <row r="137" spans="1:7" ht="14" x14ac:dyDescent="0.2">
      <c r="A137" s="2"/>
      <c r="B137" s="2"/>
      <c r="C137" s="2"/>
      <c r="D137" s="2"/>
      <c r="E137" s="2"/>
      <c r="F137" s="2"/>
      <c r="G137" s="2"/>
    </row>
    <row r="138" spans="1:7" ht="14" x14ac:dyDescent="0.2">
      <c r="A138" s="2"/>
      <c r="B138" s="2"/>
      <c r="C138" s="2"/>
      <c r="D138" s="2"/>
      <c r="E138" s="2"/>
      <c r="F138" s="2"/>
      <c r="G138" s="2"/>
    </row>
    <row r="139" spans="1:7" ht="14" x14ac:dyDescent="0.2">
      <c r="A139" s="2"/>
      <c r="B139" s="2"/>
      <c r="C139" s="2"/>
      <c r="D139" s="2"/>
      <c r="E139" s="2"/>
      <c r="F139" s="2"/>
      <c r="G139" s="2"/>
    </row>
    <row r="140" spans="1:7" ht="14" x14ac:dyDescent="0.2">
      <c r="A140" s="2"/>
      <c r="B140" s="2"/>
      <c r="C140" s="2"/>
      <c r="D140" s="2"/>
      <c r="E140" s="2"/>
      <c r="F140" s="2"/>
      <c r="G140" s="2"/>
    </row>
    <row r="141" spans="1:7" ht="14" x14ac:dyDescent="0.2">
      <c r="A141" s="2"/>
      <c r="B141" s="2"/>
      <c r="C141" s="2"/>
      <c r="D141" s="2"/>
      <c r="E141" s="2"/>
      <c r="F141" s="2"/>
      <c r="G141" s="2"/>
    </row>
    <row r="142" spans="1:7" ht="14" x14ac:dyDescent="0.2">
      <c r="A142" s="2"/>
      <c r="B142" s="2"/>
      <c r="C142" s="2"/>
      <c r="D142" s="2"/>
      <c r="E142" s="2"/>
      <c r="F142" s="2"/>
      <c r="G142" s="2"/>
    </row>
    <row r="143" spans="1:7" ht="14" x14ac:dyDescent="0.2">
      <c r="A143" s="2"/>
      <c r="B143" s="2"/>
      <c r="C143" s="2"/>
      <c r="D143" s="2"/>
      <c r="E143" s="2"/>
      <c r="F143" s="2"/>
      <c r="G143" s="2"/>
    </row>
    <row r="144" spans="1:7" ht="14" x14ac:dyDescent="0.2">
      <c r="A144" s="2"/>
      <c r="B144" s="2"/>
      <c r="C144" s="2"/>
      <c r="D144" s="2"/>
      <c r="E144" s="2"/>
      <c r="F144" s="2"/>
      <c r="G144" s="2"/>
    </row>
    <row r="145" spans="1:7" ht="14" x14ac:dyDescent="0.2">
      <c r="A145" s="2"/>
      <c r="B145" s="2"/>
      <c r="C145" s="2"/>
      <c r="D145" s="2"/>
      <c r="E145" s="2"/>
      <c r="F145" s="2"/>
      <c r="G145" s="2"/>
    </row>
    <row r="146" spans="1:7" ht="14" x14ac:dyDescent="0.2">
      <c r="A146" s="2"/>
      <c r="B146" s="2"/>
      <c r="C146" s="2"/>
      <c r="D146" s="2"/>
      <c r="E146" s="2"/>
      <c r="F146" s="2"/>
      <c r="G146" s="2"/>
    </row>
    <row r="147" spans="1:7" ht="14" x14ac:dyDescent="0.2">
      <c r="A147" s="2"/>
      <c r="B147" s="2"/>
      <c r="C147" s="2"/>
      <c r="D147" s="2"/>
      <c r="E147" s="2"/>
      <c r="F147" s="2"/>
      <c r="G147" s="2"/>
    </row>
    <row r="148" spans="1:7" ht="14" x14ac:dyDescent="0.2">
      <c r="A148" s="2"/>
      <c r="B148" s="2"/>
      <c r="C148" s="2"/>
      <c r="D148" s="2"/>
      <c r="E148" s="2"/>
      <c r="F148" s="2"/>
      <c r="G148" s="2"/>
    </row>
    <row r="149" spans="1:7" ht="14" x14ac:dyDescent="0.2">
      <c r="A149" s="2"/>
      <c r="B149" s="2"/>
      <c r="C149" s="2"/>
      <c r="D149" s="2"/>
      <c r="E149" s="2"/>
      <c r="F149" s="2"/>
      <c r="G149" s="2"/>
    </row>
    <row r="150" spans="1:7" ht="14" x14ac:dyDescent="0.2">
      <c r="A150" s="2"/>
      <c r="B150" s="2"/>
      <c r="C150" s="2"/>
      <c r="D150" s="2"/>
      <c r="E150" s="2"/>
      <c r="F150" s="2"/>
      <c r="G150" s="2"/>
    </row>
    <row r="151" spans="1:7" ht="14" x14ac:dyDescent="0.2">
      <c r="A151" s="2"/>
      <c r="B151" s="2"/>
      <c r="C151" s="2"/>
      <c r="D151" s="2"/>
      <c r="E151" s="2"/>
      <c r="F151" s="2"/>
      <c r="G151" s="2"/>
    </row>
    <row r="152" spans="1:7" ht="14" x14ac:dyDescent="0.2">
      <c r="A152" s="2"/>
      <c r="B152" s="2"/>
      <c r="C152" s="2"/>
      <c r="D152" s="2"/>
      <c r="E152" s="2"/>
      <c r="F152" s="2"/>
      <c r="G152" s="2"/>
    </row>
    <row r="153" spans="1:7" ht="14" x14ac:dyDescent="0.2">
      <c r="A153" s="2"/>
      <c r="B153" s="2"/>
      <c r="C153" s="2"/>
      <c r="D153" s="2"/>
      <c r="E153" s="2"/>
      <c r="F153" s="2"/>
      <c r="G153" s="2"/>
    </row>
    <row r="154" spans="1:7" ht="14" x14ac:dyDescent="0.2">
      <c r="A154" s="2"/>
      <c r="B154" s="2"/>
      <c r="C154" s="2"/>
      <c r="D154" s="2"/>
      <c r="E154" s="2"/>
      <c r="F154" s="2"/>
      <c r="G154" s="2"/>
    </row>
    <row r="155" spans="1:7" ht="14" x14ac:dyDescent="0.2">
      <c r="A155" s="2"/>
      <c r="B155" s="2"/>
      <c r="C155" s="2"/>
      <c r="D155" s="2"/>
      <c r="E155" s="2"/>
      <c r="F155" s="2"/>
      <c r="G155" s="2"/>
    </row>
    <row r="156" spans="1:7" ht="14" x14ac:dyDescent="0.2">
      <c r="A156" s="2"/>
      <c r="B156" s="2"/>
      <c r="C156" s="2"/>
      <c r="D156" s="2"/>
      <c r="E156" s="2"/>
      <c r="F156" s="2"/>
      <c r="G156" s="2"/>
    </row>
    <row r="157" spans="1:7" ht="14" x14ac:dyDescent="0.2">
      <c r="A157" s="2"/>
      <c r="B157" s="2"/>
      <c r="C157" s="2"/>
      <c r="D157" s="2"/>
      <c r="E157" s="2"/>
      <c r="F157" s="2"/>
      <c r="G157" s="2"/>
    </row>
    <row r="158" spans="1:7" ht="14" x14ac:dyDescent="0.2">
      <c r="A158" s="2"/>
      <c r="B158" s="2"/>
      <c r="C158" s="2"/>
      <c r="D158" s="2"/>
      <c r="E158" s="2"/>
      <c r="F158" s="2"/>
      <c r="G158" s="2"/>
    </row>
    <row r="159" spans="1:7" ht="14" x14ac:dyDescent="0.2">
      <c r="A159" s="2"/>
      <c r="B159" s="2"/>
      <c r="C159" s="2"/>
      <c r="D159" s="2"/>
      <c r="E159" s="2"/>
      <c r="F159" s="2"/>
      <c r="G159" s="2"/>
    </row>
    <row r="160" spans="1:7" ht="14" x14ac:dyDescent="0.2">
      <c r="A160" s="2"/>
      <c r="B160" s="2"/>
      <c r="C160" s="2"/>
      <c r="D160" s="2"/>
      <c r="E160" s="2"/>
      <c r="F160" s="2"/>
      <c r="G160" s="2"/>
    </row>
    <row r="161" spans="1:7" ht="14" x14ac:dyDescent="0.2">
      <c r="A161" s="2"/>
      <c r="B161" s="2"/>
      <c r="C161" s="2"/>
      <c r="D161" s="2"/>
      <c r="E161" s="2"/>
      <c r="F161" s="2"/>
      <c r="G161" s="2"/>
    </row>
    <row r="162" spans="1:7" ht="14" x14ac:dyDescent="0.2">
      <c r="A162" s="2"/>
      <c r="B162" s="2"/>
      <c r="C162" s="2"/>
      <c r="D162" s="2"/>
      <c r="E162" s="2"/>
      <c r="F162" s="2"/>
      <c r="G162" s="2"/>
    </row>
    <row r="163" spans="1:7" ht="14" x14ac:dyDescent="0.2">
      <c r="A163" s="2"/>
      <c r="B163" s="2"/>
      <c r="C163" s="2"/>
      <c r="D163" s="2"/>
      <c r="E163" s="2"/>
      <c r="F163" s="2"/>
      <c r="G163" s="2"/>
    </row>
    <row r="164" spans="1:7" ht="14" x14ac:dyDescent="0.2">
      <c r="A164" s="2"/>
      <c r="B164" s="2"/>
      <c r="C164" s="2"/>
      <c r="D164" s="2"/>
      <c r="E164" s="2"/>
      <c r="F164" s="2"/>
      <c r="G164" s="2"/>
    </row>
    <row r="165" spans="1:7" ht="14" x14ac:dyDescent="0.2">
      <c r="A165" s="2"/>
      <c r="B165" s="2"/>
      <c r="C165" s="2"/>
      <c r="D165" s="2"/>
      <c r="E165" s="2"/>
      <c r="F165" s="2"/>
      <c r="G165" s="2"/>
    </row>
    <row r="166" spans="1:7" ht="14" x14ac:dyDescent="0.2">
      <c r="A166" s="2"/>
      <c r="B166" s="2"/>
      <c r="C166" s="2"/>
      <c r="D166" s="2"/>
      <c r="E166" s="2"/>
      <c r="F166" s="2"/>
      <c r="G166" s="2"/>
    </row>
    <row r="167" spans="1:7" ht="14" x14ac:dyDescent="0.2">
      <c r="A167" s="2"/>
      <c r="B167" s="2"/>
      <c r="C167" s="2"/>
      <c r="D167" s="2"/>
      <c r="E167" s="2"/>
      <c r="F167" s="2"/>
      <c r="G167" s="2"/>
    </row>
    <row r="168" spans="1:7" ht="14" x14ac:dyDescent="0.2">
      <c r="A168" s="2"/>
      <c r="B168" s="2"/>
      <c r="C168" s="2"/>
      <c r="D168" s="2"/>
      <c r="E168" s="2"/>
      <c r="F168" s="2"/>
      <c r="G168" s="2"/>
    </row>
    <row r="169" spans="1:7" ht="14" x14ac:dyDescent="0.2">
      <c r="A169" s="2"/>
      <c r="B169" s="2"/>
      <c r="C169" s="2"/>
      <c r="D169" s="2"/>
      <c r="E169" s="2"/>
      <c r="F169" s="2"/>
      <c r="G169" s="2"/>
    </row>
    <row r="170" spans="1:7" ht="14" x14ac:dyDescent="0.2">
      <c r="A170" s="2"/>
      <c r="B170" s="2"/>
      <c r="C170" s="2"/>
      <c r="D170" s="2"/>
      <c r="E170" s="2"/>
      <c r="F170" s="2"/>
      <c r="G170" s="2"/>
    </row>
    <row r="171" spans="1:7" ht="14" x14ac:dyDescent="0.2">
      <c r="A171" s="2"/>
      <c r="B171" s="2"/>
      <c r="C171" s="2"/>
      <c r="D171" s="2"/>
      <c r="E171" s="2"/>
      <c r="F171" s="2"/>
      <c r="G171" s="2"/>
    </row>
    <row r="172" spans="1:7" ht="14" x14ac:dyDescent="0.2">
      <c r="A172" s="2"/>
      <c r="B172" s="2"/>
      <c r="C172" s="2"/>
      <c r="D172" s="2"/>
      <c r="E172" s="2"/>
      <c r="F172" s="2"/>
      <c r="G172" s="2"/>
    </row>
    <row r="173" spans="1:7" ht="14" x14ac:dyDescent="0.2">
      <c r="A173" s="2"/>
      <c r="B173" s="2"/>
      <c r="C173" s="2"/>
      <c r="D173" s="2"/>
      <c r="E173" s="2"/>
      <c r="F173" s="2"/>
      <c r="G173" s="2"/>
    </row>
    <row r="174" spans="1:7" ht="14" x14ac:dyDescent="0.2">
      <c r="A174" s="2"/>
      <c r="B174" s="2"/>
      <c r="C174" s="2"/>
      <c r="D174" s="2"/>
      <c r="E174" s="2"/>
      <c r="F174" s="2"/>
      <c r="G174" s="2"/>
    </row>
    <row r="175" spans="1:7" ht="14" x14ac:dyDescent="0.2">
      <c r="A175" s="2"/>
      <c r="B175" s="2"/>
      <c r="C175" s="2"/>
      <c r="D175" s="2"/>
      <c r="E175" s="2"/>
      <c r="F175" s="2"/>
      <c r="G175" s="2"/>
    </row>
    <row r="176" spans="1:7" ht="14" x14ac:dyDescent="0.2">
      <c r="A176" s="2"/>
      <c r="B176" s="2"/>
      <c r="C176" s="2"/>
      <c r="D176" s="2"/>
      <c r="E176" s="2"/>
      <c r="F176" s="2"/>
      <c r="G176" s="2"/>
    </row>
    <row r="177" spans="1:7" ht="14" x14ac:dyDescent="0.2">
      <c r="A177" s="2"/>
      <c r="B177" s="2"/>
      <c r="C177" s="2"/>
      <c r="D177" s="2"/>
      <c r="E177" s="2"/>
      <c r="F177" s="2"/>
      <c r="G177" s="2"/>
    </row>
    <row r="178" spans="1:7" ht="14" x14ac:dyDescent="0.2">
      <c r="A178" s="2"/>
      <c r="B178" s="2"/>
      <c r="C178" s="2"/>
      <c r="D178" s="2"/>
      <c r="E178" s="2"/>
      <c r="F178" s="2"/>
      <c r="G178" s="2"/>
    </row>
    <row r="179" spans="1:7" ht="14" x14ac:dyDescent="0.2">
      <c r="A179" s="2"/>
      <c r="B179" s="2"/>
      <c r="C179" s="2"/>
      <c r="D179" s="2"/>
      <c r="E179" s="2"/>
      <c r="F179" s="2"/>
      <c r="G179" s="2"/>
    </row>
    <row r="180" spans="1:7" ht="14" x14ac:dyDescent="0.2">
      <c r="A180" s="2"/>
      <c r="B180" s="2"/>
      <c r="C180" s="2"/>
      <c r="D180" s="2"/>
      <c r="E180" s="2"/>
      <c r="F180" s="2"/>
      <c r="G180" s="2"/>
    </row>
    <row r="181" spans="1:7" ht="14" x14ac:dyDescent="0.2">
      <c r="A181" s="2"/>
      <c r="B181" s="2"/>
      <c r="C181" s="2"/>
      <c r="D181" s="2"/>
      <c r="E181" s="2"/>
      <c r="F181" s="2"/>
      <c r="G181" s="2"/>
    </row>
    <row r="182" spans="1:7" ht="14" x14ac:dyDescent="0.2">
      <c r="A182" s="2"/>
      <c r="B182" s="2"/>
      <c r="C182" s="2"/>
      <c r="D182" s="2"/>
      <c r="E182" s="2"/>
      <c r="F182" s="2"/>
      <c r="G182" s="2"/>
    </row>
    <row r="183" spans="1:7" ht="14" x14ac:dyDescent="0.2">
      <c r="A183" s="2"/>
      <c r="B183" s="2"/>
      <c r="C183" s="2"/>
      <c r="D183" s="2"/>
      <c r="E183" s="2"/>
      <c r="F183" s="2"/>
      <c r="G183" s="2"/>
    </row>
    <row r="184" spans="1:7" ht="14" x14ac:dyDescent="0.2">
      <c r="A184" s="2"/>
      <c r="B184" s="2"/>
      <c r="C184" s="2"/>
      <c r="D184" s="2"/>
      <c r="E184" s="2"/>
      <c r="F184" s="2"/>
      <c r="G184" s="2"/>
    </row>
  </sheetData>
  <mergeCells count="2">
    <mergeCell ref="A39:C39"/>
    <mergeCell ref="A40:C40"/>
  </mergeCells>
  <conditionalFormatting sqref="D40:D114">
    <cfRule type="cellIs" dxfId="5" priority="1" operator="lessThan">
      <formula>-0.05</formula>
    </cfRule>
    <cfRule type="cellIs" dxfId="4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7FC1-B872-4F56-B353-9C856390237B}">
  <sheetPr>
    <pageSetUpPr fitToPage="1"/>
  </sheetPr>
  <dimension ref="A1:N184"/>
  <sheetViews>
    <sheetView zoomScaleNormal="100" zoomScaleSheetLayoutView="110" workbookViewId="0">
      <selection activeCell="K4" sqref="K4"/>
    </sheetView>
  </sheetViews>
  <sheetFormatPr baseColWidth="10" defaultColWidth="11.5" defaultRowHeight="13" x14ac:dyDescent="0.15"/>
  <cols>
    <col min="1" max="1" width="10.5" style="117" customWidth="1"/>
    <col min="2" max="2" width="31.5" style="117" customWidth="1"/>
    <col min="3" max="3" width="7" style="117" customWidth="1"/>
    <col min="4" max="4" width="9.5" style="117" bestFit="1" customWidth="1"/>
    <col min="5" max="5" width="9.83203125" style="117" bestFit="1" customWidth="1"/>
    <col min="6" max="6" width="9.5" style="117" bestFit="1" customWidth="1"/>
    <col min="7" max="7" width="9.83203125" style="117" bestFit="1" customWidth="1"/>
    <col min="8" max="8" width="9.5" style="117" customWidth="1"/>
    <col min="9" max="9" width="10.5" style="117" customWidth="1"/>
    <col min="10" max="10" width="9.5" style="117" customWidth="1"/>
    <col min="11" max="11" width="10.5" style="117" customWidth="1"/>
    <col min="12" max="16384" width="11.5" style="118"/>
  </cols>
  <sheetData>
    <row r="1" spans="1:14" ht="14" x14ac:dyDescent="0.2">
      <c r="A1" s="1" t="s">
        <v>112</v>
      </c>
      <c r="B1" s="2" t="s">
        <v>106</v>
      </c>
      <c r="C1" s="2"/>
      <c r="D1" s="3" t="s">
        <v>1</v>
      </c>
      <c r="E1" s="2"/>
      <c r="F1" s="3" t="s">
        <v>2</v>
      </c>
      <c r="G1" s="2"/>
      <c r="H1" s="3" t="s">
        <v>3</v>
      </c>
      <c r="I1" s="2"/>
      <c r="J1" s="4" t="s">
        <v>4</v>
      </c>
      <c r="K1" s="2"/>
      <c r="L1" s="2"/>
      <c r="M1" s="117"/>
    </row>
    <row r="2" spans="1:14" ht="14" x14ac:dyDescent="0.2">
      <c r="A2" s="6"/>
      <c r="B2" s="2"/>
      <c r="C2" s="7" t="s">
        <v>5</v>
      </c>
      <c r="D2" s="8" t="str">
        <f>CONCATENATE(A1,"s")</f>
        <v>V1Rs</v>
      </c>
      <c r="E2" s="9"/>
      <c r="F2" s="8" t="str">
        <f>CONCATENATE(A1,"d")</f>
        <v>V1Rd</v>
      </c>
      <c r="G2" s="9"/>
      <c r="H2" s="8" t="str">
        <f>CONCATENATE(A1,"p")</f>
        <v>V1Rp</v>
      </c>
      <c r="I2" s="5"/>
      <c r="J2" s="10" t="str">
        <f>CONCATENATE(A1,"e")</f>
        <v>V1Re</v>
      </c>
      <c r="K2" s="5"/>
      <c r="L2" s="2"/>
      <c r="M2" s="117"/>
      <c r="N2" s="117"/>
    </row>
    <row r="3" spans="1:14" ht="14" x14ac:dyDescent="0.2">
      <c r="A3" s="2"/>
      <c r="B3" s="2" t="s">
        <v>6</v>
      </c>
      <c r="C3" s="2"/>
      <c r="D3" s="11"/>
      <c r="E3" s="12">
        <v>85</v>
      </c>
      <c r="F3" s="5"/>
      <c r="G3" s="12">
        <v>125</v>
      </c>
      <c r="H3" s="5"/>
      <c r="I3" s="13">
        <v>170</v>
      </c>
      <c r="J3" s="14"/>
      <c r="K3" s="13">
        <v>240</v>
      </c>
      <c r="L3" s="2"/>
      <c r="M3" s="117"/>
      <c r="N3" s="117"/>
    </row>
    <row r="4" spans="1:14" ht="15" thickBot="1" x14ac:dyDescent="0.25">
      <c r="A4" s="2"/>
      <c r="B4" s="15" t="s">
        <v>7</v>
      </c>
      <c r="C4" s="2"/>
      <c r="D4" s="11"/>
      <c r="E4" s="16">
        <f>E3+10</f>
        <v>95</v>
      </c>
      <c r="F4" s="17"/>
      <c r="G4" s="16">
        <f>G3+10</f>
        <v>135</v>
      </c>
      <c r="H4" s="17"/>
      <c r="I4" s="16">
        <f>I3+10</f>
        <v>180</v>
      </c>
      <c r="J4" s="17"/>
      <c r="K4" s="16">
        <f>K3+10</f>
        <v>250</v>
      </c>
      <c r="L4" s="2"/>
      <c r="M4" s="117"/>
      <c r="N4" s="117"/>
    </row>
    <row r="5" spans="1:14" ht="14" x14ac:dyDescent="0.2">
      <c r="A5" s="18" t="s">
        <v>70</v>
      </c>
      <c r="B5" s="19" t="s">
        <v>11</v>
      </c>
      <c r="C5" s="119">
        <v>1.64</v>
      </c>
      <c r="D5" s="21">
        <v>12</v>
      </c>
      <c r="E5" s="20">
        <f>C5*D5</f>
        <v>19.68</v>
      </c>
      <c r="F5" s="21">
        <v>18</v>
      </c>
      <c r="G5" s="20">
        <f t="shared" ref="G5:G16" si="0">C5*F5</f>
        <v>29.52</v>
      </c>
      <c r="H5" s="21">
        <v>24</v>
      </c>
      <c r="I5" s="20">
        <f t="shared" ref="I5:I16" si="1">C5*H5</f>
        <v>39.36</v>
      </c>
      <c r="J5" s="21">
        <v>36</v>
      </c>
      <c r="K5" s="22">
        <f>C5*J5</f>
        <v>59.04</v>
      </c>
      <c r="L5" s="2"/>
      <c r="M5" s="117"/>
      <c r="N5" s="117"/>
    </row>
    <row r="6" spans="1:14" ht="14" x14ac:dyDescent="0.2">
      <c r="A6" s="35"/>
      <c r="B6" s="36" t="s">
        <v>19</v>
      </c>
      <c r="C6" s="120">
        <v>0.26</v>
      </c>
      <c r="D6" s="40">
        <v>5</v>
      </c>
      <c r="E6" s="39">
        <f>C6*D6</f>
        <v>1.3</v>
      </c>
      <c r="F6" s="40">
        <v>5</v>
      </c>
      <c r="G6" s="39">
        <f t="shared" si="0"/>
        <v>1.3</v>
      </c>
      <c r="H6" s="40">
        <v>5</v>
      </c>
      <c r="I6" s="39">
        <f t="shared" si="1"/>
        <v>1.3</v>
      </c>
      <c r="J6" s="40">
        <v>5</v>
      </c>
      <c r="K6" s="41">
        <f t="shared" ref="K6:K16" si="2">C6*J6</f>
        <v>1.3</v>
      </c>
      <c r="L6" s="2"/>
      <c r="M6" s="117"/>
      <c r="N6" s="117"/>
    </row>
    <row r="7" spans="1:14" ht="14" x14ac:dyDescent="0.2">
      <c r="A7" s="23"/>
      <c r="B7" s="24"/>
      <c r="C7" s="97"/>
      <c r="D7" s="29"/>
      <c r="E7" s="25">
        <f>C7*D7</f>
        <v>0</v>
      </c>
      <c r="F7" s="29"/>
      <c r="G7" s="25">
        <f t="shared" si="0"/>
        <v>0</v>
      </c>
      <c r="H7" s="29"/>
      <c r="I7" s="25">
        <f t="shared" si="1"/>
        <v>0</v>
      </c>
      <c r="J7" s="26"/>
      <c r="K7" s="27">
        <f t="shared" si="2"/>
        <v>0</v>
      </c>
      <c r="L7" s="2"/>
      <c r="M7" s="117"/>
      <c r="N7" s="117"/>
    </row>
    <row r="8" spans="1:14" ht="14" x14ac:dyDescent="0.2">
      <c r="A8" s="23"/>
      <c r="B8" s="30"/>
      <c r="C8" s="28"/>
      <c r="D8" s="31"/>
      <c r="E8" s="25">
        <f t="shared" ref="E8:E16" si="3">C8*D8</f>
        <v>0</v>
      </c>
      <c r="F8" s="29"/>
      <c r="G8" s="25">
        <f t="shared" si="0"/>
        <v>0</v>
      </c>
      <c r="H8" s="29"/>
      <c r="I8" s="25">
        <f t="shared" si="1"/>
        <v>0</v>
      </c>
      <c r="J8" s="26"/>
      <c r="K8" s="27">
        <f t="shared" si="2"/>
        <v>0</v>
      </c>
      <c r="L8" s="2"/>
      <c r="M8" s="117"/>
      <c r="N8" s="117"/>
    </row>
    <row r="9" spans="1:14" ht="14" x14ac:dyDescent="0.2">
      <c r="A9" s="32"/>
      <c r="B9" s="30"/>
      <c r="C9" s="28"/>
      <c r="D9" s="31"/>
      <c r="E9" s="25">
        <f>C9*D9</f>
        <v>0</v>
      </c>
      <c r="F9" s="31"/>
      <c r="G9" s="25">
        <f>C9*F9</f>
        <v>0</v>
      </c>
      <c r="H9" s="31"/>
      <c r="I9" s="25">
        <f>C9*H9</f>
        <v>0</v>
      </c>
      <c r="J9" s="26"/>
      <c r="K9" s="27">
        <f>C9*J9</f>
        <v>0</v>
      </c>
      <c r="L9" s="2"/>
      <c r="M9" s="117"/>
      <c r="N9" s="117"/>
    </row>
    <row r="10" spans="1:14" ht="14" x14ac:dyDescent="0.2">
      <c r="A10" s="33"/>
      <c r="B10" s="34"/>
      <c r="C10" s="75"/>
      <c r="D10" s="26"/>
      <c r="E10" s="25">
        <f t="shared" si="3"/>
        <v>0</v>
      </c>
      <c r="F10" s="26"/>
      <c r="G10" s="25">
        <f t="shared" si="0"/>
        <v>0</v>
      </c>
      <c r="H10" s="29"/>
      <c r="I10" s="25">
        <f t="shared" si="1"/>
        <v>0</v>
      </c>
      <c r="J10" s="26"/>
      <c r="K10" s="27">
        <f>C10*J10</f>
        <v>0</v>
      </c>
      <c r="L10" s="2"/>
      <c r="M10" s="117"/>
      <c r="N10" s="117"/>
    </row>
    <row r="11" spans="1:14" ht="14" x14ac:dyDescent="0.2">
      <c r="A11" s="23"/>
      <c r="B11" s="24"/>
      <c r="C11" s="97"/>
      <c r="D11" s="29"/>
      <c r="E11" s="25">
        <f t="shared" si="3"/>
        <v>0</v>
      </c>
      <c r="F11" s="29"/>
      <c r="G11" s="25">
        <f t="shared" si="0"/>
        <v>0</v>
      </c>
      <c r="H11" s="29"/>
      <c r="I11" s="25">
        <f t="shared" si="1"/>
        <v>0</v>
      </c>
      <c r="J11" s="26"/>
      <c r="K11" s="27">
        <f t="shared" si="2"/>
        <v>0</v>
      </c>
      <c r="L11" s="2"/>
      <c r="M11" s="117"/>
      <c r="N11" s="117"/>
    </row>
    <row r="12" spans="1:14" s="117" customFormat="1" ht="14" x14ac:dyDescent="0.2">
      <c r="A12" s="42"/>
      <c r="B12" s="2"/>
      <c r="C12" s="43"/>
      <c r="D12" s="44"/>
      <c r="E12" s="25">
        <f t="shared" si="3"/>
        <v>0</v>
      </c>
      <c r="F12" s="44"/>
      <c r="G12" s="25">
        <f t="shared" si="0"/>
        <v>0</v>
      </c>
      <c r="H12" s="29"/>
      <c r="I12" s="25">
        <f t="shared" si="1"/>
        <v>0</v>
      </c>
      <c r="J12" s="26"/>
      <c r="K12" s="27">
        <f t="shared" si="2"/>
        <v>0</v>
      </c>
      <c r="L12" s="2"/>
    </row>
    <row r="13" spans="1:14" ht="14" x14ac:dyDescent="0.2">
      <c r="A13" s="121"/>
      <c r="B13" s="5"/>
      <c r="C13" s="5"/>
      <c r="D13" s="46"/>
      <c r="E13" s="25">
        <f t="shared" si="3"/>
        <v>0</v>
      </c>
      <c r="F13" s="46"/>
      <c r="G13" s="25">
        <f t="shared" si="0"/>
        <v>0</v>
      </c>
      <c r="H13" s="26"/>
      <c r="I13" s="25">
        <f t="shared" si="1"/>
        <v>0</v>
      </c>
      <c r="J13" s="26"/>
      <c r="K13" s="27">
        <f t="shared" si="2"/>
        <v>0</v>
      </c>
      <c r="L13" s="2"/>
      <c r="M13" s="117"/>
      <c r="N13" s="117"/>
    </row>
    <row r="14" spans="1:14" s="117" customFormat="1" ht="14" x14ac:dyDescent="0.2">
      <c r="A14" s="42"/>
      <c r="B14" s="2"/>
      <c r="C14" s="43"/>
      <c r="D14" s="44"/>
      <c r="E14" s="25">
        <f t="shared" si="3"/>
        <v>0</v>
      </c>
      <c r="F14" s="44"/>
      <c r="G14" s="25">
        <f t="shared" si="0"/>
        <v>0</v>
      </c>
      <c r="H14" s="29"/>
      <c r="I14" s="25">
        <f t="shared" si="1"/>
        <v>0</v>
      </c>
      <c r="J14" s="26"/>
      <c r="K14" s="27">
        <f t="shared" si="2"/>
        <v>0</v>
      </c>
      <c r="L14" s="2"/>
    </row>
    <row r="15" spans="1:14" ht="14" x14ac:dyDescent="0.2">
      <c r="A15" s="122" t="s">
        <v>107</v>
      </c>
      <c r="B15" s="123" t="s">
        <v>108</v>
      </c>
      <c r="C15" s="51">
        <v>6.9</v>
      </c>
      <c r="D15" s="124">
        <v>1</v>
      </c>
      <c r="E15" s="51">
        <f t="shared" si="3"/>
        <v>6.9</v>
      </c>
      <c r="F15" s="124">
        <v>1</v>
      </c>
      <c r="G15" s="51">
        <f t="shared" si="0"/>
        <v>6.9</v>
      </c>
      <c r="H15" s="52"/>
      <c r="I15" s="51">
        <f t="shared" si="1"/>
        <v>0</v>
      </c>
      <c r="J15" s="52"/>
      <c r="K15" s="53">
        <f t="shared" si="2"/>
        <v>0</v>
      </c>
      <c r="L15" s="2"/>
      <c r="M15" s="117"/>
      <c r="N15" s="117"/>
    </row>
    <row r="16" spans="1:14" ht="15" thickBot="1" x14ac:dyDescent="0.25">
      <c r="A16" s="125" t="s">
        <v>109</v>
      </c>
      <c r="B16" s="126" t="s">
        <v>110</v>
      </c>
      <c r="C16" s="127">
        <v>10.82</v>
      </c>
      <c r="D16" s="57"/>
      <c r="E16" s="58">
        <f t="shared" si="3"/>
        <v>0</v>
      </c>
      <c r="F16" s="57"/>
      <c r="G16" s="58">
        <f t="shared" si="0"/>
        <v>0</v>
      </c>
      <c r="H16" s="57">
        <v>1</v>
      </c>
      <c r="I16" s="58">
        <f t="shared" si="1"/>
        <v>10.82</v>
      </c>
      <c r="J16" s="59">
        <v>1</v>
      </c>
      <c r="K16" s="60">
        <f t="shared" si="2"/>
        <v>10.82</v>
      </c>
      <c r="L16" s="2"/>
      <c r="M16" s="117"/>
      <c r="N16" s="117"/>
    </row>
    <row r="17" spans="1:14" ht="14" x14ac:dyDescent="0.2">
      <c r="A17" s="61"/>
      <c r="B17" s="61" t="s">
        <v>24</v>
      </c>
      <c r="C17" s="62"/>
      <c r="D17" s="2"/>
      <c r="E17" s="63">
        <f>SUM(E5:E16)</f>
        <v>27.880000000000003</v>
      </c>
      <c r="F17" s="64"/>
      <c r="G17" s="63">
        <f>SUM(G5:G16)</f>
        <v>37.72</v>
      </c>
      <c r="H17" s="64"/>
      <c r="I17" s="63">
        <f>SUM(I5:I16)</f>
        <v>51.48</v>
      </c>
      <c r="J17" s="64"/>
      <c r="K17" s="63">
        <f>SUM(K5:K16)</f>
        <v>71.16</v>
      </c>
      <c r="L17" s="64"/>
      <c r="M17" s="117"/>
      <c r="N17" s="117"/>
    </row>
    <row r="18" spans="1:14" ht="14" x14ac:dyDescent="0.2">
      <c r="A18" s="2"/>
      <c r="B18" s="2" t="s">
        <v>25</v>
      </c>
      <c r="C18" s="2"/>
      <c r="D18" s="11"/>
      <c r="E18" s="43">
        <f>E3</f>
        <v>85</v>
      </c>
      <c r="F18" s="11"/>
      <c r="G18" s="43">
        <f>G3</f>
        <v>125</v>
      </c>
      <c r="H18" s="11"/>
      <c r="I18" s="43">
        <f>I3</f>
        <v>170</v>
      </c>
      <c r="J18" s="11"/>
      <c r="K18" s="43">
        <f>K3</f>
        <v>240</v>
      </c>
      <c r="L18" s="2"/>
      <c r="M18" s="117"/>
      <c r="N18" s="117"/>
    </row>
    <row r="19" spans="1:14" ht="14" x14ac:dyDescent="0.2">
      <c r="A19" s="2"/>
      <c r="B19" s="2" t="s">
        <v>26</v>
      </c>
      <c r="C19" s="65">
        <v>0.71</v>
      </c>
      <c r="D19" s="11"/>
      <c r="E19" s="43">
        <f>E18*$C19</f>
        <v>60.349999999999994</v>
      </c>
      <c r="F19" s="11"/>
      <c r="G19" s="43">
        <f>G18*$C19</f>
        <v>88.75</v>
      </c>
      <c r="H19" s="11"/>
      <c r="I19" s="43">
        <f>I18*$C19</f>
        <v>120.69999999999999</v>
      </c>
      <c r="J19" s="11"/>
      <c r="K19" s="43">
        <f>K18*$C19</f>
        <v>170.39999999999998</v>
      </c>
      <c r="L19" s="2"/>
      <c r="M19" s="117"/>
      <c r="N19" s="117"/>
    </row>
    <row r="20" spans="1:14" ht="14" x14ac:dyDescent="0.2">
      <c r="A20" s="2"/>
      <c r="B20" s="2" t="s">
        <v>27</v>
      </c>
      <c r="C20" s="66">
        <v>0.5</v>
      </c>
      <c r="D20" s="11"/>
      <c r="E20" s="67">
        <f>E19*$C20</f>
        <v>30.174999999999997</v>
      </c>
      <c r="F20" s="11"/>
      <c r="G20" s="67">
        <f>G19*$C20</f>
        <v>44.375</v>
      </c>
      <c r="H20" s="11"/>
      <c r="I20" s="67">
        <f>I19*$C20</f>
        <v>60.349999999999994</v>
      </c>
      <c r="J20" s="11"/>
      <c r="K20" s="67">
        <f>K19*$C20</f>
        <v>85.199999999999989</v>
      </c>
      <c r="L20" s="2"/>
      <c r="M20" s="117"/>
      <c r="N20" s="117"/>
    </row>
    <row r="21" spans="1:14" ht="14" x14ac:dyDescent="0.2">
      <c r="A21" s="2"/>
      <c r="B21" s="2" t="s">
        <v>28</v>
      </c>
      <c r="C21" s="66">
        <v>0.5</v>
      </c>
      <c r="D21" s="11"/>
      <c r="E21" s="43">
        <f>E19*$C21</f>
        <v>30.174999999999997</v>
      </c>
      <c r="F21" s="11"/>
      <c r="G21" s="43">
        <f>G19*$C21</f>
        <v>44.375</v>
      </c>
      <c r="H21" s="11"/>
      <c r="I21" s="43">
        <f>I19*$C21</f>
        <v>60.349999999999994</v>
      </c>
      <c r="J21" s="11"/>
      <c r="K21" s="43">
        <f>K19*$C21</f>
        <v>85.199999999999989</v>
      </c>
      <c r="L21" s="2"/>
      <c r="M21" s="117"/>
      <c r="N21" s="117"/>
    </row>
    <row r="22" spans="1:14" ht="14" x14ac:dyDescent="0.2">
      <c r="A22" s="2"/>
      <c r="B22" s="68" t="s">
        <v>29</v>
      </c>
      <c r="C22" s="69"/>
      <c r="D22" s="11"/>
      <c r="E22" s="43">
        <f>E19-E17</f>
        <v>32.469999999999992</v>
      </c>
      <c r="F22" s="11"/>
      <c r="G22" s="43">
        <f>G19-G17</f>
        <v>51.03</v>
      </c>
      <c r="H22" s="11"/>
      <c r="I22" s="43">
        <f>I19-I17</f>
        <v>69.22</v>
      </c>
      <c r="J22" s="11"/>
      <c r="K22" s="43">
        <f>K19-K17</f>
        <v>99.239999999999981</v>
      </c>
      <c r="L22" s="2"/>
      <c r="M22" s="117"/>
      <c r="N22" s="117"/>
    </row>
    <row r="23" spans="1:14" ht="14" x14ac:dyDescent="0.2">
      <c r="A23" s="2"/>
      <c r="B23" s="68" t="s">
        <v>30</v>
      </c>
      <c r="C23" s="70">
        <v>-0.1</v>
      </c>
      <c r="D23" s="11"/>
      <c r="E23" s="43">
        <f>E18*C23</f>
        <v>-8.5</v>
      </c>
      <c r="F23" s="11"/>
      <c r="G23" s="43">
        <f>G18*C23</f>
        <v>-12.5</v>
      </c>
      <c r="H23" s="11"/>
      <c r="I23" s="43">
        <f>I18*C23</f>
        <v>-17</v>
      </c>
      <c r="J23" s="11"/>
      <c r="K23" s="43">
        <f>K18*C23</f>
        <v>-24</v>
      </c>
      <c r="L23" s="2"/>
      <c r="M23" s="117"/>
      <c r="N23" s="117"/>
    </row>
    <row r="24" spans="1:14" ht="14" x14ac:dyDescent="0.2">
      <c r="A24" s="2"/>
      <c r="B24" s="68" t="s">
        <v>31</v>
      </c>
      <c r="C24" s="71">
        <v>-2.75</v>
      </c>
      <c r="D24" s="11"/>
      <c r="E24" s="43">
        <f>C24</f>
        <v>-2.75</v>
      </c>
      <c r="F24" s="11"/>
      <c r="G24" s="43">
        <f>C24</f>
        <v>-2.75</v>
      </c>
      <c r="H24" s="11"/>
      <c r="I24" s="43">
        <f>C24</f>
        <v>-2.75</v>
      </c>
      <c r="J24" s="11"/>
      <c r="K24" s="43">
        <f>E24</f>
        <v>-2.75</v>
      </c>
      <c r="L24" s="2"/>
      <c r="M24" s="117"/>
      <c r="N24" s="117"/>
    </row>
    <row r="25" spans="1:14" ht="14" x14ac:dyDescent="0.2">
      <c r="A25" s="2"/>
      <c r="B25" s="68" t="s">
        <v>32</v>
      </c>
      <c r="C25" s="71">
        <v>-4.99</v>
      </c>
      <c r="D25" s="11"/>
      <c r="E25" s="43">
        <f>C25</f>
        <v>-4.99</v>
      </c>
      <c r="F25" s="11"/>
      <c r="G25" s="43">
        <f>C25</f>
        <v>-4.99</v>
      </c>
      <c r="H25" s="11"/>
      <c r="I25" s="43">
        <f>C25</f>
        <v>-4.99</v>
      </c>
      <c r="J25" s="11"/>
      <c r="K25" s="43">
        <f>E25</f>
        <v>-4.99</v>
      </c>
      <c r="L25" s="2"/>
      <c r="M25" s="117"/>
      <c r="N25" s="117"/>
    </row>
    <row r="26" spans="1:14" ht="14" x14ac:dyDescent="0.2">
      <c r="A26" s="34"/>
      <c r="B26" s="72" t="s">
        <v>33</v>
      </c>
      <c r="C26" s="73">
        <v>-3</v>
      </c>
      <c r="D26" s="74"/>
      <c r="E26" s="75">
        <f>C26</f>
        <v>-3</v>
      </c>
      <c r="F26" s="74"/>
      <c r="G26" s="75">
        <f>C26</f>
        <v>-3</v>
      </c>
      <c r="H26" s="74"/>
      <c r="I26" s="75">
        <f>C26</f>
        <v>-3</v>
      </c>
      <c r="J26" s="74"/>
      <c r="K26" s="75">
        <f>E26</f>
        <v>-3</v>
      </c>
      <c r="L26" s="2"/>
      <c r="M26" s="117"/>
      <c r="N26" s="117"/>
    </row>
    <row r="27" spans="1:14" ht="14" x14ac:dyDescent="0.2">
      <c r="A27" s="34"/>
      <c r="B27" s="76" t="s">
        <v>34</v>
      </c>
      <c r="C27" s="77"/>
      <c r="D27" s="74"/>
      <c r="E27" s="75">
        <f>SUM(E22:E26)</f>
        <v>13.22999999999999</v>
      </c>
      <c r="F27" s="34"/>
      <c r="G27" s="75">
        <f>SUM(G22:G26)</f>
        <v>27.79</v>
      </c>
      <c r="H27" s="34"/>
      <c r="I27" s="75">
        <f>SUM(I22:I26)</f>
        <v>41.48</v>
      </c>
      <c r="J27" s="34"/>
      <c r="K27" s="75">
        <f>SUM(K22:K26)</f>
        <v>64.499999999999986</v>
      </c>
      <c r="L27" s="2"/>
      <c r="M27" s="117"/>
      <c r="N27" s="117"/>
    </row>
    <row r="28" spans="1:14" ht="14" x14ac:dyDescent="0.2">
      <c r="A28" s="34"/>
      <c r="B28" s="34" t="s">
        <v>35</v>
      </c>
      <c r="C28" s="34"/>
      <c r="D28" s="78"/>
      <c r="E28" s="79">
        <f>E27/E18</f>
        <v>0.15564705882352931</v>
      </c>
      <c r="F28" s="34"/>
      <c r="G28" s="79">
        <f>G27/G18</f>
        <v>0.22231999999999999</v>
      </c>
      <c r="H28" s="34"/>
      <c r="I28" s="79">
        <f>I27/I18</f>
        <v>0.24399999999999999</v>
      </c>
      <c r="J28" s="34"/>
      <c r="K28" s="79">
        <f>K27/K18</f>
        <v>0.26874999999999993</v>
      </c>
      <c r="L28" s="2"/>
      <c r="M28" s="117"/>
      <c r="N28" s="117"/>
    </row>
    <row r="29" spans="1:14" ht="14" x14ac:dyDescent="0.2">
      <c r="A29" s="34"/>
      <c r="B29" s="34"/>
      <c r="C29" s="34"/>
      <c r="D29" s="78"/>
      <c r="E29" s="78"/>
      <c r="F29" s="78"/>
      <c r="G29" s="78"/>
      <c r="H29" s="78"/>
      <c r="I29" s="78"/>
      <c r="J29" s="78"/>
      <c r="K29" s="78"/>
      <c r="L29" s="2"/>
      <c r="M29" s="117"/>
      <c r="N29" s="117"/>
    </row>
    <row r="30" spans="1:14" ht="14" x14ac:dyDescent="0.2">
      <c r="A30" s="34"/>
      <c r="B30" s="80" t="s">
        <v>36</v>
      </c>
      <c r="C30" s="81"/>
      <c r="D30" s="82"/>
      <c r="E30" s="83">
        <f>E17/E18</f>
        <v>0.32800000000000001</v>
      </c>
      <c r="F30" s="81"/>
      <c r="G30" s="83">
        <f>G17/G18</f>
        <v>0.30175999999999997</v>
      </c>
      <c r="H30" s="81"/>
      <c r="I30" s="84">
        <f>I17/I18</f>
        <v>0.30282352941176471</v>
      </c>
      <c r="J30" s="81"/>
      <c r="K30" s="84">
        <f>K17/K18</f>
        <v>0.29649999999999999</v>
      </c>
      <c r="L30" s="2"/>
      <c r="M30" s="117"/>
      <c r="N30" s="117"/>
    </row>
    <row r="31" spans="1:14" ht="14" x14ac:dyDescent="0.2">
      <c r="A31" s="2"/>
      <c r="B31" s="2"/>
      <c r="C31" s="2"/>
      <c r="D31" s="85"/>
      <c r="E31" s="86"/>
      <c r="F31" s="2"/>
      <c r="G31" s="86"/>
      <c r="H31" s="2"/>
      <c r="I31" s="86"/>
      <c r="J31" s="2"/>
      <c r="K31" s="86"/>
      <c r="L31" s="87"/>
      <c r="M31" s="128"/>
      <c r="N31" s="117"/>
    </row>
    <row r="32" spans="1:14" ht="14" x14ac:dyDescent="0.2">
      <c r="A32" s="2"/>
      <c r="B32" s="2"/>
      <c r="C32" s="5"/>
      <c r="D32" s="88" t="s">
        <v>37</v>
      </c>
      <c r="E32" s="89" t="s">
        <v>38</v>
      </c>
      <c r="F32" s="88" t="s">
        <v>37</v>
      </c>
      <c r="G32" s="89" t="s">
        <v>38</v>
      </c>
      <c r="H32" s="88" t="s">
        <v>37</v>
      </c>
      <c r="I32" s="89" t="s">
        <v>38</v>
      </c>
      <c r="J32" s="88" t="s">
        <v>37</v>
      </c>
      <c r="K32" s="89" t="s">
        <v>38</v>
      </c>
      <c r="L32" s="87"/>
      <c r="M32" s="128"/>
      <c r="N32" s="117"/>
    </row>
    <row r="33" spans="1:14" ht="14" x14ac:dyDescent="0.2">
      <c r="A33" s="2"/>
      <c r="B33" s="2"/>
      <c r="C33" s="90" t="s">
        <v>39</v>
      </c>
      <c r="D33" s="91"/>
      <c r="E33" s="92">
        <f>D33*2.54</f>
        <v>0</v>
      </c>
      <c r="F33" s="91"/>
      <c r="G33" s="92">
        <f>F33*2.54</f>
        <v>0</v>
      </c>
      <c r="H33" s="91"/>
      <c r="I33" s="92">
        <f>H33*2.54</f>
        <v>0</v>
      </c>
      <c r="J33" s="91"/>
      <c r="K33" s="92">
        <f>J33*2.54</f>
        <v>0</v>
      </c>
      <c r="L33" s="87"/>
      <c r="M33" s="128"/>
      <c r="N33" s="117"/>
    </row>
    <row r="34" spans="1:14" ht="14" x14ac:dyDescent="0.2">
      <c r="A34" s="2"/>
      <c r="B34" s="2"/>
      <c r="C34" s="90" t="s">
        <v>40</v>
      </c>
      <c r="D34" s="91"/>
      <c r="E34" s="92">
        <f>D34*2.54</f>
        <v>0</v>
      </c>
      <c r="F34" s="91"/>
      <c r="G34" s="92">
        <f>F34*2.54</f>
        <v>0</v>
      </c>
      <c r="H34" s="91"/>
      <c r="I34" s="92">
        <f>H34*2.54</f>
        <v>0</v>
      </c>
      <c r="J34" s="91"/>
      <c r="K34" s="92">
        <f>J34*2.54</f>
        <v>0</v>
      </c>
      <c r="L34" s="5"/>
    </row>
    <row r="35" spans="1:14" s="129" customFormat="1" ht="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4"/>
    </row>
    <row r="36" spans="1:14" s="129" customFormat="1" ht="14" x14ac:dyDescent="0.2">
      <c r="A36" s="5"/>
      <c r="B36" s="5"/>
      <c r="C36" s="2"/>
      <c r="D36" s="2"/>
      <c r="E36" s="2"/>
      <c r="F36" s="2"/>
      <c r="G36" s="2"/>
      <c r="H36" s="2"/>
      <c r="I36" s="2"/>
      <c r="J36" s="2"/>
      <c r="K36" s="2"/>
      <c r="L36" s="14"/>
    </row>
    <row r="37" spans="1:14" s="129" customFormat="1" ht="14" x14ac:dyDescent="0.2">
      <c r="A37" s="5"/>
      <c r="B37" s="5"/>
      <c r="C37" s="2"/>
      <c r="D37" s="2"/>
      <c r="E37" s="2"/>
      <c r="F37" s="2"/>
      <c r="G37" s="2"/>
      <c r="H37" s="2"/>
      <c r="I37" s="2"/>
      <c r="J37" s="2"/>
      <c r="K37" s="2"/>
      <c r="L37" s="14"/>
    </row>
    <row r="38" spans="1:14" s="129" customFormat="1" ht="14" x14ac:dyDescent="0.2">
      <c r="A38" s="5"/>
      <c r="B38" s="5"/>
      <c r="C38" s="5"/>
      <c r="D38" s="5"/>
      <c r="E38" s="93">
        <v>0.4</v>
      </c>
      <c r="F38" s="2"/>
      <c r="G38" s="93">
        <v>0.4</v>
      </c>
      <c r="H38" s="2"/>
      <c r="I38" s="93">
        <v>0.2</v>
      </c>
      <c r="J38" s="2"/>
      <c r="K38" s="93">
        <v>0.2</v>
      </c>
      <c r="L38" s="14"/>
    </row>
    <row r="39" spans="1:14" s="129" customFormat="1" ht="14" x14ac:dyDescent="0.2">
      <c r="A39" s="281"/>
      <c r="B39" s="282"/>
      <c r="C39" s="282"/>
      <c r="D39" s="2"/>
      <c r="E39" s="43" t="e">
        <f>E38*#REF!</f>
        <v>#REF!</v>
      </c>
      <c r="F39" s="2"/>
      <c r="G39" s="43" t="e">
        <f>G38*#REF!</f>
        <v>#REF!</v>
      </c>
      <c r="H39" s="2"/>
      <c r="I39" s="43" t="e">
        <f>I38*#REF!</f>
        <v>#REF!</v>
      </c>
      <c r="J39" s="2"/>
      <c r="K39" s="43" t="e">
        <f>K38*#REF!</f>
        <v>#REF!</v>
      </c>
      <c r="L39" s="14"/>
    </row>
    <row r="40" spans="1:14" s="129" customFormat="1" ht="14" x14ac:dyDescent="0.2">
      <c r="A40" s="283" t="s">
        <v>41</v>
      </c>
      <c r="B40" s="283"/>
      <c r="C40" s="283"/>
      <c r="D40" s="2"/>
      <c r="E40" s="2"/>
      <c r="F40" s="34"/>
      <c r="G40" s="4"/>
      <c r="H40" s="34"/>
      <c r="I40" s="34"/>
      <c r="J40" s="34"/>
      <c r="K40" s="34"/>
      <c r="L40" s="14"/>
    </row>
    <row r="41" spans="1:14" s="129" customFormat="1" ht="14" x14ac:dyDescent="0.2">
      <c r="A41" s="88"/>
      <c r="B41" s="2"/>
      <c r="C41" s="94" t="s">
        <v>42</v>
      </c>
      <c r="D41" s="2"/>
      <c r="E41" s="94" t="s">
        <v>43</v>
      </c>
      <c r="F41" s="34"/>
      <c r="G41" s="95"/>
      <c r="H41" s="34"/>
      <c r="I41" s="34"/>
      <c r="J41" s="34"/>
      <c r="K41" s="34"/>
    </row>
    <row r="42" spans="1:14" s="129" customFormat="1" ht="14" x14ac:dyDescent="0.2">
      <c r="A42" s="96"/>
      <c r="B42" s="24" t="s">
        <v>44</v>
      </c>
      <c r="C42" s="25">
        <v>0.62</v>
      </c>
      <c r="D42" s="97">
        <f>C42-E42</f>
        <v>-0.29000000000000004</v>
      </c>
      <c r="E42" s="25">
        <v>0.91</v>
      </c>
      <c r="F42" s="34"/>
      <c r="G42" s="4"/>
      <c r="H42" s="34"/>
      <c r="I42" s="34"/>
      <c r="J42" s="34"/>
      <c r="K42" s="34"/>
    </row>
    <row r="43" spans="1:14" s="129" customFormat="1" ht="14" x14ac:dyDescent="0.2">
      <c r="A43" s="96"/>
      <c r="B43" s="24" t="s">
        <v>45</v>
      </c>
      <c r="C43" s="25">
        <v>1.47</v>
      </c>
      <c r="D43" s="97">
        <f t="shared" ref="D43:D106" si="4">C43-E43</f>
        <v>-7.0000000000000062E-2</v>
      </c>
      <c r="E43" s="25">
        <v>1.54</v>
      </c>
      <c r="F43" s="34"/>
      <c r="G43" s="4"/>
      <c r="H43" s="34"/>
      <c r="I43" s="34"/>
      <c r="J43" s="34"/>
      <c r="K43" s="34"/>
    </row>
    <row r="44" spans="1:14" s="129" customFormat="1" ht="14" x14ac:dyDescent="0.2">
      <c r="A44" s="96"/>
      <c r="B44" s="24" t="s">
        <v>9</v>
      </c>
      <c r="C44" s="25">
        <v>0.63</v>
      </c>
      <c r="D44" s="97">
        <f t="shared" si="4"/>
        <v>-0.12</v>
      </c>
      <c r="E44" s="25">
        <v>0.75</v>
      </c>
      <c r="F44" s="34"/>
      <c r="G44" s="4"/>
      <c r="H44" s="34"/>
      <c r="I44" s="34"/>
      <c r="J44" s="34"/>
      <c r="K44" s="34"/>
    </row>
    <row r="45" spans="1:14" s="129" customFormat="1" ht="14" x14ac:dyDescent="0.2">
      <c r="A45" s="96"/>
      <c r="B45" s="24" t="s">
        <v>46</v>
      </c>
      <c r="C45" s="25">
        <v>0.63</v>
      </c>
      <c r="D45" s="97">
        <f t="shared" si="4"/>
        <v>-0.12</v>
      </c>
      <c r="E45" s="25">
        <v>0.75</v>
      </c>
      <c r="F45" s="34"/>
      <c r="G45" s="4"/>
      <c r="H45" s="34"/>
      <c r="I45" s="34"/>
      <c r="J45" s="34"/>
      <c r="K45" s="34"/>
    </row>
    <row r="46" spans="1:14" s="129" customFormat="1" ht="14" x14ac:dyDescent="0.2">
      <c r="A46" s="96"/>
      <c r="B46" s="24" t="s">
        <v>47</v>
      </c>
      <c r="C46" s="25">
        <v>0.63</v>
      </c>
      <c r="D46" s="97">
        <f t="shared" si="4"/>
        <v>-0.12</v>
      </c>
      <c r="E46" s="25">
        <v>0.75</v>
      </c>
      <c r="F46" s="34"/>
      <c r="G46" s="4"/>
      <c r="H46" s="34"/>
      <c r="I46" s="34"/>
      <c r="J46" s="34"/>
      <c r="K46" s="130"/>
    </row>
    <row r="47" spans="1:14" s="129" customFormat="1" ht="14" x14ac:dyDescent="0.2">
      <c r="A47" s="96"/>
      <c r="B47" s="24" t="s">
        <v>17</v>
      </c>
      <c r="C47" s="25">
        <v>1.28</v>
      </c>
      <c r="D47" s="97">
        <f>C47-E47</f>
        <v>-0.32000000000000006</v>
      </c>
      <c r="E47" s="25">
        <v>1.6</v>
      </c>
      <c r="F47" s="34"/>
      <c r="G47" s="4"/>
      <c r="H47" s="34"/>
      <c r="I47" s="34"/>
      <c r="J47" s="34"/>
      <c r="K47" s="130"/>
    </row>
    <row r="48" spans="1:14" s="129" customFormat="1" ht="14" x14ac:dyDescent="0.2">
      <c r="A48" s="96"/>
      <c r="B48" s="24" t="s">
        <v>48</v>
      </c>
      <c r="C48" s="25">
        <v>1.06</v>
      </c>
      <c r="D48" s="97">
        <f>C48-E48</f>
        <v>-0.43999999999999995</v>
      </c>
      <c r="E48" s="25">
        <v>1.5</v>
      </c>
      <c r="F48" s="34"/>
      <c r="G48" s="4"/>
      <c r="H48" s="34"/>
      <c r="I48" s="34"/>
      <c r="J48" s="34"/>
      <c r="K48" s="130"/>
    </row>
    <row r="49" spans="1:11" s="129" customFormat="1" ht="14" x14ac:dyDescent="0.2">
      <c r="A49" s="96"/>
      <c r="B49" s="24" t="s">
        <v>49</v>
      </c>
      <c r="C49" s="25">
        <v>1.26</v>
      </c>
      <c r="D49" s="97">
        <f>C49-E49</f>
        <v>-0.92000000000000015</v>
      </c>
      <c r="E49" s="25">
        <v>2.1800000000000002</v>
      </c>
      <c r="F49" s="34"/>
      <c r="G49" s="4"/>
      <c r="H49" s="34"/>
      <c r="I49" s="34"/>
      <c r="J49" s="34"/>
      <c r="K49" s="34"/>
    </row>
    <row r="50" spans="1:11" s="129" customFormat="1" ht="14" x14ac:dyDescent="0.2">
      <c r="A50" s="96"/>
      <c r="B50" s="24" t="s">
        <v>50</v>
      </c>
      <c r="C50" s="25">
        <v>0.84</v>
      </c>
      <c r="D50" s="97">
        <f>C50-E50</f>
        <v>-0.13</v>
      </c>
      <c r="E50" s="25">
        <v>0.97</v>
      </c>
      <c r="F50" s="34"/>
      <c r="G50" s="4"/>
      <c r="H50" s="34"/>
      <c r="I50" s="34"/>
      <c r="J50" s="34"/>
      <c r="K50" s="130"/>
    </row>
    <row r="51" spans="1:11" s="129" customFormat="1" ht="14" x14ac:dyDescent="0.2">
      <c r="A51" s="96"/>
      <c r="B51" s="97" t="s">
        <v>51</v>
      </c>
      <c r="C51" s="25">
        <v>1.1399999999999999</v>
      </c>
      <c r="D51" s="97">
        <f>C51-E51</f>
        <v>-0.3600000000000001</v>
      </c>
      <c r="E51" s="25">
        <v>1.5</v>
      </c>
      <c r="F51" s="34"/>
      <c r="G51" s="4"/>
      <c r="H51" s="34"/>
      <c r="I51" s="34"/>
      <c r="J51" s="34"/>
      <c r="K51" s="130"/>
    </row>
    <row r="52" spans="1:11" s="129" customFormat="1" ht="14" x14ac:dyDescent="0.2">
      <c r="A52" s="96" t="s">
        <v>52</v>
      </c>
      <c r="B52" s="24" t="s">
        <v>53</v>
      </c>
      <c r="C52" s="25">
        <v>2.2999999999999998</v>
      </c>
      <c r="D52" s="97">
        <f t="shared" si="4"/>
        <v>2.0000000000000018E-2</v>
      </c>
      <c r="E52" s="25">
        <v>2.2799999999999998</v>
      </c>
      <c r="F52" s="34"/>
      <c r="G52" s="4"/>
      <c r="H52" s="34"/>
      <c r="I52" s="34"/>
      <c r="J52" s="34"/>
      <c r="K52" s="130"/>
    </row>
    <row r="53" spans="1:11" s="129" customFormat="1" ht="14" x14ac:dyDescent="0.2">
      <c r="A53" s="96" t="s">
        <v>8</v>
      </c>
      <c r="B53" s="24" t="s">
        <v>54</v>
      </c>
      <c r="C53" s="25">
        <v>1.69</v>
      </c>
      <c r="D53" s="97">
        <f t="shared" si="4"/>
        <v>5.0000000000000044E-2</v>
      </c>
      <c r="E53" s="25">
        <v>1.64</v>
      </c>
      <c r="F53" s="34"/>
      <c r="G53" s="4"/>
      <c r="H53" s="34"/>
      <c r="I53" s="34"/>
      <c r="J53" s="34"/>
      <c r="K53" s="130"/>
    </row>
    <row r="54" spans="1:11" s="129" customFormat="1" ht="14" x14ac:dyDescent="0.2">
      <c r="A54" s="96" t="s">
        <v>55</v>
      </c>
      <c r="B54" s="24" t="s">
        <v>53</v>
      </c>
      <c r="C54" s="25">
        <v>2.14</v>
      </c>
      <c r="D54" s="97">
        <f t="shared" si="4"/>
        <v>0</v>
      </c>
      <c r="E54" s="25">
        <v>2.14</v>
      </c>
      <c r="F54" s="34"/>
      <c r="G54" s="4"/>
      <c r="H54" s="34"/>
      <c r="I54" s="34"/>
      <c r="J54" s="34"/>
      <c r="K54" s="130"/>
    </row>
    <row r="55" spans="1:11" s="129" customFormat="1" ht="14" x14ac:dyDescent="0.2">
      <c r="A55" s="96"/>
      <c r="B55" s="24" t="s">
        <v>56</v>
      </c>
      <c r="C55" s="25">
        <v>0.77</v>
      </c>
      <c r="D55" s="97">
        <f t="shared" si="4"/>
        <v>-0.13</v>
      </c>
      <c r="E55" s="25">
        <v>0.9</v>
      </c>
      <c r="F55" s="34"/>
      <c r="G55" s="4"/>
      <c r="H55" s="34"/>
      <c r="I55" s="34"/>
      <c r="J55" s="34"/>
      <c r="K55" s="130"/>
    </row>
    <row r="56" spans="1:11" s="129" customFormat="1" ht="14" x14ac:dyDescent="0.2">
      <c r="A56" s="96"/>
      <c r="B56" s="24" t="s">
        <v>57</v>
      </c>
      <c r="C56" s="25">
        <v>1.1299999999999999</v>
      </c>
      <c r="D56" s="97">
        <f t="shared" si="4"/>
        <v>-7.0000000000000062E-2</v>
      </c>
      <c r="E56" s="25">
        <v>1.2</v>
      </c>
      <c r="F56" s="34"/>
      <c r="G56" s="4"/>
      <c r="H56" s="34"/>
      <c r="I56" s="34"/>
      <c r="J56" s="34"/>
      <c r="K56" s="130"/>
    </row>
    <row r="57" spans="1:11" s="129" customFormat="1" ht="14" x14ac:dyDescent="0.2">
      <c r="A57" s="96"/>
      <c r="B57" s="24" t="s">
        <v>58</v>
      </c>
      <c r="C57" s="25">
        <v>1.47</v>
      </c>
      <c r="D57" s="97">
        <f t="shared" si="4"/>
        <v>-0.16999999999999993</v>
      </c>
      <c r="E57" s="25">
        <v>1.64</v>
      </c>
      <c r="F57" s="34"/>
      <c r="G57" s="4"/>
      <c r="H57" s="34"/>
      <c r="I57" s="34"/>
      <c r="J57" s="34"/>
      <c r="K57" s="130"/>
    </row>
    <row r="58" spans="1:11" s="129" customFormat="1" ht="14" x14ac:dyDescent="0.2">
      <c r="A58" s="96"/>
      <c r="B58" s="24" t="s">
        <v>59</v>
      </c>
      <c r="C58" s="25">
        <v>0.84</v>
      </c>
      <c r="D58" s="97">
        <f t="shared" si="4"/>
        <v>-0.30999999999999994</v>
      </c>
      <c r="E58" s="25">
        <v>1.1499999999999999</v>
      </c>
      <c r="F58" s="34"/>
      <c r="G58" s="4"/>
      <c r="H58" s="34"/>
      <c r="I58" s="34"/>
      <c r="J58" s="34"/>
      <c r="K58" s="130"/>
    </row>
    <row r="59" spans="1:11" s="129" customFormat="1" ht="14" x14ac:dyDescent="0.2">
      <c r="A59" s="96"/>
      <c r="B59" s="24" t="s">
        <v>60</v>
      </c>
      <c r="C59" s="25">
        <v>0.84</v>
      </c>
      <c r="D59" s="97"/>
      <c r="E59" s="25">
        <v>1.41</v>
      </c>
      <c r="F59" s="34"/>
      <c r="G59" s="4"/>
      <c r="H59" s="34"/>
      <c r="I59" s="34"/>
      <c r="J59" s="34"/>
      <c r="K59" s="130"/>
    </row>
    <row r="60" spans="1:11" s="129" customFormat="1" ht="14" x14ac:dyDescent="0.2">
      <c r="A60" s="96"/>
      <c r="B60" s="98" t="s">
        <v>61</v>
      </c>
      <c r="C60" s="25">
        <v>0.79</v>
      </c>
      <c r="D60" s="97">
        <f t="shared" si="4"/>
        <v>-4.9999999999999933E-2</v>
      </c>
      <c r="E60" s="25">
        <v>0.84</v>
      </c>
      <c r="F60" s="34"/>
      <c r="G60" s="4"/>
      <c r="H60" s="34"/>
      <c r="I60" s="34"/>
      <c r="J60" s="34"/>
      <c r="K60" s="130"/>
    </row>
    <row r="61" spans="1:11" s="129" customFormat="1" ht="14" x14ac:dyDescent="0.2">
      <c r="A61" s="96"/>
      <c r="B61" s="24" t="s">
        <v>62</v>
      </c>
      <c r="C61" s="25">
        <v>1.65</v>
      </c>
      <c r="D61" s="97">
        <f t="shared" si="4"/>
        <v>-0.77</v>
      </c>
      <c r="E61" s="25">
        <v>2.42</v>
      </c>
      <c r="F61" s="34"/>
      <c r="G61" s="4"/>
      <c r="H61" s="34"/>
      <c r="I61" s="34"/>
      <c r="J61" s="34"/>
      <c r="K61" s="34"/>
    </row>
    <row r="62" spans="1:11" s="129" customFormat="1" ht="14" x14ac:dyDescent="0.2">
      <c r="A62" s="96"/>
      <c r="B62" s="24" t="s">
        <v>63</v>
      </c>
      <c r="C62" s="25">
        <v>0.51</v>
      </c>
      <c r="D62" s="97">
        <f t="shared" si="4"/>
        <v>-0.17999999999999994</v>
      </c>
      <c r="E62" s="25">
        <v>0.69</v>
      </c>
      <c r="F62" s="34"/>
      <c r="G62" s="4"/>
      <c r="H62" s="34"/>
      <c r="I62" s="34"/>
      <c r="J62" s="34"/>
      <c r="K62" s="130"/>
    </row>
    <row r="63" spans="1:11" s="129" customFormat="1" ht="14" x14ac:dyDescent="0.2">
      <c r="A63" s="96"/>
      <c r="B63" s="24" t="s">
        <v>64</v>
      </c>
      <c r="C63" s="94">
        <v>0.66</v>
      </c>
      <c r="D63" s="97">
        <f t="shared" si="4"/>
        <v>0</v>
      </c>
      <c r="E63" s="25">
        <v>0.66</v>
      </c>
      <c r="F63" s="34"/>
      <c r="G63" s="4"/>
      <c r="H63" s="34"/>
      <c r="I63" s="34"/>
      <c r="J63" s="34"/>
      <c r="K63" s="130"/>
    </row>
    <row r="64" spans="1:11" s="129" customFormat="1" ht="14" x14ac:dyDescent="0.2">
      <c r="A64" s="96" t="s">
        <v>55</v>
      </c>
      <c r="B64" s="2" t="s">
        <v>65</v>
      </c>
      <c r="C64" s="25">
        <v>1.29</v>
      </c>
      <c r="D64" s="97"/>
      <c r="E64" s="25">
        <v>1.25</v>
      </c>
      <c r="F64" s="34"/>
      <c r="G64" s="4"/>
      <c r="H64" s="34"/>
      <c r="I64" s="34"/>
      <c r="J64" s="34"/>
      <c r="K64" s="34"/>
    </row>
    <row r="65" spans="1:11" s="129" customFormat="1" ht="14" x14ac:dyDescent="0.2">
      <c r="A65" s="96"/>
      <c r="B65" s="2" t="s">
        <v>66</v>
      </c>
      <c r="C65" s="25">
        <v>1.64</v>
      </c>
      <c r="D65" s="97"/>
      <c r="E65" s="25">
        <v>2.85</v>
      </c>
      <c r="F65" s="34"/>
      <c r="G65" s="4"/>
      <c r="H65" s="34"/>
      <c r="I65" s="34"/>
      <c r="J65" s="34"/>
      <c r="K65" s="130"/>
    </row>
    <row r="66" spans="1:11" s="129" customFormat="1" ht="14" x14ac:dyDescent="0.2">
      <c r="A66" s="99" t="s">
        <v>14</v>
      </c>
      <c r="B66" s="100" t="s">
        <v>11</v>
      </c>
      <c r="C66" s="25">
        <v>0.96</v>
      </c>
      <c r="D66" s="97">
        <f t="shared" si="4"/>
        <v>-8.0000000000000071E-2</v>
      </c>
      <c r="E66" s="25">
        <v>1.04</v>
      </c>
      <c r="F66" s="34"/>
      <c r="G66" s="4"/>
      <c r="H66" s="34"/>
      <c r="I66" s="34"/>
      <c r="J66" s="34"/>
      <c r="K66" s="130"/>
    </row>
    <row r="67" spans="1:11" s="129" customFormat="1" ht="14" x14ac:dyDescent="0.2">
      <c r="A67" s="101" t="s">
        <v>12</v>
      </c>
      <c r="B67" s="24" t="s">
        <v>11</v>
      </c>
      <c r="C67" s="25">
        <v>0.96</v>
      </c>
      <c r="D67" s="97">
        <f t="shared" si="4"/>
        <v>-0.12000000000000011</v>
      </c>
      <c r="E67" s="25">
        <v>1.08</v>
      </c>
      <c r="F67" s="34"/>
      <c r="G67" s="4"/>
      <c r="H67" s="34"/>
      <c r="I67" s="34"/>
      <c r="J67" s="34"/>
      <c r="K67" s="34"/>
    </row>
    <row r="68" spans="1:11" s="129" customFormat="1" ht="14" x14ac:dyDescent="0.2">
      <c r="A68" s="101" t="s">
        <v>67</v>
      </c>
      <c r="B68" s="24" t="s">
        <v>11</v>
      </c>
      <c r="C68" s="25">
        <v>0.96</v>
      </c>
      <c r="D68" s="97">
        <f t="shared" si="4"/>
        <v>-0.12000000000000011</v>
      </c>
      <c r="E68" s="25">
        <v>1.08</v>
      </c>
      <c r="F68" s="34"/>
      <c r="G68" s="4"/>
      <c r="H68" s="34"/>
      <c r="I68" s="34"/>
      <c r="J68" s="34"/>
      <c r="K68" s="130"/>
    </row>
    <row r="69" spans="1:11" s="129" customFormat="1" ht="14" x14ac:dyDescent="0.2">
      <c r="A69" s="101" t="s">
        <v>68</v>
      </c>
      <c r="B69" s="24" t="s">
        <v>11</v>
      </c>
      <c r="C69" s="25">
        <v>0.96</v>
      </c>
      <c r="D69" s="97">
        <f t="shared" si="4"/>
        <v>-0.18999999999999995</v>
      </c>
      <c r="E69" s="25">
        <v>1.1499999999999999</v>
      </c>
      <c r="F69" s="34"/>
      <c r="G69" s="4"/>
      <c r="H69" s="34"/>
      <c r="I69" s="34"/>
      <c r="J69" s="34"/>
      <c r="K69" s="34"/>
    </row>
    <row r="70" spans="1:11" s="129" customFormat="1" ht="14" x14ac:dyDescent="0.2">
      <c r="A70" s="101" t="s">
        <v>69</v>
      </c>
      <c r="B70" s="24" t="s">
        <v>11</v>
      </c>
      <c r="C70" s="25">
        <v>0.96</v>
      </c>
      <c r="D70" s="97">
        <f t="shared" si="4"/>
        <v>-0.12000000000000011</v>
      </c>
      <c r="E70" s="25">
        <v>1.08</v>
      </c>
      <c r="F70" s="34"/>
      <c r="G70" s="4"/>
      <c r="H70" s="34"/>
      <c r="I70" s="34"/>
      <c r="J70" s="34"/>
      <c r="K70" s="130"/>
    </row>
    <row r="71" spans="1:11" s="129" customFormat="1" ht="14" x14ac:dyDescent="0.2">
      <c r="A71" s="101" t="s">
        <v>55</v>
      </c>
      <c r="B71" s="24" t="s">
        <v>11</v>
      </c>
      <c r="C71" s="25">
        <v>0.96</v>
      </c>
      <c r="D71" s="97">
        <f t="shared" si="4"/>
        <v>-0.32000000000000006</v>
      </c>
      <c r="E71" s="25">
        <v>1.28</v>
      </c>
      <c r="F71" s="34"/>
      <c r="G71" s="4"/>
      <c r="H71" s="34"/>
      <c r="I71" s="34"/>
      <c r="J71" s="34"/>
      <c r="K71" s="130"/>
    </row>
    <row r="72" spans="1:11" s="129" customFormat="1" ht="14" x14ac:dyDescent="0.2">
      <c r="A72" s="102" t="s">
        <v>70</v>
      </c>
      <c r="B72" s="103" t="s">
        <v>11</v>
      </c>
      <c r="C72" s="25">
        <v>0.87</v>
      </c>
      <c r="D72" s="97">
        <f t="shared" si="4"/>
        <v>-0.30999999999999994</v>
      </c>
      <c r="E72" s="25">
        <v>1.18</v>
      </c>
      <c r="F72" s="34"/>
      <c r="G72" s="4"/>
      <c r="H72" s="34"/>
      <c r="I72" s="34"/>
      <c r="J72" s="34"/>
      <c r="K72" s="130"/>
    </row>
    <row r="73" spans="1:11" s="129" customFormat="1" ht="14" x14ac:dyDescent="0.2">
      <c r="A73" s="96"/>
      <c r="B73" s="24" t="s">
        <v>18</v>
      </c>
      <c r="C73" s="25">
        <v>0.92</v>
      </c>
      <c r="D73" s="97">
        <f t="shared" si="4"/>
        <v>-0.27999999999999992</v>
      </c>
      <c r="E73" s="25">
        <v>1.2</v>
      </c>
      <c r="F73" s="34"/>
      <c r="G73" s="4"/>
      <c r="H73" s="34"/>
      <c r="I73" s="34"/>
      <c r="J73" s="34"/>
      <c r="K73" s="130"/>
    </row>
    <row r="74" spans="1:11" s="129" customFormat="1" ht="14" x14ac:dyDescent="0.2">
      <c r="A74" s="96"/>
      <c r="B74" s="24" t="s">
        <v>71</v>
      </c>
      <c r="C74" s="25">
        <v>0.63</v>
      </c>
      <c r="D74" s="97">
        <f t="shared" si="4"/>
        <v>6.0000000000000053E-2</v>
      </c>
      <c r="E74" s="25">
        <v>0.56999999999999995</v>
      </c>
      <c r="F74" s="34"/>
      <c r="G74" s="4"/>
      <c r="H74" s="34"/>
      <c r="I74" s="34"/>
      <c r="J74" s="34"/>
      <c r="K74" s="130"/>
    </row>
    <row r="75" spans="1:11" s="129" customFormat="1" ht="14" x14ac:dyDescent="0.2">
      <c r="A75" s="96"/>
      <c r="B75" s="24" t="s">
        <v>72</v>
      </c>
      <c r="C75" s="25">
        <v>0.84</v>
      </c>
      <c r="D75" s="97">
        <f t="shared" si="4"/>
        <v>0</v>
      </c>
      <c r="E75" s="25">
        <v>0.84</v>
      </c>
      <c r="F75" s="34"/>
      <c r="G75" s="4"/>
      <c r="H75" s="34"/>
      <c r="I75" s="34"/>
      <c r="J75" s="34"/>
      <c r="K75" s="130"/>
    </row>
    <row r="76" spans="1:11" s="129" customFormat="1" ht="14" x14ac:dyDescent="0.2">
      <c r="A76" s="96"/>
      <c r="B76" s="24" t="s">
        <v>73</v>
      </c>
      <c r="C76" s="25">
        <v>0.9</v>
      </c>
      <c r="D76" s="97">
        <f t="shared" si="4"/>
        <v>-0.51999999999999991</v>
      </c>
      <c r="E76" s="25">
        <v>1.42</v>
      </c>
      <c r="F76" s="34"/>
      <c r="G76" s="4"/>
      <c r="H76" s="34"/>
      <c r="I76" s="34"/>
      <c r="J76" s="34"/>
      <c r="K76" s="130"/>
    </row>
    <row r="77" spans="1:11" s="129" customFormat="1" ht="14" x14ac:dyDescent="0.2">
      <c r="A77" s="96"/>
      <c r="B77" s="24" t="s">
        <v>74</v>
      </c>
      <c r="C77" s="25">
        <v>0.53</v>
      </c>
      <c r="D77" s="97">
        <f t="shared" si="4"/>
        <v>-0.17999999999999994</v>
      </c>
      <c r="E77" s="25">
        <v>0.71</v>
      </c>
      <c r="F77" s="34"/>
      <c r="G77" s="4"/>
      <c r="H77" s="34"/>
      <c r="I77" s="34"/>
      <c r="J77" s="34"/>
      <c r="K77" s="130"/>
    </row>
    <row r="78" spans="1:11" s="129" customFormat="1" ht="14" x14ac:dyDescent="0.2">
      <c r="A78" s="96"/>
      <c r="B78" s="24" t="s">
        <v>75</v>
      </c>
      <c r="C78" s="25">
        <v>0.85</v>
      </c>
      <c r="D78" s="97"/>
      <c r="E78" s="25">
        <v>1.18</v>
      </c>
      <c r="F78" s="34"/>
      <c r="G78" s="4"/>
      <c r="H78" s="34"/>
      <c r="I78" s="34"/>
      <c r="J78" s="34"/>
      <c r="K78" s="130"/>
    </row>
    <row r="79" spans="1:11" s="129" customFormat="1" ht="14" x14ac:dyDescent="0.2">
      <c r="A79" s="96"/>
      <c r="B79" s="24" t="s">
        <v>76</v>
      </c>
      <c r="C79" s="25">
        <v>0.59</v>
      </c>
      <c r="D79" s="97">
        <f t="shared" si="4"/>
        <v>-0.15000000000000002</v>
      </c>
      <c r="E79" s="25">
        <v>0.74</v>
      </c>
      <c r="F79" s="34"/>
      <c r="G79" s="4"/>
      <c r="H79" s="34"/>
      <c r="I79" s="34"/>
      <c r="J79" s="34"/>
      <c r="K79" s="130"/>
    </row>
    <row r="80" spans="1:11" s="129" customFormat="1" ht="14" x14ac:dyDescent="0.2">
      <c r="A80" s="96"/>
      <c r="B80" s="2" t="s">
        <v>77</v>
      </c>
      <c r="C80" s="25">
        <v>0.85</v>
      </c>
      <c r="D80" s="97">
        <f t="shared" si="4"/>
        <v>-0.13</v>
      </c>
      <c r="E80" s="25">
        <v>0.98</v>
      </c>
      <c r="F80" s="34"/>
      <c r="G80" s="4"/>
      <c r="H80" s="34"/>
      <c r="I80" s="34"/>
      <c r="J80" s="34"/>
      <c r="K80" s="130"/>
    </row>
    <row r="81" spans="1:11" s="129" customFormat="1" ht="14" x14ac:dyDescent="0.2">
      <c r="A81" s="96"/>
      <c r="B81" s="24" t="s">
        <v>78</v>
      </c>
      <c r="C81" s="25">
        <v>0.77</v>
      </c>
      <c r="D81" s="97">
        <f t="shared" si="4"/>
        <v>-0.25</v>
      </c>
      <c r="E81" s="25">
        <v>1.02</v>
      </c>
      <c r="F81" s="34"/>
      <c r="G81" s="4"/>
      <c r="H81" s="34"/>
      <c r="I81" s="34"/>
      <c r="J81" s="34"/>
      <c r="K81" s="130"/>
    </row>
    <row r="82" spans="1:11" s="129" customFormat="1" ht="14" x14ac:dyDescent="0.2">
      <c r="A82" s="96"/>
      <c r="B82" s="24" t="s">
        <v>79</v>
      </c>
      <c r="C82" s="25">
        <v>1.4</v>
      </c>
      <c r="D82" s="97">
        <f t="shared" si="4"/>
        <v>-0.30000000000000004</v>
      </c>
      <c r="E82" s="25">
        <v>1.7</v>
      </c>
      <c r="F82" s="34"/>
      <c r="G82" s="4"/>
      <c r="H82" s="34"/>
      <c r="I82" s="34"/>
      <c r="J82" s="34"/>
      <c r="K82" s="130"/>
    </row>
    <row r="83" spans="1:11" s="129" customFormat="1" ht="14" x14ac:dyDescent="0.2">
      <c r="A83" s="96" t="s">
        <v>8</v>
      </c>
      <c r="B83" s="24" t="s">
        <v>80</v>
      </c>
      <c r="C83" s="25">
        <v>0.94</v>
      </c>
      <c r="D83" s="97">
        <f t="shared" si="4"/>
        <v>-0.16000000000000014</v>
      </c>
      <c r="E83" s="25">
        <v>1.1000000000000001</v>
      </c>
      <c r="F83" s="34"/>
      <c r="G83" s="4"/>
      <c r="H83" s="34"/>
      <c r="I83" s="34"/>
      <c r="J83" s="34"/>
      <c r="K83" s="130"/>
    </row>
    <row r="84" spans="1:11" s="129" customFormat="1" ht="14" x14ac:dyDescent="0.2">
      <c r="A84" s="96"/>
      <c r="B84" s="24" t="s">
        <v>81</v>
      </c>
      <c r="C84" s="25">
        <v>1.41</v>
      </c>
      <c r="D84" s="97">
        <f t="shared" si="4"/>
        <v>-0.19000000000000017</v>
      </c>
      <c r="E84" s="25">
        <v>1.6</v>
      </c>
      <c r="F84" s="34"/>
      <c r="G84" s="4"/>
      <c r="H84" s="34"/>
      <c r="I84" s="34"/>
      <c r="J84" s="34"/>
      <c r="K84" s="130"/>
    </row>
    <row r="85" spans="1:11" s="129" customFormat="1" ht="14" x14ac:dyDescent="0.2">
      <c r="A85" s="3"/>
      <c r="B85" s="2"/>
      <c r="C85" s="25"/>
      <c r="D85" s="97"/>
      <c r="E85" s="25"/>
      <c r="F85" s="34"/>
      <c r="G85" s="4"/>
      <c r="H85" s="34"/>
      <c r="I85" s="34"/>
      <c r="J85" s="34"/>
      <c r="K85" s="130"/>
    </row>
    <row r="86" spans="1:11" s="129" customFormat="1" ht="14" x14ac:dyDescent="0.2">
      <c r="A86" s="104"/>
      <c r="B86" s="105" t="s">
        <v>82</v>
      </c>
      <c r="C86" s="39">
        <v>0.99</v>
      </c>
      <c r="D86" s="97">
        <f t="shared" si="4"/>
        <v>-1.0000000000000009E-2</v>
      </c>
      <c r="E86" s="25">
        <v>1</v>
      </c>
      <c r="F86" s="34"/>
      <c r="G86" s="4"/>
      <c r="H86" s="34"/>
      <c r="I86" s="34"/>
      <c r="J86" s="34"/>
      <c r="K86" s="130"/>
    </row>
    <row r="87" spans="1:11" s="129" customFormat="1" ht="14" x14ac:dyDescent="0.2">
      <c r="A87" s="104"/>
      <c r="B87" s="105" t="s">
        <v>83</v>
      </c>
      <c r="C87" s="39">
        <v>0.98</v>
      </c>
      <c r="D87" s="97"/>
      <c r="E87" s="25">
        <v>1.05</v>
      </c>
      <c r="F87" s="34"/>
      <c r="G87" s="4"/>
      <c r="H87" s="34"/>
      <c r="I87" s="34"/>
      <c r="J87" s="34"/>
      <c r="K87" s="130"/>
    </row>
    <row r="88" spans="1:11" s="129" customFormat="1" ht="14" x14ac:dyDescent="0.2">
      <c r="A88" s="106"/>
      <c r="B88" s="107" t="s">
        <v>84</v>
      </c>
      <c r="C88" s="39">
        <v>1.0900000000000001</v>
      </c>
      <c r="D88" s="97">
        <f t="shared" si="4"/>
        <v>-0.18999999999999995</v>
      </c>
      <c r="E88" s="25">
        <v>1.28</v>
      </c>
      <c r="F88" s="34"/>
      <c r="G88" s="4"/>
      <c r="H88" s="34"/>
      <c r="I88" s="34"/>
      <c r="J88" s="34"/>
      <c r="K88" s="130"/>
    </row>
    <row r="89" spans="1:11" s="129" customFormat="1" ht="14" x14ac:dyDescent="0.2">
      <c r="A89" s="106"/>
      <c r="B89" s="107" t="s">
        <v>85</v>
      </c>
      <c r="C89" s="39">
        <v>2.1</v>
      </c>
      <c r="D89" s="97">
        <f t="shared" si="4"/>
        <v>0</v>
      </c>
      <c r="E89" s="25">
        <v>2.1</v>
      </c>
      <c r="F89" s="34"/>
      <c r="G89" s="4"/>
      <c r="H89" s="34"/>
      <c r="I89" s="34"/>
      <c r="J89" s="34"/>
      <c r="K89" s="130"/>
    </row>
    <row r="90" spans="1:11" s="129" customFormat="1" ht="14" x14ac:dyDescent="0.2">
      <c r="A90" s="104"/>
      <c r="B90" s="105" t="s">
        <v>86</v>
      </c>
      <c r="C90" s="39">
        <v>0.67</v>
      </c>
      <c r="D90" s="97">
        <f t="shared" si="4"/>
        <v>-3.9999999999999925E-2</v>
      </c>
      <c r="E90" s="25">
        <v>0.71</v>
      </c>
      <c r="F90" s="34"/>
      <c r="G90" s="4"/>
      <c r="H90" s="34"/>
      <c r="I90" s="34"/>
      <c r="J90" s="34"/>
      <c r="K90" s="130"/>
    </row>
    <row r="91" spans="1:11" s="129" customFormat="1" ht="14" x14ac:dyDescent="0.2">
      <c r="A91" s="104"/>
      <c r="B91" s="105" t="s">
        <v>87</v>
      </c>
      <c r="C91" s="39">
        <v>0.35</v>
      </c>
      <c r="D91" s="97">
        <f t="shared" si="4"/>
        <v>-5.0000000000000044E-2</v>
      </c>
      <c r="E91" s="25">
        <v>0.4</v>
      </c>
      <c r="F91" s="34"/>
      <c r="G91" s="4"/>
      <c r="H91" s="34"/>
      <c r="I91" s="34"/>
      <c r="J91" s="34"/>
      <c r="K91" s="130"/>
    </row>
    <row r="92" spans="1:11" s="129" customFormat="1" ht="14" x14ac:dyDescent="0.2">
      <c r="A92" s="104"/>
      <c r="B92" s="105" t="s">
        <v>88</v>
      </c>
      <c r="C92" s="39">
        <v>0.82</v>
      </c>
      <c r="D92" s="97">
        <f t="shared" si="4"/>
        <v>-8.0000000000000071E-2</v>
      </c>
      <c r="E92" s="25">
        <v>0.9</v>
      </c>
      <c r="F92" s="34"/>
      <c r="G92" s="4"/>
      <c r="H92" s="34"/>
      <c r="I92" s="34"/>
      <c r="J92" s="34"/>
      <c r="K92" s="130"/>
    </row>
    <row r="93" spans="1:11" s="129" customFormat="1" ht="14" x14ac:dyDescent="0.2">
      <c r="A93" s="104"/>
      <c r="B93" s="105" t="s">
        <v>19</v>
      </c>
      <c r="C93" s="39">
        <v>0.26</v>
      </c>
      <c r="D93" s="97">
        <f t="shared" si="4"/>
        <v>-2.0000000000000018E-2</v>
      </c>
      <c r="E93" s="25">
        <v>0.28000000000000003</v>
      </c>
      <c r="F93" s="34"/>
      <c r="G93" s="4"/>
      <c r="H93" s="34"/>
      <c r="I93" s="34"/>
      <c r="J93" s="34"/>
      <c r="K93" s="130"/>
    </row>
    <row r="94" spans="1:11" s="129" customFormat="1" ht="14" x14ac:dyDescent="0.2">
      <c r="A94" s="104"/>
      <c r="B94" s="105" t="s">
        <v>89</v>
      </c>
      <c r="C94" s="39">
        <v>2.1</v>
      </c>
      <c r="D94" s="97">
        <f t="shared" si="4"/>
        <v>-2.9999999999999805E-2</v>
      </c>
      <c r="E94" s="25">
        <v>2.13</v>
      </c>
      <c r="F94" s="34"/>
      <c r="G94" s="4"/>
      <c r="H94" s="34"/>
      <c r="I94" s="34"/>
      <c r="J94" s="34"/>
      <c r="K94" s="130"/>
    </row>
    <row r="95" spans="1:11" s="129" customFormat="1" ht="14" x14ac:dyDescent="0.2">
      <c r="A95" s="104"/>
      <c r="B95" s="105" t="s">
        <v>90</v>
      </c>
      <c r="C95" s="39">
        <v>0.69</v>
      </c>
      <c r="D95" s="97">
        <f t="shared" si="4"/>
        <v>-5.0000000000000044E-2</v>
      </c>
      <c r="E95" s="25">
        <v>0.74</v>
      </c>
      <c r="F95" s="34"/>
      <c r="G95" s="4"/>
      <c r="H95" s="34"/>
      <c r="I95" s="34"/>
      <c r="J95" s="34"/>
      <c r="K95" s="130"/>
    </row>
    <row r="96" spans="1:11" s="129" customFormat="1" ht="14" x14ac:dyDescent="0.2">
      <c r="A96" s="108"/>
      <c r="B96" s="109" t="s">
        <v>85</v>
      </c>
      <c r="C96" s="37">
        <v>1.8</v>
      </c>
      <c r="D96" s="110">
        <f t="shared" si="4"/>
        <v>2.0000000000000018E-2</v>
      </c>
      <c r="E96" s="28">
        <v>1.78</v>
      </c>
      <c r="F96" s="34"/>
      <c r="G96" s="4"/>
      <c r="H96" s="34"/>
      <c r="I96" s="34"/>
      <c r="J96" s="34"/>
      <c r="K96" s="130"/>
    </row>
    <row r="97" spans="1:11" s="129" customFormat="1" ht="14" x14ac:dyDescent="0.2">
      <c r="A97" s="111"/>
      <c r="B97" s="112" t="s">
        <v>86</v>
      </c>
      <c r="C97" s="37">
        <v>0.65</v>
      </c>
      <c r="D97" s="110">
        <f t="shared" si="4"/>
        <v>0</v>
      </c>
      <c r="E97" s="28">
        <v>0.65</v>
      </c>
      <c r="F97" s="34"/>
      <c r="G97" s="4"/>
      <c r="H97" s="34"/>
      <c r="I97" s="34"/>
      <c r="J97" s="34"/>
      <c r="K97" s="130"/>
    </row>
    <row r="98" spans="1:11" s="129" customFormat="1" ht="14" x14ac:dyDescent="0.2">
      <c r="A98" s="111"/>
      <c r="B98" s="112" t="s">
        <v>87</v>
      </c>
      <c r="C98" s="37">
        <v>0.37</v>
      </c>
      <c r="D98" s="110">
        <f t="shared" si="4"/>
        <v>-2.0000000000000018E-2</v>
      </c>
      <c r="E98" s="28">
        <v>0.39</v>
      </c>
      <c r="F98" s="34"/>
      <c r="G98" s="4"/>
      <c r="H98" s="34"/>
      <c r="I98" s="34"/>
      <c r="J98" s="34"/>
      <c r="K98" s="130"/>
    </row>
    <row r="99" spans="1:11" s="129" customFormat="1" ht="14" x14ac:dyDescent="0.2">
      <c r="A99" s="111"/>
      <c r="B99" s="112" t="s">
        <v>91</v>
      </c>
      <c r="C99" s="37">
        <v>1.97</v>
      </c>
      <c r="D99" s="110">
        <f t="shared" si="4"/>
        <v>0.19999999999999996</v>
      </c>
      <c r="E99" s="28">
        <v>1.77</v>
      </c>
      <c r="F99" s="34"/>
      <c r="G99" s="4"/>
      <c r="H99" s="34"/>
      <c r="I99" s="34"/>
      <c r="J99" s="34"/>
      <c r="K99" s="130"/>
    </row>
    <row r="100" spans="1:11" s="129" customFormat="1" ht="14" x14ac:dyDescent="0.2">
      <c r="A100" s="111"/>
      <c r="B100" s="112" t="s">
        <v>88</v>
      </c>
      <c r="C100" s="37">
        <v>1.03</v>
      </c>
      <c r="D100" s="110">
        <f t="shared" si="4"/>
        <v>0.13</v>
      </c>
      <c r="E100" s="28">
        <v>0.9</v>
      </c>
      <c r="F100" s="34"/>
      <c r="G100" s="4"/>
      <c r="H100" s="34"/>
      <c r="I100" s="34"/>
      <c r="J100" s="34"/>
      <c r="K100" s="130"/>
    </row>
    <row r="101" spans="1:11" s="129" customFormat="1" ht="14" x14ac:dyDescent="0.2">
      <c r="A101" s="111"/>
      <c r="B101" s="112" t="s">
        <v>92</v>
      </c>
      <c r="C101" s="37">
        <v>0.65</v>
      </c>
      <c r="D101" s="110">
        <f t="shared" si="4"/>
        <v>-7.999999999999996E-2</v>
      </c>
      <c r="E101" s="28">
        <v>0.73</v>
      </c>
      <c r="F101" s="34"/>
      <c r="G101" s="4"/>
      <c r="H101" s="34"/>
      <c r="I101" s="34"/>
      <c r="J101" s="34"/>
      <c r="K101" s="130"/>
    </row>
    <row r="102" spans="1:11" s="129" customFormat="1" ht="14" x14ac:dyDescent="0.2">
      <c r="A102" s="111"/>
      <c r="B102" s="112" t="s">
        <v>93</v>
      </c>
      <c r="C102" s="37">
        <v>0.17</v>
      </c>
      <c r="D102" s="110">
        <f t="shared" si="4"/>
        <v>0</v>
      </c>
      <c r="E102" s="28">
        <v>0.17</v>
      </c>
      <c r="F102" s="34"/>
      <c r="G102" s="4"/>
      <c r="H102" s="34"/>
      <c r="I102" s="34"/>
      <c r="J102" s="34"/>
      <c r="K102" s="34"/>
    </row>
    <row r="103" spans="1:11" s="129" customFormat="1" ht="14" x14ac:dyDescent="0.2">
      <c r="A103" s="111"/>
      <c r="B103" s="112" t="s">
        <v>94</v>
      </c>
      <c r="C103" s="37">
        <v>0.34</v>
      </c>
      <c r="D103" s="110">
        <f t="shared" si="4"/>
        <v>0</v>
      </c>
      <c r="E103" s="28">
        <v>0.34</v>
      </c>
      <c r="F103" s="34"/>
      <c r="G103" s="4"/>
      <c r="H103" s="34"/>
      <c r="I103" s="34"/>
      <c r="J103" s="34"/>
      <c r="K103" s="130"/>
    </row>
    <row r="104" spans="1:11" s="129" customFormat="1" ht="14" x14ac:dyDescent="0.2">
      <c r="A104" s="111"/>
      <c r="B104" s="112" t="s">
        <v>95</v>
      </c>
      <c r="C104" s="37">
        <v>0.95</v>
      </c>
      <c r="D104" s="110">
        <f t="shared" si="4"/>
        <v>-2.0000000000000018E-2</v>
      </c>
      <c r="E104" s="28">
        <v>0.97</v>
      </c>
      <c r="F104" s="34"/>
      <c r="G104" s="4"/>
      <c r="H104" s="113"/>
      <c r="I104" s="113"/>
      <c r="J104" s="113"/>
      <c r="K104" s="113"/>
    </row>
    <row r="105" spans="1:11" s="129" customFormat="1" ht="14" x14ac:dyDescent="0.2">
      <c r="A105" s="111"/>
      <c r="B105" s="112" t="s">
        <v>96</v>
      </c>
      <c r="C105" s="37">
        <v>0.8</v>
      </c>
      <c r="D105" s="110">
        <f t="shared" si="4"/>
        <v>-7.999999999999996E-2</v>
      </c>
      <c r="E105" s="28">
        <v>0.88</v>
      </c>
      <c r="F105" s="34"/>
      <c r="G105" s="4"/>
      <c r="H105" s="113"/>
      <c r="I105" s="113"/>
      <c r="J105" s="113"/>
      <c r="K105" s="113"/>
    </row>
    <row r="106" spans="1:11" s="129" customFormat="1" ht="14" x14ac:dyDescent="0.2">
      <c r="A106" s="111"/>
      <c r="B106" s="112" t="s">
        <v>97</v>
      </c>
      <c r="C106" s="37">
        <v>0.44</v>
      </c>
      <c r="D106" s="110">
        <f t="shared" si="4"/>
        <v>-2.0000000000000018E-2</v>
      </c>
      <c r="E106" s="28">
        <v>0.46</v>
      </c>
      <c r="F106" s="34"/>
      <c r="G106" s="4"/>
      <c r="H106" s="113"/>
      <c r="I106" s="113"/>
      <c r="J106" s="113"/>
      <c r="K106" s="113"/>
    </row>
    <row r="107" spans="1:11" s="129" customFormat="1" ht="14" x14ac:dyDescent="0.2">
      <c r="A107" s="111"/>
      <c r="B107" s="112" t="s">
        <v>19</v>
      </c>
      <c r="C107" s="37">
        <v>0.23</v>
      </c>
      <c r="D107" s="110">
        <f t="shared" ref="D107:D112" si="5">C107-E107</f>
        <v>-1.999999999999999E-2</v>
      </c>
      <c r="E107" s="28">
        <v>0.25</v>
      </c>
      <c r="F107" s="34"/>
      <c r="G107" s="4"/>
      <c r="H107" s="113"/>
      <c r="I107" s="113"/>
      <c r="J107" s="113"/>
      <c r="K107" s="113"/>
    </row>
    <row r="108" spans="1:11" s="129" customFormat="1" ht="14" x14ac:dyDescent="0.2">
      <c r="A108" s="111"/>
      <c r="B108" s="112" t="s">
        <v>89</v>
      </c>
      <c r="C108" s="37">
        <v>1.8</v>
      </c>
      <c r="D108" s="110">
        <f t="shared" si="5"/>
        <v>2.0000000000000018E-2</v>
      </c>
      <c r="E108" s="28">
        <v>1.78</v>
      </c>
      <c r="F108" s="34"/>
      <c r="G108" s="4"/>
      <c r="H108" s="113"/>
      <c r="I108" s="113"/>
      <c r="J108" s="113"/>
      <c r="K108" s="113"/>
    </row>
    <row r="109" spans="1:11" s="129" customFormat="1" ht="14" x14ac:dyDescent="0.2">
      <c r="A109" s="111"/>
      <c r="B109" s="112" t="s">
        <v>98</v>
      </c>
      <c r="C109" s="37">
        <v>0.55000000000000004</v>
      </c>
      <c r="D109" s="110">
        <f t="shared" si="5"/>
        <v>4.0000000000000036E-2</v>
      </c>
      <c r="E109" s="28">
        <v>0.51</v>
      </c>
      <c r="F109" s="34"/>
      <c r="G109" s="4"/>
      <c r="H109" s="113"/>
      <c r="I109" s="113"/>
      <c r="J109" s="113"/>
      <c r="K109" s="113"/>
    </row>
    <row r="110" spans="1:11" s="129" customFormat="1" ht="14" x14ac:dyDescent="0.2">
      <c r="A110" s="111"/>
      <c r="B110" s="112" t="s">
        <v>99</v>
      </c>
      <c r="C110" s="37">
        <v>0.46</v>
      </c>
      <c r="D110" s="110">
        <f t="shared" si="5"/>
        <v>-9.9999999999999534E-3</v>
      </c>
      <c r="E110" s="28">
        <v>0.47</v>
      </c>
      <c r="F110" s="34"/>
      <c r="G110" s="4"/>
      <c r="H110" s="113"/>
      <c r="I110" s="113"/>
      <c r="J110" s="113"/>
      <c r="K110" s="113"/>
    </row>
    <row r="111" spans="1:11" s="129" customFormat="1" ht="14" x14ac:dyDescent="0.2">
      <c r="A111" s="111"/>
      <c r="B111" s="112" t="s">
        <v>100</v>
      </c>
      <c r="C111" s="37">
        <v>0.74</v>
      </c>
      <c r="D111" s="110">
        <f t="shared" si="5"/>
        <v>-4.0000000000000036E-2</v>
      </c>
      <c r="E111" s="28">
        <v>0.78</v>
      </c>
      <c r="F111" s="34"/>
      <c r="G111" s="4"/>
      <c r="H111" s="113"/>
      <c r="I111" s="113"/>
      <c r="J111" s="113"/>
      <c r="K111" s="113"/>
    </row>
    <row r="112" spans="1:11" s="129" customFormat="1" ht="14" x14ac:dyDescent="0.2">
      <c r="A112" s="111"/>
      <c r="B112" s="112" t="s">
        <v>90</v>
      </c>
      <c r="C112" s="37">
        <v>0.67</v>
      </c>
      <c r="D112" s="110">
        <f t="shared" si="5"/>
        <v>-0.22999999999999998</v>
      </c>
      <c r="E112" s="28">
        <v>0.9</v>
      </c>
      <c r="F112" s="34"/>
      <c r="G112" s="4"/>
      <c r="H112" s="113"/>
      <c r="I112" s="113"/>
      <c r="J112" s="113"/>
      <c r="K112" s="113"/>
    </row>
    <row r="113" spans="1:11" s="129" customFormat="1" ht="14" x14ac:dyDescent="0.2">
      <c r="A113" s="113"/>
      <c r="B113" s="113"/>
      <c r="C113" s="114"/>
      <c r="D113" s="113"/>
      <c r="E113" s="114"/>
      <c r="F113" s="34"/>
      <c r="G113" s="4"/>
      <c r="H113" s="113"/>
      <c r="I113" s="113"/>
      <c r="J113" s="113"/>
      <c r="K113" s="113"/>
    </row>
    <row r="114" spans="1:11" s="129" customFormat="1" ht="14" x14ac:dyDescent="0.2">
      <c r="A114" s="113"/>
      <c r="B114" s="113"/>
      <c r="C114" s="114"/>
      <c r="D114" s="113"/>
      <c r="E114" s="113"/>
      <c r="F114" s="34"/>
      <c r="G114" s="4"/>
      <c r="H114" s="34"/>
      <c r="I114" s="34"/>
      <c r="J114" s="34"/>
      <c r="K114" s="34"/>
    </row>
    <row r="115" spans="1:11" s="117" customFormat="1" ht="14" x14ac:dyDescent="0.2">
      <c r="A115" s="115"/>
      <c r="B115" s="112" t="s">
        <v>101</v>
      </c>
      <c r="C115" s="115"/>
      <c r="D115" s="115"/>
      <c r="E115" s="115"/>
      <c r="F115" s="34"/>
      <c r="G115" s="116"/>
      <c r="H115" s="34"/>
      <c r="I115" s="34"/>
      <c r="J115" s="34"/>
      <c r="K115" s="34"/>
    </row>
    <row r="116" spans="1:11" s="117" customFormat="1" ht="14" x14ac:dyDescent="0.2">
      <c r="A116" s="115"/>
      <c r="B116" s="112" t="s">
        <v>102</v>
      </c>
      <c r="C116" s="115">
        <v>7.17</v>
      </c>
      <c r="D116" s="115"/>
      <c r="E116" s="115"/>
      <c r="F116" s="34"/>
      <c r="G116" s="4"/>
      <c r="H116" s="34"/>
      <c r="I116" s="34"/>
      <c r="J116" s="34"/>
      <c r="K116" s="34"/>
    </row>
    <row r="117" spans="1:11" s="117" customFormat="1" ht="14" x14ac:dyDescent="0.2">
      <c r="A117" s="115"/>
      <c r="B117" s="112" t="s">
        <v>103</v>
      </c>
      <c r="C117" s="115">
        <v>11.75</v>
      </c>
      <c r="D117" s="115"/>
      <c r="E117" s="115"/>
      <c r="F117" s="113"/>
      <c r="G117" s="4"/>
      <c r="H117" s="34"/>
      <c r="I117" s="34"/>
      <c r="J117" s="34"/>
      <c r="K117" s="34"/>
    </row>
    <row r="118" spans="1:11" s="117" customFormat="1" ht="14" x14ac:dyDescent="0.2">
      <c r="A118" s="115"/>
      <c r="B118" s="112" t="s">
        <v>21</v>
      </c>
      <c r="C118" s="115">
        <v>5.12</v>
      </c>
      <c r="D118" s="115"/>
      <c r="E118" s="115"/>
      <c r="F118" s="14"/>
      <c r="G118" s="4"/>
      <c r="H118" s="34"/>
      <c r="I118" s="34"/>
      <c r="J118" s="34"/>
      <c r="K118" s="34"/>
    </row>
    <row r="119" spans="1:11" s="117" customFormat="1" ht="14" x14ac:dyDescent="0.2">
      <c r="A119" s="115"/>
      <c r="B119" s="112" t="s">
        <v>23</v>
      </c>
      <c r="C119" s="115">
        <v>5.94</v>
      </c>
      <c r="D119" s="115"/>
      <c r="E119" s="115"/>
      <c r="F119" s="14"/>
      <c r="G119" s="4"/>
      <c r="H119" s="34"/>
      <c r="I119" s="34"/>
      <c r="J119" s="34"/>
      <c r="K119" s="34"/>
    </row>
    <row r="120" spans="1:11" s="117" customFormat="1" ht="14" x14ac:dyDescent="0.2">
      <c r="A120" s="115"/>
      <c r="B120" s="112" t="s">
        <v>104</v>
      </c>
      <c r="C120" s="115">
        <v>6.96</v>
      </c>
      <c r="D120" s="115"/>
      <c r="E120" s="115"/>
      <c r="F120" s="2"/>
      <c r="G120" s="2"/>
      <c r="H120" s="34"/>
      <c r="I120" s="34"/>
      <c r="J120" s="34"/>
      <c r="K120" s="34"/>
    </row>
    <row r="121" spans="1:11" s="129" customFormat="1" ht="14" x14ac:dyDescent="0.2">
      <c r="A121" s="115"/>
      <c r="B121" s="112" t="s">
        <v>105</v>
      </c>
      <c r="C121" s="115">
        <v>7</v>
      </c>
      <c r="D121" s="115"/>
      <c r="E121" s="115"/>
      <c r="F121" s="2"/>
      <c r="G121" s="2"/>
      <c r="H121" s="34"/>
      <c r="I121" s="34"/>
      <c r="J121" s="34"/>
      <c r="K121" s="34"/>
    </row>
    <row r="122" spans="1:11" s="129" customFormat="1" ht="14" x14ac:dyDescent="0.2">
      <c r="A122" s="2"/>
      <c r="B122" s="2"/>
      <c r="C122" s="2"/>
      <c r="D122" s="2"/>
      <c r="E122" s="2"/>
      <c r="F122" s="2"/>
      <c r="G122" s="2"/>
      <c r="H122" s="34"/>
      <c r="I122" s="34"/>
      <c r="J122" s="34"/>
      <c r="K122" s="34"/>
    </row>
    <row r="123" spans="1:11" s="129" customFormat="1" ht="14" x14ac:dyDescent="0.2">
      <c r="A123" s="2"/>
      <c r="B123" s="2"/>
      <c r="C123" s="2"/>
      <c r="D123" s="2"/>
      <c r="E123" s="2"/>
      <c r="F123" s="2"/>
      <c r="G123" s="2"/>
      <c r="H123" s="34"/>
      <c r="I123" s="34"/>
      <c r="J123" s="34"/>
      <c r="K123" s="34"/>
    </row>
    <row r="124" spans="1:11" s="129" customFormat="1" ht="14" x14ac:dyDescent="0.2">
      <c r="A124" s="2"/>
      <c r="B124" s="2"/>
      <c r="C124" s="2"/>
      <c r="D124" s="2"/>
      <c r="E124" s="2"/>
      <c r="F124" s="2"/>
      <c r="G124" s="2"/>
      <c r="H124" s="34"/>
      <c r="I124" s="34"/>
      <c r="J124" s="34"/>
      <c r="K124" s="34"/>
    </row>
    <row r="125" spans="1:11" s="129" customFormat="1" ht="14" x14ac:dyDescent="0.2">
      <c r="A125" s="2"/>
      <c r="B125" s="2"/>
      <c r="C125" s="2"/>
      <c r="D125" s="2"/>
      <c r="E125" s="2"/>
      <c r="F125" s="2"/>
      <c r="G125" s="2"/>
      <c r="H125" s="34"/>
      <c r="I125" s="34"/>
      <c r="J125" s="34"/>
      <c r="K125" s="34"/>
    </row>
    <row r="126" spans="1:11" s="129" customFormat="1" ht="14" x14ac:dyDescent="0.2">
      <c r="A126" s="2"/>
      <c r="B126" s="2"/>
      <c r="C126" s="2"/>
      <c r="D126" s="2"/>
      <c r="E126" s="2"/>
      <c r="F126" s="34"/>
      <c r="G126" s="34"/>
      <c r="H126" s="34"/>
      <c r="I126" s="34"/>
      <c r="J126" s="34"/>
      <c r="K126" s="34"/>
    </row>
    <row r="127" spans="1:11" ht="14" x14ac:dyDescent="0.2">
      <c r="A127" s="2"/>
      <c r="B127" s="2"/>
      <c r="C127" s="2"/>
      <c r="D127" s="2"/>
      <c r="E127" s="2"/>
      <c r="F127" s="34"/>
      <c r="G127" s="34"/>
      <c r="H127" s="34"/>
      <c r="I127" s="34"/>
      <c r="J127" s="34"/>
      <c r="K127" s="34"/>
    </row>
    <row r="128" spans="1:11" ht="15" thickBot="1" x14ac:dyDescent="0.25">
      <c r="A128" s="2"/>
      <c r="B128" s="2"/>
      <c r="C128" s="2"/>
      <c r="D128" s="2"/>
      <c r="E128" s="2"/>
      <c r="F128" s="131">
        <v>1</v>
      </c>
      <c r="G128" s="132">
        <f t="shared" ref="G128" si="6">C128*F128</f>
        <v>0</v>
      </c>
      <c r="H128" s="131">
        <v>1</v>
      </c>
      <c r="I128" s="132">
        <f t="shared" ref="I128" si="7">C128*H128</f>
        <v>0</v>
      </c>
      <c r="J128" s="59">
        <v>1</v>
      </c>
      <c r="K128" s="60">
        <f t="shared" ref="K128" si="8">C128*J128</f>
        <v>0</v>
      </c>
    </row>
    <row r="129" spans="1:11" ht="14" x14ac:dyDescent="0.2">
      <c r="A129" s="2"/>
      <c r="B129" s="2"/>
      <c r="C129" s="2"/>
      <c r="D129" s="2"/>
      <c r="E129" s="2"/>
      <c r="F129" s="2"/>
      <c r="G129" s="2"/>
      <c r="H129" s="34"/>
      <c r="I129" s="34"/>
      <c r="J129" s="34"/>
      <c r="K129" s="34"/>
    </row>
    <row r="130" spans="1:11" ht="14" x14ac:dyDescent="0.2">
      <c r="A130" s="2"/>
      <c r="B130" s="2"/>
      <c r="C130" s="2"/>
      <c r="D130" s="2"/>
      <c r="E130" s="2"/>
      <c r="F130" s="124">
        <v>1</v>
      </c>
      <c r="G130" s="51">
        <f t="shared" ref="G130:G131" si="9">C130*F130</f>
        <v>0</v>
      </c>
      <c r="H130" s="52"/>
      <c r="I130" s="51">
        <f t="shared" ref="I130:K131" si="10">C130*H130</f>
        <v>0</v>
      </c>
      <c r="J130" s="52"/>
      <c r="K130" s="51">
        <f t="shared" ref="K130" si="11">E130*J130</f>
        <v>0</v>
      </c>
    </row>
    <row r="131" spans="1:11" ht="15" thickBot="1" x14ac:dyDescent="0.25">
      <c r="A131" s="2"/>
      <c r="B131" s="2"/>
      <c r="C131" s="2"/>
      <c r="D131" s="2"/>
      <c r="E131" s="2"/>
      <c r="F131" s="57"/>
      <c r="G131" s="58">
        <f t="shared" si="9"/>
        <v>0</v>
      </c>
      <c r="H131" s="57">
        <v>1</v>
      </c>
      <c r="I131" s="58">
        <f t="shared" si="10"/>
        <v>0</v>
      </c>
      <c r="J131" s="57">
        <v>1</v>
      </c>
      <c r="K131" s="58">
        <f t="shared" si="10"/>
        <v>0</v>
      </c>
    </row>
    <row r="132" spans="1:11" ht="14" x14ac:dyDescent="0.2">
      <c r="A132" s="2"/>
      <c r="B132" s="2"/>
      <c r="C132" s="2"/>
      <c r="D132" s="2"/>
      <c r="E132" s="2"/>
      <c r="F132" s="2"/>
      <c r="G132" s="2"/>
      <c r="H132" s="34"/>
      <c r="I132" s="34"/>
      <c r="J132" s="34"/>
      <c r="K132" s="34"/>
    </row>
    <row r="133" spans="1:11" ht="15" thickBot="1" x14ac:dyDescent="0.25">
      <c r="A133" s="2"/>
      <c r="B133" s="2"/>
      <c r="C133" s="2"/>
      <c r="D133" s="2"/>
      <c r="E133" s="2"/>
      <c r="F133" s="57">
        <v>1</v>
      </c>
      <c r="G133" s="58">
        <f t="shared" ref="G133" si="12">C133*F133</f>
        <v>0</v>
      </c>
      <c r="H133" s="57">
        <v>1</v>
      </c>
      <c r="I133" s="58">
        <f t="shared" ref="I133" si="13">C133*H133</f>
        <v>0</v>
      </c>
      <c r="J133" s="59">
        <v>1</v>
      </c>
      <c r="K133" s="60">
        <f t="shared" ref="K133" si="14">C133*J133</f>
        <v>0</v>
      </c>
    </row>
    <row r="134" spans="1:11" ht="14" x14ac:dyDescent="0.2">
      <c r="A134" s="2"/>
      <c r="B134" s="2"/>
      <c r="C134" s="2"/>
      <c r="D134" s="2"/>
      <c r="E134" s="2"/>
      <c r="F134" s="2"/>
      <c r="G134" s="2"/>
      <c r="H134" s="34"/>
      <c r="I134" s="34"/>
      <c r="J134" s="34"/>
      <c r="K134" s="34"/>
    </row>
    <row r="135" spans="1:11" ht="15" thickBot="1" x14ac:dyDescent="0.25">
      <c r="A135" s="2"/>
      <c r="B135" s="2"/>
      <c r="C135" s="2"/>
      <c r="D135" s="2"/>
      <c r="E135" s="2"/>
      <c r="F135" s="57">
        <v>1</v>
      </c>
      <c r="G135" s="58">
        <f t="shared" ref="G135" si="15">C135*F135</f>
        <v>0</v>
      </c>
      <c r="H135" s="57">
        <v>1</v>
      </c>
      <c r="I135" s="58">
        <f t="shared" ref="I135" si="16">C135*H135</f>
        <v>0</v>
      </c>
      <c r="J135" s="59">
        <v>1</v>
      </c>
      <c r="K135" s="60">
        <f t="shared" ref="K135" si="17">C135*J135</f>
        <v>0</v>
      </c>
    </row>
    <row r="136" spans="1:11" ht="14" x14ac:dyDescent="0.2">
      <c r="A136" s="2"/>
      <c r="B136" s="2"/>
      <c r="C136" s="2"/>
      <c r="D136" s="2"/>
      <c r="E136" s="2"/>
      <c r="F136" s="2"/>
      <c r="G136" s="2"/>
      <c r="H136" s="34"/>
      <c r="I136" s="34"/>
      <c r="J136" s="34"/>
      <c r="K136" s="34"/>
    </row>
    <row r="137" spans="1:11" ht="14" x14ac:dyDescent="0.2">
      <c r="A137" s="2"/>
      <c r="B137" s="2"/>
      <c r="C137" s="2"/>
      <c r="D137" s="2"/>
      <c r="E137" s="2"/>
      <c r="F137" s="2"/>
      <c r="G137" s="2"/>
      <c r="H137" s="34"/>
      <c r="I137" s="34"/>
      <c r="J137" s="34"/>
      <c r="K137" s="34"/>
    </row>
    <row r="138" spans="1:11" ht="14" x14ac:dyDescent="0.2">
      <c r="A138" s="2"/>
      <c r="B138" s="2"/>
      <c r="C138" s="2"/>
      <c r="D138" s="2"/>
      <c r="E138" s="2"/>
      <c r="F138" s="2"/>
      <c r="G138" s="2"/>
      <c r="H138" s="34"/>
      <c r="I138" s="34"/>
      <c r="J138" s="34"/>
      <c r="K138" s="34"/>
    </row>
    <row r="139" spans="1:11" ht="14" x14ac:dyDescent="0.2">
      <c r="A139" s="2"/>
      <c r="B139" s="2"/>
      <c r="C139" s="2"/>
      <c r="D139" s="2"/>
      <c r="E139" s="2"/>
      <c r="F139" s="2"/>
      <c r="G139" s="2"/>
    </row>
    <row r="140" spans="1:11" ht="14" x14ac:dyDescent="0.2">
      <c r="A140" s="2"/>
      <c r="B140" s="2"/>
      <c r="C140" s="2"/>
      <c r="D140" s="2"/>
      <c r="E140" s="2"/>
      <c r="F140" s="2"/>
      <c r="G140" s="2"/>
    </row>
    <row r="141" spans="1:11" ht="14" x14ac:dyDescent="0.2">
      <c r="A141" s="2"/>
      <c r="B141" s="2"/>
      <c r="C141" s="2"/>
      <c r="D141" s="2"/>
      <c r="E141" s="2"/>
      <c r="F141" s="2"/>
      <c r="G141" s="2"/>
    </row>
    <row r="142" spans="1:11" ht="14" x14ac:dyDescent="0.2">
      <c r="A142" s="2"/>
      <c r="B142" s="2"/>
      <c r="C142" s="2"/>
      <c r="D142" s="2"/>
      <c r="E142" s="2"/>
      <c r="F142" s="2"/>
      <c r="G142" s="2"/>
    </row>
    <row r="143" spans="1:11" ht="14" x14ac:dyDescent="0.2">
      <c r="A143" s="2"/>
      <c r="B143" s="2"/>
      <c r="C143" s="2"/>
      <c r="D143" s="2"/>
      <c r="E143" s="2"/>
      <c r="F143" s="2"/>
      <c r="G143" s="2"/>
    </row>
    <row r="144" spans="1:11" ht="14" x14ac:dyDescent="0.2">
      <c r="A144" s="2"/>
      <c r="B144" s="2"/>
      <c r="C144" s="2"/>
      <c r="D144" s="2"/>
      <c r="E144" s="2"/>
      <c r="F144" s="2"/>
      <c r="G144" s="2"/>
    </row>
    <row r="145" spans="1:7" ht="14" x14ac:dyDescent="0.2">
      <c r="A145" s="2"/>
      <c r="B145" s="2"/>
      <c r="C145" s="2"/>
      <c r="D145" s="2"/>
      <c r="E145" s="2"/>
      <c r="F145" s="2"/>
      <c r="G145" s="2"/>
    </row>
    <row r="146" spans="1:7" ht="14" x14ac:dyDescent="0.2">
      <c r="A146" s="2"/>
      <c r="B146" s="2"/>
      <c r="C146" s="2"/>
      <c r="D146" s="2"/>
      <c r="E146" s="2"/>
      <c r="F146" s="2"/>
      <c r="G146" s="2"/>
    </row>
    <row r="147" spans="1:7" ht="14" x14ac:dyDescent="0.2">
      <c r="A147" s="2"/>
      <c r="B147" s="2"/>
      <c r="C147" s="2"/>
      <c r="D147" s="2"/>
      <c r="E147" s="2"/>
      <c r="F147" s="2"/>
      <c r="G147" s="2"/>
    </row>
    <row r="148" spans="1:7" ht="14" x14ac:dyDescent="0.2">
      <c r="A148" s="2"/>
      <c r="B148" s="2"/>
      <c r="C148" s="2"/>
      <c r="D148" s="2"/>
      <c r="E148" s="2"/>
      <c r="F148" s="2"/>
      <c r="G148" s="2"/>
    </row>
    <row r="149" spans="1:7" ht="14" x14ac:dyDescent="0.2">
      <c r="A149" s="2"/>
      <c r="B149" s="2"/>
      <c r="C149" s="2"/>
      <c r="D149" s="2"/>
      <c r="E149" s="2"/>
      <c r="F149" s="2"/>
      <c r="G149" s="2"/>
    </row>
    <row r="150" spans="1:7" ht="14" x14ac:dyDescent="0.2">
      <c r="A150" s="2"/>
      <c r="B150" s="2"/>
      <c r="C150" s="2"/>
      <c r="D150" s="2"/>
      <c r="E150" s="2"/>
      <c r="F150" s="2"/>
      <c r="G150" s="2"/>
    </row>
    <row r="151" spans="1:7" ht="14" x14ac:dyDescent="0.2">
      <c r="A151" s="2"/>
      <c r="B151" s="2"/>
      <c r="C151" s="2"/>
      <c r="D151" s="2"/>
      <c r="E151" s="2"/>
      <c r="F151" s="2"/>
      <c r="G151" s="2"/>
    </row>
    <row r="152" spans="1:7" ht="14" x14ac:dyDescent="0.2">
      <c r="A152" s="2"/>
      <c r="B152" s="2"/>
      <c r="C152" s="2"/>
      <c r="D152" s="2"/>
      <c r="E152" s="2"/>
      <c r="F152" s="2"/>
      <c r="G152" s="2"/>
    </row>
    <row r="153" spans="1:7" ht="14" x14ac:dyDescent="0.2">
      <c r="A153" s="2"/>
      <c r="B153" s="2"/>
      <c r="C153" s="2"/>
      <c r="D153" s="2"/>
      <c r="E153" s="2"/>
      <c r="F153" s="2"/>
      <c r="G153" s="2"/>
    </row>
    <row r="154" spans="1:7" ht="14" x14ac:dyDescent="0.2">
      <c r="A154" s="2"/>
      <c r="B154" s="2"/>
      <c r="C154" s="2"/>
      <c r="D154" s="2"/>
      <c r="E154" s="2"/>
      <c r="F154" s="2"/>
      <c r="G154" s="2"/>
    </row>
    <row r="155" spans="1:7" ht="14" x14ac:dyDescent="0.2">
      <c r="A155" s="2"/>
      <c r="B155" s="2"/>
      <c r="C155" s="2"/>
      <c r="D155" s="2"/>
      <c r="E155" s="2"/>
      <c r="F155" s="2"/>
      <c r="G155" s="2"/>
    </row>
    <row r="156" spans="1:7" ht="14" x14ac:dyDescent="0.2">
      <c r="A156" s="2"/>
      <c r="B156" s="2"/>
      <c r="C156" s="2"/>
      <c r="D156" s="2"/>
      <c r="E156" s="2"/>
      <c r="F156" s="2"/>
      <c r="G156" s="2"/>
    </row>
    <row r="157" spans="1:7" ht="14" x14ac:dyDescent="0.2">
      <c r="A157" s="2"/>
      <c r="B157" s="2"/>
      <c r="C157" s="2"/>
      <c r="D157" s="2"/>
      <c r="E157" s="2"/>
      <c r="F157" s="2"/>
      <c r="G157" s="2"/>
    </row>
    <row r="158" spans="1:7" ht="14" x14ac:dyDescent="0.2">
      <c r="A158" s="2"/>
      <c r="B158" s="2"/>
      <c r="C158" s="2"/>
      <c r="D158" s="2"/>
      <c r="E158" s="2"/>
      <c r="F158" s="2"/>
      <c r="G158" s="2"/>
    </row>
    <row r="159" spans="1:7" ht="14" x14ac:dyDescent="0.2">
      <c r="A159" s="2"/>
      <c r="B159" s="2"/>
      <c r="C159" s="2"/>
      <c r="D159" s="2"/>
      <c r="E159" s="2"/>
      <c r="F159" s="2"/>
      <c r="G159" s="2"/>
    </row>
    <row r="160" spans="1:7" ht="14" x14ac:dyDescent="0.2">
      <c r="A160" s="2"/>
      <c r="B160" s="2"/>
      <c r="C160" s="2"/>
      <c r="D160" s="2"/>
      <c r="E160" s="2"/>
      <c r="F160" s="2"/>
      <c r="G160" s="2"/>
    </row>
    <row r="161" spans="1:7" ht="14" x14ac:dyDescent="0.2">
      <c r="A161" s="2"/>
      <c r="B161" s="2"/>
      <c r="C161" s="2"/>
      <c r="D161" s="2"/>
      <c r="E161" s="2"/>
      <c r="F161" s="2"/>
      <c r="G161" s="2"/>
    </row>
    <row r="162" spans="1:7" ht="14" x14ac:dyDescent="0.2">
      <c r="A162" s="2"/>
      <c r="B162" s="2"/>
      <c r="C162" s="2"/>
      <c r="D162" s="2"/>
      <c r="E162" s="2"/>
      <c r="F162" s="2"/>
      <c r="G162" s="2"/>
    </row>
    <row r="163" spans="1:7" ht="14" x14ac:dyDescent="0.2">
      <c r="A163" s="2"/>
      <c r="B163" s="2"/>
      <c r="C163" s="2"/>
      <c r="D163" s="2"/>
      <c r="E163" s="2"/>
      <c r="F163" s="2"/>
      <c r="G163" s="2"/>
    </row>
    <row r="164" spans="1:7" ht="14" x14ac:dyDescent="0.2">
      <c r="A164" s="2"/>
      <c r="B164" s="2"/>
      <c r="C164" s="2"/>
      <c r="D164" s="2"/>
      <c r="E164" s="2"/>
      <c r="F164" s="2"/>
      <c r="G164" s="2"/>
    </row>
    <row r="165" spans="1:7" ht="14" x14ac:dyDescent="0.2">
      <c r="A165" s="2"/>
      <c r="B165" s="2"/>
      <c r="C165" s="2"/>
      <c r="D165" s="2"/>
      <c r="E165" s="2"/>
      <c r="F165" s="2"/>
      <c r="G165" s="2"/>
    </row>
    <row r="166" spans="1:7" ht="14" x14ac:dyDescent="0.2">
      <c r="A166" s="2"/>
      <c r="B166" s="2"/>
      <c r="C166" s="2"/>
      <c r="D166" s="2"/>
      <c r="E166" s="2"/>
      <c r="F166" s="2"/>
      <c r="G166" s="2"/>
    </row>
    <row r="167" spans="1:7" ht="14" x14ac:dyDescent="0.2">
      <c r="A167" s="2"/>
      <c r="B167" s="2"/>
      <c r="C167" s="2"/>
      <c r="D167" s="2"/>
      <c r="E167" s="2"/>
      <c r="F167" s="2"/>
      <c r="G167" s="2"/>
    </row>
    <row r="168" spans="1:7" ht="14" x14ac:dyDescent="0.2">
      <c r="A168" s="2"/>
      <c r="B168" s="2"/>
      <c r="C168" s="2"/>
      <c r="D168" s="2"/>
      <c r="E168" s="2"/>
      <c r="F168" s="2"/>
      <c r="G168" s="2"/>
    </row>
    <row r="169" spans="1:7" ht="14" x14ac:dyDescent="0.2">
      <c r="A169" s="2"/>
      <c r="B169" s="2"/>
      <c r="C169" s="2"/>
      <c r="D169" s="2"/>
      <c r="E169" s="2"/>
      <c r="F169" s="2"/>
      <c r="G169" s="2"/>
    </row>
    <row r="170" spans="1:7" ht="14" x14ac:dyDescent="0.2">
      <c r="A170" s="2"/>
      <c r="B170" s="2"/>
      <c r="C170" s="2"/>
      <c r="D170" s="2"/>
      <c r="E170" s="2"/>
      <c r="F170" s="2"/>
      <c r="G170" s="2"/>
    </row>
    <row r="171" spans="1:7" ht="14" x14ac:dyDescent="0.2">
      <c r="A171" s="2"/>
      <c r="B171" s="2"/>
      <c r="C171" s="2"/>
      <c r="D171" s="2"/>
      <c r="E171" s="2"/>
      <c r="F171" s="2"/>
      <c r="G171" s="2"/>
    </row>
    <row r="172" spans="1:7" ht="14" x14ac:dyDescent="0.2">
      <c r="A172" s="2"/>
      <c r="B172" s="2"/>
      <c r="C172" s="2"/>
      <c r="D172" s="2"/>
      <c r="E172" s="2"/>
      <c r="F172" s="2"/>
      <c r="G172" s="2"/>
    </row>
    <row r="173" spans="1:7" ht="14" x14ac:dyDescent="0.2">
      <c r="A173" s="2"/>
      <c r="B173" s="2"/>
      <c r="C173" s="2"/>
      <c r="D173" s="2"/>
      <c r="E173" s="2"/>
      <c r="F173" s="2"/>
      <c r="G173" s="2"/>
    </row>
    <row r="174" spans="1:7" ht="14" x14ac:dyDescent="0.2">
      <c r="A174" s="2"/>
      <c r="B174" s="2"/>
      <c r="C174" s="2"/>
      <c r="D174" s="2"/>
      <c r="E174" s="2"/>
      <c r="F174" s="2"/>
      <c r="G174" s="2"/>
    </row>
    <row r="175" spans="1:7" ht="14" x14ac:dyDescent="0.2">
      <c r="A175" s="2"/>
      <c r="B175" s="2"/>
      <c r="C175" s="2"/>
      <c r="D175" s="2"/>
      <c r="E175" s="2"/>
      <c r="F175" s="2"/>
      <c r="G175" s="2"/>
    </row>
    <row r="176" spans="1:7" ht="14" x14ac:dyDescent="0.2">
      <c r="A176" s="2"/>
      <c r="B176" s="2"/>
      <c r="C176" s="2"/>
      <c r="D176" s="2"/>
      <c r="E176" s="2"/>
      <c r="F176" s="2"/>
      <c r="G176" s="2"/>
    </row>
    <row r="177" spans="1:7" ht="14" x14ac:dyDescent="0.2">
      <c r="A177" s="2"/>
      <c r="B177" s="2"/>
      <c r="C177" s="2"/>
      <c r="D177" s="2"/>
      <c r="E177" s="2"/>
      <c r="F177" s="2"/>
      <c r="G177" s="2"/>
    </row>
    <row r="178" spans="1:7" ht="14" x14ac:dyDescent="0.2">
      <c r="A178" s="2"/>
      <c r="B178" s="2"/>
      <c r="C178" s="2"/>
      <c r="D178" s="2"/>
      <c r="E178" s="2"/>
      <c r="F178" s="2"/>
      <c r="G178" s="2"/>
    </row>
    <row r="179" spans="1:7" ht="14" x14ac:dyDescent="0.2">
      <c r="A179" s="2"/>
      <c r="B179" s="2"/>
      <c r="C179" s="2"/>
      <c r="D179" s="2"/>
      <c r="E179" s="2"/>
      <c r="F179" s="2"/>
      <c r="G179" s="2"/>
    </row>
    <row r="180" spans="1:7" ht="14" x14ac:dyDescent="0.2">
      <c r="A180" s="2"/>
      <c r="B180" s="2"/>
      <c r="C180" s="2"/>
      <c r="D180" s="2"/>
      <c r="E180" s="2"/>
      <c r="F180" s="2"/>
      <c r="G180" s="2"/>
    </row>
    <row r="181" spans="1:7" ht="14" x14ac:dyDescent="0.2">
      <c r="A181" s="2"/>
      <c r="B181" s="2"/>
      <c r="C181" s="2"/>
      <c r="D181" s="2"/>
      <c r="E181" s="2"/>
      <c r="F181" s="2"/>
      <c r="G181" s="2"/>
    </row>
    <row r="182" spans="1:7" ht="14" x14ac:dyDescent="0.2">
      <c r="A182" s="2"/>
      <c r="B182" s="2"/>
      <c r="C182" s="2"/>
      <c r="D182" s="2"/>
      <c r="E182" s="2"/>
      <c r="F182" s="2"/>
      <c r="G182" s="2"/>
    </row>
    <row r="183" spans="1:7" ht="14" x14ac:dyDescent="0.2">
      <c r="A183" s="2"/>
      <c r="B183" s="2"/>
      <c r="C183" s="2"/>
      <c r="D183" s="2"/>
      <c r="E183" s="2"/>
      <c r="F183" s="2"/>
      <c r="G183" s="2"/>
    </row>
    <row r="184" spans="1:7" ht="14" x14ac:dyDescent="0.2">
      <c r="A184" s="2"/>
      <c r="B184" s="2"/>
      <c r="C184" s="2"/>
      <c r="D184" s="2"/>
      <c r="E184" s="2"/>
      <c r="F184" s="2"/>
      <c r="G184" s="2"/>
    </row>
  </sheetData>
  <mergeCells count="2">
    <mergeCell ref="A39:C39"/>
    <mergeCell ref="A40:C40"/>
  </mergeCells>
  <conditionalFormatting sqref="D40:D114">
    <cfRule type="cellIs" dxfId="3" priority="1" operator="lessThan">
      <formula>-0.05</formula>
    </cfRule>
    <cfRule type="cellIs" dxfId="2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6FE3611F8EB84980EFC2E64EE0157C" ma:contentTypeVersion="13" ma:contentTypeDescription="Create a new document." ma:contentTypeScope="" ma:versionID="e8b7a8f99b6327d29139ccab43e1f5e0">
  <xsd:schema xmlns:xsd="http://www.w3.org/2001/XMLSchema" xmlns:xs="http://www.w3.org/2001/XMLSchema" xmlns:p="http://schemas.microsoft.com/office/2006/metadata/properties" xmlns:ns3="caf07b45-7e44-45c0-8b6f-e490d46a668c" xmlns:ns4="f0c5a7f1-7b84-4924-b3ca-cab1aaf9144a" targetNamespace="http://schemas.microsoft.com/office/2006/metadata/properties" ma:root="true" ma:fieldsID="c5cb655e2519f0bf6c9d96ed2889fa00" ns3:_="" ns4:_="">
    <xsd:import namespace="caf07b45-7e44-45c0-8b6f-e490d46a668c"/>
    <xsd:import namespace="f0c5a7f1-7b84-4924-b3ca-cab1aaf91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07b45-7e44-45c0-8b6f-e490d46a6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5a7f1-7b84-4924-b3ca-cab1aaf91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f07b45-7e44-45c0-8b6f-e490d46a6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BC42D4-2FCF-41AB-A0AC-4E0F632099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07b45-7e44-45c0-8b6f-e490d46a668c"/>
    <ds:schemaRef ds:uri="f0c5a7f1-7b84-4924-b3ca-cab1aaf91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ED9726-2ADF-4528-91CE-02FD265FBE44}">
  <ds:schemaRefs>
    <ds:schemaRef ds:uri="http://schemas.microsoft.com/office/2006/metadata/properties"/>
    <ds:schemaRef ds:uri="http://schemas.microsoft.com/office/infopath/2007/PartnerControls"/>
    <ds:schemaRef ds:uri="caf07b45-7e44-45c0-8b6f-e490d46a668c"/>
  </ds:schemaRefs>
</ds:datastoreItem>
</file>

<file path=customXml/itemProps3.xml><?xml version="1.0" encoding="utf-8"?>
<ds:datastoreItem xmlns:ds="http://schemas.openxmlformats.org/officeDocument/2006/customXml" ds:itemID="{BE4BC43F-355B-464B-8A77-B9B4B18B98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C5375</vt:lpstr>
      <vt:lpstr>B59</vt:lpstr>
      <vt:lpstr>YPB</vt:lpstr>
      <vt:lpstr>CGP</vt:lpstr>
      <vt:lpstr>J-6022</vt:lpstr>
      <vt:lpstr>22-V6</vt:lpstr>
      <vt:lpstr>BDB</vt:lpstr>
      <vt:lpstr>S5272</vt:lpstr>
      <vt:lpstr>V1R</vt:lpstr>
      <vt:lpstr>V5441</vt:lpstr>
      <vt:lpstr>'22-V6'!Print_Area</vt:lpstr>
      <vt:lpstr>'B59'!Print_Area</vt:lpstr>
      <vt:lpstr>BDB!Print_Area</vt:lpstr>
      <vt:lpstr>'C5375'!Print_Area</vt:lpstr>
      <vt:lpstr>CGP!Print_Area</vt:lpstr>
      <vt:lpstr>'J-6022'!Print_Area</vt:lpstr>
      <vt:lpstr>'S5272'!Print_Area</vt:lpstr>
      <vt:lpstr>V1R!Print_Area</vt:lpstr>
      <vt:lpstr>'V5441'!Print_Area</vt:lpstr>
      <vt:lpstr>YPB!Print_Area</vt:lpstr>
    </vt:vector>
  </TitlesOfParts>
  <Company>FTD,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Payette, Adrienne</dc:creator>
  <cp:lastModifiedBy>Charles Ancel</cp:lastModifiedBy>
  <dcterms:created xsi:type="dcterms:W3CDTF">2023-07-13T19:33:01Z</dcterms:created>
  <dcterms:modified xsi:type="dcterms:W3CDTF">2023-07-17T23:47:51Z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0x0101007D6FE3611F8EB84980EFC2E64EE0157C</vt:lpwstr>
  </property>
</Properties>
</file>