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nlam\Desktop\Class_Folder\HomeWork\Module1\Starter_Code\"/>
    </mc:Choice>
  </mc:AlternateContent>
  <xr:revisionPtr revIDLastSave="0" documentId="13_ncr:1_{2BEE7762-D81C-4A85-A376-D5E9FE5ECB3C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Crowdfunding" sheetId="1" r:id="rId1"/>
    <sheet name="Pivot Table 1" sheetId="4" r:id="rId2"/>
    <sheet name="Pivot Table 2" sheetId="6" r:id="rId3"/>
    <sheet name="Pivot Table 3" sheetId="12" r:id="rId4"/>
    <sheet name="Goal Analysis" sheetId="13" r:id="rId5"/>
    <sheet name="Statistical Analysis" sheetId="14" r:id="rId6"/>
  </sheets>
  <definedNames>
    <definedName name="_xlnm._FilterDatabase" localSheetId="5" hidden="1">'Statistical Analysis'!$A$1:$B$1047940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4" l="1"/>
  <c r="K7" i="14"/>
  <c r="K6" i="14"/>
  <c r="K4" i="14"/>
  <c r="K3" i="14"/>
  <c r="K2" i="14"/>
  <c r="H7" i="14"/>
  <c r="H6" i="14"/>
  <c r="H5" i="14"/>
  <c r="H4" i="14"/>
  <c r="H3" i="14"/>
  <c r="H2" i="14"/>
  <c r="H3" i="13"/>
  <c r="H4" i="13"/>
  <c r="H5" i="13"/>
  <c r="H6" i="13"/>
  <c r="H7" i="13"/>
  <c r="H8" i="13"/>
  <c r="H9" i="13"/>
  <c r="H10" i="13"/>
  <c r="H11" i="13"/>
  <c r="H12" i="13"/>
  <c r="H13" i="13"/>
  <c r="H2" i="13"/>
  <c r="G3" i="13"/>
  <c r="G4" i="13"/>
  <c r="G5" i="13"/>
  <c r="G6" i="13"/>
  <c r="G7" i="13"/>
  <c r="G8" i="13"/>
  <c r="G9" i="13"/>
  <c r="G10" i="13"/>
  <c r="G11" i="13"/>
  <c r="G12" i="13"/>
  <c r="G13" i="13"/>
  <c r="G2" i="13"/>
  <c r="F3" i="13"/>
  <c r="F4" i="13"/>
  <c r="F5" i="13"/>
  <c r="F6" i="13"/>
  <c r="F7" i="13"/>
  <c r="F8" i="13"/>
  <c r="F9" i="13"/>
  <c r="F10" i="13"/>
  <c r="F11" i="13"/>
  <c r="F12" i="13"/>
  <c r="F13" i="13"/>
  <c r="F2" i="13"/>
  <c r="E3" i="13"/>
  <c r="E4" i="13"/>
  <c r="E5" i="13"/>
  <c r="E6" i="13"/>
  <c r="E7" i="13"/>
  <c r="E8" i="13"/>
  <c r="E9" i="13"/>
  <c r="E10" i="13"/>
  <c r="E11" i="13"/>
  <c r="E12" i="13"/>
  <c r="E13" i="13"/>
  <c r="E2" i="13"/>
  <c r="D13" i="13"/>
  <c r="C13" i="13"/>
  <c r="B13" i="13"/>
  <c r="D12" i="13"/>
  <c r="D11" i="13"/>
  <c r="D10" i="13"/>
  <c r="D9" i="13"/>
  <c r="D8" i="13"/>
  <c r="D7" i="13"/>
  <c r="D6" i="13"/>
  <c r="D5" i="13"/>
  <c r="D4" i="13"/>
  <c r="D3" i="13"/>
  <c r="D2" i="13"/>
  <c r="C12" i="13"/>
  <c r="C11" i="13"/>
  <c r="C10" i="13"/>
  <c r="C9" i="13"/>
  <c r="C8" i="13"/>
  <c r="C7" i="13"/>
  <c r="C6" i="13"/>
  <c r="C5" i="13"/>
  <c r="C4" i="13"/>
  <c r="C3" i="13"/>
  <c r="C2" i="13"/>
  <c r="B12" i="13"/>
  <c r="B11" i="13"/>
  <c r="B10" i="13"/>
  <c r="B9" i="13"/>
  <c r="B8" i="13"/>
  <c r="B7" i="13"/>
  <c r="B6" i="13"/>
  <c r="B5" i="13"/>
  <c r="B4" i="13"/>
  <c r="B3" i="13"/>
  <c r="B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<sst xmlns="http://schemas.openxmlformats.org/spreadsheetml/2006/main" count="7068" uniqueCount="2114">
  <si>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</si>
  <si>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</si>
  <si>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</si>
  <si>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</si>
  <si>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</si>
  <si>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</si>
  <si>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</si>
  <si>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</si>
  <si>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</si>
  <si>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</si>
  <si>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</si>
  <si>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</si>
  <si>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</si>
  <si>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</si>
  <si>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</si>
  <si>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</si>
  <si>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</si>
  <si>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</si>
  <si>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</si>
  <si>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</si>
  <si>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</si>
  <si>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</si>
  <si>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</si>
  <si>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</si>
  <si>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</si>
  <si>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</si>
  <si>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</si>
  <si>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</si>
  <si>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</si>
  <si>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</si>
  <si>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</si>
  <si>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</si>
  <si>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</si>
  <si>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</si>
  <si>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</si>
  <si>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</si>
  <si>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</si>
  <si>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</si>
  <si>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</si>
  <si>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</si>
  <si>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</si>
  <si>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</si>
  <si>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</si>
  <si>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</si>
  <si>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</si>
  <si>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</si>
  <si>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</si>
  <si>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</si>
  <si>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</si>
  <si>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</si>
  <si>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</si>
  <si>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</si>
  <si>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</si>
  <si>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</si>
  <si>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</si>
  <si>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</si>
  <si>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</si>
  <si>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</si>
  <si>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</si>
  <si>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</si>
  <si>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</si>
  <si>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</si>
  <si>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</si>
  <si>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</si>
  <si>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</si>
  <si>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</si>
  <si>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</si>
  <si>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</si>
  <si>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</si>
  <si>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</si>
  <si>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</si>
  <si>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</si>
  <si>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</si>
  <si>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</si>
  <si>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</si>
  <si>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</si>
  <si>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</si>
  <si>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</si>
  <si>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</si>
  <si>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</si>
  <si>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</si>
  <si>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</si>
  <si>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</si>
  <si>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</si>
  <si>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</si>
  <si>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</si>
  <si>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</si>
  <si>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</si>
  <si>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</si>
  <si>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</si>
  <si>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</si>
  <si>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</si>
  <si>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</si>
  <si>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</si>
  <si>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</si>
  <si>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</si>
  <si>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</si>
  <si>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</si>
  <si>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</si>
  <si>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</si>
  <si>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</si>
  <si>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</si>
  <si>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</si>
  <si>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</si>
  <si>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</si>
  <si>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</si>
  <si>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</si>
  <si>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</si>
  <si>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</si>
  <si>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</si>
  <si>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</si>
  <si>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</si>
  <si>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</si>
  <si>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</si>
  <si>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</si>
  <si>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</si>
  <si>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</si>
  <si>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</si>
  <si>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</si>
  <si>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</si>
  <si>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</si>
  <si>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</si>
  <si>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</si>
  <si>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</si>
  <si>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</si>
  <si>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</si>
  <si>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</si>
  <si>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</si>
  <si>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</si>
  <si>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</si>
  <si>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</si>
  <si>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</si>
  <si>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</si>
  <si>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</si>
  <si>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</si>
  <si>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</si>
  <si>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</si>
  <si>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</si>
  <si>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</si>
  <si>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</si>
  <si>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</si>
  <si>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</si>
  <si>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</si>
  <si>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</si>
  <si>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</si>
  <si>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</si>
  <si>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</si>
  <si>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</si>
  <si>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</si>
  <si>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</si>
  <si>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</si>
  <si>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</si>
  <si>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</si>
  <si>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</si>
  <si>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</si>
  <si>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</si>
  <si>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</si>
  <si>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</si>
  <si>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</si>
  <si>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</si>
  <si>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</si>
  <si>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</si>
  <si>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</si>
  <si>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</si>
  <si>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</si>
  <si>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</si>
  <si>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</si>
  <si>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</si>
  <si>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</si>
  <si>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</si>
  <si>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</si>
  <si>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</si>
  <si>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</si>
  <si>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</si>
  <si>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</si>
  <si>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</si>
  <si>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</si>
  <si>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</si>
  <si>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</si>
  <si>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</si>
  <si>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</si>
  <si>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</si>
  <si>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</si>
  <si>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</si>
  <si>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</si>
  <si>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</si>
  <si>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</si>
  <si>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</si>
  <si>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</si>
  <si>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</si>
  <si>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</si>
  <si>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</si>
  <si>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</si>
  <si>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</si>
  <si>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</si>
  <si>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</si>
  <si>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</si>
  <si>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</si>
  <si>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</si>
  <si>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</si>
  <si>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</si>
  <si>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</si>
  <si>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</si>
  <si>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</si>
  <si>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</si>
  <si>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</si>
  <si>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</si>
  <si>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</si>
  <si>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</si>
  <si>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</si>
  <si>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</si>
  <si>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</si>
  <si>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</si>
  <si>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</si>
  <si>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</si>
  <si>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</si>
  <si>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</si>
  <si>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</si>
  <si>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</si>
  <si>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</si>
  <si>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</si>
  <si>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</si>
  <si>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</si>
  <si>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</si>
  <si>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</si>
  <si>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</si>
  <si>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</si>
  <si>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</si>
  <si>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</si>
  <si>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</si>
  <si>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</si>
  <si>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</si>
  <si>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</si>
  <si>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</si>
  <si>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</si>
  <si>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</si>
  <si>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</si>
  <si>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</si>
  <si>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</si>
  <si>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</si>
  <si>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</si>
  <si>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</si>
  <si>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</si>
  <si>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</si>
  <si>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</si>
  <si>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</si>
  <si>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</si>
  <si>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</si>
  <si>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</si>
  <si>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</si>
  <si>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</si>
  <si>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</si>
  <si>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</si>
  <si>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</si>
  <si>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</si>
  <si>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</si>
  <si>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</si>
  <si>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</si>
  <si>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</si>
  <si>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</si>
  <si>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</si>
  <si>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</si>
  <si>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</si>
  <si>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</si>
  <si>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</si>
  <si>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</si>
  <si>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</si>
  <si>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</si>
  <si>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</si>
  <si>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</si>
  <si>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</si>
  <si>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</si>
  <si>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</si>
  <si>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</si>
  <si>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</si>
  <si>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</si>
  <si>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</si>
  <si>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</si>
  <si>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</si>
  <si>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</si>
  <si>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</si>
  <si>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</si>
  <si>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</si>
  <si>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</si>
  <si>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</si>
  <si>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</si>
  <si>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</si>
  <si>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</si>
  <si>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</si>
  <si>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</si>
  <si>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</si>
  <si>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</si>
  <si>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</si>
  <si>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</si>
  <si>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</si>
  <si>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</si>
  <si>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</si>
  <si>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</si>
  <si>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</si>
  <si>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</si>
  <si>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</si>
  <si>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</si>
  <si>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</si>
  <si>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</si>
  <si>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</si>
  <si>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</si>
  <si>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</si>
  <si>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</si>
  <si>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</si>
  <si>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</si>
  <si>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</si>
  <si>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</si>
  <si>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</si>
  <si>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</si>
  <si>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</si>
  <si>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</si>
  <si>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</si>
  <si>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</si>
  <si>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</si>
  <si>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</si>
  <si>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</si>
  <si>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</si>
  <si>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</si>
  <si>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</si>
  <si>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</si>
  <si>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</si>
  <si>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</si>
  <si>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</si>
  <si>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</si>
  <si>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</si>
  <si>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</si>
  <si>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</si>
  <si>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</si>
  <si>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</si>
  <si>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</si>
  <si>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</si>
  <si>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</si>
  <si>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</si>
  <si>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</si>
  <si>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</si>
  <si>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</si>
  <si>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</si>
  <si>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</si>
  <si>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</si>
  <si>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</si>
  <si>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</si>
  <si>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</si>
  <si>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</si>
  <si>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</si>
  <si>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</si>
  <si>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</si>
  <si>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</si>
  <si>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</si>
  <si>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</si>
  <si>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</si>
  <si>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</si>
  <si>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</si>
  <si>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</si>
  <si>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</si>
  <si>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</si>
  <si>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</si>
  <si>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</si>
  <si>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</si>
  <si>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</si>
  <si>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</si>
  <si>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</si>
  <si>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</si>
  <si>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</si>
  <si>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</si>
  <si>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</si>
  <si>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</si>
  <si>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</si>
  <si>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</si>
  <si>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</si>
  <si>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</si>
  <si>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</si>
  <si>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</si>
  <si>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</si>
  <si>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</si>
  <si>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</si>
  <si>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</si>
  <si>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</si>
  <si>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</si>
  <si>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</si>
  <si>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</si>
  <si>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</si>
  <si>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</si>
  <si>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</si>
  <si>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</si>
  <si>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</si>
  <si>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</si>
  <si>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</si>
  <si>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</si>
  <si>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</si>
  <si>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</si>
  <si>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</si>
  <si>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</si>
  <si>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</si>
  <si>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</si>
  <si>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</si>
  <si>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</si>
  <si>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</si>
  <si>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</si>
  <si>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</si>
  <si>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</si>
  <si>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</si>
  <si>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</si>
  <si>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</si>
  <si>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</si>
  <si>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</si>
  <si>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</si>
  <si>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</si>
  <si>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</si>
  <si>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</si>
  <si>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</si>
  <si>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</si>
  <si>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</si>
  <si>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</si>
  <si>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</si>
  <si>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</si>
  <si>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</si>
  <si>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</si>
  <si>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</si>
  <si>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</si>
  <si>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</si>
  <si>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</si>
  <si>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</si>
  <si>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</si>
  <si>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</si>
  <si>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</si>
  <si>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</si>
  <si>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</si>
  <si>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</si>
  <si>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</si>
  <si>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</si>
  <si>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</si>
  <si>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</si>
  <si>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</si>
  <si>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</si>
  <si>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</si>
  <si>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</si>
  <si>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</si>
  <si>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</si>
  <si>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</si>
  <si>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</si>
  <si>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</si>
  <si>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</si>
  <si>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</si>
  <si>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</si>
  <si>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</si>
  <si>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</si>
  <si>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</si>
  <si>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</si>
  <si>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</si>
  <si>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</si>
  <si>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</si>
  <si>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</si>
  <si>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</si>
  <si>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</si>
  <si>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</si>
  <si>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</si>
  <si>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</si>
  <si>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</si>
  <si>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</si>
  <si>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</si>
  <si>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</si>
  <si>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</si>
  <si>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</si>
  <si>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</si>
  <si>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</si>
  <si>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</si>
  <si>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</si>
  <si>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</si>
  <si>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</si>
  <si>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</si>
  <si>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</si>
  <si>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</si>
  <si>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</si>
  <si>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</si>
  <si>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</si>
  <si>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</si>
  <si>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</si>
  <si>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</si>
  <si>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</si>
  <si>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</si>
  <si>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</si>
  <si>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</si>
  <si>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</si>
  <si>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</si>
  <si>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</si>
  <si>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</si>
  <si>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</si>
  <si>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</si>
  <si>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</si>
  <si>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</si>
  <si>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</si>
  <si>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</si>
  <si>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</si>
  <si>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</si>
  <si>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</si>
  <si>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</si>
  <si>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</si>
  <si>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</si>
  <si>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</si>
  <si>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</si>
  <si>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</si>
  <si>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</si>
  <si>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</si>
  <si>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</si>
  <si>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</si>
  <si>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</si>
  <si>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</si>
  <si>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</si>
  <si>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</si>
  <si>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</si>
  <si>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</si>
  <si>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</si>
  <si>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</si>
  <si>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</si>
  <si>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</si>
  <si>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</si>
  <si>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</si>
  <si>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</si>
  <si>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</si>
  <si>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</si>
  <si>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</si>
  <si>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</si>
  <si>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</si>
  <si>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</si>
  <si>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</si>
  <si>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</si>
  <si>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</si>
  <si>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</si>
  <si>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</si>
  <si>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</si>
  <si>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</si>
  <si>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</si>
  <si>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</si>
  <si>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</si>
  <si>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</si>
  <si>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</si>
  <si>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</si>
  <si>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</si>
  <si>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</si>
  <si>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</si>
  <si>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</si>
  <si>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</si>
  <si>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</si>
  <si>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</si>
  <si>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</si>
  <si>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</si>
  <si>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</si>
  <si>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</si>
  <si>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</si>
  <si>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</si>
  <si>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</si>
  <si>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</si>
  <si>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</si>
  <si>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</si>
  <si>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</si>
  <si>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</si>
  <si>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</si>
  <si>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</si>
  <si>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</si>
  <si>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</si>
  <si>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</si>
  <si>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</si>
  <si>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</si>
  <si>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</si>
  <si>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</si>
  <si>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</si>
  <si>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</si>
  <si>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</si>
  <si>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</si>
  <si>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</si>
  <si>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</si>
  <si>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</si>
  <si>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</si>
  <si>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</si>
  <si>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</si>
  <si>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</si>
  <si>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</si>
  <si>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</si>
  <si>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</si>
  <si>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</si>
  <si>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</si>
  <si>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</si>
  <si>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</si>
  <si>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</si>
  <si>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</si>
  <si>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</si>
  <si>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</si>
  <si>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</si>
  <si>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</si>
  <si>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</si>
  <si>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</si>
  <si>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</si>
  <si>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</si>
  <si>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</si>
  <si>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</si>
  <si>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</si>
  <si>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</si>
  <si>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</si>
  <si>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</si>
  <si>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</si>
  <si>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</si>
  <si>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</si>
  <si>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</si>
  <si>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</si>
  <si>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</si>
  <si>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</si>
  <si>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</si>
  <si>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</si>
  <si>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</si>
  <si>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</si>
  <si>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</si>
  <si>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</si>
  <si>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</si>
  <si>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</si>
  <si>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</si>
  <si>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</si>
  <si>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</si>
  <si>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</si>
  <si>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</si>
  <si>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</si>
  <si>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</si>
  <si>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</si>
  <si>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</si>
  <si>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</si>
  <si>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</si>
  <si>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</si>
  <si>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</si>
  <si>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</si>
  <si>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</si>
  <si>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</si>
  <si>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</si>
  <si>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</si>
  <si>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</si>
  <si>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</si>
  <si>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</si>
  <si>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</si>
  <si>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</si>
  <si>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</si>
  <si>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</si>
  <si>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</si>
  <si>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</si>
  <si>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</si>
  <si>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</si>
  <si>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</si>
  <si>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</si>
  <si>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</si>
  <si>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</si>
  <si>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</si>
  <si>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</si>
  <si>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</si>
  <si>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</si>
  <si>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</si>
  <si>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</si>
  <si>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</si>
  <si>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</si>
  <si>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</si>
  <si>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</si>
  <si>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</si>
  <si>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</si>
  <si>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</si>
  <si>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</si>
  <si>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</si>
  <si>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</si>
  <si>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</si>
  <si>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</si>
  <si>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</si>
  <si>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</si>
  <si>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</si>
  <si>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</si>
  <si>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</si>
  <si>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</si>
  <si>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</si>
  <si>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</si>
  <si>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</si>
  <si>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</si>
  <si>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</si>
  <si>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</si>
  <si>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</si>
  <si>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</si>
  <si>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</si>
  <si>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</si>
  <si>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</si>
  <si>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</si>
  <si>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</si>
  <si>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</si>
  <si>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</si>
  <si>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</si>
  <si>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</si>
  <si>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</si>
  <si>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</si>
  <si>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</si>
  <si>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</si>
  <si>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</si>
  <si>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</si>
  <si>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</si>
  <si>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</si>
  <si>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</si>
  <si>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</si>
  <si>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</si>
  <si>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</si>
  <si>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</si>
  <si>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</si>
  <si>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</si>
  <si>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</si>
  <si>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</si>
  <si>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</si>
  <si>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</si>
  <si>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</si>
  <si>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</si>
  <si>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</si>
  <si>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</si>
  <si>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</si>
  <si>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</si>
  <si>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</si>
  <si>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</si>
  <si>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</si>
  <si>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</si>
  <si>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</si>
  <si>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</si>
  <si>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</si>
  <si>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</si>
  <si>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</si>
  <si>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</si>
  <si>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</si>
  <si>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</si>
  <si>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</si>
  <si>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</si>
  <si>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</si>
  <si>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</si>
  <si>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</si>
  <si>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</si>
  <si>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</si>
  <si>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</si>
  <si>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</si>
  <si>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</si>
  <si>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</si>
  <si>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</si>
  <si>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</si>
  <si>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</si>
  <si>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</si>
  <si>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</si>
  <si>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</si>
  <si>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</si>
  <si>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</si>
  <si>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</si>
  <si>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</si>
  <si>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</si>
  <si>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</si>
  <si>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</si>
  <si>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</si>
  <si>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</si>
  <si>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</si>
  <si>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</si>
  <si>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</si>
  <si>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</si>
  <si>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</si>
  <si>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</si>
  <si>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</si>
  <si>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</si>
  <si>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</si>
  <si>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</si>
  <si>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</si>
  <si>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</si>
  <si>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</si>
  <si>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</si>
  <si>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</si>
  <si>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</si>
  <si>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</si>
  <si>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</si>
  <si>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</si>
  <si>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</si>
  <si>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</si>
  <si>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</si>
  <si>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</si>
  <si>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</si>
  <si>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</si>
  <si>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</si>
  <si>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</si>
  <si>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</si>
  <si>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</si>
  <si>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</si>
  <si>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</si>
  <si>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</si>
  <si>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</si>
  <si>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</si>
  <si>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</si>
  <si>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</si>
  <si>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</si>
  <si>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</si>
  <si>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</si>
  <si>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</si>
  <si>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</si>
  <si>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</si>
  <si>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</si>
  <si>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</si>
  <si>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</si>
  <si>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</si>
  <si>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</si>
  <si>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</si>
  <si>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</si>
  <si>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</si>
  <si>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</si>
  <si>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</si>
  <si>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</si>
  <si>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</si>
  <si>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</si>
  <si>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</si>
  <si>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</si>
  <si>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</si>
  <si>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</si>
  <si>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</si>
  <si>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</si>
  <si>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</si>
  <si>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</si>
  <si>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</si>
  <si>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</si>
  <si>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</si>
  <si>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</si>
  <si>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</si>
  <si>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</si>
  <si>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</si>
  <si>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</si>
  <si>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</si>
  <si>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</si>
  <si>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</si>
  <si>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</si>
  <si>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</si>
  <si>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</si>
  <si>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</si>
  <si>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</si>
  <si>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</si>
  <si>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</si>
  <si>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</si>
  <si>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</si>
  <si>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</si>
  <si>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</si>
  <si>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</si>
  <si>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</si>
  <si>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</si>
  <si>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</si>
  <si>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</si>
  <si>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</si>
  <si>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</si>
  <si>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</si>
  <si>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</si>
  <si>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</si>
  <si>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</si>
  <si>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</si>
  <si>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</si>
  <si>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</si>
  <si>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</si>
  <si>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</si>
  <si>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</si>
  <si>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</si>
  <si>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</si>
  <si>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</si>
  <si>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</si>
  <si>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</si>
  <si>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</si>
  <si>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</si>
  <si>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</si>
  <si>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</si>
  <si>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</si>
  <si>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</si>
  <si>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</si>
  <si>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</si>
  <si>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</si>
  <si>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</si>
  <si>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</si>
  <si>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</si>
  <si>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</si>
  <si>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</si>
  <si>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</si>
  <si>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</si>
  <si>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</si>
  <si>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</si>
  <si>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</si>
  <si>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</si>
  <si>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</si>
  <si>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</si>
  <si>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</si>
  <si>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</si>
  <si>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</si>
  <si>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</si>
  <si>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</si>
  <si>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</si>
  <si>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</si>
  <si>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</si>
  <si>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</si>
  <si>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</si>
  <si>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</si>
  <si>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</si>
  <si>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</si>
  <si>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</si>
  <si>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</si>
  <si>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</si>
  <si>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</si>
  <si>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</si>
  <si>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</si>
  <si>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</si>
  <si>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</si>
  <si>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</si>
  <si>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</si>
  <si>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</si>
  <si>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</si>
  <si>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</si>
  <si>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</si>
  <si>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</si>
  <si>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</si>
  <si>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</si>
  <si>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</si>
  <si>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</si>
  <si>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</si>
  <si>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</si>
  <si>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</si>
  <si>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</si>
  <si>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</si>
  <si>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</si>
  <si>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</si>
  <si>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</si>
  <si>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</si>
  <si>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</si>
  <si>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</si>
  <si>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</si>
  <si>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</si>
  <si>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</si>
  <si>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</si>
  <si>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</si>
  <si>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</si>
  <si>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</si>
  <si>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</si>
  <si>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</si>
  <si>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</si>
  <si>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</si>
  <si>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</si>
  <si>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</si>
  <si>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</si>
  <si>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</si>
  <si>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</si>
  <si>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</si>
  <si>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</si>
  <si>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</si>
  <si>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</si>
  <si>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</si>
  <si>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</si>
  <si>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</si>
  <si>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</si>
  <si>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</si>
  <si>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</si>
  <si>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</si>
  <si>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</si>
  <si>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</si>
  <si>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</si>
  <si>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</si>
  <si>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</si>
  <si>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</si>
  <si>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</si>
  <si>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</si>
  <si>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</si>
  <si>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</si>
  <si>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</si>
  <si>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</si>
  <si>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</si>
  <si>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</si>
  <si>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</si>
  <si>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</si>
  <si>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</si>
  <si>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</si>
  <si>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</si>
  <si>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</si>
  <si>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</si>
  <si>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</si>
  <si>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</si>
  <si>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</si>
  <si>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</si>
  <si>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</si>
  <si>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</si>
  <si>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</si>
  <si>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</si>
  <si>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</si>
  <si>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</si>
  <si>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</si>
  <si>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</si>
  <si>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</si>
  <si>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</si>
  <si>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</si>
  <si>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</si>
  <si>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</si>
  <si>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</si>
  <si>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</si>
  <si>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</si>
  <si>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</si>
  <si>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</si>
  <si>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</si>
  <si>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</si>
  <si>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</si>
  <si>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</si>
  <si>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</si>
  <si>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</si>
  <si>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</si>
  <si>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</si>
  <si>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</si>
  <si>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</si>
  <si>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</si>
  <si>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</si>
  <si>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</si>
  <si>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</si>
  <si>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</si>
  <si>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</si>
  <si>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</si>
  <si>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</si>
  <si>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</si>
  <si>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</si>
  <si>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</si>
  <si>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</si>
  <si>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</si>
  <si>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</si>
  <si>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</si>
  <si>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</si>
  <si>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</si>
  <si>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</si>
  <si>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</si>
  <si>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</si>
  <si>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</si>
  <si>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</si>
  <si>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</si>
  <si>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</si>
  <si>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</si>
  <si>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</si>
  <si>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</si>
  <si>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</si>
  <si>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</si>
  <si>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</si>
  <si>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</si>
  <si>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</si>
  <si>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</si>
  <si>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</si>
  <si>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</si>
  <si>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</si>
  <si>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</si>
  <si>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</si>
  <si>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</si>
  <si>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</si>
  <si>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</si>
  <si>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</si>
  <si>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</si>
  <si>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</si>
  <si>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</si>
  <si>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</si>
  <si>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</si>
  <si>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</si>
  <si>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</si>
  <si>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</si>
  <si>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</si>
  <si>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</si>
  <si>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</si>
  <si>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</si>
  <si>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</si>
  <si>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</si>
  <si>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</si>
  <si>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</si>
  <si>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</si>
  <si>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</si>
  <si>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</si>
  <si>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</si>
  <si>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</si>
  <si>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</si>
  <si>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</si>
  <si>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</si>
  <si>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</si>
  <si>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</si>
  <si>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</si>
  <si>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</si>
  <si>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</si>
  <si>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</si>
  <si>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</si>
  <si>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</si>
  <si>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</si>
  <si>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</si>
  <si>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</si>
  <si>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</si>
  <si>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</si>
  <si>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</si>
  <si>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</si>
  <si>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</si>
  <si>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</si>
  <si>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</si>
  <si>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</si>
  <si>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</si>
  <si>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</si>
  <si>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</si>
  <si>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</si>
  <si>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</si>
  <si>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</si>
  <si>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</si>
  <si>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</si>
  <si>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</si>
  <si>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</si>
  <si>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</si>
  <si>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</si>
  <si>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</si>
  <si>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</si>
  <si>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</si>
  <si>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</si>
  <si>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</si>
  <si>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</si>
  <si>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</si>
  <si>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</si>
  <si>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</si>
  <si>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</si>
  <si>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</si>
  <si>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</si>
  <si>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</si>
  <si>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</si>
  <si>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</si>
  <si>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</si>
  <si>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</si>
  <si>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</si>
  <si>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</si>
  <si>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</si>
  <si>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</si>
  <si>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</si>
  <si>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</si>
  <si>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</si>
  <si>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</si>
  <si>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</si>
  <si>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</si>
  <si>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</si>
  <si>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</si>
  <si>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</si>
  <si>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</si>
  <si>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</si>
  <si>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</si>
  <si>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</si>
  <si>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</si>
  <si>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</si>
  <si>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</si>
  <si>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</si>
  <si>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</si>
  <si>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</si>
  <si>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</si>
  <si>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</si>
  <si>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</si>
  <si>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</si>
  <si>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</si>
  <si>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</si>
  <si>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</si>
  <si>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</si>
  <si>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</si>
  <si>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</si>
  <si>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</si>
  <si>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</si>
  <si>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</si>
  <si>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</si>
  <si>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</si>
  <si>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</si>
  <si>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</si>
  <si>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</si>
  <si>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</si>
  <si>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</si>
  <si>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</si>
  <si>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</si>
  <si>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</si>
  <si>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</si>
  <si>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</si>
  <si>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</si>
  <si>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</si>
  <si>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</si>
  <si>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</si>
  <si>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</si>
  <si>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</si>
  <si>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</si>
  <si>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</si>
  <si>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</si>
  <si>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</si>
  <si>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</si>
  <si>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</si>
  <si>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</si>
  <si>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</si>
  <si>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</si>
  <si>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</si>
  <si>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</si>
  <si>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</si>
  <si>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</si>
  <si>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</si>
  <si>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</si>
  <si>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</si>
  <si>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</si>
  <si>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</si>
  <si>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</si>
  <si>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</si>
  <si>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</si>
  <si>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</si>
  <si>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</si>
  <si>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</si>
  <si>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</si>
  <si>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</si>
  <si>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</si>
  <si>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</si>
  <si>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</si>
  <si>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</si>
  <si>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</si>
  <si>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</si>
  <si>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</si>
  <si>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</si>
  <si>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</si>
  <si>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</si>
  <si>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</si>
  <si>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</si>
  <si>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</si>
  <si>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</si>
  <si>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</si>
  <si>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</si>
  <si>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</si>
  <si>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</si>
  <si>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</si>
  <si>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</si>
  <si>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</si>
  <si>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</si>
  <si>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</si>
  <si>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</si>
  <si>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</si>
  <si>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</si>
  <si>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</si>
  <si>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</si>
  <si>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</si>
  <si>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</si>
  <si>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</si>
  <si>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</si>
  <si>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</si>
  <si>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</si>
  <si>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</si>
  <si>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</si>
  <si>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</si>
  <si>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</si>
  <si>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</si>
  <si>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</si>
  <si>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</si>
  <si>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</si>
  <si>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</si>
  <si>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</si>
  <si>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</si>
  <si>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</si>
  <si>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</si>
  <si>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</si>
  <si>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</si>
  <si>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</si>
  <si>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</si>
  <si>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</si>
  <si>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</si>
  <si>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</si>
  <si>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</si>
  <si>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</si>
  <si>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</si>
  <si>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</si>
  <si>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</si>
  <si>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</si>
  <si>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</si>
  <si>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</si>
  <si>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</si>
  <si>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</si>
  <si>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</si>
  <si>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</si>
  <si>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</si>
  <si>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</si>
  <si>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</si>
  <si>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</si>
  <si>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</si>
  <si>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</si>
  <si>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</si>
  <si>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</si>
  <si>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</si>
  <si>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</si>
  <si>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</si>
  <si>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</si>
  <si>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</si>
  <si>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</si>
  <si>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</si>
  <si>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</si>
  <si>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</si>
  <si>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</si>
  <si>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</si>
  <si>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</si>
  <si>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</si>
  <si>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</si>
  <si>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</si>
  <si>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</si>
  <si>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</si>
  <si>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</si>
  <si>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</si>
  <si>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</si>
  <si>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</si>
  <si>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</si>
  <si>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</si>
  <si>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</si>
  <si>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</si>
  <si>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</si>
  <si>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</si>
  <si>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</si>
  <si>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</si>
  <si>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</si>
  <si>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</si>
  <si>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</si>
  <si>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</si>
  <si>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</si>
  <si>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</si>
  <si>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</si>
  <si>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</si>
  <si>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</si>
  <si>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</si>
  <si>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</si>
  <si>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</si>
  <si>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</si>
  <si>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</si>
  <si>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</si>
  <si>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</si>
  <si>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</si>
  <si>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</si>
  <si>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</si>
  <si>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</si>
  <si>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</si>
  <si>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</si>
  <si>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</si>
  <si>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</si>
  <si>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</si>
  <si>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</si>
  <si>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</si>
  <si>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</si>
  <si>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</si>
  <si>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</si>
  <si>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</si>
  <si>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</si>
  <si>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</si>
  <si>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</si>
  <si>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</si>
  <si>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</si>
  <si>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</si>
  <si>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</si>
  <si>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</si>
  <si>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</si>
  <si>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</si>
  <si>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</si>
  <si>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</si>
  <si>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</si>
  <si>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</si>
  <si>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</si>
  <si>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</si>
  <si>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</si>
  <si>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</si>
  <si>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</si>
  <si>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</si>
  <si>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</si>
  <si>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</si>
  <si>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</si>
  <si>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</si>
  <si>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</si>
  <si>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</si>
  <si>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</si>
  <si>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</si>
  <si>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</si>
  <si>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</si>
  <si>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</si>
  <si>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</si>
  <si>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</si>
  <si>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</si>
  <si>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</si>
  <si>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</si>
  <si>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</si>
  <si>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</si>
  <si>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</si>
  <si>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</si>
  <si>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</si>
  <si>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</si>
  <si>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</si>
  <si>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</si>
  <si>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</si>
  <si>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</si>
  <si>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</si>
  <si>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</si>
  <si>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</si>
  <si>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</si>
  <si>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</si>
  <si>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</si>
  <si>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</si>
  <si>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</si>
  <si>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</si>
  <si>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</si>
  <si>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</si>
  <si>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</si>
  <si>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</si>
  <si>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</si>
  <si>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</si>
  <si>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</si>
  <si>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</si>
  <si>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</si>
  <si>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</si>
  <si>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</si>
  <si>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</si>
  <si>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</si>
  <si>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</si>
  <si>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</si>
  <si>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</si>
  <si>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</si>
  <si>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</si>
  <si>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</si>
  <si>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</si>
  <si>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</si>
  <si>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</si>
  <si>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</si>
  <si>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</si>
  <si>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</si>
  <si>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</si>
  <si>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</si>
  <si>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</si>
  <si>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</si>
  <si>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</si>
  <si>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</si>
  <si>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</si>
  <si>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</si>
  <si>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</si>
  <si>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</si>
  <si>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</si>
  <si>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</si>
  <si>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</si>
  <si>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</si>
  <si>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</si>
  <si>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</si>
  <si>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</si>
  <si>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</si>
  <si>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</si>
  <si>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</si>
  <si>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</si>
  <si>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</si>
  <si>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</si>
  <si>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</si>
  <si>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</si>
  <si>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</si>
  <si>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</si>
  <si>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</si>
  <si>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</si>
  <si>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</si>
  <si>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</si>
  <si>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</si>
  <si>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</si>
  <si>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</si>
  <si>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</si>
  <si>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</si>
  <si>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</si>
  <si>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</si>
  <si>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</si>
  <si>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</si>
  <si>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</si>
  <si>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</si>
  <si>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</si>
  <si>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</si>
  <si>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</si>
  <si>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</si>
  <si>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</si>
  <si>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</si>
  <si>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</si>
  <si>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</si>
  <si>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</si>
  <si>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</si>
  <si>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</si>
  <si>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</si>
  <si>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</si>
  <si>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</si>
  <si>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</si>
  <si>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</si>
  <si>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</si>
  <si>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</si>
  <si>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</si>
  <si>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</si>
  <si>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</si>
  <si>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</si>
  <si>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</si>
  <si>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</si>
  <si>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</si>
  <si>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</si>
  <si>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</si>
  <si>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</si>
  <si>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</si>
  <si>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</si>
  <si>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</si>
  <si>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</si>
  <si>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</si>
  <si>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</si>
  <si>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</si>
  <si>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</si>
  <si>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</si>
  <si>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</si>
  <si>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</si>
  <si>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</si>
  <si>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</si>
  <si>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</si>
  <si>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</si>
  <si>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</si>
  <si>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</si>
  <si>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</si>
  <si>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</si>
  <si>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</si>
  <si>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</si>
  <si>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</si>
  <si>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</si>
  <si>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</si>
  <si>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</si>
  <si>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</si>
  <si>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</si>
  <si>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</si>
  <si>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</si>
  <si>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</si>
  <si>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</si>
  <si>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</si>
  <si>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</si>
  <si>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</si>
  <si>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</si>
  <si>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</si>
  <si>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</si>
  <si>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</si>
  <si>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</si>
  <si>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</si>
  <si>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</si>
  <si>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</si>
  <si>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</si>
  <si>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</si>
  <si>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</si>
  <si>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</si>
  <si>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</si>
  <si>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</si>
  <si>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</si>
  <si>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</si>
  <si>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</si>
  <si>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</si>
  <si>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</si>
  <si>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</si>
  <si>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</si>
  <si>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</si>
  <si>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</si>
  <si>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</si>
  <si>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</si>
  <si>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</si>
  <si>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</si>
  <si>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</si>
  <si>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</si>
  <si>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</si>
  <si>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</si>
  <si>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</si>
  <si>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</si>
  <si>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</si>
  <si>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</si>
  <si>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</si>
  <si>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</si>
  <si>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</si>
  <si>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</si>
  <si>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</si>
  <si>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</si>
  <si>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</si>
  <si>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</si>
  <si>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</si>
  <si>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</si>
  <si>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</si>
  <si>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</si>
  <si>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</si>
  <si>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</si>
  <si>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</si>
  <si>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</si>
  <si>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</si>
  <si>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</si>
  <si>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</si>
  <si>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</si>
  <si>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</si>
  <si>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</si>
  <si>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</si>
  <si>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</si>
  <si>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</si>
  <si>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</si>
  <si>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</si>
  <si>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</si>
  <si>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</si>
  <si>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</si>
  <si>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</si>
  <si>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</si>
  <si>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</si>
  <si>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</si>
  <si>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</si>
  <si>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</si>
  <si>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</si>
  <si>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</si>
  <si>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</si>
  <si>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</si>
  <si>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</si>
  <si>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</si>
  <si>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</si>
  <si>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</si>
  <si>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</si>
  <si>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</si>
  <si>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</si>
  <si>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</si>
  <si>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</si>
  <si>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</si>
  <si>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</si>
  <si>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</si>
  <si>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</si>
  <si>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</si>
  <si>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</si>
  <si>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</si>
  <si>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</si>
  <si>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</si>
  <si>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</si>
  <si>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</si>
  <si>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</si>
  <si>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</si>
  <si>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</si>
  <si>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</si>
  <si>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</si>
  <si>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</si>
  <si>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</si>
  <si>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</si>
  <si>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</si>
  <si>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</si>
  <si>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</si>
  <si>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</si>
  <si>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</si>
  <si>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</si>
  <si>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</si>
  <si>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</si>
  <si>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</si>
  <si>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</si>
  <si>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</si>
  <si>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</si>
  <si>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</si>
  <si>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</si>
  <si>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</si>
  <si>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</si>
  <si>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</si>
  <si>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</si>
  <si>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</si>
  <si>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</si>
  <si>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</si>
  <si>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</si>
  <si>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</si>
  <si>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</si>
  <si>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</si>
  <si>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</si>
  <si>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</si>
  <si>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</si>
  <si>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</si>
  <si>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</si>
  <si>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</si>
  <si>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</si>
  <si>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</si>
  <si>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</si>
  <si>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</si>
  <si>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</si>
  <si>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</si>
  <si>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</si>
  <si>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</si>
  <si>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</si>
  <si>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</si>
  <si>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</si>
  <si>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</si>
  <si>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</si>
  <si>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</si>
  <si>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</si>
  <si>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</si>
  <si>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</si>
  <si>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</si>
  <si>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</si>
  <si>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</si>
  <si>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</si>
  <si>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</si>
  <si>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</si>
  <si>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</si>
  <si>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</si>
  <si>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</si>
  <si>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</si>
  <si>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</si>
  <si>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</si>
  <si>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</si>
  <si>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</si>
  <si>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</si>
  <si>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</si>
  <si>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</si>
  <si>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</si>
  <si>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</si>
  <si>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</si>
  <si>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</si>
  <si>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</si>
  <si>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</si>
  <si>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</si>
  <si>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</si>
  <si>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</si>
  <si>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</si>
  <si>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</si>
  <si>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</si>
  <si>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</si>
  <si>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</si>
  <si>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</si>
  <si>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</si>
  <si>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</si>
  <si>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</si>
  <si>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</si>
  <si>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</si>
  <si>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</si>
  <si>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</si>
  <si>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</si>
  <si>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</si>
  <si>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</si>
  <si>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</si>
  <si>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</si>
  <si>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</si>
  <si>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</si>
  <si>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</si>
  <si>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</si>
  <si>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</si>
  <si>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</si>
  <si>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</si>
  <si>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</si>
  <si>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</si>
  <si>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</si>
  <si>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</si>
  <si>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</si>
  <si>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</si>
  <si>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</si>
  <si>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</si>
  <si>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</si>
  <si>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</si>
  <si>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</si>
  <si>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</si>
  <si>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</si>
  <si>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</si>
  <si>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</si>
  <si>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</si>
  <si>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</si>
  <si>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</si>
  <si>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</si>
  <si>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</si>
  <si>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</si>
  <si>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</si>
  <si>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</si>
  <si>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</si>
  <si>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</si>
  <si>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</si>
  <si>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</si>
  <si>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</si>
  <si>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</si>
  <si>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</si>
  <si>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</si>
  <si>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</si>
  <si>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</si>
  <si>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</si>
  <si>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</si>
  <si>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</si>
  <si>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</si>
  <si>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</si>
  <si>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</si>
  <si>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</si>
  <si>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</si>
  <si>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</si>
  <si>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</si>
  <si>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</si>
  <si>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</si>
  <si>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</si>
  <si>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</si>
  <si>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</si>
  <si>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</si>
  <si>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</si>
  <si>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</si>
  <si>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</si>
  <si>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</si>
  <si>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</si>
  <si>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</si>
  <si>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</si>
  <si>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</si>
  <si>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</si>
  <si>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</si>
  <si>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</si>
  <si>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</si>
  <si>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</si>
  <si>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</si>
  <si>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</si>
  <si>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</si>
  <si>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</si>
  <si>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</si>
  <si>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</si>
  <si>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</si>
  <si>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</si>
  <si>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</si>
  <si>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</si>
  <si>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</si>
  <si>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</si>
  <si>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</si>
  <si>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</si>
  <si>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</si>
  <si>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</si>
  <si>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</si>
  <si>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</si>
  <si>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</si>
  <si>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</si>
  <si>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</si>
  <si>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</si>
  <si>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</si>
  <si>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</si>
  <si>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</si>
  <si>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</si>
  <si>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</si>
  <si>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</si>
  <si>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</si>
  <si>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</si>
  <si>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</si>
  <si>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</si>
  <si>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</si>
  <si>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</si>
  <si>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</si>
  <si>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</si>
  <si>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</si>
  <si>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</si>
  <si>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</si>
  <si>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</si>
  <si>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</si>
  <si>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</si>
  <si>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</si>
  <si>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</si>
  <si>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</si>
  <si>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</si>
  <si>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</si>
  <si>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</si>
  <si>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</si>
  <si>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</si>
  <si>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</si>
  <si>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</si>
  <si>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</si>
  <si>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</si>
  <si>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</si>
  <si>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</si>
  <si>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</si>
  <si>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</si>
  <si>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</si>
  <si>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</si>
  <si>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</si>
  <si>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</si>
  <si>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</si>
  <si>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</si>
  <si>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</si>
  <si>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</si>
  <si>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</si>
  <si>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</si>
  <si>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</si>
  <si>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</si>
  <si>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</si>
  <si>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</si>
  <si>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</si>
  <si>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</si>
  <si>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</si>
  <si>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</si>
  <si>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</si>
  <si>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</si>
  <si>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</si>
  <si>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</si>
  <si>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</si>
  <si>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</si>
  <si>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</si>
  <si>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</si>
  <si>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</si>
  <si>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</si>
  <si>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</si>
  <si>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</si>
  <si>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</si>
  <si>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</si>
  <si>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</si>
  <si>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</si>
  <si>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</si>
  <si>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</si>
  <si>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</si>
  <si>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</si>
  <si>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</si>
  <si>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</si>
  <si>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</si>
  <si>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</si>
  <si>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</si>
  <si>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</si>
  <si>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</si>
  <si>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</si>
  <si>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</si>
  <si>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</si>
  <si>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</si>
  <si>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</si>
  <si>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</si>
  <si>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</si>
  <si>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</si>
  <si>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</si>
  <si>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</si>
  <si>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</si>
  <si>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</si>
  <si>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</si>
  <si>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</si>
  <si>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</si>
  <si>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</si>
  <si>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</si>
  <si>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</si>
  <si>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</si>
  <si>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</si>
  <si>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</si>
  <si>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</si>
  <si>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</si>
  <si>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</si>
  <si>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</si>
  <si>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</si>
  <si>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</si>
  <si>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</si>
  <si>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</si>
  <si>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</si>
  <si>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</si>
  <si>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</si>
  <si>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</si>
  <si>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</si>
  <si>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</si>
  <si>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</si>
  <si>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</si>
  <si>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</si>
  <si>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</si>
  <si>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</si>
  <si>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</si>
  <si>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</si>
  <si>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</si>
  <si>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</si>
  <si>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</si>
  <si>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</si>
  <si>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</si>
  <si>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</si>
  <si>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</si>
  <si>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</si>
  <si>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</si>
  <si>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</si>
  <si>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</si>
  <si>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</si>
  <si>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</si>
  <si>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</si>
  <si>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</si>
  <si>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</si>
  <si>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</si>
  <si>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</si>
  <si>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</si>
  <si>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</si>
  <si>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</si>
  <si>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</si>
  <si>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</si>
  <si>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</si>
  <si>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</si>
  <si>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</si>
  <si>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</si>
  <si>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</si>
  <si>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</si>
  <si>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</si>
  <si>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</si>
  <si>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</si>
  <si>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</si>
  <si>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</si>
  <si>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</si>
  <si>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</si>
  <si>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</si>
  <si>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</si>
  <si>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</si>
  <si>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</si>
  <si>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</si>
  <si>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</si>
  <si>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</si>
  <si>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</si>
  <si>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</si>
  <si>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</si>
  <si>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</si>
  <si>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</si>
  <si>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</si>
  <si>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</si>
  <si>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</si>
  <si>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</si>
  <si>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</si>
  <si>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</si>
  <si>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</si>
  <si>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</si>
  <si>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</si>
  <si>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</si>
  <si>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</si>
  <si>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</si>
  <si>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</si>
  <si>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</si>
  <si>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</si>
  <si>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</si>
  <si>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</si>
  <si>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</si>
  <si>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</si>
  <si>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</si>
  <si>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</si>
  <si>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</si>
  <si>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</si>
  <si>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</si>
  <si>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</si>
  <si>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</si>
  <si>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</si>
  <si>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</si>
  <si>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</si>
  <si>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</si>
  <si>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</si>
  <si>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</si>
  <si>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</si>
  <si>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</si>
  <si>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</si>
  <si>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</si>
  <si>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</si>
  <si>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</si>
  <si>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</si>
  <si>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</si>
  <si>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</si>
  <si>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</si>
  <si>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</si>
  <si>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</si>
  <si>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</si>
  <si>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</si>
  <si>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</si>
  <si>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</si>
  <si>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</si>
  <si>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</si>
  <si>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</si>
  <si>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</si>
  <si>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</si>
  <si>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</si>
  <si>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</si>
  <si>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</si>
  <si>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</si>
  <si>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</si>
  <si>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</si>
  <si>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</si>
  <si>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</si>
  <si>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</si>
  <si>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</si>
  <si>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</si>
  <si>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</si>
  <si>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</si>
  <si>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</si>
  <si>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</si>
  <si>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</si>
  <si>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</si>
  <si>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</si>
  <si>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</si>
  <si>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</si>
  <si>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</si>
  <si>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</si>
  <si>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</si>
  <si>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</si>
  <si>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</si>
  <si>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</si>
  <si>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</si>
  <si>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</si>
  <si>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</si>
  <si>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</si>
  <si>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</si>
  <si>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</si>
  <si>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</si>
  <si>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</si>
  <si>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</si>
  <si>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</si>
  <si>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</si>
  <si>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</si>
  <si>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</si>
  <si>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</si>
  <si>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</si>
  <si>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</si>
  <si>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</si>
  <si>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</si>
  <si>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</si>
  <si>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</si>
  <si>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</si>
  <si>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</si>
  <si>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</si>
  <si>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</si>
  <si>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</si>
  <si>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</si>
  <si>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</si>
  <si>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</si>
  <si>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</si>
  <si>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</si>
  <si>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</si>
  <si>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</si>
  <si>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</si>
  <si>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</si>
  <si>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</si>
  <si>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</si>
  <si>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</si>
  <si>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</si>
  <si>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</si>
  <si>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</si>
  <si>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</si>
  <si>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</si>
  <si>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</si>
  <si>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</si>
  <si>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</si>
  <si>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</si>
  <si>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</si>
  <si>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</si>
  <si>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</si>
  <si>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</si>
  <si>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</si>
  <si>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 # of backers</t>
  </si>
  <si>
    <t>Median # of backers</t>
  </si>
  <si>
    <t>Minimum # of backers</t>
  </si>
  <si>
    <t>Maximum # of backers</t>
  </si>
  <si>
    <t>Standard Deviation of # of backers</t>
  </si>
  <si>
    <t>Varianceof  # of backers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</si>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</sst>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51F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6-483C-BAE3-D573AF5FE5B2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6-483C-BAE3-D573AF5FE5B2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6-483C-BAE3-D573AF5FE5B2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6-483C-BAE3-D573AF5FE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523056"/>
        <c:axId val="407525576"/>
      </c:barChart>
      <c:catAx>
        <c:axId val="4075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25576"/>
        <c:crosses val="autoZero"/>
        <c:auto val="1"/>
        <c:lblAlgn val="ctr"/>
        <c:lblOffset val="100"/>
        <c:noMultiLvlLbl val="0"/>
      </c:catAx>
      <c:valAx>
        <c:axId val="4075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2!PivotTable4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4-448E-A457-095762758702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4-448E-A457-095762758702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44-448E-A457-095762758702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44-448E-A457-095762758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5327544"/>
        <c:axId val="595327904"/>
      </c:barChart>
      <c:catAx>
        <c:axId val="59532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27904"/>
        <c:crosses val="autoZero"/>
        <c:auto val="1"/>
        <c:lblAlgn val="ctr"/>
        <c:lblOffset val="100"/>
        <c:noMultiLvlLbl val="0"/>
      </c:catAx>
      <c:valAx>
        <c:axId val="595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2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3!PivotTable5</c:name>
    <c:fmtId val="1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F-4C98-854B-9EB3B822B7F5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F-4C98-854B-9EB3B822B7F5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F-4C98-854B-9EB3B822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650128"/>
        <c:axId val="539655168"/>
      </c:lineChart>
      <c:catAx>
        <c:axId val="5396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55168"/>
        <c:crosses val="autoZero"/>
        <c:auto val="1"/>
        <c:lblAlgn val="ctr"/>
        <c:lblOffset val="100"/>
        <c:noMultiLvlLbl val="0"/>
      </c:catAx>
      <c:valAx>
        <c:axId val="5396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33-4126-910D-40E612291F5A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33-4126-910D-40E612291F5A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33-4126-910D-40E612291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59224"/>
        <c:axId val="554054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33-4126-910D-40E612291F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933-4126-910D-40E612291F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933-4126-910D-40E612291F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933-4126-910D-40E612291F5A}"/>
                  </c:ext>
                </c:extLst>
              </c15:ser>
            </c15:filteredLineSeries>
          </c:ext>
        </c:extLst>
      </c:lineChart>
      <c:catAx>
        <c:axId val="55405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4184"/>
        <c:crosses val="autoZero"/>
        <c:auto val="1"/>
        <c:lblAlgn val="ctr"/>
        <c:lblOffset val="100"/>
        <c:noMultiLvlLbl val="0"/>
      </c:catAx>
      <c:valAx>
        <c:axId val="5540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326707</xdr:colOff>
      <xdr:row>2</xdr:row>
      <xdr:rowOff>7620</xdr:rowOff>
    </xdr:from>
    <xdr:to>
      <xdr:col>13</xdr:col>
      <xdr:colOff>65722</xdr:colOff>
      <xdr:row>15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E9CF9-EFC1-5B86-6ABA-7DE01314F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5</xdr:row>
      <xdr:rowOff>180975</xdr:rowOff>
    </xdr:from>
    <xdr:to>
      <xdr:col>16</xdr:col>
      <xdr:colOff>0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0D9363-A5F3-3A04-49D2-458FE054F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564832</xdr:colOff>
      <xdr:row>4</xdr:row>
      <xdr:rowOff>74295</xdr:rowOff>
    </xdr:from>
    <xdr:to>
      <xdr:col>12</xdr:col>
      <xdr:colOff>303847</xdr:colOff>
      <xdr:row>18</xdr:row>
      <xdr:rowOff>20955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0D6BE-6EF4-A5DC-DB5A-B32DAF155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13</xdr:row>
      <xdr:rowOff>74294</xdr:rowOff>
    </xdr:from>
    <xdr:to>
      <xdr:col>7</xdr:col>
      <xdr:colOff>1295400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09294-CEE9-277A-806C-8F0AC7C2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2244090</xdr:colOff>
      <xdr:row>8</xdr:row>
      <xdr:rowOff>3809</xdr:rowOff>
    </xdr:from>
    <xdr:ext cx="2514600" cy="181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BA66D4-A2D4-E6CE-99F0-45FF1F5AFAFA}"/>
            </a:ext>
          </a:extLst>
        </xdr:cNvPr>
        <xdr:cNvSpPr txBox="1"/>
      </xdr:nvSpPr>
      <xdr:spPr>
        <a:xfrm>
          <a:off x="7130415" y="1604009"/>
          <a:ext cx="2514600" cy="181459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Which</a:t>
          </a:r>
          <a:r>
            <a:rPr lang="en-US" sz="1100" b="1" baseline="0"/>
            <a:t> better summarizes the Data?</a:t>
          </a:r>
        </a:p>
        <a:p>
          <a:r>
            <a:rPr lang="en-US" sz="1100" b="0" baseline="0"/>
            <a:t>- The mean better summarizes the data than the median because all the median provides in this situation is the middle data value of why one category failed/succeeded opposed to the mean, which gives a better evaluation by providing the average number of backers that in each successful/failed category.</a:t>
          </a:r>
          <a:endParaRPr lang="en-US" sz="1100" b="0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2514600" cy="284795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7DD2B40-967F-44D2-9E33-1F225A378313}"/>
            </a:ext>
          </a:extLst>
        </xdr:cNvPr>
        <xdr:cNvSpPr txBox="1"/>
      </xdr:nvSpPr>
      <xdr:spPr>
        <a:xfrm>
          <a:off x="7191375" y="3600450"/>
          <a:ext cx="2514600" cy="284795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Is</a:t>
          </a:r>
          <a:r>
            <a:rPr lang="en-US" sz="1100" b="1" baseline="0"/>
            <a:t> there more variability with successful or unsuccessful campaigns.</a:t>
          </a:r>
        </a:p>
        <a:p>
          <a:r>
            <a:rPr lang="en-US" sz="1100" b="0" baseline="0"/>
            <a:t>- There is more variability in successful campaigns.</a:t>
          </a:r>
        </a:p>
        <a:p>
          <a:r>
            <a:rPr lang="en-US" sz="1100" b="0" baseline="0"/>
            <a:t>- It makes sense that the successful campaigns would have more variability than unsuccessful campaigns as a campaign that shows promise could have a lower number of backers who have a higher donation average or thousands of backers who have a lower average. Whereas with the unsuccesful campaigns, they might be more predictable and have a a lower number of backers with a lower average donation.</a:t>
          </a:r>
          <a:endParaRPr lang="en-US" sz="1100" b="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LaManna" refreshedDate="45047.735302546294" createdVersion="8" refreshedVersion="8" minRefreshableVersion="3" recordCount="1001" xr:uid="{1719997F-746B-4B43-B225-B01E44377F9E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LaManna" refreshedDate="45049.68481712963" createdVersion="8" refreshedVersion="8" minRefreshableVersion="3" recordCount="1000" xr:uid="{94D3E940-00A0-4043-896D-38FB84E88DF2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s v="food trucks"/>
  </r>
  <r>
    <m/>
    <m/>
    <m/>
    <m/>
    <m/>
    <m/>
    <x v="4"/>
    <m/>
    <m/>
    <x v="7"/>
    <m/>
    <m/>
    <m/>
    <m/>
    <m/>
    <x v="24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2184E-EAE8-4515-BE7F-45C987280EE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0260F-B6F9-4648-9AB3-41E333DC9C4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948E4-B37F-4FA4-89CE-7BBCDA24DDD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G1" sqref="G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11.19921875" customWidth="1"/>
    <col min="6" max="6" width="14.5" bestFit="1" customWidth="1"/>
    <col min="7" max="7" width="11.19921875" customWidth="1"/>
    <col min="8" max="8" width="13" bestFit="1" customWidth="1"/>
    <col min="9" max="9" width="16.5" bestFit="1" customWidth="1"/>
    <col min="12" max="12" width="11.19921875" bestFit="1" customWidth="1"/>
    <col min="13" max="13" width="10.8984375" bestFit="1" customWidth="1"/>
    <col min="14" max="14" width="23.09765625" bestFit="1" customWidth="1"/>
    <col min="15" max="15" width="21" bestFit="1" customWidth="1"/>
    <col min="18" max="18" width="28" bestFit="1" customWidth="1"/>
    <col min="19" max="19" width="14.89843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2084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($E2/$D2)*100</f>
        <v>0</v>
      </c>
      <c r="G2" t="s">
        <v>14</v>
      </c>
      <c r="H2">
        <v>0</v>
      </c>
      <c r="I2" s="4">
        <f>IF($H2,$E2/$H2,0)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((($L2/60)/60)/24)+DATE(1970,1,1)</f>
        <v>42336.25</v>
      </c>
      <c r="O2" s="8">
        <f>((($M2/60)/60)/24)+DATE(1970,1,1)</f>
        <v>42353.25</v>
      </c>
      <c r="P2" t="b">
        <v>0</v>
      </c>
      <c r="Q2" t="b">
        <v>0</v>
      </c>
      <c r="R2" t="s">
        <v>17</v>
      </c>
      <c r="S2" t="str">
        <f>LEFT($R2,FIND("/",$R2,1)-1)</f>
        <v>food</v>
      </c>
      <c r="T2" t="str">
        <f>RIGHT($R2,LEN($R2)-FIND("/",$R2))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($E3/$D3)*100</f>
        <v>1040</v>
      </c>
      <c r="G3" t="s">
        <v>20</v>
      </c>
      <c r="H3">
        <v>158</v>
      </c>
      <c r="I3" s="4">
        <f t="shared" ref="I3:I66" si="1">IF($H3,$E3/$H3,0)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((($L3/60)/60)/24)+DATE(1970,1,1)</f>
        <v>41870.208333333336</v>
      </c>
      <c r="O3" s="8">
        <f t="shared" ref="O3:O66" si="3">((($M3/60)/60)/24)+DATE(1970,1,1)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LEFT($R3,FIND("/",$R3,1)-1)</f>
        <v>music</v>
      </c>
      <c r="T3" t="str">
        <f t="shared" ref="T3:T66" si="5">RIGHT($R3,LEN($R3)-FIND("/",$R3))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($E67/$D67)*100</f>
        <v>236.14754098360655</v>
      </c>
      <c r="G67" t="s">
        <v>20</v>
      </c>
      <c r="H67">
        <v>236</v>
      </c>
      <c r="I67" s="4">
        <f t="shared" ref="I67:I130" si="7">IF($H67,$E67/$H67,0)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((($L67/60)/60)/24)+DATE(1970,1,1)</f>
        <v>40570.25</v>
      </c>
      <c r="O67" s="8">
        <f t="shared" ref="O67:O130" si="9">((($M67/60)/60)/24)+DATE(1970,1,1)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LEFT($R67,FIND("/",$R67,1)-1)</f>
        <v>theater</v>
      </c>
      <c r="T67" t="str">
        <f t="shared" ref="T67:T130" si="11">RIGHT($R67,LEN($R67)-FIND("/",$R67))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($E131/$D131)*100</f>
        <v>3.202693602693603</v>
      </c>
      <c r="G131" t="s">
        <v>74</v>
      </c>
      <c r="H131">
        <v>55</v>
      </c>
      <c r="I131" s="4">
        <f t="shared" ref="I131:I194" si="13">IF($H131,$E131/$H131,0)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((($L131/60)/60)/24)+DATE(1970,1,1)</f>
        <v>42038.25</v>
      </c>
      <c r="O131" s="8">
        <f t="shared" ref="O131:O194" si="15">((($M131/60)/60)/24)+DATE(1970,1,1)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LEFT($R131,FIND("/",$R131,1)-1)</f>
        <v>food</v>
      </c>
      <c r="T131" t="str">
        <f t="shared" ref="T131:T194" si="17">RIGHT($R131,LEN($R131)-FIND("/",$R131))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($E195/$D195)*100</f>
        <v>45.636363636363633</v>
      </c>
      <c r="G195" t="s">
        <v>14</v>
      </c>
      <c r="H195">
        <v>65</v>
      </c>
      <c r="I195" s="4">
        <f t="shared" ref="I195:I258" si="19">IF($H195,$E195/$H195,0)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((($L195/60)/60)/24)+DATE(1970,1,1)</f>
        <v>43198.208333333328</v>
      </c>
      <c r="O195" s="8">
        <f t="shared" ref="O195:O258" si="21">((($M195/60)/60)/24)+DATE(1970,1,1)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LEFT($R195,FIND("/",$R195,1)-1)</f>
        <v>music</v>
      </c>
      <c r="T195" t="str">
        <f t="shared" ref="T195:T258" si="23">RIGHT($R195,LEN($R195)-FIND("/",$R195))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($E259/$D259)*100</f>
        <v>146</v>
      </c>
      <c r="G259" t="s">
        <v>20</v>
      </c>
      <c r="H259">
        <v>92</v>
      </c>
      <c r="I259" s="4">
        <f t="shared" ref="I259:I322" si="25">IF($H259,$E259/$H259,0)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((($L259/60)/60)/24)+DATE(1970,1,1)</f>
        <v>41338.25</v>
      </c>
      <c r="O259" s="8">
        <f t="shared" ref="O259:O322" si="27">((($M259/60)/60)/24)+DATE(1970,1,1)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LEFT($R259,FIND("/",$R259,1)-1)</f>
        <v>theater</v>
      </c>
      <c r="T259" t="str">
        <f t="shared" ref="T259:T322" si="29">RIGHT($R259,LEN($R259)-FIND("/",$R259))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($E323/$D323)*100</f>
        <v>94.144366197183089</v>
      </c>
      <c r="G323" t="s">
        <v>14</v>
      </c>
      <c r="H323">
        <v>2468</v>
      </c>
      <c r="I323" s="4">
        <f t="shared" ref="I323:I386" si="31">IF($H323,$E323/$H323,0)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((($L323/60)/60)/24)+DATE(1970,1,1)</f>
        <v>40634.208333333336</v>
      </c>
      <c r="O323" s="8">
        <f t="shared" ref="O323:O386" si="33">((($M323/60)/60)/24)+DATE(1970,1,1)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LEFT($R323,FIND("/",$R323,1)-1)</f>
        <v>film &amp; video</v>
      </c>
      <c r="T323" t="str">
        <f t="shared" ref="T323:T386" si="35">RIGHT($R323,LEN($R323)-FIND("/",$R323))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($E387/$D387)*100</f>
        <v>146.16709511568124</v>
      </c>
      <c r="G387" t="s">
        <v>20</v>
      </c>
      <c r="H387">
        <v>1137</v>
      </c>
      <c r="I387" s="4">
        <f t="shared" ref="I387:I450" si="37">IF($H387,$E387/$H387,0)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((($L387/60)/60)/24)+DATE(1970,1,1)</f>
        <v>43553.208333333328</v>
      </c>
      <c r="O387" s="8">
        <f t="shared" ref="O387:O450" si="39">((($M387/60)/60)/24)+DATE(1970,1,1)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LEFT($R387,FIND("/",$R387,1)-1)</f>
        <v>publishing</v>
      </c>
      <c r="T387" t="str">
        <f t="shared" ref="T387:T450" si="41">RIGHT($R387,LEN($R387)-FIND("/",$R387))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($E451/$D451)*100</f>
        <v>967</v>
      </c>
      <c r="G451" t="s">
        <v>20</v>
      </c>
      <c r="H451">
        <v>86</v>
      </c>
      <c r="I451" s="4">
        <f t="shared" ref="I451:I514" si="43">IF($H451,$E451/$H451,0)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((($L451/60)/60)/24)+DATE(1970,1,1)</f>
        <v>43530.25</v>
      </c>
      <c r="O451" s="8">
        <f t="shared" ref="O451:O514" si="45">((($M451/60)/60)/24)+DATE(1970,1,1)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LEFT($R451,FIND("/",$R451,1)-1)</f>
        <v>games</v>
      </c>
      <c r="T451" t="str">
        <f t="shared" ref="T451:T514" si="47">RIGHT($R451,LEN($R451)-FIND("/",$R451))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($E515/$D515)*100</f>
        <v>39.277108433734945</v>
      </c>
      <c r="G515" t="s">
        <v>74</v>
      </c>
      <c r="H515">
        <v>35</v>
      </c>
      <c r="I515" s="4">
        <f t="shared" ref="I515:I578" si="49">IF($H515,$E515/$H515,0)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((($L515/60)/60)/24)+DATE(1970,1,1)</f>
        <v>40430.208333333336</v>
      </c>
      <c r="O515" s="8">
        <f t="shared" ref="O515:O578" si="51">((($M515/60)/60)/24)+DATE(1970,1,1)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LEFT($R515,FIND("/",$R515,1)-1)</f>
        <v>film &amp; video</v>
      </c>
      <c r="T515" t="str">
        <f t="shared" ref="T515:T578" si="53">RIGHT($R515,LEN($R515)-FIND("/",$R515))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($E579/$D579)*100</f>
        <v>18.853658536585368</v>
      </c>
      <c r="G579" t="s">
        <v>74</v>
      </c>
      <c r="H579">
        <v>37</v>
      </c>
      <c r="I579" s="4">
        <f t="shared" ref="I579:I642" si="55">IF($H579,$E579/$H579,0)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((($L579/60)/60)/24)+DATE(1970,1,1)</f>
        <v>40613.25</v>
      </c>
      <c r="O579" s="8">
        <f t="shared" ref="O579:O642" si="57">((($M579/60)/60)/24)+DATE(1970,1,1)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LEFT($R579,FIND("/",$R579,1)-1)</f>
        <v>music</v>
      </c>
      <c r="T579" t="str">
        <f t="shared" ref="T579:T642" si="59">RIGHT($R579,LEN($R579)-FIND("/",$R579))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($E643/$D643)*100</f>
        <v>119.96808510638297</v>
      </c>
      <c r="G643" t="s">
        <v>20</v>
      </c>
      <c r="H643">
        <v>194</v>
      </c>
      <c r="I643" s="4">
        <f t="shared" ref="I643:I706" si="61">IF($H643,$E643/$H643,0)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((($L643/60)/60)/24)+DATE(1970,1,1)</f>
        <v>42786.25</v>
      </c>
      <c r="O643" s="8">
        <f t="shared" ref="O643:O706" si="63">((($M643/60)/60)/24)+DATE(1970,1,1)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LEFT($R643,FIND("/",$R643,1)-1)</f>
        <v>theater</v>
      </c>
      <c r="T643" t="str">
        <f t="shared" ref="T643:T706" si="65">RIGHT($R643,LEN($R643)-FIND("/",$R643))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($E707/$D707)*100</f>
        <v>99.026517383618156</v>
      </c>
      <c r="G707" t="s">
        <v>14</v>
      </c>
      <c r="H707">
        <v>2025</v>
      </c>
      <c r="I707" s="4">
        <f t="shared" ref="I707:I770" si="67">IF($H707,$E707/$H707,0)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((($L707/60)/60)/24)+DATE(1970,1,1)</f>
        <v>41619.25</v>
      </c>
      <c r="O707" s="8">
        <f t="shared" ref="O707:O770" si="69">((($M707/60)/60)/24)+DATE(1970,1,1)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LEFT($R707,FIND("/",$R707,1)-1)</f>
        <v>publishing</v>
      </c>
      <c r="T707" t="str">
        <f t="shared" ref="T707:T770" si="71">RIGHT($R707,LEN($R707)-FIND("/",$R707))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($E771/$D771)*100</f>
        <v>86.867834394904463</v>
      </c>
      <c r="G771" t="s">
        <v>14</v>
      </c>
      <c r="H771">
        <v>3410</v>
      </c>
      <c r="I771" s="4">
        <f t="shared" ref="I771:I834" si="73">IF($H771,$E771/$H771,0)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((($L771/60)/60)/24)+DATE(1970,1,1)</f>
        <v>41501.208333333336</v>
      </c>
      <c r="O771" s="8">
        <f t="shared" ref="O771:O834" si="75">((($M771/60)/60)/24)+DATE(1970,1,1)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LEFT($R771,FIND("/",$R771,1)-1)</f>
        <v>games</v>
      </c>
      <c r="T771" t="str">
        <f t="shared" ref="T771:T834" si="77">RIGHT($R771,LEN($R771)-FIND("/",$R771))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($E835/$D835)*100</f>
        <v>157.69117647058823</v>
      </c>
      <c r="G835" t="s">
        <v>20</v>
      </c>
      <c r="H835">
        <v>165</v>
      </c>
      <c r="I835" s="4">
        <f t="shared" ref="I835:I898" si="79">IF($H835,$E835/$H835,0)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((($L835/60)/60)/24)+DATE(1970,1,1)</f>
        <v>40588.25</v>
      </c>
      <c r="O835" s="8">
        <f t="shared" ref="O835:O898" si="81">((($M835/60)/60)/24)+DATE(1970,1,1)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LEFT($R835,FIND("/",$R835,1)-1)</f>
        <v>publishing</v>
      </c>
      <c r="T835" t="str">
        <f t="shared" ref="T835:T898" si="83">RIGHT($R835,LEN($R835)-FIND("/",$R835))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($E899/$D899)*100</f>
        <v>27.693181818181817</v>
      </c>
      <c r="G899" t="s">
        <v>14</v>
      </c>
      <c r="H899">
        <v>27</v>
      </c>
      <c r="I899" s="4">
        <f t="shared" ref="I899:I962" si="85">IF($H899,$E899/$H899,0)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((($L899/60)/60)/24)+DATE(1970,1,1)</f>
        <v>43583.208333333328</v>
      </c>
      <c r="O899" s="8">
        <f t="shared" ref="O899:O962" si="87">((($M899/60)/60)/24)+DATE(1970,1,1)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LEFT($R899,FIND("/",$R899,1)-1)</f>
        <v>theater</v>
      </c>
      <c r="T899" t="str">
        <f t="shared" ref="T899:T962" si="89">RIGHT($R899,LEN($R899)-FIND("/",$R899))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($E963/$D963)*100</f>
        <v>119.29824561403508</v>
      </c>
      <c r="G963" t="s">
        <v>20</v>
      </c>
      <c r="H963">
        <v>155</v>
      </c>
      <c r="I963" s="4">
        <f t="shared" ref="I963:I1001" si="91">IF($H963,$E963/$H963,0)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((($L963/60)/60)/24)+DATE(1970,1,1)</f>
        <v>40591.25</v>
      </c>
      <c r="O963" s="8">
        <f t="shared" ref="O963:O1001" si="93">((($M963/60)/60)/24)+DATE(1970,1,1)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LEFT($R963,FIND("/",$R963,1)-1)</f>
        <v>publishing</v>
      </c>
      <c r="T963" t="str">
        <f t="shared" ref="T963:T1001" si="95">RIGHT($R963,LEN($R963)-FIND("/",$R963))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51FBB"/>
      </colorScale>
    </cfRule>
  </conditionalFormatting>
  <conditionalFormatting sqref="G1:G1048576">
    <cfRule type="containsText" dxfId="27" priority="2" operator="containsText" text="live">
      <formula>NOT(ISERROR(SEARCH("live",G1)))</formula>
    </cfRule>
    <cfRule type="containsText" dxfId="26" priority="3" operator="containsText" text="canceled">
      <formula>NOT(ISERROR(SEARCH("canceled",G1)))</formula>
    </cfRule>
    <cfRule type="containsText" dxfId="25" priority="4" operator="containsText" text="successful">
      <formula>NOT(ISERROR(SEARCH("successful",G1)))</formula>
    </cfRule>
    <cfRule type="containsText" dxfId="24" priority="5" operator="containsText" text="failed">
      <formula>NOT(ISERROR(SEARCH("failed",G1)))</formula>
    </cfRule>
  </conditionalFormatting>
  <pageMargins left="0.75" right="0.75" top="1" bottom="1" header="0.5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7DC0-E2AE-413F-87BA-EF8CD13090D8}">
  <dimension ref="A1:F14"/>
  <sheetViews>
    <sheetView workbookViewId="0">
      <selection activeCell="F22" sqref="F22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6" t="s">
        <v>6</v>
      </c>
      <c r="B1" t="s">
        <v>2046</v>
      </c>
    </row>
    <row r="3" spans="1:6" x14ac:dyDescent="0.3">
      <c r="A3" s="6" t="s">
        <v>2044</v>
      </c>
      <c r="B3" s="6" t="s">
        <v>2045</v>
      </c>
    </row>
    <row r="4" spans="1:6" x14ac:dyDescent="0.3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2037</v>
      </c>
      <c r="E8">
        <v>4</v>
      </c>
      <c r="F8">
        <v>4</v>
      </c>
    </row>
    <row r="9" spans="1:6" x14ac:dyDescent="0.3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642B-CBEC-4845-8363-D1D02E6F8D96}">
  <dimension ref="A1:F30"/>
  <sheetViews>
    <sheetView zoomScaleNormal="100" workbookViewId="0">
      <selection activeCell="S8" sqref="S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2046</v>
      </c>
    </row>
    <row r="2" spans="1:6" x14ac:dyDescent="0.3">
      <c r="A2" s="6" t="s">
        <v>2031</v>
      </c>
      <c r="B2" t="s">
        <v>2046</v>
      </c>
    </row>
    <row r="4" spans="1:6" x14ac:dyDescent="0.3">
      <c r="A4" s="6" t="s">
        <v>2044</v>
      </c>
      <c r="B4" s="6" t="s">
        <v>2045</v>
      </c>
    </row>
    <row r="5" spans="1:6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2048</v>
      </c>
      <c r="E7">
        <v>4</v>
      </c>
      <c r="F7">
        <v>4</v>
      </c>
    </row>
    <row r="8" spans="1:6" x14ac:dyDescent="0.3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2051</v>
      </c>
      <c r="C10">
        <v>8</v>
      </c>
      <c r="E10">
        <v>10</v>
      </c>
      <c r="F10">
        <v>18</v>
      </c>
    </row>
    <row r="11" spans="1:6" x14ac:dyDescent="0.3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2056</v>
      </c>
      <c r="C15">
        <v>3</v>
      </c>
      <c r="E15">
        <v>4</v>
      </c>
      <c r="F15">
        <v>7</v>
      </c>
    </row>
    <row r="16" spans="1:6" x14ac:dyDescent="0.3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2061</v>
      </c>
      <c r="C20">
        <v>4</v>
      </c>
      <c r="E20">
        <v>4</v>
      </c>
      <c r="F20">
        <v>8</v>
      </c>
    </row>
    <row r="21" spans="1:6" x14ac:dyDescent="0.3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2063</v>
      </c>
      <c r="C22">
        <v>9</v>
      </c>
      <c r="E22">
        <v>5</v>
      </c>
      <c r="F22">
        <v>14</v>
      </c>
    </row>
    <row r="23" spans="1:6" x14ac:dyDescent="0.3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2066</v>
      </c>
      <c r="C25">
        <v>7</v>
      </c>
      <c r="E25">
        <v>14</v>
      </c>
      <c r="F25">
        <v>21</v>
      </c>
    </row>
    <row r="26" spans="1:6" x14ac:dyDescent="0.3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2070</v>
      </c>
      <c r="E29">
        <v>3</v>
      </c>
      <c r="F29">
        <v>3</v>
      </c>
    </row>
    <row r="30" spans="1:6" x14ac:dyDescent="0.3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7BF-1377-4117-BE05-AF2A8077F131}">
  <dimension ref="A1:E18"/>
  <sheetViews>
    <sheetView workbookViewId="0">
      <selection activeCell="A4" sqref="A4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6" t="s">
        <v>2031</v>
      </c>
      <c r="B1" t="s">
        <v>2046</v>
      </c>
    </row>
    <row r="2" spans="1:5" x14ac:dyDescent="0.3">
      <c r="A2" s="6" t="s">
        <v>2085</v>
      </c>
      <c r="B2" t="s">
        <v>2046</v>
      </c>
    </row>
    <row r="4" spans="1:5" x14ac:dyDescent="0.3">
      <c r="A4" s="6" t="s">
        <v>2044</v>
      </c>
      <c r="B4" s="6" t="s">
        <v>2045</v>
      </c>
    </row>
    <row r="5" spans="1:5" x14ac:dyDescent="0.3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7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0B71-C4E5-489C-AC4F-F98E3D9D2E1A}">
  <dimension ref="A1:H13"/>
  <sheetViews>
    <sheetView workbookViewId="0">
      <selection activeCell="I30" sqref="I30"/>
    </sheetView>
  </sheetViews>
  <sheetFormatPr defaultRowHeight="15.6" x14ac:dyDescent="0.3"/>
  <cols>
    <col min="1" max="1" width="27.3984375" bestFit="1" customWidth="1"/>
    <col min="2" max="2" width="17.19921875" bestFit="1" customWidth="1"/>
    <col min="3" max="3" width="13.5" bestFit="1" customWidth="1"/>
    <col min="4" max="4" width="16.09765625" bestFit="1" customWidth="1"/>
    <col min="5" max="5" width="12.59765625" bestFit="1" customWidth="1"/>
    <col min="6" max="6" width="19.8984375" bestFit="1" customWidth="1"/>
    <col min="7" max="7" width="16.09765625" bestFit="1" customWidth="1"/>
    <col min="8" max="8" width="18.8984375" bestFit="1" customWidth="1"/>
  </cols>
  <sheetData>
    <row r="1" spans="1:8" x14ac:dyDescent="0.3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3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SUM($B2+$C2+$D2)</f>
        <v>51</v>
      </c>
      <c r="F2" s="10">
        <f>($B2/$E2)</f>
        <v>0.58823529411764708</v>
      </c>
      <c r="G2" s="10">
        <f>($C2/$E2)</f>
        <v>0.39215686274509803</v>
      </c>
      <c r="H2" s="10">
        <f>($D2/$E2)</f>
        <v>1.9607843137254902E-2</v>
      </c>
    </row>
    <row r="3" spans="1:8" x14ac:dyDescent="0.3">
      <c r="A3" t="s">
        <v>2095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ref="E3:E13" si="0">SUM($B3+$C3+$D3)</f>
        <v>231</v>
      </c>
      <c r="F3" s="10">
        <f t="shared" ref="F3:F13" si="1">($B3/$E3)</f>
        <v>0.82683982683982682</v>
      </c>
      <c r="G3" s="10">
        <f t="shared" ref="G3:G13" si="2">($C3/$E3)</f>
        <v>0.16450216450216451</v>
      </c>
      <c r="H3" s="10">
        <f t="shared" ref="H3:H13" si="3">($D3/$E3)</f>
        <v>8.658008658008658E-3</v>
      </c>
    </row>
    <row r="4" spans="1:8" x14ac:dyDescent="0.3">
      <c r="A4" t="s">
        <v>2096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">
      <c r="A5" t="s">
        <v>2097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">
      <c r="A6" t="s">
        <v>2098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">
      <c r="A7" t="s">
        <v>2099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t="s">
        <v>2100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">
      <c r="A9" t="s">
        <v>2101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">
      <c r="A10" t="s">
        <v>2102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">
      <c r="A11" t="s">
        <v>2103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">
      <c r="A12" t="s">
        <v>2104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">
      <c r="A13" t="s">
        <v>2105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DA126-C85D-431B-A5AE-A5502D3C3BD6}">
  <dimension ref="A1:K566"/>
  <sheetViews>
    <sheetView tabSelected="1" workbookViewId="0">
      <selection activeCell="J26" sqref="J26"/>
    </sheetView>
  </sheetViews>
  <sheetFormatPr defaultRowHeight="15.6" x14ac:dyDescent="0.3"/>
  <cols>
    <col min="1" max="1" width="11.19921875" customWidth="1"/>
    <col min="2" max="2" width="13" bestFit="1" customWidth="1"/>
    <col min="5" max="5" width="13.59765625" bestFit="1" customWidth="1"/>
    <col min="7" max="7" width="30.19921875" bestFit="1" customWidth="1"/>
    <col min="8" max="8" width="30.19921875" customWidth="1"/>
    <col min="9" max="9" width="7" customWidth="1"/>
    <col min="10" max="10" width="30.19921875" bestFit="1" customWidth="1"/>
    <col min="11" max="11" width="10.3984375" bestFit="1" customWidth="1"/>
  </cols>
  <sheetData>
    <row r="1" spans="1:11" x14ac:dyDescent="0.3">
      <c r="A1" s="1" t="s">
        <v>4</v>
      </c>
      <c r="B1" s="1" t="s">
        <v>5</v>
      </c>
      <c r="D1" s="1" t="s">
        <v>4</v>
      </c>
      <c r="E1" s="1" t="s">
        <v>5</v>
      </c>
      <c r="G1" s="9" t="s">
        <v>2106</v>
      </c>
      <c r="H1" s="9"/>
      <c r="J1" s="9" t="s">
        <v>2113</v>
      </c>
    </row>
    <row r="2" spans="1:11" x14ac:dyDescent="0.3">
      <c r="A2" t="s">
        <v>20</v>
      </c>
      <c r="B2">
        <v>158</v>
      </c>
      <c r="D2" t="s">
        <v>14</v>
      </c>
      <c r="E2">
        <v>0</v>
      </c>
      <c r="G2" t="s">
        <v>2107</v>
      </c>
      <c r="H2" s="11">
        <f>AVERAGE($B:$B)</f>
        <v>851.14690265486729</v>
      </c>
      <c r="J2" t="s">
        <v>2107</v>
      </c>
      <c r="K2" s="11">
        <f>AVERAGE($E:$E)</f>
        <v>585.61538461538464</v>
      </c>
    </row>
    <row r="3" spans="1:11" x14ac:dyDescent="0.3">
      <c r="A3" t="s">
        <v>20</v>
      </c>
      <c r="B3">
        <v>1425</v>
      </c>
      <c r="D3" t="s">
        <v>14</v>
      </c>
      <c r="E3">
        <v>24</v>
      </c>
      <c r="G3" t="s">
        <v>2108</v>
      </c>
      <c r="H3" s="11">
        <f>MEDIAN($B:$B)</f>
        <v>201</v>
      </c>
      <c r="J3" t="s">
        <v>2108</v>
      </c>
      <c r="K3" s="11">
        <f>MEDIAN($E:$E)</f>
        <v>114.5</v>
      </c>
    </row>
    <row r="4" spans="1:11" x14ac:dyDescent="0.3">
      <c r="A4" t="s">
        <v>20</v>
      </c>
      <c r="B4">
        <v>174</v>
      </c>
      <c r="D4" t="s">
        <v>14</v>
      </c>
      <c r="E4">
        <v>53</v>
      </c>
      <c r="G4" t="s">
        <v>2109</v>
      </c>
      <c r="H4" s="11">
        <f>MIN($B:$B)</f>
        <v>16</v>
      </c>
      <c r="J4" t="s">
        <v>2109</v>
      </c>
      <c r="K4" s="11">
        <f>MIN($E:$E)</f>
        <v>0</v>
      </c>
    </row>
    <row r="5" spans="1:11" x14ac:dyDescent="0.3">
      <c r="A5" t="s">
        <v>20</v>
      </c>
      <c r="B5">
        <v>227</v>
      </c>
      <c r="D5" t="s">
        <v>14</v>
      </c>
      <c r="E5">
        <v>18</v>
      </c>
      <c r="G5" t="s">
        <v>2110</v>
      </c>
      <c r="H5" s="11">
        <f>MAX($B:$B)</f>
        <v>7295</v>
      </c>
      <c r="J5" t="s">
        <v>2110</v>
      </c>
      <c r="K5" s="11">
        <f>MAX($E:$E)</f>
        <v>6080</v>
      </c>
    </row>
    <row r="6" spans="1:11" x14ac:dyDescent="0.3">
      <c r="A6" t="s">
        <v>20</v>
      </c>
      <c r="B6">
        <v>220</v>
      </c>
      <c r="D6" t="s">
        <v>14</v>
      </c>
      <c r="E6">
        <v>44</v>
      </c>
      <c r="G6" t="s">
        <v>2112</v>
      </c>
      <c r="H6" s="11">
        <f>_xlfn.VAR.P($B:$B)</f>
        <v>1603373.7324019109</v>
      </c>
      <c r="J6" t="s">
        <v>2112</v>
      </c>
      <c r="K6" s="11">
        <f>_xlfn.VAR.P($E:$E)</f>
        <v>921574.68174133555</v>
      </c>
    </row>
    <row r="7" spans="1:11" x14ac:dyDescent="0.3">
      <c r="A7" t="s">
        <v>20</v>
      </c>
      <c r="B7">
        <v>98</v>
      </c>
      <c r="D7" t="s">
        <v>14</v>
      </c>
      <c r="E7">
        <v>27</v>
      </c>
      <c r="G7" t="s">
        <v>2111</v>
      </c>
      <c r="H7" s="11">
        <f>_xlfn.STDEV.P($B:$B)</f>
        <v>1266.2439466397898</v>
      </c>
      <c r="J7" t="s">
        <v>2111</v>
      </c>
      <c r="K7" s="11">
        <f>_xlfn.STDEV.P($E:$E)</f>
        <v>959.98681331637863</v>
      </c>
    </row>
    <row r="8" spans="1:11" x14ac:dyDescent="0.3">
      <c r="A8" t="s">
        <v>20</v>
      </c>
      <c r="B8">
        <v>100</v>
      </c>
      <c r="D8" t="s">
        <v>14</v>
      </c>
      <c r="E8">
        <v>55</v>
      </c>
    </row>
    <row r="9" spans="1:11" x14ac:dyDescent="0.3">
      <c r="A9" t="s">
        <v>20</v>
      </c>
      <c r="B9">
        <v>1249</v>
      </c>
      <c r="D9" t="s">
        <v>14</v>
      </c>
      <c r="E9">
        <v>200</v>
      </c>
    </row>
    <row r="10" spans="1:11" x14ac:dyDescent="0.3">
      <c r="A10" t="s">
        <v>20</v>
      </c>
      <c r="B10">
        <v>1396</v>
      </c>
      <c r="D10" t="s">
        <v>14</v>
      </c>
      <c r="E10">
        <v>452</v>
      </c>
    </row>
    <row r="11" spans="1:11" x14ac:dyDescent="0.3">
      <c r="A11" t="s">
        <v>20</v>
      </c>
      <c r="B11">
        <v>890</v>
      </c>
      <c r="D11" t="s">
        <v>14</v>
      </c>
      <c r="E11">
        <v>674</v>
      </c>
    </row>
    <row r="12" spans="1:11" x14ac:dyDescent="0.3">
      <c r="A12" t="s">
        <v>20</v>
      </c>
      <c r="B12">
        <v>142</v>
      </c>
      <c r="D12" t="s">
        <v>14</v>
      </c>
      <c r="E12">
        <v>558</v>
      </c>
    </row>
    <row r="13" spans="1:11" x14ac:dyDescent="0.3">
      <c r="A13" t="s">
        <v>20</v>
      </c>
      <c r="B13">
        <v>2673</v>
      </c>
      <c r="D13" t="s">
        <v>14</v>
      </c>
      <c r="E13">
        <v>15</v>
      </c>
    </row>
    <row r="14" spans="1:11" x14ac:dyDescent="0.3">
      <c r="A14" t="s">
        <v>20</v>
      </c>
      <c r="B14">
        <v>163</v>
      </c>
      <c r="D14" t="s">
        <v>14</v>
      </c>
      <c r="E14">
        <v>2307</v>
      </c>
    </row>
    <row r="15" spans="1:11" x14ac:dyDescent="0.3">
      <c r="A15" t="s">
        <v>20</v>
      </c>
      <c r="B15">
        <v>2220</v>
      </c>
      <c r="D15" t="s">
        <v>14</v>
      </c>
      <c r="E15">
        <v>88</v>
      </c>
    </row>
    <row r="16" spans="1:11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048142:A1048576">
    <cfRule type="containsText" dxfId="23" priority="13" operator="containsText" text="live">
      <formula>NOT(ISERROR(SEARCH("live",A1048142)))</formula>
    </cfRule>
    <cfRule type="containsText" dxfId="22" priority="14" operator="containsText" text="canceled">
      <formula>NOT(ISERROR(SEARCH("canceled",A1048142)))</formula>
    </cfRule>
    <cfRule type="containsText" dxfId="21" priority="15" operator="containsText" text="successful">
      <formula>NOT(ISERROR(SEARCH("successful",A1048142)))</formula>
    </cfRule>
    <cfRule type="containsText" dxfId="20" priority="16" operator="containsText" text="failed">
      <formula>NOT(ISERROR(SEARCH("failed",A1048142)))</formula>
    </cfRule>
  </conditionalFormatting>
  <conditionalFormatting sqref="D1:D1047940">
    <cfRule type="containsText" dxfId="11" priority="5" operator="containsText" text="live">
      <formula>NOT(ISERROR(SEARCH("live",D1)))</formula>
    </cfRule>
    <cfRule type="containsText" dxfId="10" priority="6" operator="containsText" text="canceled">
      <formula>NOT(ISERROR(SEARCH("canceled",D1)))</formula>
    </cfRule>
    <cfRule type="containsText" dxfId="9" priority="7" operator="containsText" text="successful">
      <formula>NOT(ISERROR(SEARCH("successful",D1)))</formula>
    </cfRule>
    <cfRule type="containsText" dxfId="8" priority="8" operator="containsText" text="failed">
      <formula>NOT(ISERROR(SEARCH("failed",D1)))</formula>
    </cfRule>
  </conditionalFormatting>
  <conditionalFormatting sqref="A1:A1048141">
    <cfRule type="containsText" dxfId="3" priority="1" operator="containsText" text="live">
      <formula>NOT(ISERROR(SEARCH("live",A1)))</formula>
    </cfRule>
    <cfRule type="containsText" dxfId="2" priority="2" operator="containsText" text="canceled">
      <formula>NOT(ISERROR(SEARCH("canceled",A1)))</formula>
    </cfRule>
    <cfRule type="containsText" dxfId="1" priority="3" operator="containsText" text="successful">
      <formula>NOT(ISERROR(SEARCH("successful",A1)))</formula>
    </cfRule>
    <cfRule type="containsText" dxfId="0" priority="4" operator="containsText" text="failed">
      <formula>NOT(ISERROR(SEARCH("failed",A1)))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LaManna</cp:lastModifiedBy>
  <dcterms:created xsi:type="dcterms:W3CDTF">2021-09-29T18:52:28Z</dcterms:created>
  <dcterms:modified xsi:type="dcterms:W3CDTF">2023-05-08T00:48:05Z</dcterms:modified>
</cp:coreProperties>
</file>