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L2" i="13" l="1"/>
  <c r="H2" i="13"/>
  <c r="F2" i="13"/>
  <c r="G2" i="13"/>
  <c r="B8" i="12" l="1"/>
  <c r="H176" i="2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B5" i="12" l="1"/>
  <c r="K114" i="7"/>
  <c r="J114" i="7"/>
  <c r="H114" i="7"/>
  <c r="F181" i="2"/>
  <c r="F180" i="2"/>
  <c r="F179" i="2"/>
  <c r="F178" i="2"/>
  <c r="B12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G176" i="2"/>
  <c r="F176" i="2"/>
  <c r="K158" i="2"/>
  <c r="G158" i="2"/>
  <c r="J158" i="2"/>
  <c r="H158" i="2"/>
  <c r="G115" i="7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<sst xmlns="http://schemas.openxmlformats.org/spreadsheetml/2006/main" count="651" uniqueCount="148">
  <si>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</si>
  <si>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</si>
  <si>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</si>
  <si>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</si>
  <si>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</si>
  <si>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</si>
  <si>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</si>
  <si>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</si>
  <si>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</si>
  <si>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</si>
  <si>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</si>
  <si>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</si>
  <si>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</si>
  <si>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</si>
  <si>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</si>
  <si>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</si>
  <si>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</si>
  <si>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</si>
  <si>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</si>
  <si>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</si>
  <si>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</si>
  <si>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</si>
  <si>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</si>
  <si>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</si>
  <si>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</si>
  <si>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</si>
  <si>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</si>
  <si>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</si>
  <si>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</si>
  <si>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</si>
  <si>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</si>
  <si>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</si>
  <si>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</si>
  <si>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</si>
  <si>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</si>
  <si>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</si>
  <si>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</si>
  <si>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</si>
  <si>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</si>
  <si>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</si>
  <si>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</si>
  <si>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</si>
  <si>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</si>
  <si>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</si>
  <si>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</si>
  <si>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</si>
  <si>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</si>
  <si>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</si>
  <si>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</si>
  <si>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</si>
  <si>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</si>
  <si>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</si>
  <si>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</si>
  <si>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</si>
  <si>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</si>
  <si>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</si>
  <si>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</si>
  <si>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</si>
  <si>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</si>
  <si>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</si>
  <si>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</si>
  <si>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</si>
  <si>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</si>
  <si>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</si>
  <si>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</si>
  <si>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</si>
  <si>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</si>
  <si>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</si>
  <si>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</si>
  <si>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</si>
  <si>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</si>
  <si>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</si>
  <si>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</si>
  <si>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</si>
  <si>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</si>
  <si>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</si>
  <si>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</si>
  <si>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</si>
  <si>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</si>
  <si>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</si>
  <si>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</si>
  <si>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</si>
  <si>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</si>
  <si>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</si>
  <si>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</si>
  <si>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</si>
  <si>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</si>
  <si>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</si>
  <si>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</si>
  <si>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</si>
  <si>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</si>
  <si>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</si>
  <si>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</si>
  <si>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</si>
  <si>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</si>
  <si>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</si>
  <si>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</si>
  <si>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</si>
  <si>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</si>
  <si>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</si>
  <si>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</si>
  <si>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</si>
  <si>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</si>
  <si>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</si>
  <si>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</si>
  <si>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</si>
  <si>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</si>
  <si>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</si>
  <si>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</si>
  <si>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</si>
  <si>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</si>
  <si>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</si>
  <si>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</si>
  <si>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</si>
  <si>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</si>
  <si>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</si>
  <si>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</si>
  <si>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</si>
  <si>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</si>
  <si>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</si>
  <si>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</si>
  <si>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</si>
  <si>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</si>
  <si>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</si>
  <si>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</si>
  <si>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</si>
  <si>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</si>
  <si>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</si>
  <si>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</si>
  <si>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</si>
  <si>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</si>
  <si>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</si>
  <si>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</si>
  <si>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</si>
  <si>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</si>
  <si>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</si>
  <si>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</si>
  <si>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招财宝-&gt;保险</t>
    <phoneticPr fontId="1" type="noConversion"/>
  </si>
  <si>
    <t>招财宝-&gt;个人贷</t>
    <phoneticPr fontId="1" type="noConversion"/>
  </si>
  <si>
    <t>招财宝-&gt;其他</t>
    <phoneticPr fontId="1" type="noConversion"/>
  </si>
  <si>
    <t>余额宝</t>
    <phoneticPr fontId="1" type="noConversion"/>
  </si>
  <si>
    <t>钱大掌柜</t>
    <phoneticPr fontId="1" type="noConversion"/>
  </si>
  <si>
    <t>陆金所-票据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</si>
  <si>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</si>
  <si>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</si>
  <si>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</si>
  <si>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</si>
  <si>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稳盈-变现通 1510020006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</si>
</sst>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H176" sqref="H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2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f t="shared" ref="G176" si="256">E176+11</f>
        <v>42264</v>
      </c>
      <c r="H176">
        <f>1449-1.44*2</f>
        <v>1446.12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7">E177+1</f>
        <v>42264</v>
      </c>
      <c r="G177" s="5">
        <v>42276</v>
      </c>
      <c r="H177">
        <f>1000-2+9058.63</f>
        <v>10056.629999999999</v>
      </c>
      <c r="J177">
        <f t="shared" ref="J177" si="258">ROUND((H177-D177)/D177*365/(G177-E177)*100,2)</f>
        <v>15.9</v>
      </c>
      <c r="K177">
        <f t="shared" ref="K177" si="259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0">E178+1</f>
        <v>42265</v>
      </c>
      <c r="G178" s="5">
        <v>42276</v>
      </c>
      <c r="H178">
        <f>1372.94-1.37*2</f>
        <v>1370.2</v>
      </c>
      <c r="J178">
        <f t="shared" ref="J178" si="261">ROUND((H178-D178)/D178*365/(G178-E178)*100,2)</f>
        <v>14.57</v>
      </c>
      <c r="K178">
        <f t="shared" ref="K178" si="262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3">E179+1</f>
        <v>42265</v>
      </c>
      <c r="G179" s="5">
        <v>42269</v>
      </c>
      <c r="H179">
        <f>1009.19-2</f>
        <v>1007.19</v>
      </c>
      <c r="J179">
        <f t="shared" ref="J179:J181" si="264">ROUND((H179-D179)/D179*365/(G179-E179)*100,2)</f>
        <v>8.64</v>
      </c>
      <c r="K179">
        <f t="shared" ref="K179:K181" si="265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3"/>
        <v>42265</v>
      </c>
      <c r="G180" s="5">
        <v>42269</v>
      </c>
      <c r="H180">
        <f>5032.04-5.03*2</f>
        <v>5021.9799999999996</v>
      </c>
      <c r="J180">
        <f t="shared" si="264"/>
        <v>10.16</v>
      </c>
      <c r="K180">
        <f t="shared" si="265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3"/>
        <v>42265</v>
      </c>
      <c r="G181" s="5">
        <v>42276</v>
      </c>
      <c r="H181">
        <f>7975.2-7.97*2</f>
        <v>7959.26</v>
      </c>
      <c r="J181">
        <f t="shared" si="264"/>
        <v>15.34</v>
      </c>
      <c r="K181">
        <f t="shared" si="265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I114" sqref="I11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4">
        <f t="shared" ref="G115" si="217">E115+11</f>
        <v>42264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7" sqref="A7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20000</v>
      </c>
    </row>
    <row r="2" spans="1:2" x14ac:dyDescent="0.15">
      <c r="A2" t="s">
        <v>125</v>
      </c>
      <c r="B2">
        <v>0</v>
      </c>
    </row>
    <row r="3" spans="1:2" x14ac:dyDescent="0.15">
      <c r="A3" t="s">
        <v>126</v>
      </c>
      <c r="B3">
        <v>117</v>
      </c>
    </row>
    <row r="4" spans="1:2" x14ac:dyDescent="0.15">
      <c r="A4" t="s">
        <v>118</v>
      </c>
      <c r="B4">
        <v>4000</v>
      </c>
    </row>
    <row r="5" spans="1:2" x14ac:dyDescent="0.15">
      <c r="A5" t="s">
        <v>132</v>
      </c>
      <c r="B5">
        <f>21868.09</f>
        <v>21868.09</v>
      </c>
    </row>
    <row r="6" spans="1:2" x14ac:dyDescent="0.15">
      <c r="A6" t="s">
        <v>147</v>
      </c>
      <c r="B6">
        <v>10000</v>
      </c>
    </row>
    <row r="7" spans="1:2" x14ac:dyDescent="0.15">
      <c r="A7" t="s">
        <v>133</v>
      </c>
      <c r="B7">
        <v>37</v>
      </c>
    </row>
    <row r="8" spans="1:2" x14ac:dyDescent="0.15">
      <c r="A8" s="2" t="s">
        <v>134</v>
      </c>
      <c r="B8">
        <f>-4989+2000+61.01+13</f>
        <v>-2914.99</v>
      </c>
    </row>
    <row r="9" spans="1:2" x14ac:dyDescent="0.15">
      <c r="A9" s="2" t="s">
        <v>135</v>
      </c>
      <c r="B9">
        <v>-12</v>
      </c>
    </row>
    <row r="12" spans="1:2" x14ac:dyDescent="0.15">
      <c r="A12" t="s">
        <v>127</v>
      </c>
      <c r="B12">
        <f>SUM(B1:B11)</f>
        <v>53095.1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12" x14ac:dyDescent="0.15">
      <c r="A1" t="s">
        <v>136</v>
      </c>
      <c r="B1" t="s">
        <v>137</v>
      </c>
      <c r="C1" t="s">
        <v>138</v>
      </c>
      <c r="D1" t="s">
        <v>139</v>
      </c>
      <c r="E1" t="s">
        <v>142</v>
      </c>
      <c r="F1" t="s">
        <v>143</v>
      </c>
      <c r="G1" t="s">
        <v>144</v>
      </c>
      <c r="H1" t="s">
        <v>145</v>
      </c>
      <c r="I1" t="s">
        <v>140</v>
      </c>
      <c r="J1" t="s">
        <v>141</v>
      </c>
      <c r="K1" t="s">
        <v>146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0</v>
      </c>
      <c r="E2">
        <v>20000</v>
      </c>
      <c r="F2">
        <f>10000-2914.99</f>
        <v>7085.01</v>
      </c>
      <c r="G2">
        <f>21868.09</f>
        <v>21868.09</v>
      </c>
      <c r="H2">
        <f>29-8</f>
        <v>21</v>
      </c>
      <c r="I2">
        <v>0</v>
      </c>
      <c r="J2">
        <v>0</v>
      </c>
      <c r="K2">
        <v>0</v>
      </c>
      <c r="L2">
        <f>SUM(B2:K2)</f>
        <v>53091.100000000006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2015-10-02T14:12:38Z</dcterms:modified>
</cp:coreProperties>
</file>