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K186" i="2" l="1"/>
  <c r="J186" i="2"/>
  <c r="K184" i="2"/>
  <c r="J184" i="2"/>
  <c r="H184" i="2"/>
  <c r="H2" i="12"/>
  <c r="H186" i="2"/>
  <c r="K118" i="7"/>
  <c r="J118" i="7"/>
  <c r="H118" i="7"/>
  <c r="G189" i="2" l="1"/>
  <c r="F189" i="2"/>
  <c r="K183" i="2"/>
  <c r="J183" i="2"/>
  <c r="H183" i="2"/>
  <c r="G188" i="2" l="1"/>
  <c r="F188" i="2"/>
  <c r="G120" i="7"/>
  <c r="F120" i="7"/>
  <c r="K117" i="7"/>
  <c r="J117" i="7"/>
  <c r="H117" i="7"/>
  <c r="K106" i="7" l="1"/>
  <c r="J106" i="7"/>
  <c r="H106" i="7"/>
  <c r="G187" i="2" l="1"/>
  <c r="F187" i="2"/>
  <c r="G119" i="7"/>
  <c r="F119" i="7"/>
  <c r="K116" i="7"/>
  <c r="J116" i="7"/>
  <c r="H116" i="7"/>
  <c r="G186" i="2" l="1"/>
  <c r="F186" i="2"/>
  <c r="G185" i="2" l="1"/>
  <c r="F185" i="2"/>
  <c r="K182" i="2"/>
  <c r="J182" i="2"/>
  <c r="H182" i="2"/>
  <c r="F118" i="7" l="1"/>
  <c r="F184" i="2"/>
  <c r="G183" i="2" l="1"/>
  <c r="F183" i="2"/>
  <c r="G117" i="7" l="1"/>
  <c r="F117" i="7"/>
  <c r="I5" i="13" l="1"/>
  <c r="F7" i="12"/>
  <c r="D7" i="12"/>
  <c r="J7" i="12"/>
  <c r="H7" i="12"/>
  <c r="B7" i="12"/>
  <c r="D3" i="13"/>
  <c r="D2" i="13"/>
  <c r="B4" i="13"/>
  <c r="B2" i="13"/>
  <c r="B8" i="12" l="1"/>
  <c r="G116" i="7"/>
  <c r="F116" i="7"/>
  <c r="F182" i="2" l="1"/>
  <c r="G182" i="2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<sst xmlns="http://schemas.openxmlformats.org/spreadsheetml/2006/main" count="667" uniqueCount="149">
  <si>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</si>
  <si>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</si>
  <si>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</si>
  <si>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</si>
  <si>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</si>
  <si>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</si>
  <si>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</si>
  <si>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</si>
  <si>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</si>
  <si>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</si>
  <si>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</si>
  <si>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</si>
  <si>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</si>
  <si>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</si>
  <si>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</si>
  <si>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</si>
  <si>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</si>
  <si>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</si>
  <si>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</si>
  <si>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</si>
  <si>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</si>
  <si>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</si>
  <si>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</si>
  <si>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</si>
  <si>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</si>
  <si>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</si>
  <si>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</si>
  <si>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</si>
  <si>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</si>
  <si>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</si>
  <si>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</si>
  <si>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</si>
  <si>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</si>
  <si>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</si>
  <si>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</si>
  <si>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</si>
  <si>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</si>
  <si>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</si>
  <si>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</si>
  <si>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</si>
  <si>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</si>
  <si>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</si>
  <si>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</si>
  <si>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</si>
  <si>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</si>
  <si>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</si>
  <si>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</si>
  <si>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</si>
  <si>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</si>
  <si>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</si>
  <si>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</si>
  <si>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</si>
  <si>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</si>
  <si>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</si>
  <si>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</si>
  <si>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</si>
  <si>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</si>
  <si>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</si>
  <si>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</si>
  <si>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</si>
  <si>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</si>
  <si>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</si>
  <si>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</si>
  <si>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</si>
  <si>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</si>
  <si>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</si>
  <si>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</si>
  <si>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</si>
  <si>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</si>
  <si>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</si>
  <si>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</si>
  <si>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</si>
  <si>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</si>
  <si>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</si>
  <si>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</si>
  <si>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</si>
  <si>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</si>
  <si>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</si>
  <si>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</si>
  <si>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</si>
  <si>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</si>
  <si>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</si>
  <si>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</si>
  <si>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</si>
  <si>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</si>
  <si>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</si>
  <si>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</si>
  <si>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</si>
  <si>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</si>
  <si>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</si>
  <si>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</si>
  <si>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</si>
  <si>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</si>
  <si>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</si>
  <si>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</si>
  <si>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</si>
  <si>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</si>
  <si>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</si>
  <si>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</si>
  <si>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</si>
  <si>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</si>
  <si>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</si>
  <si>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</si>
  <si>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</si>
  <si>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</si>
  <si>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</si>
  <si>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</si>
  <si>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</si>
  <si>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</si>
  <si>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</si>
  <si>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</si>
  <si>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</si>
  <si>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</si>
  <si>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</si>
  <si>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</si>
  <si>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</si>
  <si>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</si>
  <si>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</si>
  <si>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</si>
  <si>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</si>
  <si>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</si>
  <si>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</si>
  <si>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</si>
  <si>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</si>
  <si>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余额宝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</si>
  <si>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</si>
  <si>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</si>
  <si>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</si>
  <si>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</si>
  <si>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</si>
  <si>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</si>
  <si>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</si>
  <si>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</si>
  <si>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</si>
  <si>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活期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</si>
  <si>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</si>
  <si>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</si>
  <si>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保险</t>
    <phoneticPr fontId="1" type="noConversion"/>
  </si>
  <si>
    <t>招财宝</t>
    <phoneticPr fontId="1" type="noConversion"/>
  </si>
  <si>
    <t>陆金所-&gt;P2P/变现通</t>
  </si>
  <si>
    <t>陆金所-&gt;P2P/变现通</t>
    <phoneticPr fontId="1" type="noConversion"/>
  </si>
  <si>
    <t>陆金所-&gt;余额/零活宝</t>
    <phoneticPr fontId="1" type="noConversion"/>
  </si>
  <si>
    <t>招财宝</t>
    <phoneticPr fontId="1" type="noConversion"/>
  </si>
  <si>
    <t>余额宝</t>
    <phoneticPr fontId="1" type="noConversion"/>
  </si>
  <si>
    <t>活期</t>
    <phoneticPr fontId="1" type="noConversion"/>
  </si>
  <si>
    <t>合计</t>
    <phoneticPr fontId="1" type="noConversion"/>
  </si>
  <si>
    <t>中新大东方恒大稳盈2号</t>
    <phoneticPr fontId="1" type="noConversion"/>
  </si>
  <si>
    <t>小计</t>
    <phoneticPr fontId="1" type="noConversion"/>
  </si>
  <si>
    <t>陆金所-保险/票据/基金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</si>
</sst>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" fontId="4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tabSelected="1"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G185" sqref="G185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126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127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128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129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135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5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135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5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135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5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2" t="s">
        <v>135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</row>
    <row r="186" spans="1:11" x14ac:dyDescent="0.15">
      <c r="A186" s="3" t="s">
        <v>135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5">
        <f t="shared" si="268"/>
        <v>42359</v>
      </c>
      <c r="H186">
        <f>10114.97-10.11*2</f>
        <v>10094.75</v>
      </c>
      <c r="J186">
        <f t="shared" ref="J186" si="275">ROUND((H186-D186)/D186*365/(G186-E186)*100,2)</f>
        <v>31.44</v>
      </c>
      <c r="K186">
        <f t="shared" ref="K186" si="276">H186+I186-D186</f>
        <v>94.75</v>
      </c>
    </row>
    <row r="187" spans="1:11" x14ac:dyDescent="0.15">
      <c r="A187" s="2" t="s">
        <v>135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</row>
    <row r="188" spans="1:11" x14ac:dyDescent="0.15">
      <c r="A188" s="2" t="s">
        <v>135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77">E188+1</f>
        <v>42355</v>
      </c>
      <c r="G188" s="4">
        <f t="shared" ref="G188" si="278">E188+11</f>
        <v>42365</v>
      </c>
    </row>
    <row r="189" spans="1:11" x14ac:dyDescent="0.15">
      <c r="A189" s="2" t="s">
        <v>135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79">E189+1</f>
        <v>42356</v>
      </c>
      <c r="G189" s="4">
        <f t="shared" ref="G189" si="280">E189+11</f>
        <v>42366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18" sqref="H118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5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5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5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5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5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5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5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5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5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5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135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5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135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5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135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5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2" t="s">
        <v>135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</row>
    <row r="120" spans="1:11" x14ac:dyDescent="0.15">
      <c r="A120" s="2" t="s">
        <v>135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6">E120+1</f>
        <v>42355</v>
      </c>
      <c r="G120" s="4">
        <f>E120+11</f>
        <v>42365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2" sqref="A2:B3"/>
    </sheetView>
  </sheetViews>
  <sheetFormatPr defaultRowHeight="13.5" x14ac:dyDescent="0.15"/>
  <cols>
    <col min="1" max="1" width="22.5" bestFit="1" customWidth="1"/>
    <col min="2" max="2" width="10.25" customWidth="1"/>
    <col min="3" max="3" width="13" customWidth="1"/>
    <col min="4" max="6" width="12.625" customWidth="1"/>
    <col min="7" max="7" width="7.125" bestFit="1" customWidth="1"/>
    <col min="8" max="8" width="11.5" customWidth="1"/>
    <col min="9" max="9" width="7.25" customWidth="1"/>
    <col min="10" max="10" width="11.625" customWidth="1"/>
  </cols>
  <sheetData>
    <row r="1" spans="1:10" x14ac:dyDescent="0.15">
      <c r="A1" s="7" t="s">
        <v>142</v>
      </c>
      <c r="B1" s="7"/>
      <c r="C1" s="7" t="s">
        <v>148</v>
      </c>
      <c r="D1" s="7"/>
      <c r="E1" s="7" t="s">
        <v>139</v>
      </c>
      <c r="F1" s="7"/>
      <c r="G1" s="7" t="s">
        <v>143</v>
      </c>
      <c r="H1" s="7"/>
      <c r="I1" s="7" t="s">
        <v>144</v>
      </c>
      <c r="J1" s="7"/>
    </row>
    <row r="2" spans="1:10" ht="14.25" x14ac:dyDescent="0.15">
      <c r="A2" t="s">
        <v>146</v>
      </c>
      <c r="B2">
        <v>13000</v>
      </c>
      <c r="C2" t="s">
        <v>137</v>
      </c>
      <c r="D2">
        <v>10000</v>
      </c>
      <c r="G2" t="s">
        <v>124</v>
      </c>
      <c r="H2">
        <f>5473.23</f>
        <v>5473.23</v>
      </c>
      <c r="I2" t="s">
        <v>134</v>
      </c>
      <c r="J2" s="6">
        <v>0</v>
      </c>
    </row>
    <row r="3" spans="1:10" x14ac:dyDescent="0.15">
      <c r="A3" t="s">
        <v>146</v>
      </c>
      <c r="B3">
        <v>30000</v>
      </c>
    </row>
    <row r="5" spans="1:10" x14ac:dyDescent="0.15">
      <c r="C5" s="2"/>
    </row>
    <row r="6" spans="1:10" x14ac:dyDescent="0.15">
      <c r="C6" s="2"/>
    </row>
    <row r="7" spans="1:10" x14ac:dyDescent="0.15">
      <c r="A7" t="s">
        <v>147</v>
      </c>
      <c r="B7">
        <f>SUM(B2:B3)</f>
        <v>43000</v>
      </c>
      <c r="C7" t="s">
        <v>147</v>
      </c>
      <c r="D7">
        <f>SUM(D2:D4)</f>
        <v>10000</v>
      </c>
      <c r="E7" t="s">
        <v>147</v>
      </c>
      <c r="F7">
        <f>SUM(F2:F4)</f>
        <v>0</v>
      </c>
      <c r="G7" t="s">
        <v>147</v>
      </c>
      <c r="H7">
        <f>SUM(H2:H4)</f>
        <v>5473.23</v>
      </c>
      <c r="I7" t="s">
        <v>147</v>
      </c>
      <c r="J7">
        <f>SUM(J2:J4)</f>
        <v>0</v>
      </c>
    </row>
    <row r="8" spans="1:10" x14ac:dyDescent="0.15">
      <c r="A8" t="s">
        <v>145</v>
      </c>
      <c r="B8">
        <f>B7+D7+F7+H7+J7</f>
        <v>58473.229999999996</v>
      </c>
    </row>
  </sheetData>
  <mergeCells count="5">
    <mergeCell ref="A1:B1"/>
    <mergeCell ref="C1:D1"/>
    <mergeCell ref="G1:H1"/>
    <mergeCell ref="I1:J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5" sqref="I5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130</v>
      </c>
      <c r="B1" t="s">
        <v>138</v>
      </c>
      <c r="C1" t="s">
        <v>136</v>
      </c>
      <c r="D1" t="s">
        <v>140</v>
      </c>
      <c r="E1" t="s">
        <v>141</v>
      </c>
      <c r="F1" t="s">
        <v>131</v>
      </c>
      <c r="G1" t="s">
        <v>132</v>
      </c>
      <c r="H1" t="s">
        <v>133</v>
      </c>
      <c r="I1" t="s">
        <v>125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2015-12-21T02:25:25Z</dcterms:modified>
</cp:coreProperties>
</file>