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G116" i="7" l="1"/>
  <c r="F116" i="7"/>
  <c r="B2" i="12"/>
  <c r="F182" i="2" l="1"/>
  <c r="G182" i="2"/>
  <c r="F4" i="13" l="1"/>
  <c r="B5" i="12"/>
  <c r="L4" i="13" l="1"/>
  <c r="L3" i="13" l="1"/>
  <c r="F3" i="13"/>
  <c r="K115" i="7" l="1"/>
  <c r="J115" i="7"/>
  <c r="H115" i="7"/>
  <c r="K176" i="2" l="1"/>
  <c r="J176" i="2"/>
  <c r="H176" i="2"/>
  <c r="G2" i="13" l="1"/>
  <c r="E2" i="13"/>
  <c r="L2" i="13" s="1"/>
  <c r="F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<sst xmlns="http://schemas.openxmlformats.org/spreadsheetml/2006/main" count="657" uniqueCount="154">
  <si>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</si>
  <si>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</si>
  <si>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</si>
  <si>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</si>
  <si>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</si>
  <si>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</si>
  <si>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</si>
  <si>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</si>
  <si>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</si>
  <si>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</si>
  <si>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</si>
  <si>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</si>
  <si>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</si>
  <si>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</si>
  <si>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</si>
  <si>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</si>
  <si>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</si>
  <si>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</si>
  <si>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</si>
  <si>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</si>
  <si>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</si>
  <si>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</si>
  <si>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</si>
  <si>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</si>
  <si>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</si>
  <si>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</si>
  <si>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</si>
  <si>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</si>
  <si>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</si>
  <si>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</si>
  <si>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</si>
  <si>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</si>
  <si>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</si>
  <si>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</si>
  <si>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</si>
  <si>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</si>
  <si>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</si>
  <si>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</si>
  <si>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</si>
  <si>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</si>
  <si>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</si>
  <si>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</si>
  <si>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</si>
  <si>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</si>
  <si>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</si>
  <si>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</si>
  <si>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</si>
  <si>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</si>
  <si>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</si>
  <si>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</si>
  <si>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</si>
  <si>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</si>
  <si>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</si>
  <si>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</si>
  <si>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</si>
  <si>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</si>
  <si>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</si>
  <si>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</si>
  <si>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</si>
  <si>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</si>
  <si>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</si>
  <si>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</si>
  <si>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</si>
  <si>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</si>
  <si>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</si>
  <si>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</si>
  <si>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</si>
  <si>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</si>
  <si>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</si>
  <si>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</si>
  <si>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</si>
  <si>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</si>
  <si>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</si>
  <si>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</si>
  <si>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</si>
  <si>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</si>
  <si>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</si>
  <si>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</si>
  <si>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</si>
  <si>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</si>
  <si>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</si>
  <si>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</si>
  <si>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</si>
  <si>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</si>
  <si>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</si>
  <si>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</si>
  <si>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</si>
  <si>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</si>
  <si>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</si>
  <si>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</si>
  <si>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</si>
  <si>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</si>
  <si>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</si>
  <si>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</si>
  <si>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</si>
  <si>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</si>
  <si>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</si>
  <si>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</si>
  <si>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</si>
  <si>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</si>
  <si>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</si>
  <si>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</si>
  <si>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</si>
  <si>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</si>
  <si>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</si>
  <si>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</si>
  <si>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</si>
  <si>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</si>
  <si>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</si>
  <si>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</si>
  <si>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</si>
  <si>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</si>
  <si>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</si>
  <si>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</si>
  <si>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</si>
  <si>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</si>
  <si>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</si>
  <si>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</si>
  <si>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</si>
  <si>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</si>
  <si>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</si>
  <si>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</si>
  <si>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</si>
  <si>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</si>
  <si>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</si>
  <si>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</si>
  <si>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</si>
  <si>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</si>
  <si>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</si>
  <si>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</si>
  <si>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</si>
  <si>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</si>
  <si>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</si>
  <si>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</si>
  <si>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</si>
  <si>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</si>
  <si>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招财宝-&gt;个人贷</t>
    <phoneticPr fontId="1" type="noConversion"/>
  </si>
  <si>
    <t>余额宝</t>
    <phoneticPr fontId="1" type="noConversion"/>
  </si>
  <si>
    <t>钱大掌柜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</si>
  <si>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</si>
  <si>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</si>
  <si>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</si>
  <si>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</si>
  <si>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</si>
  <si>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</si>
  <si>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</si>
  <si>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</si>
  <si>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</si>
  <si>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</si>
  <si>
    <t>陆金所-&gt;零活宝</t>
    <phoneticPr fontId="1" type="noConversion"/>
  </si>
  <si>
    <t>招财宝-&gt;一手</t>
    <phoneticPr fontId="1" type="noConversion"/>
  </si>
  <si>
    <t>陆金所-票据/基金</t>
    <phoneticPr fontId="1" type="noConversion"/>
  </si>
  <si>
    <t>中新大东方恒大稳盈2号</t>
    <phoneticPr fontId="1" type="noConversion"/>
  </si>
  <si>
    <t>招财宝-保险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</si>
</sst>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2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A182" sqref="A182:G182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129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130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2" t="s">
        <v>152</v>
      </c>
      <c r="B182">
        <v>366</v>
      </c>
      <c r="C182">
        <v>6.5</v>
      </c>
      <c r="D182">
        <v>47000</v>
      </c>
      <c r="E182" s="1">
        <v>42337</v>
      </c>
      <c r="F182" s="1">
        <f>E182+1</f>
        <v>42338</v>
      </c>
      <c r="G182" s="4">
        <f>E182+11</f>
        <v>42348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G116" sqref="G11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>E114+1</f>
        <v>42254</v>
      </c>
      <c r="G114" s="5">
        <v>42267</v>
      </c>
      <c r="H114">
        <f>373.13-0.37*2</f>
        <v>372.39</v>
      </c>
      <c r="J114">
        <f t="shared" ref="J114" si="214">ROUND((H114-D114)/D114*365/(G114-E114)*100,2)</f>
        <v>16.84</v>
      </c>
      <c r="K114">
        <f t="shared" ref="K114" si="215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>E115+1</f>
        <v>42254</v>
      </c>
      <c r="G115" s="5">
        <v>42287</v>
      </c>
      <c r="H115">
        <f>4114.31-4.1*2</f>
        <v>4106.1100000000006</v>
      </c>
      <c r="J115">
        <f t="shared" ref="J115" si="216">ROUND((H115-D115)/D115*365/(G115-E115)*100,2)</f>
        <v>28.48</v>
      </c>
      <c r="K115">
        <f t="shared" ref="K115" si="217">H115-D115+I115</f>
        <v>106.11000000000058</v>
      </c>
    </row>
    <row r="116" spans="1:11" x14ac:dyDescent="0.15">
      <c r="A116" s="2" t="s">
        <v>152</v>
      </c>
      <c r="B116">
        <v>366</v>
      </c>
      <c r="C116">
        <v>6.5</v>
      </c>
      <c r="D116">
        <v>20000</v>
      </c>
      <c r="E116" s="1">
        <v>42338</v>
      </c>
      <c r="F116" s="1">
        <f>E116+1</f>
        <v>42339</v>
      </c>
      <c r="G116" s="4">
        <f>E116+11</f>
        <v>42349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153</v>
      </c>
      <c r="B1">
        <v>20000</v>
      </c>
    </row>
    <row r="2" spans="1:2" x14ac:dyDescent="0.15">
      <c r="A2" t="s">
        <v>124</v>
      </c>
      <c r="B2">
        <f>15323.94</f>
        <v>15323.94</v>
      </c>
    </row>
    <row r="3" spans="1:2" x14ac:dyDescent="0.15">
      <c r="A3" t="s">
        <v>125</v>
      </c>
      <c r="B3">
        <v>117</v>
      </c>
    </row>
    <row r="4" spans="1:2" x14ac:dyDescent="0.15">
      <c r="A4" t="s">
        <v>146</v>
      </c>
      <c r="B4">
        <v>0</v>
      </c>
    </row>
    <row r="5" spans="1:2" x14ac:dyDescent="0.15">
      <c r="A5" t="s">
        <v>131</v>
      </c>
      <c r="B5">
        <f>20720.27</f>
        <v>20720.27</v>
      </c>
    </row>
    <row r="6" spans="1:2" x14ac:dyDescent="0.15">
      <c r="A6" t="s">
        <v>145</v>
      </c>
      <c r="B6">
        <v>0</v>
      </c>
    </row>
    <row r="7" spans="1:2" x14ac:dyDescent="0.15">
      <c r="A7" t="s">
        <v>132</v>
      </c>
      <c r="B7">
        <v>0</v>
      </c>
    </row>
    <row r="8" spans="1:2" x14ac:dyDescent="0.15">
      <c r="A8" s="2" t="s">
        <v>133</v>
      </c>
      <c r="B8">
        <v>0</v>
      </c>
    </row>
    <row r="9" spans="1:2" x14ac:dyDescent="0.15">
      <c r="A9" s="2" t="s">
        <v>134</v>
      </c>
      <c r="B9">
        <v>0</v>
      </c>
    </row>
    <row r="10" spans="1:2" x14ac:dyDescent="0.15">
      <c r="A10" t="s">
        <v>143</v>
      </c>
      <c r="B10">
        <v>0</v>
      </c>
    </row>
    <row r="11" spans="1:2" x14ac:dyDescent="0.15">
      <c r="A11" t="s">
        <v>147</v>
      </c>
      <c r="B11">
        <v>0</v>
      </c>
    </row>
    <row r="12" spans="1:2" x14ac:dyDescent="0.15">
      <c r="A12" t="s">
        <v>144</v>
      </c>
      <c r="B12">
        <v>0</v>
      </c>
    </row>
    <row r="13" spans="1:2" x14ac:dyDescent="0.15">
      <c r="A13" t="s">
        <v>148</v>
      </c>
      <c r="B13">
        <v>0</v>
      </c>
    </row>
    <row r="15" spans="1:2" x14ac:dyDescent="0.15">
      <c r="A15" t="s">
        <v>126</v>
      </c>
      <c r="B15">
        <f>SUM(B1:B14)</f>
        <v>56161.210000000006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J4" sqref="J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15.25" bestFit="1" customWidth="1"/>
    <col min="4" max="4" width="17.375" bestFit="1" customWidth="1"/>
    <col min="5" max="5" width="15.25" bestFit="1" customWidth="1"/>
    <col min="6" max="6" width="12.375" bestFit="1" customWidth="1"/>
    <col min="7" max="7" width="13.125" bestFit="1" customWidth="1"/>
    <col min="8" max="8" width="15.25" bestFit="1" customWidth="1"/>
  </cols>
  <sheetData>
    <row r="1" spans="1:12" x14ac:dyDescent="0.15">
      <c r="A1" t="s">
        <v>135</v>
      </c>
      <c r="B1" t="s">
        <v>150</v>
      </c>
      <c r="C1" t="s">
        <v>136</v>
      </c>
      <c r="D1" t="s">
        <v>151</v>
      </c>
      <c r="E1" t="s">
        <v>139</v>
      </c>
      <c r="F1" t="s">
        <v>140</v>
      </c>
      <c r="G1" t="s">
        <v>141</v>
      </c>
      <c r="H1" t="s">
        <v>149</v>
      </c>
      <c r="I1" t="s">
        <v>137</v>
      </c>
      <c r="J1" t="s">
        <v>138</v>
      </c>
      <c r="K1" t="s">
        <v>142</v>
      </c>
      <c r="L1" t="s">
        <v>126</v>
      </c>
    </row>
    <row r="2" spans="1:12" x14ac:dyDescent="0.15">
      <c r="A2" s="1">
        <v>42278</v>
      </c>
      <c r="B2">
        <v>4000</v>
      </c>
      <c r="C2">
        <v>117</v>
      </c>
      <c r="D2">
        <v>20000</v>
      </c>
      <c r="E2">
        <f>10000-2914.99</f>
        <v>7085.01</v>
      </c>
      <c r="F2">
        <f>21868.09</f>
        <v>21868.09</v>
      </c>
      <c r="G2">
        <f>29-8</f>
        <v>21</v>
      </c>
      <c r="H2">
        <v>0</v>
      </c>
      <c r="I2">
        <v>0</v>
      </c>
      <c r="J2">
        <v>0</v>
      </c>
      <c r="K2">
        <v>0</v>
      </c>
      <c r="L2">
        <f>SUM(B2:K2)</f>
        <v>53091.100000000006</v>
      </c>
    </row>
    <row r="3" spans="1:12" x14ac:dyDescent="0.15">
      <c r="A3" s="1">
        <v>42305</v>
      </c>
      <c r="B3">
        <v>0</v>
      </c>
      <c r="C3">
        <v>117</v>
      </c>
      <c r="D3">
        <v>0</v>
      </c>
      <c r="E3">
        <v>1006.07</v>
      </c>
      <c r="F3">
        <f>21296.18</f>
        <v>21296.18</v>
      </c>
      <c r="G3">
        <v>0</v>
      </c>
      <c r="H3">
        <v>31191.34</v>
      </c>
      <c r="I3">
        <v>0</v>
      </c>
      <c r="J3">
        <v>0</v>
      </c>
      <c r="K3">
        <v>0</v>
      </c>
      <c r="L3">
        <f>SUM(B3:K3)</f>
        <v>53610.59</v>
      </c>
    </row>
    <row r="4" spans="1:12" x14ac:dyDescent="0.15">
      <c r="A4" s="1">
        <v>42338</v>
      </c>
      <c r="B4">
        <v>20000</v>
      </c>
      <c r="C4">
        <v>117</v>
      </c>
      <c r="D4">
        <v>0</v>
      </c>
      <c r="E4">
        <v>0</v>
      </c>
      <c r="F4">
        <f>20720.27</f>
        <v>20720.27</v>
      </c>
      <c r="G4">
        <v>0</v>
      </c>
      <c r="H4">
        <v>0</v>
      </c>
      <c r="I4">
        <v>15323.94</v>
      </c>
      <c r="J4">
        <v>0</v>
      </c>
      <c r="K4">
        <v>0</v>
      </c>
      <c r="L4">
        <f>SUM(B4:K4)</f>
        <v>56161.210000000006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2015-11-30T14:13:41Z</dcterms:modified>
</cp:coreProperties>
</file>