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20490" windowHeight="7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6" i="1" l="1"/>
  <c r="D56" i="1"/>
  <c r="E55" i="1"/>
  <c r="D55" i="1"/>
  <c r="E54" i="1"/>
  <c r="E53" i="1"/>
  <c r="D53" i="1"/>
  <c r="E52" i="1"/>
  <c r="E51" i="1" l="1"/>
  <c r="D16" i="2"/>
  <c r="E50" i="1" l="1"/>
  <c r="D19" i="2" l="1"/>
  <c r="D25" i="2"/>
  <c r="D24" i="2"/>
  <c r="B25" i="2"/>
  <c r="B24" i="2"/>
  <c r="F24" i="2"/>
  <c r="F25" i="2" s="1"/>
  <c r="E24" i="2"/>
  <c r="E25" i="2" s="1"/>
  <c r="F19" i="2"/>
  <c r="F14" i="2"/>
  <c r="C14" i="2"/>
  <c r="E49" i="1"/>
  <c r="D13" i="2" l="1"/>
  <c r="C13" i="2"/>
  <c r="B13" i="2"/>
  <c r="E19" i="2"/>
  <c r="F12" i="2"/>
  <c r="D12" i="2"/>
  <c r="C12" i="2"/>
  <c r="B12" i="2"/>
  <c r="F11" i="2"/>
  <c r="C11" i="2"/>
  <c r="B10" i="2"/>
  <c r="C9" i="2"/>
  <c r="B9" i="2"/>
  <c r="D8" i="2"/>
  <c r="B8" i="2"/>
  <c r="C7" i="2"/>
  <c r="C19" i="2" s="1"/>
  <c r="B7" i="2"/>
  <c r="B19" i="2" s="1"/>
  <c r="E5" i="2"/>
  <c r="D5" i="2"/>
  <c r="C5" i="2"/>
  <c r="E48" i="1"/>
  <c r="E47" i="1" l="1"/>
  <c r="E46" i="1" l="1"/>
  <c r="E45" i="1" l="1"/>
  <c r="E44" i="1" l="1"/>
  <c r="E43" i="1" l="1"/>
  <c r="E40" i="1" l="1"/>
  <c r="E41" i="1" s="1"/>
  <c r="E42" i="1" s="1"/>
  <c r="E39" i="1" l="1"/>
  <c r="E38" i="1" l="1"/>
  <c r="E37" i="1" l="1"/>
  <c r="E36" i="1" l="1"/>
  <c r="E35" i="1" l="1"/>
  <c r="E34" i="1" l="1"/>
  <c r="E33" i="1" l="1"/>
  <c r="E32" i="1"/>
  <c r="E31" i="1"/>
  <c r="E30" i="1"/>
  <c r="E29" i="1" l="1"/>
  <c r="E28" i="1" l="1"/>
  <c r="E27" i="1"/>
  <c r="D27" i="1"/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<sst xmlns="http://schemas.openxmlformats.org/spreadsheetml/2006/main" count="127" uniqueCount="35">
  <si>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</si>
  <si>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</si>
  <si>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</si>
  <si>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</si>
  <si>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</si>
  <si>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</si>
  <si>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</si>
  <si>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</si>
  <si>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</si>
  <si>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</si>
  <si>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</si>
  <si>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</si>
  <si>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</si>
  <si>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</si>
  <si>
    <t>年度结息</t>
    <phoneticPr fontId="1" type="noConversion"/>
  </si>
  <si>
    <t>2015.10</t>
    <phoneticPr fontId="1" type="noConversion"/>
  </si>
  <si>
    <t>2016.10</t>
    <phoneticPr fontId="1" type="noConversion"/>
  </si>
  <si>
    <t>邹平</t>
  </si>
  <si>
    <t>王嘉</t>
  </si>
  <si>
    <t>谭德晟</t>
  </si>
  <si>
    <t>苏建超</t>
    <phoneticPr fontId="1" type="noConversion"/>
  </si>
  <si>
    <t>何斌</t>
    <phoneticPr fontId="1" type="noConversion"/>
  </si>
  <si>
    <t>430281198510309119</t>
  </si>
  <si>
    <t>430903198303110317</t>
  </si>
  <si>
    <t>43292219770808001X</t>
  </si>
  <si>
    <t>430221198412101115</t>
    <phoneticPr fontId="1" type="noConversion"/>
  </si>
  <si>
    <t>201607(结息)</t>
    <phoneticPr fontId="1" type="noConversion"/>
  </si>
  <si>
    <t>26913/24447.00</t>
    <phoneticPr fontId="1" type="noConversion"/>
  </si>
  <si>
    <t xml:space="preserve"> 折算工资</t>
    <phoneticPr fontId="1" type="noConversion"/>
  </si>
  <si>
    <t>2015工资</t>
    <phoneticPr fontId="1" type="noConversion"/>
  </si>
  <si>
    <t>2016工资</t>
    <phoneticPr fontId="1" type="noConversion"/>
  </si>
  <si>
    <t>66590/63954.00</t>
    <phoneticPr fontId="1" type="noConversion"/>
  </si>
  <si>
    <t>28307/25876.00</t>
    <phoneticPr fontId="1" type="noConversion"/>
  </si>
  <si>
    <t>划拨</t>
    <phoneticPr fontId="1" type="noConversion"/>
  </si>
  <si>
    <t>利息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</si>
</sst>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3" workbookViewId="0">
      <selection activeCell="D56" sqref="D56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 t="shared" ref="E26:E33" si="4">E25+D26</f>
        <v>2349.7599999999984</v>
      </c>
      <c r="F26" t="s">
        <v>2</v>
      </c>
    </row>
    <row r="27" spans="1:6" x14ac:dyDescent="0.15">
      <c r="A27">
        <v>2015.06</v>
      </c>
      <c r="B27" s="2">
        <v>42185</v>
      </c>
      <c r="C27" s="2" t="s">
        <v>14</v>
      </c>
      <c r="D27">
        <f>139.74</f>
        <v>139.74</v>
      </c>
      <c r="E27">
        <f t="shared" si="4"/>
        <v>2489.4999999999982</v>
      </c>
    </row>
    <row r="28" spans="1:6" x14ac:dyDescent="0.15">
      <c r="A28">
        <v>2015.06</v>
      </c>
      <c r="B28" s="2">
        <v>42185</v>
      </c>
      <c r="C28" s="2" t="s">
        <v>7</v>
      </c>
      <c r="D28">
        <v>2240</v>
      </c>
      <c r="E28">
        <f t="shared" si="4"/>
        <v>4729.4999999999982</v>
      </c>
      <c r="F28" t="s">
        <v>2</v>
      </c>
    </row>
    <row r="29" spans="1:6" x14ac:dyDescent="0.15">
      <c r="A29">
        <v>2015.07</v>
      </c>
      <c r="B29" s="2">
        <v>42212</v>
      </c>
      <c r="C29" s="2" t="s">
        <v>7</v>
      </c>
      <c r="D29">
        <v>2880</v>
      </c>
      <c r="E29">
        <f t="shared" si="4"/>
        <v>7609.4999999999982</v>
      </c>
      <c r="F29" t="s">
        <v>2</v>
      </c>
    </row>
    <row r="30" spans="1:6" x14ac:dyDescent="0.15">
      <c r="A30">
        <v>2015.08</v>
      </c>
      <c r="B30" s="2">
        <v>42241</v>
      </c>
      <c r="C30" s="2" t="s">
        <v>7</v>
      </c>
      <c r="D30">
        <v>2880</v>
      </c>
      <c r="E30">
        <f t="shared" si="4"/>
        <v>10489.499999999998</v>
      </c>
      <c r="F30" t="s">
        <v>2</v>
      </c>
    </row>
    <row r="31" spans="1:6" x14ac:dyDescent="0.15">
      <c r="A31">
        <v>2015.09</v>
      </c>
      <c r="B31" s="2">
        <v>42277</v>
      </c>
      <c r="C31" s="2" t="s">
        <v>7</v>
      </c>
      <c r="D31">
        <v>2880</v>
      </c>
      <c r="E31">
        <f t="shared" si="4"/>
        <v>13369.499999999998</v>
      </c>
      <c r="F31" t="s">
        <v>2</v>
      </c>
    </row>
    <row r="32" spans="1:6" x14ac:dyDescent="0.15">
      <c r="A32" s="3" t="s">
        <v>15</v>
      </c>
      <c r="B32" s="2">
        <v>42334</v>
      </c>
      <c r="C32" s="2" t="s">
        <v>7</v>
      </c>
      <c r="D32">
        <v>2880</v>
      </c>
      <c r="E32">
        <f t="shared" si="4"/>
        <v>16249.499999999998</v>
      </c>
      <c r="F32" t="s">
        <v>2</v>
      </c>
    </row>
    <row r="33" spans="1:6" x14ac:dyDescent="0.15">
      <c r="A33">
        <v>2015.11</v>
      </c>
      <c r="B33" s="2">
        <v>42334</v>
      </c>
      <c r="C33" s="2" t="s">
        <v>7</v>
      </c>
      <c r="D33">
        <v>2880</v>
      </c>
      <c r="E33">
        <f t="shared" si="4"/>
        <v>19129.5</v>
      </c>
      <c r="F33" t="s">
        <v>2</v>
      </c>
    </row>
    <row r="34" spans="1:6" x14ac:dyDescent="0.15">
      <c r="A34">
        <v>2015.12</v>
      </c>
      <c r="B34" s="2">
        <v>42362</v>
      </c>
      <c r="C34" s="2" t="s">
        <v>7</v>
      </c>
      <c r="D34">
        <v>2880</v>
      </c>
      <c r="E34">
        <f t="shared" ref="E34" si="5">E33+D34</f>
        <v>22009.5</v>
      </c>
      <c r="F34" t="s">
        <v>2</v>
      </c>
    </row>
    <row r="35" spans="1:6" x14ac:dyDescent="0.15">
      <c r="A35">
        <v>2016.01</v>
      </c>
      <c r="B35" s="2">
        <v>42414</v>
      </c>
      <c r="C35" s="2" t="s">
        <v>7</v>
      </c>
      <c r="D35">
        <v>2880</v>
      </c>
      <c r="E35">
        <f t="shared" ref="E35" si="6">E34+D35</f>
        <v>24889.5</v>
      </c>
      <c r="F35" t="s">
        <v>2</v>
      </c>
    </row>
    <row r="36" spans="1:6" x14ac:dyDescent="0.15">
      <c r="A36">
        <v>2016.02</v>
      </c>
      <c r="B36" s="2">
        <v>42425</v>
      </c>
      <c r="C36" s="2" t="s">
        <v>7</v>
      </c>
      <c r="D36">
        <v>2880</v>
      </c>
      <c r="E36">
        <f t="shared" ref="E36" si="7">E35+D36</f>
        <v>27769.5</v>
      </c>
      <c r="F36" t="s">
        <v>2</v>
      </c>
    </row>
    <row r="37" spans="1:6" x14ac:dyDescent="0.15">
      <c r="A37">
        <v>2016.03</v>
      </c>
      <c r="B37" s="2">
        <v>42459</v>
      </c>
      <c r="C37" s="2" t="s">
        <v>7</v>
      </c>
      <c r="D37">
        <v>2880</v>
      </c>
      <c r="E37">
        <f t="shared" ref="E37:E38" si="8">E36+D37</f>
        <v>30649.5</v>
      </c>
      <c r="F37" t="s">
        <v>2</v>
      </c>
    </row>
    <row r="38" spans="1:6" x14ac:dyDescent="0.15">
      <c r="A38">
        <v>2016.04</v>
      </c>
      <c r="B38" s="2">
        <v>42487</v>
      </c>
      <c r="C38" s="2" t="s">
        <v>7</v>
      </c>
      <c r="D38">
        <v>2880</v>
      </c>
      <c r="E38">
        <f t="shared" si="8"/>
        <v>33529.5</v>
      </c>
      <c r="F38" t="s">
        <v>2</v>
      </c>
    </row>
    <row r="39" spans="1:6" x14ac:dyDescent="0.15">
      <c r="A39">
        <v>2016.05</v>
      </c>
      <c r="B39" s="2">
        <v>42520</v>
      </c>
      <c r="C39" s="2" t="s">
        <v>7</v>
      </c>
      <c r="D39">
        <v>2880</v>
      </c>
      <c r="E39">
        <f t="shared" ref="E39:E40" si="9">E38+D39</f>
        <v>36409.5</v>
      </c>
      <c r="F39" t="s">
        <v>2</v>
      </c>
    </row>
    <row r="40" spans="1:6" x14ac:dyDescent="0.15">
      <c r="A40">
        <v>2016.06</v>
      </c>
      <c r="B40" s="2">
        <v>42551</v>
      </c>
      <c r="C40" s="2" t="s">
        <v>9</v>
      </c>
      <c r="D40" s="4">
        <v>307.39999999999998</v>
      </c>
      <c r="E40">
        <f t="shared" si="9"/>
        <v>36716.9</v>
      </c>
    </row>
    <row r="41" spans="1:6" x14ac:dyDescent="0.15">
      <c r="A41">
        <v>2016.06</v>
      </c>
      <c r="B41" s="2">
        <v>42556</v>
      </c>
      <c r="C41" s="2" t="s">
        <v>7</v>
      </c>
      <c r="D41">
        <v>2880</v>
      </c>
      <c r="E41">
        <f t="shared" ref="E41:E42" si="10">E40+D41</f>
        <v>39596.9</v>
      </c>
      <c r="F41" t="s">
        <v>2</v>
      </c>
    </row>
    <row r="42" spans="1:6" x14ac:dyDescent="0.15">
      <c r="A42">
        <v>2016.07</v>
      </c>
      <c r="B42" s="2">
        <v>42590</v>
      </c>
      <c r="C42" s="2" t="s">
        <v>7</v>
      </c>
      <c r="D42">
        <v>3080</v>
      </c>
      <c r="E42">
        <f t="shared" si="10"/>
        <v>42676.9</v>
      </c>
      <c r="F42" t="s">
        <v>2</v>
      </c>
    </row>
    <row r="43" spans="1:6" x14ac:dyDescent="0.15">
      <c r="A43">
        <v>2016.08</v>
      </c>
      <c r="B43" s="2">
        <v>42607</v>
      </c>
      <c r="C43" s="2" t="s">
        <v>7</v>
      </c>
      <c r="D43">
        <v>3080</v>
      </c>
      <c r="E43">
        <f t="shared" ref="E43" si="11">E42+D43</f>
        <v>45756.9</v>
      </c>
      <c r="F43" t="s">
        <v>2</v>
      </c>
    </row>
    <row r="44" spans="1:6" x14ac:dyDescent="0.15">
      <c r="A44">
        <v>2016.09</v>
      </c>
      <c r="B44" s="2">
        <v>42641</v>
      </c>
      <c r="C44" s="2" t="s">
        <v>7</v>
      </c>
      <c r="D44">
        <v>3080</v>
      </c>
      <c r="E44">
        <f t="shared" ref="E44" si="12">E43+D44</f>
        <v>48836.9</v>
      </c>
      <c r="F44" t="s">
        <v>2</v>
      </c>
    </row>
    <row r="45" spans="1:6" x14ac:dyDescent="0.15">
      <c r="A45" s="3" t="s">
        <v>16</v>
      </c>
      <c r="B45" s="2">
        <v>42674</v>
      </c>
      <c r="C45" s="2" t="s">
        <v>7</v>
      </c>
      <c r="D45">
        <v>3080</v>
      </c>
      <c r="E45">
        <f t="shared" ref="E45" si="13">E44+D45</f>
        <v>51916.9</v>
      </c>
      <c r="F45" t="s">
        <v>2</v>
      </c>
    </row>
    <row r="46" spans="1:6" x14ac:dyDescent="0.15">
      <c r="A46">
        <v>2016.11</v>
      </c>
      <c r="B46" s="2">
        <v>42709</v>
      </c>
      <c r="C46" s="2" t="s">
        <v>7</v>
      </c>
      <c r="D46">
        <v>3080</v>
      </c>
      <c r="E46">
        <f t="shared" ref="E46" si="14">E45+D46</f>
        <v>54996.9</v>
      </c>
      <c r="F46" t="s">
        <v>2</v>
      </c>
    </row>
    <row r="47" spans="1:6" x14ac:dyDescent="0.15">
      <c r="A47">
        <v>2016.12</v>
      </c>
      <c r="B47" s="2">
        <v>42734</v>
      </c>
      <c r="C47" s="2" t="s">
        <v>7</v>
      </c>
      <c r="D47">
        <v>3080</v>
      </c>
      <c r="E47">
        <f t="shared" ref="E47" si="15">E46+D47</f>
        <v>58076.9</v>
      </c>
      <c r="F47" t="s">
        <v>2</v>
      </c>
    </row>
    <row r="48" spans="1:6" x14ac:dyDescent="0.15">
      <c r="A48">
        <v>2017.01</v>
      </c>
      <c r="B48" s="2">
        <v>42775</v>
      </c>
      <c r="C48" s="2" t="s">
        <v>7</v>
      </c>
      <c r="D48">
        <v>3080</v>
      </c>
      <c r="E48">
        <f t="shared" ref="E48" si="16">E47+D48</f>
        <v>61156.9</v>
      </c>
      <c r="F48" t="s">
        <v>2</v>
      </c>
    </row>
    <row r="49" spans="1:6" x14ac:dyDescent="0.15">
      <c r="A49">
        <v>2017.02</v>
      </c>
      <c r="B49" s="2">
        <v>42801</v>
      </c>
      <c r="C49" s="2" t="s">
        <v>7</v>
      </c>
      <c r="D49">
        <v>3080</v>
      </c>
      <c r="E49">
        <f t="shared" ref="E49" si="17">E48+D49</f>
        <v>64236.9</v>
      </c>
      <c r="F49" t="s">
        <v>2</v>
      </c>
    </row>
    <row r="50" spans="1:6" x14ac:dyDescent="0.15">
      <c r="A50">
        <v>2017.03</v>
      </c>
      <c r="B50" s="2">
        <v>42837</v>
      </c>
      <c r="C50" s="2" t="s">
        <v>7</v>
      </c>
      <c r="D50">
        <v>3080</v>
      </c>
      <c r="E50">
        <f t="shared" ref="E50" si="18">E49+D50</f>
        <v>67316.899999999994</v>
      </c>
      <c r="F50" t="s">
        <v>2</v>
      </c>
    </row>
    <row r="51" spans="1:6" x14ac:dyDescent="0.15">
      <c r="A51">
        <v>2017.04</v>
      </c>
      <c r="B51" s="2">
        <v>42858</v>
      </c>
      <c r="C51" s="2" t="s">
        <v>7</v>
      </c>
      <c r="D51">
        <v>3080</v>
      </c>
      <c r="E51">
        <f t="shared" ref="E51" si="19">E50+D51</f>
        <v>70396.899999999994</v>
      </c>
      <c r="F51" t="s">
        <v>2</v>
      </c>
    </row>
    <row r="52" spans="1:6" x14ac:dyDescent="0.15">
      <c r="A52">
        <v>2017.05</v>
      </c>
      <c r="B52" s="2">
        <v>42877</v>
      </c>
      <c r="C52" s="2" t="s">
        <v>7</v>
      </c>
      <c r="D52">
        <v>3080</v>
      </c>
      <c r="E52">
        <f t="shared" ref="E52:E53" si="20">E51+D52</f>
        <v>73476.899999999994</v>
      </c>
      <c r="F52" t="s">
        <v>2</v>
      </c>
    </row>
    <row r="53" spans="1:6" x14ac:dyDescent="0.15">
      <c r="A53">
        <v>2017.05</v>
      </c>
      <c r="B53" s="2">
        <v>42901</v>
      </c>
      <c r="C53" s="2" t="s">
        <v>33</v>
      </c>
      <c r="D53">
        <f>-8988.15</f>
        <v>-8988.15</v>
      </c>
      <c r="E53">
        <f t="shared" si="20"/>
        <v>64488.749999999993</v>
      </c>
      <c r="F53" t="s">
        <v>2</v>
      </c>
    </row>
    <row r="54" spans="1:6" x14ac:dyDescent="0.15">
      <c r="A54">
        <v>2017.06</v>
      </c>
      <c r="B54" s="2">
        <v>42914</v>
      </c>
      <c r="C54" s="2" t="s">
        <v>7</v>
      </c>
      <c r="D54">
        <v>3080</v>
      </c>
      <c r="E54">
        <f t="shared" ref="E54" si="21">E53+D54</f>
        <v>67568.75</v>
      </c>
      <c r="F54" t="s">
        <v>2</v>
      </c>
    </row>
    <row r="55" spans="1:6" x14ac:dyDescent="0.15">
      <c r="A55">
        <v>2017.06</v>
      </c>
      <c r="B55" s="2">
        <v>42916</v>
      </c>
      <c r="C55" s="2" t="s">
        <v>34</v>
      </c>
      <c r="D55">
        <f>837.89</f>
        <v>837.89</v>
      </c>
      <c r="E55">
        <f t="shared" ref="E55" si="22">E54+D55</f>
        <v>68406.64</v>
      </c>
      <c r="F55" t="s">
        <v>2</v>
      </c>
    </row>
    <row r="56" spans="1:6" x14ac:dyDescent="0.15">
      <c r="A56">
        <v>2017.06</v>
      </c>
      <c r="B56" s="2">
        <v>42930</v>
      </c>
      <c r="C56" s="2" t="s">
        <v>33</v>
      </c>
      <c r="D56">
        <f>-4486.25</f>
        <v>-4486.25</v>
      </c>
      <c r="E56">
        <f t="shared" ref="E56" si="23">E55+D56</f>
        <v>63920.39</v>
      </c>
      <c r="F56" t="s">
        <v>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7" sqref="F17"/>
    </sheetView>
  </sheetViews>
  <sheetFormatPr defaultRowHeight="13.5" x14ac:dyDescent="0.15"/>
  <cols>
    <col min="1" max="1" width="13.625" bestFit="1" customWidth="1"/>
    <col min="2" max="4" width="20.5" bestFit="1" customWidth="1"/>
    <col min="5" max="5" width="12.75" bestFit="1" customWidth="1"/>
    <col min="6" max="6" width="20.5" bestFit="1" customWidth="1"/>
  </cols>
  <sheetData>
    <row r="1" spans="1:6" x14ac:dyDescent="0.15">
      <c r="B1" s="5" t="s">
        <v>17</v>
      </c>
      <c r="C1" s="5" t="s">
        <v>18</v>
      </c>
      <c r="D1" s="5" t="s">
        <v>19</v>
      </c>
      <c r="E1" s="5" t="s">
        <v>20</v>
      </c>
      <c r="F1" s="5" t="s">
        <v>21</v>
      </c>
    </row>
    <row r="2" spans="1:6" x14ac:dyDescent="0.15">
      <c r="B2" s="5" t="s">
        <v>22</v>
      </c>
      <c r="C2" s="5" t="s">
        <v>23</v>
      </c>
      <c r="D2" s="5" t="s">
        <v>24</v>
      </c>
      <c r="F2" s="6" t="s">
        <v>25</v>
      </c>
    </row>
    <row r="3" spans="1:6" x14ac:dyDescent="0.15">
      <c r="A3">
        <v>201605</v>
      </c>
      <c r="B3">
        <v>54928</v>
      </c>
      <c r="C3">
        <v>26083</v>
      </c>
      <c r="D3">
        <v>24173</v>
      </c>
    </row>
    <row r="4" spans="1:6" x14ac:dyDescent="0.15">
      <c r="A4">
        <v>201606</v>
      </c>
      <c r="B4">
        <v>57568</v>
      </c>
      <c r="C4">
        <v>29794</v>
      </c>
      <c r="D4">
        <v>26513</v>
      </c>
    </row>
    <row r="5" spans="1:6" x14ac:dyDescent="0.15">
      <c r="A5" t="s">
        <v>26</v>
      </c>
      <c r="B5">
        <v>58213</v>
      </c>
      <c r="C5">
        <f>30288</f>
        <v>30288</v>
      </c>
      <c r="D5">
        <f>24393</f>
        <v>24393</v>
      </c>
      <c r="E5">
        <f>36716</f>
        <v>36716</v>
      </c>
    </row>
    <row r="6" spans="1:6" x14ac:dyDescent="0.15">
      <c r="A6">
        <v>201607</v>
      </c>
      <c r="B6">
        <v>60853</v>
      </c>
      <c r="C6">
        <v>33999</v>
      </c>
      <c r="D6">
        <v>26733</v>
      </c>
      <c r="E6">
        <v>39596</v>
      </c>
    </row>
    <row r="7" spans="1:6" x14ac:dyDescent="0.15">
      <c r="A7">
        <v>201608</v>
      </c>
      <c r="B7">
        <f>63547</f>
        <v>63547</v>
      </c>
      <c r="C7">
        <f>38035</f>
        <v>38035</v>
      </c>
      <c r="D7" s="1" t="s">
        <v>27</v>
      </c>
      <c r="E7">
        <v>42676</v>
      </c>
    </row>
    <row r="8" spans="1:6" x14ac:dyDescent="0.15">
      <c r="A8">
        <v>201609</v>
      </c>
      <c r="B8">
        <f>66241</f>
        <v>66241</v>
      </c>
      <c r="C8">
        <v>42071</v>
      </c>
      <c r="D8" s="1">
        <f>27097</f>
        <v>27097</v>
      </c>
    </row>
    <row r="9" spans="1:6" x14ac:dyDescent="0.15">
      <c r="A9">
        <v>201610</v>
      </c>
      <c r="B9">
        <f>68935</f>
        <v>68935</v>
      </c>
      <c r="C9">
        <f>46107</f>
        <v>46107</v>
      </c>
      <c r="D9" s="1">
        <v>27287</v>
      </c>
      <c r="F9">
        <v>149531</v>
      </c>
    </row>
    <row r="10" spans="1:6" x14ac:dyDescent="0.15">
      <c r="A10">
        <v>201611</v>
      </c>
      <c r="B10">
        <f>66357</f>
        <v>66357</v>
      </c>
      <c r="C10">
        <v>50143</v>
      </c>
      <c r="D10" s="1">
        <v>27481</v>
      </c>
      <c r="F10">
        <v>153021</v>
      </c>
    </row>
    <row r="11" spans="1:6" x14ac:dyDescent="0.15">
      <c r="A11">
        <v>201612</v>
      </c>
      <c r="C11">
        <f>54179</f>
        <v>54179</v>
      </c>
      <c r="D11" s="1"/>
      <c r="F11">
        <f>156511</f>
        <v>156511</v>
      </c>
    </row>
    <row r="12" spans="1:6" x14ac:dyDescent="0.15">
      <c r="A12">
        <v>201701</v>
      </c>
      <c r="B12">
        <f>63837</f>
        <v>63837</v>
      </c>
      <c r="C12">
        <f>58215</f>
        <v>58215</v>
      </c>
      <c r="D12" s="1">
        <f>25443</f>
        <v>25443</v>
      </c>
      <c r="F12">
        <f>160001</f>
        <v>160001</v>
      </c>
    </row>
    <row r="13" spans="1:6" x14ac:dyDescent="0.15">
      <c r="A13">
        <v>201702</v>
      </c>
      <c r="B13">
        <f>66531</f>
        <v>66531</v>
      </c>
      <c r="C13">
        <f>24251</f>
        <v>24251</v>
      </c>
      <c r="D13" s="1">
        <f>28093</f>
        <v>28093</v>
      </c>
      <c r="F13">
        <v>163491</v>
      </c>
    </row>
    <row r="14" spans="1:6" x14ac:dyDescent="0.15">
      <c r="A14">
        <v>201703</v>
      </c>
      <c r="B14" s="1" t="s">
        <v>31</v>
      </c>
      <c r="C14">
        <f>28287</f>
        <v>28287</v>
      </c>
      <c r="D14" s="1" t="s">
        <v>32</v>
      </c>
      <c r="F14">
        <f>166981</f>
        <v>166981</v>
      </c>
    </row>
    <row r="15" spans="1:6" x14ac:dyDescent="0.15">
      <c r="A15">
        <v>201704</v>
      </c>
      <c r="B15" s="1">
        <v>66648</v>
      </c>
      <c r="C15">
        <v>32323</v>
      </c>
      <c r="D15" s="1">
        <v>28526</v>
      </c>
      <c r="F15" s="1">
        <v>170471</v>
      </c>
    </row>
    <row r="16" spans="1:6" x14ac:dyDescent="0.15">
      <c r="A16">
        <v>201705</v>
      </c>
      <c r="B16" s="1">
        <v>66706</v>
      </c>
      <c r="C16">
        <v>36359</v>
      </c>
      <c r="D16" s="1">
        <f>28749</f>
        <v>28749</v>
      </c>
      <c r="F16" s="1">
        <v>173961</v>
      </c>
    </row>
    <row r="17" spans="1:6" x14ac:dyDescent="0.15">
      <c r="D17" s="1"/>
    </row>
    <row r="19" spans="1:6" x14ac:dyDescent="0.15">
      <c r="A19" t="s">
        <v>28</v>
      </c>
      <c r="B19">
        <f>(B7-B6)/0.24</f>
        <v>11225</v>
      </c>
      <c r="C19">
        <f>(C7-C6)/0.24</f>
        <v>16816.666666666668</v>
      </c>
      <c r="D19">
        <f>(D13-D12)/0.24</f>
        <v>11041.666666666668</v>
      </c>
      <c r="E19">
        <f>(E7-E6)/0.24</f>
        <v>12833.333333333334</v>
      </c>
      <c r="F19">
        <f>(F14-F13)/0.24</f>
        <v>14541.666666666668</v>
      </c>
    </row>
    <row r="21" spans="1:6" x14ac:dyDescent="0.15">
      <c r="A21" t="s">
        <v>29</v>
      </c>
      <c r="B21">
        <v>10500</v>
      </c>
      <c r="D21">
        <v>10000</v>
      </c>
      <c r="E21">
        <v>12000</v>
      </c>
      <c r="F21">
        <v>13500</v>
      </c>
    </row>
    <row r="22" spans="1:6" x14ac:dyDescent="0.15">
      <c r="B22">
        <v>7</v>
      </c>
      <c r="D22">
        <v>7</v>
      </c>
      <c r="E22">
        <v>7</v>
      </c>
      <c r="F22">
        <v>7</v>
      </c>
    </row>
    <row r="23" spans="1:6" x14ac:dyDescent="0.15">
      <c r="A23" t="s">
        <v>30</v>
      </c>
      <c r="B23">
        <v>12000</v>
      </c>
      <c r="D23">
        <v>12500</v>
      </c>
      <c r="E23">
        <v>14000</v>
      </c>
      <c r="F23">
        <v>16000</v>
      </c>
    </row>
    <row r="24" spans="1:6" x14ac:dyDescent="0.15">
      <c r="B24">
        <f>12-B22</f>
        <v>5</v>
      </c>
      <c r="D24">
        <f>12-D22</f>
        <v>5</v>
      </c>
      <c r="E24">
        <f>12-E22</f>
        <v>5</v>
      </c>
      <c r="F24">
        <f>12-F22</f>
        <v>5</v>
      </c>
    </row>
    <row r="25" spans="1:6" x14ac:dyDescent="0.15">
      <c r="B25">
        <f>(B21*B22+B23*B24)/12</f>
        <v>11125</v>
      </c>
      <c r="D25">
        <f>(D21*D22+D23*D24)/12</f>
        <v>11041.666666666666</v>
      </c>
      <c r="E25">
        <f>(E21*E22+E23*E24)/12</f>
        <v>12833.333333333334</v>
      </c>
      <c r="F25">
        <f>(F21*F22+F23*F24)/12</f>
        <v>14541.666666666666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</cp:lastModifiedBy>
  <dcterms:created xsi:type="dcterms:W3CDTF">2014-06-01T13:56:14Z</dcterms:created>
  <dcterms:modified xsi:type="dcterms:W3CDTF">2017-07-22T00:07:59Z</dcterms:modified>
</cp:coreProperties>
</file>