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5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'陆金所-苏建超'!$A$1:$F$31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H11" i="14" l="1"/>
  <c r="H10" i="14"/>
  <c r="J8" i="14"/>
  <c r="K8" i="14" s="1"/>
  <c r="I8" i="14"/>
  <c r="E8" i="14"/>
  <c r="F8" i="14"/>
  <c r="B11" i="14"/>
  <c r="B10" i="14"/>
  <c r="C172" i="12"/>
  <c r="C174" i="12" s="1"/>
  <c r="E174" i="12" s="1"/>
  <c r="I7" i="14" l="1"/>
  <c r="H8" i="14"/>
  <c r="F7" i="14"/>
  <c r="E7" i="14"/>
  <c r="B9" i="14"/>
  <c r="B8" i="14"/>
  <c r="J7" i="14" l="1"/>
  <c r="K7" i="14" s="1"/>
  <c r="H4" i="14"/>
  <c r="H7" i="14"/>
  <c r="H6" i="14" l="1"/>
  <c r="H5" i="14"/>
  <c r="F6" i="14"/>
  <c r="J6" i="14" s="1"/>
  <c r="K6" i="14" s="1"/>
  <c r="F5" i="14"/>
  <c r="J5" i="14" s="1"/>
  <c r="K5" i="14" s="1"/>
  <c r="E5" i="14"/>
  <c r="I5" i="14" s="1"/>
  <c r="E6" i="14"/>
  <c r="I6" i="14" s="1"/>
  <c r="J2" i="14" l="1"/>
  <c r="K2" i="14" s="1"/>
  <c r="E3" i="14"/>
  <c r="I3" i="14" s="1"/>
  <c r="E2" i="14"/>
  <c r="I2" i="14" s="1"/>
  <c r="H3" i="14"/>
  <c r="J3" i="14" s="1"/>
  <c r="K3" i="14" s="1"/>
  <c r="G2" i="14"/>
  <c r="F3" i="14"/>
  <c r="F2" i="14"/>
  <c r="C163" i="12" l="1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C91" i="12" l="1"/>
  <c r="C93" i="12" s="1"/>
  <c r="E93" i="12" s="1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<sst xmlns="http://schemas.openxmlformats.org/spreadsheetml/2006/main" count="676" uniqueCount="165">
  <si>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</si>
  <si>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</si>
  <si>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</si>
  <si>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</si>
  <si>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</si>
  <si>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</si>
  <si>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</si>
  <si>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</si>
  <si>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</si>
  <si>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</si>
  <si>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</si>
  <si>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</si>
  <si>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</si>
  <si>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</si>
  <si>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</si>
  <si>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</si>
  <si>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</si>
  <si>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</si>
  <si>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</si>
  <si>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</si>
  <si>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</si>
  <si>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</si>
  <si>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</si>
  <si>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</si>
  <si>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</si>
  <si>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</si>
  <si>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</si>
  <si>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</si>
  <si>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</si>
  <si>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</si>
  <si>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</si>
  <si>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</si>
  <si>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</si>
  <si>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</si>
  <si>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</si>
  <si>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</si>
  <si>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</si>
  <si>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</si>
  <si>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</si>
  <si>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</si>
  <si>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</si>
  <si>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</si>
  <si>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</si>
  <si>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</si>
  <si>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</si>
  <si>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</si>
  <si>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</si>
  <si>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</si>
  <si>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</si>
  <si>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</si>
  <si>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</si>
  <si>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</si>
  <si>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</si>
  <si>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</si>
  <si>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</si>
  <si>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</si>
  <si>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</si>
  <si>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</si>
  <si>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</si>
  <si>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</si>
  <si>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</si>
  <si>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</si>
  <si>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</si>
  <si>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</si>
  <si>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</si>
  <si>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</si>
  <si>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</si>
  <si>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</si>
  <si>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</si>
  <si>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</si>
  <si>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</si>
  <si>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</si>
  <si>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</si>
  <si>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</si>
  <si>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</si>
  <si>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</si>
  <si>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</si>
  <si>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</si>
  <si>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</si>
  <si>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</si>
  <si>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</si>
  <si>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</si>
  <si>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</si>
  <si>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</si>
  <si>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</si>
  <si>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</si>
  <si>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</si>
  <si>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</si>
  <si>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</si>
  <si>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</si>
  <si>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</si>
  <si>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</si>
  <si>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</si>
  <si>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</si>
  <si>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</si>
  <si>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</si>
  <si>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</si>
  <si>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</si>
  <si>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</si>
  <si>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</si>
  <si>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</si>
  <si>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</si>
  <si>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</si>
  <si>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</si>
  <si>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</si>
  <si>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</si>
  <si>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</si>
  <si>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</si>
  <si>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</si>
  <si>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</si>
  <si>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</si>
  <si>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</si>
  <si>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</si>
  <si>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</si>
  <si>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</si>
  <si>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</si>
  <si>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</si>
  <si>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</si>
  <si>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</si>
  <si>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</si>
  <si>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</si>
  <si>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</si>
  <si>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</si>
  <si>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</si>
  <si>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</si>
  <si>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</si>
  <si>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</si>
  <si>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</si>
  <si>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</si>
  <si>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</si>
  <si>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</si>
  <si>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</si>
  <si>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</si>
  <si>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</si>
  <si>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</si>
  <si>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</si>
  <si>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</si>
  <si>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</si>
  <si>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</si>
  <si>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</si>
  <si>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</si>
  <si>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2016.10</t>
    <phoneticPr fontId="1" type="noConversion"/>
  </si>
  <si>
    <t>到期日</t>
    <phoneticPr fontId="1" type="noConversion"/>
  </si>
  <si>
    <t>稳盈-安e+17032918864</t>
    <phoneticPr fontId="1" type="noConversion"/>
  </si>
  <si>
    <t>稳盈-e享计划 17040761930</t>
    <phoneticPr fontId="1" type="noConversion"/>
  </si>
  <si>
    <t>转让价格</t>
    <phoneticPr fontId="1" type="noConversion"/>
  </si>
  <si>
    <t>稳盈-安e+170401026628</t>
    <phoneticPr fontId="1" type="noConversion"/>
  </si>
  <si>
    <t>稳盈-e享计划 17040748923</t>
    <phoneticPr fontId="1" type="noConversion"/>
  </si>
  <si>
    <t>稳盈-安e+170406058107</t>
    <phoneticPr fontId="1" type="noConversion"/>
  </si>
  <si>
    <t>稳盈-安e+170407046607</t>
    <phoneticPr fontId="1" type="noConversion"/>
  </si>
  <si>
    <t>回款本金</t>
    <phoneticPr fontId="1" type="noConversion"/>
  </si>
  <si>
    <t>回款利息</t>
    <phoneticPr fontId="1" type="noConversion"/>
  </si>
  <si>
    <t>实际收益</t>
    <phoneticPr fontId="1" type="noConversion"/>
  </si>
  <si>
    <t>收益率</t>
    <phoneticPr fontId="1" type="noConversion"/>
  </si>
  <si>
    <t>稳盈-安e+170413058861</t>
    <phoneticPr fontId="1" type="noConversion"/>
  </si>
  <si>
    <t>稳盈-安e+170407048933</t>
    <phoneticPr fontId="1" type="noConversion"/>
  </si>
  <si>
    <t>稳盈-e享计划 17041371261</t>
    <phoneticPr fontId="1" type="noConversion"/>
  </si>
  <si>
    <t>稳盈-e享计划 17041371269</t>
    <phoneticPr fontId="1" type="noConversion"/>
  </si>
  <si>
    <t>稳盈-安e+17050716046</t>
    <phoneticPr fontId="1" type="noConversion"/>
  </si>
  <si>
    <t>稳盈-安e+17050716051</t>
    <phoneticPr fontId="1" type="noConversion"/>
  </si>
  <si>
    <t>稳盈-e享计划 17050710222</t>
    <phoneticPr fontId="1" type="noConversion"/>
  </si>
  <si>
    <t>占用本金</t>
    <phoneticPr fontId="1" type="noConversion"/>
  </si>
  <si>
    <t>稳盈-安e+170513036802</t>
    <phoneticPr fontId="1" type="noConversion"/>
  </si>
  <si>
    <t>稳盈-安e+170513037210</t>
    <phoneticPr fontId="1" type="noConversion"/>
  </si>
  <si>
    <t>稳盈-e享计划 170513035824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</si>
</sst>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50" workbookViewId="0">
      <selection activeCell="C174" sqref="C174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141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141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141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141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141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  <row r="150" spans="1:5" x14ac:dyDescent="0.15">
      <c r="A150" s="5" t="s">
        <v>111</v>
      </c>
      <c r="B150" s="5" t="s">
        <v>121</v>
      </c>
      <c r="C150" s="5" t="s">
        <v>0</v>
      </c>
      <c r="D150" s="5"/>
      <c r="E150" s="5"/>
    </row>
    <row r="151" spans="1:5" x14ac:dyDescent="0.15">
      <c r="A151" s="16">
        <v>2017.03</v>
      </c>
      <c r="B151" s="9" t="s">
        <v>129</v>
      </c>
      <c r="C151" s="10">
        <v>0</v>
      </c>
      <c r="D151" s="5"/>
      <c r="E151" s="5"/>
    </row>
    <row r="152" spans="1:5" x14ac:dyDescent="0.15">
      <c r="A152" s="16">
        <v>2017.03</v>
      </c>
      <c r="B152" s="9" t="s">
        <v>134</v>
      </c>
      <c r="C152" s="7">
        <v>102470</v>
      </c>
      <c r="D152" s="5"/>
      <c r="E152" s="5"/>
    </row>
    <row r="153" spans="1:5" x14ac:dyDescent="0.15">
      <c r="A153" s="6"/>
      <c r="B153" s="7"/>
      <c r="C153" s="7"/>
      <c r="D153" s="6"/>
      <c r="E153" s="7"/>
    </row>
    <row r="154" spans="1:5" x14ac:dyDescent="0.15">
      <c r="A154" s="16">
        <v>2017.03</v>
      </c>
      <c r="B154" s="7" t="s">
        <v>106</v>
      </c>
      <c r="C154" s="7">
        <f>SUM(C151:C152)</f>
        <v>102470</v>
      </c>
      <c r="D154" s="7"/>
      <c r="E154" s="7"/>
    </row>
    <row r="155" spans="1:5" x14ac:dyDescent="0.15">
      <c r="A155" s="16">
        <v>2017.03</v>
      </c>
      <c r="B155" s="7" t="s">
        <v>117</v>
      </c>
      <c r="C155" s="10">
        <v>99480</v>
      </c>
      <c r="D155" s="7"/>
      <c r="E155" s="7"/>
    </row>
    <row r="156" spans="1:5" x14ac:dyDescent="0.15">
      <c r="A156" s="16">
        <v>2017.03</v>
      </c>
      <c r="B156" s="7" t="s">
        <v>118</v>
      </c>
      <c r="C156" s="7">
        <f>C154-C155</f>
        <v>2990</v>
      </c>
      <c r="D156" s="7" t="s">
        <v>119</v>
      </c>
      <c r="E156" s="8">
        <f>(C156-2000)/C155</f>
        <v>9.9517490952955364E-3</v>
      </c>
    </row>
    <row r="159" spans="1:5" x14ac:dyDescent="0.15">
      <c r="A159" s="5" t="s">
        <v>111</v>
      </c>
      <c r="B159" s="5" t="s">
        <v>121</v>
      </c>
      <c r="C159" s="5" t="s">
        <v>0</v>
      </c>
      <c r="D159" s="5"/>
      <c r="E159" s="5"/>
    </row>
    <row r="160" spans="1:5" x14ac:dyDescent="0.15">
      <c r="A160" s="16">
        <v>2017.04</v>
      </c>
      <c r="B160" s="9" t="s">
        <v>129</v>
      </c>
      <c r="C160" s="10">
        <v>0</v>
      </c>
      <c r="D160" s="5"/>
      <c r="E160" s="5"/>
    </row>
    <row r="161" spans="1:5" x14ac:dyDescent="0.15">
      <c r="A161" s="16">
        <v>2017.04</v>
      </c>
      <c r="B161" s="9" t="s">
        <v>134</v>
      </c>
      <c r="C161" s="7">
        <v>105490</v>
      </c>
      <c r="D161" s="5"/>
      <c r="E161" s="5"/>
    </row>
    <row r="162" spans="1:5" x14ac:dyDescent="0.15">
      <c r="A162" s="6"/>
      <c r="B162" s="7"/>
      <c r="C162" s="7"/>
      <c r="D162" s="6"/>
      <c r="E162" s="7"/>
    </row>
    <row r="163" spans="1:5" x14ac:dyDescent="0.15">
      <c r="A163" s="16">
        <v>2017.04</v>
      </c>
      <c r="B163" s="7" t="s">
        <v>106</v>
      </c>
      <c r="C163" s="7">
        <f>SUM(C160:C161)</f>
        <v>105490</v>
      </c>
      <c r="D163" s="7"/>
      <c r="E163" s="7"/>
    </row>
    <row r="164" spans="1:5" x14ac:dyDescent="0.15">
      <c r="A164" s="16">
        <v>2017.04</v>
      </c>
      <c r="B164" s="7" t="s">
        <v>117</v>
      </c>
      <c r="C164" s="10">
        <v>102470</v>
      </c>
      <c r="D164" s="7"/>
      <c r="E164" s="7"/>
    </row>
    <row r="165" spans="1:5" x14ac:dyDescent="0.15">
      <c r="A165" s="16">
        <v>2017.04</v>
      </c>
      <c r="B165" s="7" t="s">
        <v>118</v>
      </c>
      <c r="C165" s="7">
        <f>C163-C164</f>
        <v>3020</v>
      </c>
      <c r="D165" s="7" t="s">
        <v>119</v>
      </c>
      <c r="E165" s="8">
        <f>(C165-2000)/C164</f>
        <v>9.9541329169513023E-3</v>
      </c>
    </row>
    <row r="168" spans="1:5" x14ac:dyDescent="0.15">
      <c r="A168" s="5" t="s">
        <v>111</v>
      </c>
      <c r="B168" s="5" t="s">
        <v>121</v>
      </c>
      <c r="C168" s="5" t="s">
        <v>0</v>
      </c>
      <c r="D168" s="5"/>
      <c r="E168" s="5"/>
    </row>
    <row r="169" spans="1:5" x14ac:dyDescent="0.15">
      <c r="A169" s="16">
        <v>2017.05</v>
      </c>
      <c r="B169" s="9" t="s">
        <v>129</v>
      </c>
      <c r="C169" s="10">
        <v>0</v>
      </c>
      <c r="D169" s="5"/>
      <c r="E169" s="5"/>
    </row>
    <row r="170" spans="1:5" x14ac:dyDescent="0.15">
      <c r="A170" s="16">
        <v>2017.05</v>
      </c>
      <c r="B170" s="9" t="s">
        <v>134</v>
      </c>
      <c r="C170" s="7">
        <v>108540</v>
      </c>
      <c r="D170" s="5"/>
      <c r="E170" s="5"/>
    </row>
    <row r="171" spans="1:5" x14ac:dyDescent="0.15">
      <c r="A171" s="6"/>
      <c r="B171" s="7"/>
      <c r="C171" s="7"/>
      <c r="D171" s="6"/>
      <c r="E171" s="7"/>
    </row>
    <row r="172" spans="1:5" x14ac:dyDescent="0.15">
      <c r="A172" s="16">
        <v>2017.05</v>
      </c>
      <c r="B172" s="7" t="s">
        <v>106</v>
      </c>
      <c r="C172" s="7">
        <f>SUM(C169:C170)</f>
        <v>108540</v>
      </c>
      <c r="D172" s="7"/>
      <c r="E172" s="7"/>
    </row>
    <row r="173" spans="1:5" x14ac:dyDescent="0.15">
      <c r="A173" s="16">
        <v>2017.05</v>
      </c>
      <c r="B173" s="7" t="s">
        <v>117</v>
      </c>
      <c r="C173" s="10">
        <v>105490</v>
      </c>
      <c r="D173" s="7"/>
      <c r="E173" s="7"/>
    </row>
    <row r="174" spans="1:5" x14ac:dyDescent="0.15">
      <c r="A174" s="16">
        <v>2017.05</v>
      </c>
      <c r="B174" s="7" t="s">
        <v>118</v>
      </c>
      <c r="C174" s="7">
        <f>C172-C173</f>
        <v>3050</v>
      </c>
      <c r="D174" s="7" t="s">
        <v>119</v>
      </c>
      <c r="E174" s="8">
        <f>(C174-2000)/C173</f>
        <v>9.9535500995355016E-3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G11" sqref="G11:H11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1" bestFit="1" customWidth="1"/>
    <col min="6" max="6" width="10.75" bestFit="1" customWidth="1"/>
  </cols>
  <sheetData>
    <row r="1" spans="1:11" x14ac:dyDescent="0.15">
      <c r="B1" t="s">
        <v>136</v>
      </c>
      <c r="D1" t="s">
        <v>139</v>
      </c>
      <c r="E1" t="s">
        <v>145</v>
      </c>
      <c r="F1" t="s">
        <v>138</v>
      </c>
      <c r="G1" t="s">
        <v>150</v>
      </c>
      <c r="H1" t="s">
        <v>151</v>
      </c>
      <c r="I1" t="s">
        <v>161</v>
      </c>
      <c r="J1" t="s">
        <v>152</v>
      </c>
      <c r="K1" t="s">
        <v>153</v>
      </c>
    </row>
    <row r="2" spans="1:11" x14ac:dyDescent="0.15">
      <c r="A2" s="3" t="s">
        <v>143</v>
      </c>
      <c r="B2" s="3">
        <v>7989.59</v>
      </c>
      <c r="C2" s="3" t="s">
        <v>144</v>
      </c>
      <c r="D2" s="4">
        <v>42862</v>
      </c>
      <c r="E2">
        <f>7224.18-6.5</f>
        <v>7217.68</v>
      </c>
      <c r="F2" s="3">
        <f>7254.82</f>
        <v>7254.82</v>
      </c>
      <c r="G2">
        <f>259.28</f>
        <v>259.27999999999997</v>
      </c>
      <c r="H2">
        <v>55.92</v>
      </c>
      <c r="I2">
        <f>B2-E2</f>
        <v>771.90999999999985</v>
      </c>
      <c r="J2">
        <f>E2+H2-F2</f>
        <v>18.780000000000655</v>
      </c>
      <c r="K2">
        <f>ROUND(J2/I2*1200,2)</f>
        <v>29.2</v>
      </c>
    </row>
    <row r="3" spans="1:11" x14ac:dyDescent="0.15">
      <c r="A3" s="3" t="s">
        <v>146</v>
      </c>
      <c r="B3" s="3">
        <v>20000</v>
      </c>
      <c r="C3" s="3" t="s">
        <v>147</v>
      </c>
      <c r="D3" s="4">
        <v>42862</v>
      </c>
      <c r="E3">
        <f>18025.2-16.22</f>
        <v>18008.98</v>
      </c>
      <c r="F3" s="3">
        <f>18101.8</f>
        <v>18101.8</v>
      </c>
      <c r="G3">
        <v>490.42</v>
      </c>
      <c r="H3">
        <f>140-4.2</f>
        <v>135.80000000000001</v>
      </c>
      <c r="I3">
        <f>B3-E3</f>
        <v>1991.0200000000004</v>
      </c>
      <c r="J3">
        <f>E3+H3-F3</f>
        <v>42.979999999999563</v>
      </c>
      <c r="K3">
        <f>ROUND(J3/I3*1200,2)</f>
        <v>25.9</v>
      </c>
    </row>
    <row r="4" spans="1:11" x14ac:dyDescent="0.15">
      <c r="A4" s="2" t="s">
        <v>148</v>
      </c>
      <c r="B4" s="2">
        <v>10000</v>
      </c>
      <c r="C4" s="2"/>
      <c r="D4" s="14"/>
      <c r="E4" s="2"/>
      <c r="F4" s="2"/>
      <c r="G4" s="2">
        <v>245.21</v>
      </c>
      <c r="H4" s="2">
        <f>70-2.1</f>
        <v>67.900000000000006</v>
      </c>
      <c r="I4" s="2"/>
      <c r="J4" s="2"/>
      <c r="K4" s="2"/>
    </row>
    <row r="5" spans="1:11" x14ac:dyDescent="0.15">
      <c r="A5" s="3" t="s">
        <v>149</v>
      </c>
      <c r="B5" s="3">
        <v>10000</v>
      </c>
      <c r="C5" s="3" t="s">
        <v>157</v>
      </c>
      <c r="D5" s="4">
        <v>42868</v>
      </c>
      <c r="E5" s="3">
        <f>9012.68-8.11</f>
        <v>9004.57</v>
      </c>
      <c r="F5" s="3">
        <f>9050.97</f>
        <v>9050.9699999999993</v>
      </c>
      <c r="G5" s="3">
        <v>245.21</v>
      </c>
      <c r="H5" s="3">
        <f>70-2.1</f>
        <v>67.900000000000006</v>
      </c>
      <c r="I5" s="3">
        <f>B5-E5</f>
        <v>995.43000000000029</v>
      </c>
      <c r="J5" s="3">
        <f>E5+H5-F5</f>
        <v>21.5</v>
      </c>
      <c r="K5" s="3">
        <f>ROUND(J5/I5*1200,2)</f>
        <v>25.92</v>
      </c>
    </row>
    <row r="6" spans="1:11" x14ac:dyDescent="0.15">
      <c r="A6" s="3" t="s">
        <v>155</v>
      </c>
      <c r="B6" s="3">
        <v>10000</v>
      </c>
      <c r="C6" s="3" t="s">
        <v>156</v>
      </c>
      <c r="D6" s="4">
        <v>42868</v>
      </c>
      <c r="E6" s="3">
        <f>9012.68-8.11</f>
        <v>9004.57</v>
      </c>
      <c r="F6" s="3">
        <f>9050.97</f>
        <v>9050.9699999999993</v>
      </c>
      <c r="G6" s="3">
        <v>245.21</v>
      </c>
      <c r="H6" s="3">
        <f>70-2.1</f>
        <v>67.900000000000006</v>
      </c>
      <c r="I6" s="3">
        <f>B6-E6</f>
        <v>995.43000000000029</v>
      </c>
      <c r="J6" s="3">
        <f>E6+H6-F6</f>
        <v>21.5</v>
      </c>
      <c r="K6" s="3">
        <f>ROUND(J6/I6*1200,2)</f>
        <v>25.92</v>
      </c>
    </row>
    <row r="7" spans="1:11" x14ac:dyDescent="0.15">
      <c r="A7" s="2" t="s">
        <v>154</v>
      </c>
      <c r="B7" s="2">
        <v>20000</v>
      </c>
      <c r="C7" s="2" t="s">
        <v>160</v>
      </c>
      <c r="D7" s="14">
        <v>42892</v>
      </c>
      <c r="E7" s="2">
        <f>18100.8-16.29</f>
        <v>18084.509999999998</v>
      </c>
      <c r="F7" s="2">
        <f>18179.23</f>
        <v>18179.23</v>
      </c>
      <c r="G7" s="2">
        <v>490.42</v>
      </c>
      <c r="H7" s="2">
        <f>140-4.2</f>
        <v>135.80000000000001</v>
      </c>
      <c r="I7" s="2">
        <f>B7-E7</f>
        <v>1915.4900000000016</v>
      </c>
      <c r="J7" s="2">
        <f>E7+H7-F7</f>
        <v>41.079999999998108</v>
      </c>
      <c r="K7" s="2">
        <f>ROUND(J7/I7*1200,2)</f>
        <v>25.74</v>
      </c>
    </row>
    <row r="8" spans="1:11" x14ac:dyDescent="0.15">
      <c r="A8" s="2" t="s">
        <v>158</v>
      </c>
      <c r="B8" s="2">
        <f>19509.58</f>
        <v>19509.580000000002</v>
      </c>
      <c r="C8" s="2" t="s">
        <v>164</v>
      </c>
      <c r="D8" s="14">
        <v>42898</v>
      </c>
      <c r="E8" s="2">
        <f>17607.78-15.84</f>
        <v>17591.939999999999</v>
      </c>
      <c r="F8" s="2">
        <f>17607.78</f>
        <v>17607.78</v>
      </c>
      <c r="G8" s="2">
        <v>493.85</v>
      </c>
      <c r="H8" s="2">
        <f>136.56-4.09</f>
        <v>132.47</v>
      </c>
      <c r="I8" s="2">
        <f>B8-E8</f>
        <v>1917.6400000000031</v>
      </c>
      <c r="J8" s="2">
        <f>E8+H8-F8</f>
        <v>116.63000000000102</v>
      </c>
      <c r="K8" s="2">
        <f>ROUND(J8/I8*1200,2)</f>
        <v>72.98</v>
      </c>
    </row>
    <row r="9" spans="1:11" x14ac:dyDescent="0.15">
      <c r="A9" s="2" t="s">
        <v>159</v>
      </c>
      <c r="B9" s="2">
        <f>7730.31</f>
        <v>7730.31</v>
      </c>
      <c r="C9" s="2"/>
      <c r="D9" s="14"/>
      <c r="E9" s="2"/>
      <c r="F9" s="2"/>
      <c r="G9" s="2">
        <v>261.10000000000002</v>
      </c>
      <c r="H9" s="2">
        <v>54.11</v>
      </c>
      <c r="I9" s="2"/>
      <c r="J9" s="2"/>
      <c r="K9" s="2"/>
    </row>
    <row r="10" spans="1:11" x14ac:dyDescent="0.15">
      <c r="A10" s="2" t="s">
        <v>162</v>
      </c>
      <c r="B10" s="2">
        <f>9754.79</f>
        <v>9754.7900000000009</v>
      </c>
      <c r="C10" s="3"/>
      <c r="D10" s="4"/>
      <c r="F10" s="3"/>
      <c r="G10" s="2">
        <v>246.92</v>
      </c>
      <c r="H10" s="2">
        <f>68.28-2.04</f>
        <v>66.239999999999995</v>
      </c>
    </row>
    <row r="11" spans="1:11" x14ac:dyDescent="0.15">
      <c r="A11" s="2" t="s">
        <v>163</v>
      </c>
      <c r="B11" s="2">
        <f>9754.79</f>
        <v>9754.7900000000009</v>
      </c>
      <c r="C11" s="3"/>
      <c r="D11" s="4"/>
      <c r="F11" s="3"/>
      <c r="G11" s="2">
        <v>246.92</v>
      </c>
      <c r="H11" s="2">
        <f>68.28-2.04</f>
        <v>66.239999999999995</v>
      </c>
    </row>
    <row r="12" spans="1:11" x14ac:dyDescent="0.15">
      <c r="A12" s="3"/>
      <c r="B12" s="3"/>
      <c r="C12" s="3"/>
      <c r="D12" s="4"/>
      <c r="F12" s="3"/>
    </row>
    <row r="13" spans="1:11" x14ac:dyDescent="0.15">
      <c r="A13" s="3"/>
      <c r="B13" s="3"/>
      <c r="C13" s="3"/>
      <c r="D13" s="4"/>
      <c r="F13" s="3"/>
    </row>
    <row r="14" spans="1:11" x14ac:dyDescent="0.15">
      <c r="A14" s="3"/>
      <c r="B14" s="3"/>
      <c r="C14" s="2"/>
      <c r="D14" s="14"/>
      <c r="F14" s="2"/>
    </row>
    <row r="15" spans="1:11" x14ac:dyDescent="0.15">
      <c r="A15" s="3"/>
      <c r="B15" s="3"/>
      <c r="C15" s="2"/>
      <c r="D15" s="14"/>
      <c r="F15" s="2"/>
    </row>
    <row r="16" spans="1:11" x14ac:dyDescent="0.15">
      <c r="A16" s="3"/>
      <c r="B16" s="3"/>
    </row>
    <row r="17" spans="1:6" x14ac:dyDescent="0.15">
      <c r="A17" s="3"/>
      <c r="B17" s="3"/>
      <c r="C17" s="2"/>
      <c r="D17" s="14"/>
      <c r="F17" s="2"/>
    </row>
    <row r="18" spans="1:6" x14ac:dyDescent="0.15">
      <c r="A18" s="3"/>
      <c r="B18" s="3"/>
      <c r="C18" s="2"/>
      <c r="D18" s="14"/>
      <c r="F18" s="2"/>
    </row>
    <row r="19" spans="1:6" x14ac:dyDescent="0.15">
      <c r="A19" s="3"/>
      <c r="B19" s="3"/>
      <c r="C19" s="2"/>
      <c r="D19" s="14"/>
      <c r="F19" s="2"/>
    </row>
    <row r="20" spans="1:6" x14ac:dyDescent="0.15">
      <c r="A20" s="3"/>
      <c r="B20" s="3"/>
      <c r="C20" s="2"/>
      <c r="D20" s="14"/>
      <c r="F20" s="2"/>
    </row>
    <row r="21" spans="1:6" x14ac:dyDescent="0.15">
      <c r="A21" s="3"/>
      <c r="B21" s="3"/>
      <c r="C21" s="2"/>
      <c r="D21" s="14"/>
      <c r="F21" s="2"/>
    </row>
    <row r="22" spans="1:6" x14ac:dyDescent="0.15">
      <c r="A22" s="3"/>
      <c r="B22" s="3"/>
      <c r="C22" s="2"/>
      <c r="D22" s="14"/>
      <c r="F22" s="2"/>
    </row>
    <row r="23" spans="1:6" x14ac:dyDescent="0.15">
      <c r="A23" s="3"/>
      <c r="B23" s="3"/>
      <c r="C23" s="2"/>
      <c r="D23" s="14"/>
      <c r="F23" s="2"/>
    </row>
    <row r="24" spans="1:6" x14ac:dyDescent="0.15">
      <c r="A24" s="3"/>
      <c r="B24" s="3"/>
      <c r="C24" s="2"/>
      <c r="D24" s="14"/>
      <c r="F24" s="2"/>
    </row>
    <row r="25" spans="1:6" x14ac:dyDescent="0.15">
      <c r="A25" s="3"/>
      <c r="B25" s="3"/>
      <c r="C25" s="2"/>
      <c r="D25" s="14"/>
      <c r="F25" s="2"/>
    </row>
    <row r="26" spans="1:6" x14ac:dyDescent="0.15">
      <c r="A26" s="3"/>
      <c r="B26" s="3"/>
      <c r="C26" s="2"/>
      <c r="D26" s="14"/>
      <c r="F26" s="2"/>
    </row>
    <row r="27" spans="1:6" x14ac:dyDescent="0.15">
      <c r="A27" s="3"/>
      <c r="B27" s="3"/>
      <c r="C27" s="2"/>
      <c r="D27" s="14"/>
      <c r="F27" s="2"/>
    </row>
    <row r="28" spans="1:6" x14ac:dyDescent="0.15">
      <c r="A28" s="3"/>
      <c r="B28" s="3"/>
      <c r="C28" s="2"/>
      <c r="D28" s="14"/>
      <c r="F28" s="2"/>
    </row>
    <row r="29" spans="1:6" x14ac:dyDescent="0.15">
      <c r="A29" s="3"/>
      <c r="B29" s="3"/>
      <c r="C29" s="2"/>
      <c r="D29" s="14"/>
      <c r="F29" s="2"/>
    </row>
    <row r="30" spans="1:6" x14ac:dyDescent="0.15">
      <c r="A30" s="2"/>
      <c r="B30" s="2"/>
    </row>
    <row r="31" spans="1:6" x14ac:dyDescent="0.15">
      <c r="A31" s="2"/>
      <c r="B31" s="2"/>
    </row>
  </sheetData>
  <autoFilter ref="A1:F3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2017-05-14T04:37:07Z</dcterms:modified>
</cp:coreProperties>
</file>