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NNY\Desktop\"/>
    </mc:Choice>
  </mc:AlternateContent>
  <bookViews>
    <workbookView xWindow="0" yWindow="0" windowWidth="14085" windowHeight="5925"/>
  </bookViews>
  <sheets>
    <sheet name="目录" sheetId="5" r:id="rId1"/>
    <sheet name="双控版" sheetId="1" r:id="rId2"/>
    <sheet name="单控版" sheetId="2" r:id="rId3"/>
    <sheet name="插座" sheetId="3" r:id="rId4"/>
    <sheet name="弱电" sheetId="4" r:id="rId5"/>
    <sheet name="专线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H14" i="1"/>
  <c r="H13" i="1"/>
  <c r="H12" i="1"/>
  <c r="H11" i="1"/>
  <c r="H10" i="1"/>
  <c r="H9" i="1"/>
  <c r="H8" i="1"/>
  <c r="H7" i="1"/>
  <c r="H6" i="1"/>
  <c r="H5" i="1"/>
  <c r="H4" i="1"/>
  <c r="H3" i="1"/>
  <c r="H2" i="1"/>
  <c r="F16" i="3" l="1"/>
  <c r="G13" i="3"/>
  <c r="G12" i="3"/>
  <c r="G11" i="3"/>
  <c r="G10" i="3"/>
  <c r="G9" i="3"/>
  <c r="G8" i="3"/>
  <c r="G7" i="3"/>
  <c r="G6" i="3"/>
  <c r="G5" i="3"/>
  <c r="G4" i="3"/>
  <c r="G3" i="3"/>
  <c r="G2" i="3"/>
  <c r="G6" i="4" l="1"/>
  <c r="I6" i="4" s="1"/>
  <c r="I7" i="4"/>
  <c r="I5" i="4"/>
  <c r="I4" i="4"/>
  <c r="I3" i="4"/>
  <c r="I2" i="4"/>
  <c r="G7" i="4"/>
  <c r="G5" i="4"/>
  <c r="G4" i="4"/>
  <c r="G3" i="4"/>
  <c r="G2" i="4"/>
  <c r="D17" i="2" l="1"/>
  <c r="C17" i="2"/>
  <c r="B17" i="2"/>
  <c r="E6" i="5" l="1"/>
  <c r="B6" i="5"/>
  <c r="H11" i="6"/>
  <c r="H8" i="6"/>
  <c r="H7" i="6"/>
  <c r="H6" i="6"/>
  <c r="H5" i="6"/>
  <c r="H4" i="6"/>
  <c r="H3" i="6"/>
  <c r="H2" i="6"/>
  <c r="F8" i="6"/>
  <c r="F7" i="6"/>
  <c r="F6" i="6"/>
  <c r="F5" i="6"/>
  <c r="F4" i="6"/>
  <c r="F3" i="6"/>
  <c r="F2" i="6"/>
  <c r="D8" i="6"/>
  <c r="D7" i="6"/>
  <c r="D6" i="6"/>
  <c r="C8" i="6"/>
  <c r="C7" i="6"/>
  <c r="C6" i="6"/>
  <c r="D5" i="6"/>
  <c r="D4" i="6"/>
  <c r="D3" i="6"/>
  <c r="D2" i="6"/>
  <c r="B3" i="6"/>
  <c r="B4" i="6"/>
  <c r="B5" i="6" s="1"/>
  <c r="B6" i="6" s="1"/>
  <c r="B7" i="6" s="1"/>
  <c r="B8" i="6" s="1"/>
  <c r="E2" i="5"/>
  <c r="B2" i="5"/>
  <c r="B12" i="4"/>
  <c r="C10" i="4"/>
  <c r="C12" i="4" s="1"/>
  <c r="B10" i="4"/>
  <c r="F17" i="1"/>
  <c r="E17" i="1"/>
  <c r="D17" i="1"/>
  <c r="C17" i="1"/>
  <c r="B17" i="1"/>
  <c r="B16" i="3"/>
  <c r="C16" i="3"/>
  <c r="D16" i="3"/>
  <c r="E16" i="3"/>
  <c r="G16" i="3"/>
  <c r="G18" i="3" s="1"/>
  <c r="E17" i="2"/>
  <c r="F17" i="2"/>
  <c r="F19" i="2" s="1"/>
  <c r="G19" i="2" s="1"/>
  <c r="G17" i="1"/>
  <c r="H17" i="1"/>
  <c r="H19" i="1" s="1"/>
  <c r="I19" i="1" l="1"/>
  <c r="B3" i="5" s="1"/>
  <c r="E3" i="5"/>
  <c r="B4" i="5"/>
  <c r="E4" i="5"/>
  <c r="D12" i="4"/>
  <c r="B5" i="5" s="1"/>
  <c r="E5" i="5"/>
  <c r="B11" i="5" l="1"/>
  <c r="E11" i="5"/>
  <c r="G11" i="5" l="1"/>
</calcChain>
</file>

<file path=xl/sharedStrings.xml><?xml version="1.0" encoding="utf-8"?>
<sst xmlns="http://schemas.openxmlformats.org/spreadsheetml/2006/main" count="143" uniqueCount="89">
  <si>
    <t>厨房</t>
  </si>
  <si>
    <t>单联开关</t>
  </si>
  <si>
    <t>双联开关</t>
  </si>
  <si>
    <t>洗漱间</t>
  </si>
  <si>
    <t>座便区</t>
  </si>
  <si>
    <t>单联双控</t>
  </si>
  <si>
    <t>双联双控</t>
  </si>
  <si>
    <t>卫生间</t>
  </si>
  <si>
    <t>小阳台</t>
  </si>
  <si>
    <t>点位</t>
  </si>
  <si>
    <t>玄关</t>
  </si>
  <si>
    <t>餐厅</t>
  </si>
  <si>
    <t>吊顶灯(1),镜前灯(1)</t>
  </si>
  <si>
    <t>筒灯(2),弱电箱(1)</t>
  </si>
  <si>
    <t>父母房</t>
  </si>
  <si>
    <t>主灯(2)，书桌灯(1)</t>
  </si>
  <si>
    <t>筒灯(1)</t>
  </si>
  <si>
    <t>女孩房</t>
  </si>
  <si>
    <t>主灯(2)</t>
  </si>
  <si>
    <t>男孩房</t>
  </si>
  <si>
    <t>大阳台</t>
  </si>
  <si>
    <t>吸顶灯(1)</t>
  </si>
  <si>
    <t>合计</t>
  </si>
  <si>
    <t>筒灯(1),弱电箱(1)</t>
  </si>
  <si>
    <t>主灯(1)，书桌灯(1)</t>
  </si>
  <si>
    <t>主灯(1)</t>
  </si>
  <si>
    <t>5孔</t>
  </si>
  <si>
    <t>5孔带开关</t>
  </si>
  <si>
    <t>16A带开关</t>
  </si>
  <si>
    <t>热水器(1),马桶盖(1)</t>
  </si>
  <si>
    <t>热水器(1),洗衣机(1)</t>
  </si>
  <si>
    <t>客厅</t>
  </si>
  <si>
    <t>镜子下方(1)</t>
  </si>
  <si>
    <t>每边一个(1+1)</t>
  </si>
  <si>
    <t>餐桌边(1)，C面(1)</t>
  </si>
  <si>
    <t>电视机(2)，沙发旁(2)，空调(1)</t>
  </si>
  <si>
    <t>单价</t>
  </si>
  <si>
    <t>小计</t>
  </si>
  <si>
    <t>父母房网线</t>
  </si>
  <si>
    <t>女孩房网线</t>
  </si>
  <si>
    <t>男孩房网线</t>
  </si>
  <si>
    <t>全部改造费用增加</t>
  </si>
  <si>
    <t>开关费用(双控)</t>
  </si>
  <si>
    <t>插座费用</t>
  </si>
  <si>
    <t>弱电费用</t>
  </si>
  <si>
    <t>开关费用(单控)</t>
  </si>
  <si>
    <t>专线</t>
  </si>
  <si>
    <t>强电到地</t>
  </si>
  <si>
    <t>出墙距离</t>
  </si>
  <si>
    <t>客厅空调(4m2)</t>
  </si>
  <si>
    <t>父母房空调(2.5m2)</t>
  </si>
  <si>
    <t>女孩房空调(2.5m2)</t>
  </si>
  <si>
    <t>男孩房空调(2.5m2)</t>
  </si>
  <si>
    <t>厨房(4m2)</t>
  </si>
  <si>
    <t>往前距离</t>
  </si>
  <si>
    <t>上墙距离</t>
  </si>
  <si>
    <t>卫生间风暖浴霸(2.5m2)</t>
  </si>
  <si>
    <t>座便区电器(4m)</t>
  </si>
  <si>
    <t>差额</t>
    <phoneticPr fontId="1" type="noConversion"/>
  </si>
  <si>
    <t>弱电箱到地</t>
    <phoneticPr fontId="1" type="noConversion"/>
  </si>
  <si>
    <t>向前距离</t>
    <phoneticPr fontId="1" type="noConversion"/>
  </si>
  <si>
    <t>上墙距离</t>
    <phoneticPr fontId="1" type="noConversion"/>
  </si>
  <si>
    <t>合计</t>
    <phoneticPr fontId="1" type="noConversion"/>
  </si>
  <si>
    <t>客厅网线1</t>
    <phoneticPr fontId="1" type="noConversion"/>
  </si>
  <si>
    <t>客厅网线2</t>
    <phoneticPr fontId="1" type="noConversion"/>
  </si>
  <si>
    <t>有线点位</t>
    <phoneticPr fontId="1" type="noConversion"/>
  </si>
  <si>
    <t>网线点位</t>
    <phoneticPr fontId="1" type="noConversion"/>
  </si>
  <si>
    <t>客厅有线</t>
    <phoneticPr fontId="1" type="noConversion"/>
  </si>
  <si>
    <t>弱电箱内</t>
    <phoneticPr fontId="1" type="noConversion"/>
  </si>
  <si>
    <t>燃气灶(1),消毒柜(1),油烟机(1),柜底灯(1),电压力锅(1),微波炉(1),水槽下(1)(防水盒1),热水壶(1),预留(2)</t>
    <phoneticPr fontId="1" type="noConversion"/>
  </si>
  <si>
    <t>冰箱(1)(防水盒1),电吹风(1)(防水盒1)</t>
    <phoneticPr fontId="1" type="noConversion"/>
  </si>
  <si>
    <t>浴霸(4+1)</t>
    <phoneticPr fontId="1" type="noConversion"/>
  </si>
  <si>
    <t>灯(1)，凉霸(1+1)，油烟机+柜底灯(1+1)</t>
    <phoneticPr fontId="1" type="noConversion"/>
  </si>
  <si>
    <t>客厅</t>
    <phoneticPr fontId="1" type="noConversion"/>
  </si>
  <si>
    <t>筒灯(1)，主灯(1)</t>
    <phoneticPr fontId="1" type="noConversion"/>
  </si>
  <si>
    <t>过道</t>
    <phoneticPr fontId="1" type="noConversion"/>
  </si>
  <si>
    <t>衣柜边(1),床边(1+1),桌子边(1),空调(1)</t>
    <phoneticPr fontId="1" type="noConversion"/>
  </si>
  <si>
    <t>床边(1+1),书柜边(1),书桌上(1),空调(1)</t>
    <phoneticPr fontId="1" type="noConversion"/>
  </si>
  <si>
    <t>超距离</t>
    <phoneticPr fontId="1" type="noConversion"/>
  </si>
  <si>
    <t>客厅</t>
    <phoneticPr fontId="1" type="noConversion"/>
  </si>
  <si>
    <t>筒灯,主灯</t>
    <phoneticPr fontId="1" type="noConversion"/>
  </si>
  <si>
    <t>床边(1+1),窗边(1+1),A面门边(1),空调(1)</t>
    <phoneticPr fontId="1" type="noConversion"/>
  </si>
  <si>
    <t>生活阳台</t>
    <phoneticPr fontId="1" type="noConversion"/>
  </si>
  <si>
    <t>插座防水盒</t>
    <phoneticPr fontId="1" type="noConversion"/>
  </si>
  <si>
    <t>开关防水盒</t>
    <phoneticPr fontId="1" type="noConversion"/>
  </si>
  <si>
    <t>强电下方(1)(防水盒1)控制弱电箱</t>
    <phoneticPr fontId="1" type="noConversion"/>
  </si>
  <si>
    <t>已买</t>
    <phoneticPr fontId="1" type="noConversion"/>
  </si>
  <si>
    <t>已购买</t>
    <phoneticPr fontId="1" type="noConversion"/>
  </si>
  <si>
    <t>浴霸开关(预留一组线)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</si>
</sst>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11"/>
  <sheetViews>
    <sheetView tabSelected="1" workbookViewId="0">
      <selection activeCell="E11" sqref="E11"/>
    </sheetView>
  </sheetViews>
  <sheetFormatPr defaultRowHeight="13.5"/>
  <cols>
    <col min="1" max="1" width="18.375" bestFit="1" customWidth="1"/>
    <col min="4" max="4" width="18.375" bestFit="1" customWidth="1"/>
  </cols>
  <sheetData>
    <row r="2" spans="1:7">
      <c r="A2" t="s">
        <v>41</v>
      </c>
      <c r="B2">
        <f>97*22</f>
        <v>2134</v>
      </c>
      <c r="D2" t="s">
        <v>41</v>
      </c>
      <c r="E2">
        <f>B2</f>
        <v>2134</v>
      </c>
    </row>
    <row r="3" spans="1:7">
      <c r="A3" t="s">
        <v>42</v>
      </c>
      <c r="B3">
        <f>双控版!I19</f>
        <v>3234</v>
      </c>
      <c r="D3" t="s">
        <v>45</v>
      </c>
      <c r="E3">
        <f>单控版!G19</f>
        <v>2178</v>
      </c>
    </row>
    <row r="4" spans="1:7">
      <c r="A4" t="s">
        <v>43</v>
      </c>
      <c r="B4">
        <f>插座!G18</f>
        <v>3182</v>
      </c>
      <c r="D4" t="s">
        <v>43</v>
      </c>
      <c r="E4">
        <f>插座!G18</f>
        <v>3182</v>
      </c>
    </row>
    <row r="5" spans="1:7">
      <c r="A5" t="s">
        <v>44</v>
      </c>
      <c r="B5">
        <f>弱电!D12</f>
        <v>435</v>
      </c>
      <c r="D5" t="s">
        <v>44</v>
      </c>
      <c r="E5">
        <f>弱电!D12</f>
        <v>435</v>
      </c>
    </row>
    <row r="6" spans="1:7">
      <c r="A6" t="s">
        <v>46</v>
      </c>
      <c r="B6">
        <f>专线!H11</f>
        <v>2184</v>
      </c>
      <c r="D6" t="s">
        <v>46</v>
      </c>
      <c r="E6">
        <f>专线!H11</f>
        <v>2184</v>
      </c>
    </row>
    <row r="10" spans="1:7">
      <c r="G10" t="s">
        <v>58</v>
      </c>
    </row>
    <row r="11" spans="1:7">
      <c r="A11" t="s">
        <v>22</v>
      </c>
      <c r="B11">
        <f>SUM(B2:B9)</f>
        <v>11169</v>
      </c>
      <c r="E11">
        <f>SUM(E2:E9)</f>
        <v>10113</v>
      </c>
      <c r="G11">
        <f>B11-E11</f>
        <v>1056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9"/>
  <sheetViews>
    <sheetView workbookViewId="0">
      <selection activeCell="H14" sqref="H14"/>
    </sheetView>
  </sheetViews>
  <sheetFormatPr defaultRowHeight="13.5"/>
  <cols>
    <col min="4" max="4" width="21.5" bestFit="1" customWidth="1"/>
    <col min="7" max="7" width="11.75" bestFit="1" customWidth="1"/>
    <col min="9" max="9" width="34.5" bestFit="1" customWidth="1"/>
  </cols>
  <sheetData>
    <row r="1" spans="1:9">
      <c r="B1" t="s">
        <v>1</v>
      </c>
      <c r="C1" t="s">
        <v>2</v>
      </c>
      <c r="D1" t="s">
        <v>88</v>
      </c>
      <c r="E1" t="s">
        <v>5</v>
      </c>
      <c r="F1" t="s">
        <v>6</v>
      </c>
      <c r="G1" t="s">
        <v>78</v>
      </c>
      <c r="H1" t="s">
        <v>9</v>
      </c>
    </row>
    <row r="2" spans="1:9">
      <c r="A2" t="s">
        <v>0</v>
      </c>
      <c r="B2">
        <v>1</v>
      </c>
      <c r="C2">
        <v>2</v>
      </c>
      <c r="H2">
        <f>B2+C2*2+D2*5+E2*1.5+F2*3+G2</f>
        <v>5</v>
      </c>
      <c r="I2" t="s">
        <v>72</v>
      </c>
    </row>
    <row r="3" spans="1:9">
      <c r="A3" t="s">
        <v>3</v>
      </c>
      <c r="B3">
        <v>2</v>
      </c>
      <c r="H3">
        <f>B3+C3*2+D3*5+E3*1.5+F3*3+G3</f>
        <v>2</v>
      </c>
      <c r="I3" t="s">
        <v>12</v>
      </c>
    </row>
    <row r="4" spans="1:9">
      <c r="A4" t="s">
        <v>4</v>
      </c>
      <c r="D4">
        <v>1</v>
      </c>
      <c r="H4">
        <f>B4+C4*2+D4*5+E4*1.5+F4*3+G4</f>
        <v>5</v>
      </c>
      <c r="I4" t="s">
        <v>71</v>
      </c>
    </row>
    <row r="5" spans="1:9">
      <c r="A5" t="s">
        <v>7</v>
      </c>
      <c r="D5">
        <v>1</v>
      </c>
      <c r="H5">
        <f>B5+C5*2+D5*5+E5*1.5+F5*3+G5</f>
        <v>5</v>
      </c>
      <c r="I5" t="s">
        <v>71</v>
      </c>
    </row>
    <row r="6" spans="1:9">
      <c r="A6" t="s">
        <v>8</v>
      </c>
      <c r="B6">
        <v>1</v>
      </c>
      <c r="H6">
        <f>B6+C6*2+D6*5+E6*1.5+F6*3+G6</f>
        <v>1</v>
      </c>
      <c r="I6" t="s">
        <v>21</v>
      </c>
    </row>
    <row r="7" spans="1:9">
      <c r="A7" t="s">
        <v>10</v>
      </c>
      <c r="B7">
        <v>1</v>
      </c>
      <c r="E7">
        <v>2</v>
      </c>
      <c r="H7">
        <f>B7+C7*2+D7*5+E7*1.5+F7*3+G7</f>
        <v>4</v>
      </c>
      <c r="I7" t="s">
        <v>13</v>
      </c>
    </row>
    <row r="8" spans="1:9">
      <c r="A8" t="s">
        <v>11</v>
      </c>
      <c r="F8">
        <v>2</v>
      </c>
      <c r="G8">
        <v>1</v>
      </c>
      <c r="H8">
        <f>B8+C8*2+D8*5+E8*1.5+F8*3+G8</f>
        <v>7</v>
      </c>
      <c r="I8" t="s">
        <v>80</v>
      </c>
    </row>
    <row r="9" spans="1:9">
      <c r="A9" t="s">
        <v>79</v>
      </c>
      <c r="F9">
        <v>2</v>
      </c>
      <c r="G9">
        <v>2</v>
      </c>
      <c r="H9">
        <f>B9+C9*2+D9*5+E9*1.5+F9*3+G9</f>
        <v>8</v>
      </c>
      <c r="I9" t="s">
        <v>80</v>
      </c>
    </row>
    <row r="10" spans="1:9">
      <c r="A10" t="s">
        <v>75</v>
      </c>
      <c r="B10">
        <v>1</v>
      </c>
      <c r="H10">
        <f>B10+C10*2+D10*5+E10*1.5+F10*3+G10</f>
        <v>1</v>
      </c>
      <c r="I10" t="s">
        <v>16</v>
      </c>
    </row>
    <row r="11" spans="1:9">
      <c r="A11" t="s">
        <v>14</v>
      </c>
      <c r="B11">
        <v>1</v>
      </c>
      <c r="E11">
        <v>2</v>
      </c>
      <c r="H11">
        <f>B11+C11*2+D11*5+E11*1.5+F11*3+G11</f>
        <v>4</v>
      </c>
      <c r="I11" t="s">
        <v>15</v>
      </c>
    </row>
    <row r="12" spans="1:9">
      <c r="A12" t="s">
        <v>17</v>
      </c>
      <c r="E12">
        <v>2</v>
      </c>
      <c r="H12">
        <f>B12+C12*2+D12*5+E12*1.5+F12*3+G12</f>
        <v>3</v>
      </c>
      <c r="I12" t="s">
        <v>18</v>
      </c>
    </row>
    <row r="13" spans="1:9">
      <c r="A13" t="s">
        <v>19</v>
      </c>
      <c r="E13">
        <v>2</v>
      </c>
      <c r="H13">
        <f>B13+C13*2+D13*5+E13*1.5+F13*3+G13</f>
        <v>3</v>
      </c>
      <c r="I13" t="s">
        <v>18</v>
      </c>
    </row>
    <row r="14" spans="1:9">
      <c r="A14" t="s">
        <v>20</v>
      </c>
      <c r="B14">
        <v>1</v>
      </c>
      <c r="H14">
        <f>B14+C14*2+D14*5+E14*1.5+F14*3+G14</f>
        <v>1</v>
      </c>
      <c r="I14" t="s">
        <v>21</v>
      </c>
    </row>
    <row r="17" spans="1:9">
      <c r="A17" t="s">
        <v>22</v>
      </c>
      <c r="B17">
        <f t="shared" ref="B17:G17" si="0">SUM(B2:B15)</f>
        <v>8</v>
      </c>
      <c r="C17">
        <f t="shared" si="0"/>
        <v>2</v>
      </c>
      <c r="D17">
        <f t="shared" si="0"/>
        <v>2</v>
      </c>
      <c r="E17">
        <f t="shared" si="0"/>
        <v>8</v>
      </c>
      <c r="F17">
        <f t="shared" si="0"/>
        <v>4</v>
      </c>
      <c r="G17">
        <f t="shared" si="0"/>
        <v>3</v>
      </c>
      <c r="H17">
        <f>SUM(H2:H15)</f>
        <v>49</v>
      </c>
    </row>
    <row r="18" spans="1:9">
      <c r="H18">
        <v>66</v>
      </c>
    </row>
    <row r="19" spans="1:9">
      <c r="H19">
        <f>H17*H18</f>
        <v>3234</v>
      </c>
      <c r="I19">
        <f>H19+G19</f>
        <v>3234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"/>
  <sheetViews>
    <sheetView workbookViewId="0">
      <selection activeCell="C18" sqref="C18"/>
    </sheetView>
  </sheetViews>
  <sheetFormatPr defaultRowHeight="13.5"/>
  <cols>
    <col min="4" max="4" width="21.5" bestFit="1" customWidth="1"/>
    <col min="5" max="5" width="11.75" bestFit="1" customWidth="1"/>
    <col min="7" max="7" width="39" bestFit="1" customWidth="1"/>
  </cols>
  <sheetData>
    <row r="1" spans="1:7">
      <c r="B1" t="s">
        <v>1</v>
      </c>
      <c r="C1" t="s">
        <v>2</v>
      </c>
      <c r="D1" t="s">
        <v>88</v>
      </c>
      <c r="E1" t="s">
        <v>78</v>
      </c>
      <c r="F1" t="s">
        <v>9</v>
      </c>
    </row>
    <row r="2" spans="1:7">
      <c r="A2" t="s">
        <v>0</v>
      </c>
      <c r="B2">
        <v>1</v>
      </c>
      <c r="C2">
        <v>2</v>
      </c>
      <c r="F2">
        <f>B2+C2*2+D2*5+E2</f>
        <v>5</v>
      </c>
      <c r="G2" t="s">
        <v>72</v>
      </c>
    </row>
    <row r="3" spans="1:7">
      <c r="A3" t="s">
        <v>3</v>
      </c>
      <c r="B3">
        <v>2</v>
      </c>
      <c r="F3">
        <f>B3+C3*2+D3*5+E3</f>
        <v>2</v>
      </c>
      <c r="G3" t="s">
        <v>12</v>
      </c>
    </row>
    <row r="4" spans="1:7">
      <c r="A4" t="s">
        <v>4</v>
      </c>
      <c r="D4">
        <v>1</v>
      </c>
      <c r="F4">
        <f>B4+C4*2+D4*5+E4</f>
        <v>5</v>
      </c>
      <c r="G4" t="s">
        <v>71</v>
      </c>
    </row>
    <row r="5" spans="1:7">
      <c r="A5" t="s">
        <v>7</v>
      </c>
      <c r="D5">
        <v>1</v>
      </c>
      <c r="F5">
        <f>B5+C5*2+D5*5+E5</f>
        <v>5</v>
      </c>
      <c r="G5" t="s">
        <v>71</v>
      </c>
    </row>
    <row r="6" spans="1:7">
      <c r="A6" t="s">
        <v>8</v>
      </c>
      <c r="B6">
        <v>1</v>
      </c>
      <c r="F6">
        <f>B6+C6*2+D6*5+E6</f>
        <v>1</v>
      </c>
      <c r="G6" t="s">
        <v>21</v>
      </c>
    </row>
    <row r="7" spans="1:7">
      <c r="A7" t="s">
        <v>10</v>
      </c>
      <c r="B7">
        <v>2</v>
      </c>
      <c r="F7">
        <f>B7+C7*2+D7*5+E7</f>
        <v>2</v>
      </c>
      <c r="G7" t="s">
        <v>23</v>
      </c>
    </row>
    <row r="8" spans="1:7">
      <c r="A8" t="s">
        <v>11</v>
      </c>
      <c r="C8">
        <v>1</v>
      </c>
      <c r="E8">
        <v>1</v>
      </c>
      <c r="F8">
        <f>B8+C8*2+D8*5+E8</f>
        <v>3</v>
      </c>
      <c r="G8" t="s">
        <v>74</v>
      </c>
    </row>
    <row r="9" spans="1:7" ht="12.75" customHeight="1">
      <c r="A9" t="s">
        <v>73</v>
      </c>
      <c r="C9">
        <v>1</v>
      </c>
      <c r="E9">
        <v>2</v>
      </c>
      <c r="F9">
        <f>B9+C9*2+D9*5+E9</f>
        <v>4</v>
      </c>
      <c r="G9" t="s">
        <v>74</v>
      </c>
    </row>
    <row r="10" spans="1:7">
      <c r="A10" t="s">
        <v>75</v>
      </c>
      <c r="B10">
        <v>1</v>
      </c>
      <c r="F10">
        <f>B10+C10*2+D10*5+E10</f>
        <v>1</v>
      </c>
      <c r="G10" t="s">
        <v>16</v>
      </c>
    </row>
    <row r="11" spans="1:7">
      <c r="A11" t="s">
        <v>14</v>
      </c>
      <c r="B11">
        <v>2</v>
      </c>
      <c r="F11">
        <f>B11+C11*2+D11*5+E11</f>
        <v>2</v>
      </c>
      <c r="G11" t="s">
        <v>24</v>
      </c>
    </row>
    <row r="12" spans="1:7">
      <c r="A12" t="s">
        <v>17</v>
      </c>
      <c r="B12">
        <v>1</v>
      </c>
      <c r="F12">
        <f>B12+C12*2+D12*5+E12</f>
        <v>1</v>
      </c>
      <c r="G12" t="s">
        <v>25</v>
      </c>
    </row>
    <row r="13" spans="1:7">
      <c r="A13" t="s">
        <v>19</v>
      </c>
      <c r="B13">
        <v>1</v>
      </c>
      <c r="F13">
        <f>B13+C13*2+D13*5+E13</f>
        <v>1</v>
      </c>
      <c r="G13" t="s">
        <v>25</v>
      </c>
    </row>
    <row r="14" spans="1:7">
      <c r="A14" t="s">
        <v>20</v>
      </c>
      <c r="B14">
        <v>1</v>
      </c>
      <c r="F14">
        <f>B14+C14*2+D14*5+E14</f>
        <v>1</v>
      </c>
      <c r="G14" t="s">
        <v>21</v>
      </c>
    </row>
    <row r="17" spans="1:7">
      <c r="A17" t="s">
        <v>22</v>
      </c>
      <c r="B17">
        <f t="shared" ref="B17:D17" si="0">SUM(B2:B15)</f>
        <v>12</v>
      </c>
      <c r="C17">
        <f t="shared" si="0"/>
        <v>4</v>
      </c>
      <c r="D17">
        <f t="shared" si="0"/>
        <v>2</v>
      </c>
      <c r="E17">
        <f>SUM(E2:E15)</f>
        <v>3</v>
      </c>
      <c r="F17">
        <f>SUM(F2:F15)</f>
        <v>33</v>
      </c>
    </row>
    <row r="18" spans="1:7">
      <c r="A18" t="s">
        <v>87</v>
      </c>
      <c r="B18">
        <v>12</v>
      </c>
      <c r="C18">
        <v>4</v>
      </c>
      <c r="D18">
        <v>2</v>
      </c>
      <c r="F18">
        <v>66</v>
      </c>
    </row>
    <row r="19" spans="1:7">
      <c r="F19">
        <f>F17*F18</f>
        <v>2178</v>
      </c>
      <c r="G19">
        <f>F19</f>
        <v>2178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topLeftCell="A4" workbookViewId="0">
      <selection activeCell="A19" sqref="A19"/>
    </sheetView>
  </sheetViews>
  <sheetFormatPr defaultRowHeight="13.5"/>
  <cols>
    <col min="3" max="3" width="10.625" bestFit="1" customWidth="1"/>
    <col min="4" max="4" width="10.75" bestFit="1" customWidth="1"/>
    <col min="5" max="6" width="11" bestFit="1" customWidth="1"/>
    <col min="8" max="8" width="68.875" bestFit="1" customWidth="1"/>
  </cols>
  <sheetData>
    <row r="1" spans="1:8">
      <c r="B1" t="s">
        <v>26</v>
      </c>
      <c r="C1" t="s">
        <v>27</v>
      </c>
      <c r="D1" t="s">
        <v>28</v>
      </c>
      <c r="E1" t="s">
        <v>83</v>
      </c>
      <c r="F1" t="s">
        <v>84</v>
      </c>
      <c r="G1" t="s">
        <v>9</v>
      </c>
    </row>
    <row r="2" spans="1:8">
      <c r="A2" t="s">
        <v>3</v>
      </c>
      <c r="B2">
        <v>2</v>
      </c>
      <c r="E2">
        <v>2</v>
      </c>
      <c r="G2">
        <f>SUM(B2:D2)</f>
        <v>2</v>
      </c>
      <c r="H2" t="s">
        <v>70</v>
      </c>
    </row>
    <row r="3" spans="1:8">
      <c r="A3" t="s">
        <v>4</v>
      </c>
      <c r="B3">
        <v>1</v>
      </c>
      <c r="D3">
        <v>1</v>
      </c>
      <c r="E3">
        <v>2</v>
      </c>
      <c r="G3">
        <f>SUM(B3:D3)</f>
        <v>2</v>
      </c>
      <c r="H3" t="s">
        <v>29</v>
      </c>
    </row>
    <row r="4" spans="1:8">
      <c r="A4" t="s">
        <v>0</v>
      </c>
      <c r="B4">
        <v>5</v>
      </c>
      <c r="C4">
        <v>5</v>
      </c>
      <c r="E4">
        <v>1</v>
      </c>
      <c r="G4">
        <f>SUM(B4:D4)</f>
        <v>10</v>
      </c>
      <c r="H4" t="s">
        <v>69</v>
      </c>
    </row>
    <row r="5" spans="1:8">
      <c r="A5" t="s">
        <v>82</v>
      </c>
      <c r="C5">
        <v>2</v>
      </c>
      <c r="G5">
        <f>SUM(B5:D5)</f>
        <v>2</v>
      </c>
      <c r="H5" t="s">
        <v>30</v>
      </c>
    </row>
    <row r="6" spans="1:8">
      <c r="A6" t="s">
        <v>10</v>
      </c>
      <c r="B6">
        <v>1</v>
      </c>
      <c r="F6">
        <v>1</v>
      </c>
      <c r="G6">
        <f>SUM(B6:D6)</f>
        <v>1</v>
      </c>
      <c r="H6" t="s">
        <v>85</v>
      </c>
    </row>
    <row r="7" spans="1:8">
      <c r="A7" t="s">
        <v>11</v>
      </c>
      <c r="B7">
        <v>2</v>
      </c>
      <c r="G7">
        <f>SUM(B7:D7)</f>
        <v>2</v>
      </c>
      <c r="H7" t="s">
        <v>34</v>
      </c>
    </row>
    <row r="8" spans="1:8">
      <c r="A8" t="s">
        <v>31</v>
      </c>
      <c r="B8">
        <v>4</v>
      </c>
      <c r="D8">
        <v>1</v>
      </c>
      <c r="G8">
        <f>SUM(B8:D8)</f>
        <v>5</v>
      </c>
      <c r="H8" t="s">
        <v>35</v>
      </c>
    </row>
    <row r="9" spans="1:8">
      <c r="A9" t="s">
        <v>75</v>
      </c>
      <c r="B9">
        <v>1</v>
      </c>
      <c r="G9">
        <f>SUM(B9:D9)</f>
        <v>1</v>
      </c>
      <c r="H9" t="s">
        <v>32</v>
      </c>
    </row>
    <row r="10" spans="1:8">
      <c r="A10" t="s">
        <v>14</v>
      </c>
      <c r="B10">
        <v>4</v>
      </c>
      <c r="D10">
        <v>1</v>
      </c>
      <c r="G10">
        <f>SUM(B10:D10)</f>
        <v>5</v>
      </c>
      <c r="H10" t="s">
        <v>76</v>
      </c>
    </row>
    <row r="11" spans="1:8">
      <c r="A11" t="s">
        <v>17</v>
      </c>
      <c r="B11">
        <v>4</v>
      </c>
      <c r="D11">
        <v>1</v>
      </c>
      <c r="G11">
        <f>SUM(B11:D11)</f>
        <v>5</v>
      </c>
      <c r="H11" t="s">
        <v>77</v>
      </c>
    </row>
    <row r="12" spans="1:8">
      <c r="A12" t="s">
        <v>19</v>
      </c>
      <c r="B12">
        <v>5</v>
      </c>
      <c r="D12">
        <v>1</v>
      </c>
      <c r="G12">
        <f>SUM(B12:D12)</f>
        <v>6</v>
      </c>
      <c r="H12" t="s">
        <v>81</v>
      </c>
    </row>
    <row r="13" spans="1:8">
      <c r="A13" t="s">
        <v>20</v>
      </c>
      <c r="B13">
        <v>2</v>
      </c>
      <c r="G13">
        <f>SUM(B13:D13)</f>
        <v>2</v>
      </c>
      <c r="H13" t="s">
        <v>33</v>
      </c>
    </row>
    <row r="16" spans="1:8">
      <c r="A16" t="s">
        <v>22</v>
      </c>
      <c r="B16">
        <f>SUM(B2:B15)</f>
        <v>31</v>
      </c>
      <c r="C16">
        <f>SUM(C2:C15)</f>
        <v>7</v>
      </c>
      <c r="D16">
        <f>SUM(D2:D15)</f>
        <v>5</v>
      </c>
      <c r="E16">
        <f>SUM(E2:E15)</f>
        <v>5</v>
      </c>
      <c r="F16">
        <f>SUM(F2:F15)</f>
        <v>1</v>
      </c>
      <c r="G16">
        <f>SUM(G2:G15)</f>
        <v>43</v>
      </c>
    </row>
    <row r="17" spans="1:7">
      <c r="A17" t="s">
        <v>36</v>
      </c>
      <c r="G17">
        <v>74</v>
      </c>
    </row>
    <row r="18" spans="1:7">
      <c r="A18" t="s">
        <v>37</v>
      </c>
      <c r="G18">
        <f>G16*G17</f>
        <v>3182</v>
      </c>
    </row>
    <row r="19" spans="1:7">
      <c r="A19" t="s">
        <v>86</v>
      </c>
      <c r="B19">
        <v>26</v>
      </c>
      <c r="C19">
        <v>7</v>
      </c>
      <c r="D19">
        <v>5</v>
      </c>
      <c r="E19">
        <v>2</v>
      </c>
      <c r="F19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G7" sqref="G7"/>
    </sheetView>
  </sheetViews>
  <sheetFormatPr defaultRowHeight="13.5"/>
  <cols>
    <col min="1" max="1" width="11.75" bestFit="1" customWidth="1"/>
    <col min="6" max="6" width="11" bestFit="1" customWidth="1"/>
    <col min="7" max="7" width="13" bestFit="1" customWidth="1"/>
  </cols>
  <sheetData>
    <row r="1" spans="1:9">
      <c r="B1" t="s">
        <v>65</v>
      </c>
      <c r="C1" t="s">
        <v>66</v>
      </c>
      <c r="E1" t="s">
        <v>68</v>
      </c>
      <c r="F1" t="s">
        <v>59</v>
      </c>
      <c r="G1" t="s">
        <v>60</v>
      </c>
      <c r="H1" t="s">
        <v>61</v>
      </c>
      <c r="I1" t="s">
        <v>62</v>
      </c>
    </row>
    <row r="2" spans="1:9">
      <c r="A2" t="s">
        <v>38</v>
      </c>
      <c r="C2">
        <v>1</v>
      </c>
      <c r="E2">
        <v>200</v>
      </c>
      <c r="F2">
        <v>360</v>
      </c>
      <c r="G2">
        <f>200+2075-700+880+200+210+3410+500</f>
        <v>6775</v>
      </c>
      <c r="H2">
        <v>1400</v>
      </c>
      <c r="I2">
        <f t="shared" ref="I2:I7" si="0">SUM(E2:H2)</f>
        <v>8735</v>
      </c>
    </row>
    <row r="3" spans="1:9">
      <c r="A3" t="s">
        <v>63</v>
      </c>
      <c r="C3">
        <v>1</v>
      </c>
      <c r="E3">
        <v>200</v>
      </c>
      <c r="F3">
        <v>360</v>
      </c>
      <c r="G3">
        <f>1150+(1490-700)+970+3140+1090+60+40+400+400+40+520+100</f>
        <v>8700</v>
      </c>
      <c r="H3">
        <v>400</v>
      </c>
      <c r="I3">
        <f t="shared" si="0"/>
        <v>9660</v>
      </c>
    </row>
    <row r="4" spans="1:9">
      <c r="A4" t="s">
        <v>64</v>
      </c>
      <c r="C4">
        <v>1</v>
      </c>
      <c r="E4">
        <v>200</v>
      </c>
      <c r="F4">
        <v>360</v>
      </c>
      <c r="G4">
        <f>1150+(1490-700)+970+3140+1090+60+40+400+400+40+520+100</f>
        <v>8700</v>
      </c>
      <c r="H4">
        <v>400</v>
      </c>
      <c r="I4">
        <f t="shared" si="0"/>
        <v>9660</v>
      </c>
    </row>
    <row r="5" spans="1:9">
      <c r="A5" t="s">
        <v>67</v>
      </c>
      <c r="B5">
        <v>1</v>
      </c>
      <c r="E5">
        <v>200</v>
      </c>
      <c r="F5">
        <v>360</v>
      </c>
      <c r="G5">
        <f>1150+(1490-700)+970+3140+1090+60+40+400+400+40+520+100</f>
        <v>8700</v>
      </c>
      <c r="H5">
        <v>400</v>
      </c>
      <c r="I5">
        <f t="shared" si="0"/>
        <v>9660</v>
      </c>
    </row>
    <row r="6" spans="1:9">
      <c r="A6" t="s">
        <v>39</v>
      </c>
      <c r="C6">
        <v>0</v>
      </c>
      <c r="E6">
        <v>200</v>
      </c>
      <c r="F6">
        <v>360</v>
      </c>
      <c r="G6">
        <f>1150+(1490-700)+970+3140-210-1400+SQRT(POWER(1400+590,2)+POWER(315+850+330+1820,2))</f>
        <v>8306.435697124678</v>
      </c>
      <c r="H6">
        <v>1400</v>
      </c>
      <c r="I6">
        <f t="shared" si="0"/>
        <v>10266.435697124678</v>
      </c>
    </row>
    <row r="7" spans="1:9">
      <c r="A7" t="s">
        <v>40</v>
      </c>
      <c r="C7">
        <v>0</v>
      </c>
      <c r="E7">
        <v>200</v>
      </c>
      <c r="F7">
        <v>360</v>
      </c>
      <c r="G7">
        <f>1150+(1490-700)+970+3140+200+315+850+(1090-200)+130+3360+1720+635</f>
        <v>14150</v>
      </c>
      <c r="H7">
        <v>1400</v>
      </c>
      <c r="I7">
        <f t="shared" si="0"/>
        <v>16110</v>
      </c>
    </row>
    <row r="10" spans="1:9">
      <c r="A10" t="s">
        <v>22</v>
      </c>
      <c r="B10">
        <f>SUM(B3:B8)</f>
        <v>1</v>
      </c>
      <c r="C10">
        <f>SUM(C3:C8)</f>
        <v>2</v>
      </c>
    </row>
    <row r="11" spans="1:9">
      <c r="A11" t="s">
        <v>36</v>
      </c>
      <c r="B11">
        <v>139</v>
      </c>
      <c r="C11">
        <v>148</v>
      </c>
    </row>
    <row r="12" spans="1:9">
      <c r="A12" t="s">
        <v>37</v>
      </c>
      <c r="B12">
        <f>B10*B11</f>
        <v>139</v>
      </c>
      <c r="C12">
        <f>C10*C11</f>
        <v>296</v>
      </c>
      <c r="D12">
        <f>B12+C12</f>
        <v>435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"/>
  <sheetViews>
    <sheetView workbookViewId="0">
      <selection activeCell="A27" sqref="A27"/>
    </sheetView>
  </sheetViews>
  <sheetFormatPr defaultRowHeight="13.5"/>
  <cols>
    <col min="1" max="1" width="31.375" bestFit="1" customWidth="1"/>
  </cols>
  <sheetData>
    <row r="1" spans="1:8">
      <c r="B1" t="s">
        <v>47</v>
      </c>
      <c r="C1" t="s">
        <v>48</v>
      </c>
      <c r="D1" t="s">
        <v>54</v>
      </c>
      <c r="E1" t="s">
        <v>55</v>
      </c>
      <c r="F1" t="s">
        <v>22</v>
      </c>
      <c r="G1" t="s">
        <v>36</v>
      </c>
      <c r="H1" t="s">
        <v>37</v>
      </c>
    </row>
    <row r="2" spans="1:8">
      <c r="A2" t="s">
        <v>49</v>
      </c>
      <c r="B2">
        <v>1840</v>
      </c>
      <c r="C2">
        <v>150</v>
      </c>
      <c r="D2">
        <f>2075-340+880+330+6895+(1150+220)-C2</f>
        <v>11060</v>
      </c>
      <c r="E2">
        <v>300</v>
      </c>
      <c r="F2">
        <f t="shared" ref="F2:F8" si="0">SUM(B2:E2)</f>
        <v>13350</v>
      </c>
      <c r="G2">
        <v>39</v>
      </c>
      <c r="H2">
        <f t="shared" ref="H2:H8" si="1">ROUND(F2/1000*G2,0)</f>
        <v>521</v>
      </c>
    </row>
    <row r="3" spans="1:8">
      <c r="A3" t="s">
        <v>50</v>
      </c>
      <c r="B3">
        <f t="shared" ref="B3:B8" si="2">B2</f>
        <v>1840</v>
      </c>
      <c r="C3">
        <v>100</v>
      </c>
      <c r="D3">
        <f>2075-340+880+3410+400</f>
        <v>6425</v>
      </c>
      <c r="E3">
        <v>1800</v>
      </c>
      <c r="F3">
        <f t="shared" si="0"/>
        <v>10165</v>
      </c>
      <c r="G3">
        <v>25</v>
      </c>
      <c r="H3">
        <f t="shared" si="1"/>
        <v>254</v>
      </c>
    </row>
    <row r="4" spans="1:8">
      <c r="A4" t="s">
        <v>51</v>
      </c>
      <c r="B4">
        <f t="shared" si="2"/>
        <v>1840</v>
      </c>
      <c r="C4">
        <v>250</v>
      </c>
      <c r="D4">
        <f>1490-370+970+3140+200+415+200+210+ROUND(SQRT(POWER(2075,2)+POWER(3100,2)),0)</f>
        <v>9985</v>
      </c>
      <c r="E4">
        <v>1800</v>
      </c>
      <c r="F4">
        <f t="shared" si="0"/>
        <v>13875</v>
      </c>
      <c r="G4">
        <v>25</v>
      </c>
      <c r="H4">
        <f t="shared" si="1"/>
        <v>347</v>
      </c>
    </row>
    <row r="5" spans="1:8">
      <c r="A5" t="s">
        <v>52</v>
      </c>
      <c r="B5">
        <f t="shared" si="2"/>
        <v>1840</v>
      </c>
      <c r="C5">
        <v>200</v>
      </c>
      <c r="D5">
        <f>1490-370+970+3140+1090+415+130+3360+400</f>
        <v>10625</v>
      </c>
      <c r="E5">
        <v>1800</v>
      </c>
      <c r="F5">
        <f t="shared" si="0"/>
        <v>14465</v>
      </c>
      <c r="G5">
        <v>25</v>
      </c>
      <c r="H5">
        <f t="shared" si="1"/>
        <v>362</v>
      </c>
    </row>
    <row r="6" spans="1:8">
      <c r="A6" t="s">
        <v>57</v>
      </c>
      <c r="B6">
        <f t="shared" si="2"/>
        <v>1840</v>
      </c>
      <c r="C6">
        <f>1150+220+315</f>
        <v>1685</v>
      </c>
      <c r="D6">
        <f>1490-370+970+300</f>
        <v>2390</v>
      </c>
      <c r="E6">
        <v>300</v>
      </c>
      <c r="F6">
        <f t="shared" si="0"/>
        <v>6215</v>
      </c>
      <c r="G6">
        <v>39</v>
      </c>
      <c r="H6">
        <f t="shared" si="1"/>
        <v>242</v>
      </c>
    </row>
    <row r="7" spans="1:8">
      <c r="A7" t="s">
        <v>56</v>
      </c>
      <c r="B7">
        <f t="shared" si="2"/>
        <v>1840</v>
      </c>
      <c r="C7">
        <f>1150+220+315+100</f>
        <v>1785</v>
      </c>
      <c r="D7">
        <f>1490-370+970+1175-100+400</f>
        <v>3565</v>
      </c>
      <c r="E7">
        <v>1400</v>
      </c>
      <c r="F7">
        <f t="shared" si="0"/>
        <v>8590</v>
      </c>
      <c r="G7">
        <v>25</v>
      </c>
      <c r="H7">
        <f t="shared" si="1"/>
        <v>215</v>
      </c>
    </row>
    <row r="8" spans="1:8">
      <c r="A8" t="s">
        <v>53</v>
      </c>
      <c r="B8">
        <f t="shared" si="2"/>
        <v>1840</v>
      </c>
      <c r="C8">
        <f>1150+220+315+200</f>
        <v>1885</v>
      </c>
      <c r="D8">
        <f>600+515</f>
        <v>1115</v>
      </c>
      <c r="E8">
        <v>1400</v>
      </c>
      <c r="F8">
        <f t="shared" si="0"/>
        <v>6240</v>
      </c>
      <c r="G8">
        <v>39</v>
      </c>
      <c r="H8">
        <f t="shared" si="1"/>
        <v>243</v>
      </c>
    </row>
    <row r="11" spans="1:8">
      <c r="H11">
        <f>SUM(H2:H8)</f>
        <v>2184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双控版</vt:lpstr>
      <vt:lpstr>单控版</vt:lpstr>
      <vt:lpstr>插座</vt:lpstr>
      <vt:lpstr>弱电</vt:lpstr>
      <vt:lpstr>专线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Su</dc:creator>
  <cp:lastModifiedBy>KENNY</cp:lastModifiedBy>
  <dcterms:created xsi:type="dcterms:W3CDTF">2017-11-22T04:50:34Z</dcterms:created>
  <dcterms:modified xsi:type="dcterms:W3CDTF">2017-12-03T13:05:52Z</dcterms:modified>
</cp:coreProperties>
</file>