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my\"/>
    </mc:Choice>
  </mc:AlternateContent>
  <bookViews>
    <workbookView xWindow="0" yWindow="0" windowWidth="21600" windowHeight="9510"/>
  </bookViews>
  <sheets>
    <sheet name="目录" sheetId="9" r:id="rId1"/>
    <sheet name="地面" sheetId="1" r:id="rId2"/>
    <sheet name="墙面" sheetId="2" r:id="rId3"/>
    <sheet name="顶面" sheetId="3" r:id="rId4"/>
    <sheet name="门窗" sheetId="4" r:id="rId5"/>
    <sheet name="家具" sheetId="5" r:id="rId6"/>
    <sheet name="油漆" sheetId="6" r:id="rId7"/>
    <sheet name="水电" sheetId="7" r:id="rId8"/>
    <sheet name="其他" sheetId="8" r:id="rId9"/>
    <sheet name="主材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" l="1"/>
  <c r="E6" i="9"/>
  <c r="E9" i="9" s="1"/>
  <c r="B10" i="9"/>
  <c r="E7" i="9"/>
  <c r="H44" i="10"/>
  <c r="G35" i="10"/>
  <c r="H35" i="10" s="1"/>
  <c r="G33" i="10"/>
  <c r="H33" i="10" s="1"/>
  <c r="H32" i="10"/>
  <c r="G32" i="10"/>
  <c r="G29" i="10"/>
  <c r="H29" i="10" s="1"/>
  <c r="G28" i="10"/>
  <c r="H28" i="10" s="1"/>
  <c r="G27" i="10"/>
  <c r="H27" i="10" s="1"/>
  <c r="H19" i="10"/>
  <c r="G24" i="10"/>
  <c r="H24" i="10" s="1"/>
  <c r="G23" i="10"/>
  <c r="G22" i="10"/>
  <c r="G21" i="10"/>
  <c r="G20" i="10"/>
  <c r="G19" i="10"/>
  <c r="G18" i="10"/>
  <c r="G17" i="10"/>
  <c r="G16" i="10"/>
  <c r="G15" i="10"/>
  <c r="G14" i="10"/>
  <c r="H14" i="10" s="1"/>
  <c r="G13" i="10"/>
  <c r="G12" i="10"/>
  <c r="G11" i="10"/>
  <c r="G10" i="10"/>
  <c r="H10" i="10" s="1"/>
  <c r="G9" i="10"/>
  <c r="H9" i="10" s="1"/>
  <c r="G8" i="10"/>
  <c r="G5" i="10"/>
  <c r="H5" i="10" s="1"/>
  <c r="G4" i="10"/>
  <c r="G3" i="10"/>
  <c r="G29" i="7" l="1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E3" i="9"/>
  <c r="H8" i="8"/>
  <c r="G9" i="8"/>
  <c r="H9" i="8" s="1"/>
  <c r="G8" i="8"/>
  <c r="G7" i="8"/>
  <c r="H7" i="8" s="1"/>
  <c r="G6" i="8"/>
  <c r="H6" i="8" s="1"/>
  <c r="G5" i="8"/>
  <c r="H5" i="8" s="1"/>
  <c r="F2" i="8"/>
  <c r="G2" i="8" s="1"/>
  <c r="H2" i="8" s="1"/>
  <c r="G3" i="7"/>
  <c r="H3" i="7" s="1"/>
  <c r="G2" i="7"/>
  <c r="H2" i="7" s="1"/>
  <c r="G5" i="7"/>
  <c r="H5" i="7" s="1"/>
  <c r="G4" i="7"/>
  <c r="H4" i="7" s="1"/>
  <c r="G6" i="6"/>
  <c r="G5" i="6"/>
  <c r="G3" i="6"/>
  <c r="H2" i="6"/>
  <c r="H9" i="6" s="1"/>
  <c r="B6" i="9" s="1"/>
  <c r="G2" i="6"/>
  <c r="G45" i="5"/>
  <c r="G44" i="5"/>
  <c r="H44" i="5" s="1"/>
  <c r="G43" i="5"/>
  <c r="G41" i="5"/>
  <c r="H41" i="5" s="1"/>
  <c r="G40" i="5"/>
  <c r="H40" i="5" s="1"/>
  <c r="G39" i="5"/>
  <c r="H39" i="5" s="1"/>
  <c r="G38" i="5"/>
  <c r="G36" i="5"/>
  <c r="H36" i="5" s="1"/>
  <c r="G35" i="5"/>
  <c r="H35" i="5" s="1"/>
  <c r="G33" i="5"/>
  <c r="H33" i="5" s="1"/>
  <c r="G32" i="5"/>
  <c r="H32" i="5" s="1"/>
  <c r="G31" i="5"/>
  <c r="H31" i="5" s="1"/>
  <c r="G30" i="5"/>
  <c r="G28" i="5"/>
  <c r="H28" i="5" s="1"/>
  <c r="G27" i="5"/>
  <c r="H27" i="5" s="1"/>
  <c r="G26" i="5"/>
  <c r="H26" i="5"/>
  <c r="G25" i="5"/>
  <c r="H25" i="5" s="1"/>
  <c r="G24" i="5"/>
  <c r="H24" i="5" s="1"/>
  <c r="G22" i="5"/>
  <c r="H22" i="5" s="1"/>
  <c r="G21" i="5"/>
  <c r="H21" i="5" s="1"/>
  <c r="G20" i="5"/>
  <c r="H20" i="5" s="1"/>
  <c r="G19" i="5"/>
  <c r="G17" i="5"/>
  <c r="H17" i="5" s="1"/>
  <c r="G16" i="5"/>
  <c r="G15" i="5"/>
  <c r="H15" i="5" s="1"/>
  <c r="G14" i="5"/>
  <c r="H32" i="7" l="1"/>
  <c r="B7" i="9" s="1"/>
  <c r="H12" i="8"/>
  <c r="B8" i="9" s="1"/>
  <c r="G12" i="5"/>
  <c r="H12" i="5" s="1"/>
  <c r="G11" i="5"/>
  <c r="G10" i="5"/>
  <c r="H10" i="5" s="1"/>
  <c r="G9" i="5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H52" i="5" s="1"/>
  <c r="B5" i="9" s="1"/>
  <c r="H7" i="4"/>
  <c r="G9" i="4"/>
  <c r="H9" i="4" s="1"/>
  <c r="G8" i="4"/>
  <c r="H8" i="4" s="1"/>
  <c r="G7" i="4"/>
  <c r="G6" i="4"/>
  <c r="H6" i="4" s="1"/>
  <c r="G5" i="4"/>
  <c r="G4" i="4"/>
  <c r="H4" i="4" s="1"/>
  <c r="G3" i="4"/>
  <c r="H3" i="4" s="1"/>
  <c r="G2" i="4"/>
  <c r="H2" i="4" s="1"/>
  <c r="G26" i="3"/>
  <c r="H26" i="3" s="1"/>
  <c r="H23" i="3"/>
  <c r="G25" i="3"/>
  <c r="H25" i="3" s="1"/>
  <c r="G24" i="3"/>
  <c r="H24" i="3" s="1"/>
  <c r="G23" i="3"/>
  <c r="G22" i="3"/>
  <c r="G21" i="3"/>
  <c r="G20" i="3"/>
  <c r="G19" i="3"/>
  <c r="G18" i="3"/>
  <c r="G17" i="3"/>
  <c r="H14" i="3"/>
  <c r="H10" i="3"/>
  <c r="H6" i="3"/>
  <c r="G16" i="3"/>
  <c r="H16" i="3" s="1"/>
  <c r="G15" i="3"/>
  <c r="H15" i="3" s="1"/>
  <c r="G14" i="3"/>
  <c r="G13" i="3"/>
  <c r="H13" i="3" s="1"/>
  <c r="G12" i="3"/>
  <c r="H12" i="3" s="1"/>
  <c r="G11" i="3"/>
  <c r="H11" i="3" s="1"/>
  <c r="G10" i="3"/>
  <c r="G9" i="3"/>
  <c r="H9" i="3" s="1"/>
  <c r="G8" i="3"/>
  <c r="H8" i="3" s="1"/>
  <c r="G7" i="3"/>
  <c r="H7" i="3" s="1"/>
  <c r="G6" i="3"/>
  <c r="H4" i="3"/>
  <c r="G5" i="3"/>
  <c r="G4" i="3"/>
  <c r="G3" i="3"/>
  <c r="H3" i="3" s="1"/>
  <c r="G2" i="3"/>
  <c r="H37" i="2"/>
  <c r="G45" i="2"/>
  <c r="H45" i="2" s="1"/>
  <c r="G44" i="2"/>
  <c r="H44" i="2" s="1"/>
  <c r="G43" i="2"/>
  <c r="H43" i="2" s="1"/>
  <c r="G42" i="2"/>
  <c r="H42" i="2" s="1"/>
  <c r="G41" i="2"/>
  <c r="H41" i="2" s="1"/>
  <c r="G40" i="2"/>
  <c r="G39" i="2"/>
  <c r="H39" i="2" s="1"/>
  <c r="G38" i="2"/>
  <c r="G37" i="2"/>
  <c r="G36" i="2"/>
  <c r="H36" i="2" s="1"/>
  <c r="G35" i="2"/>
  <c r="G34" i="2"/>
  <c r="H34" i="2" s="1"/>
  <c r="G33" i="2"/>
  <c r="H33" i="2" s="1"/>
  <c r="G31" i="2"/>
  <c r="G30" i="2"/>
  <c r="G29" i="2"/>
  <c r="H29" i="2" s="1"/>
  <c r="G27" i="2"/>
  <c r="H27" i="2" s="1"/>
  <c r="G25" i="2"/>
  <c r="H25" i="2" s="1"/>
  <c r="G23" i="2"/>
  <c r="H23" i="2" s="1"/>
  <c r="G21" i="2"/>
  <c r="H21" i="2" s="1"/>
  <c r="G28" i="2"/>
  <c r="H28" i="2" s="1"/>
  <c r="G26" i="2"/>
  <c r="G24" i="2"/>
  <c r="G22" i="2"/>
  <c r="G20" i="2"/>
  <c r="G18" i="2"/>
  <c r="H18" i="2" s="1"/>
  <c r="G17" i="2"/>
  <c r="H17" i="2" s="1"/>
  <c r="G16" i="2"/>
  <c r="H16" i="2" s="1"/>
  <c r="G15" i="2"/>
  <c r="G14" i="2"/>
  <c r="H14" i="2" s="1"/>
  <c r="G13" i="2"/>
  <c r="H13" i="2" s="1"/>
  <c r="G12" i="2"/>
  <c r="H12" i="2" s="1"/>
  <c r="G11" i="2"/>
  <c r="H11" i="2" s="1"/>
  <c r="G10" i="2"/>
  <c r="H10" i="2" s="1"/>
  <c r="G9" i="2"/>
  <c r="G8" i="2"/>
  <c r="H8" i="2" s="1"/>
  <c r="G7" i="2"/>
  <c r="G6" i="2"/>
  <c r="G5" i="2"/>
  <c r="H5" i="2" s="1"/>
  <c r="G4" i="2"/>
  <c r="G3" i="2"/>
  <c r="H3" i="2" s="1"/>
  <c r="G2" i="2"/>
  <c r="G17" i="1"/>
  <c r="H4" i="1"/>
  <c r="H8" i="1"/>
  <c r="H12" i="1"/>
  <c r="H16" i="1"/>
  <c r="H2" i="1"/>
  <c r="G29" i="1"/>
  <c r="H29" i="1" s="1"/>
  <c r="G28" i="1"/>
  <c r="H28" i="1" s="1"/>
  <c r="G27" i="1"/>
  <c r="H27" i="1" s="1"/>
  <c r="G26" i="1"/>
  <c r="H26" i="1" s="1"/>
  <c r="G25" i="1"/>
  <c r="G3" i="1"/>
  <c r="H3" i="1" s="1"/>
  <c r="G4" i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G18" i="1"/>
  <c r="H18" i="1" s="1"/>
  <c r="G19" i="1"/>
  <c r="G20" i="1"/>
  <c r="G21" i="1"/>
  <c r="G22" i="1"/>
  <c r="H22" i="1" s="1"/>
  <c r="G23" i="1"/>
  <c r="H23" i="1" s="1"/>
  <c r="G24" i="1"/>
  <c r="G2" i="1"/>
  <c r="G33" i="1" s="1"/>
  <c r="H48" i="2" l="1"/>
  <c r="B2" i="9" s="1"/>
  <c r="E1" i="9"/>
  <c r="E5" i="9" s="1"/>
  <c r="H14" i="4"/>
  <c r="B4" i="9" s="1"/>
  <c r="H33" i="1"/>
  <c r="B1" i="9" s="1"/>
  <c r="H29" i="3"/>
  <c r="B3" i="9" s="1"/>
</calcChain>
</file>

<file path=xl/sharedStrings.xml><?xml version="1.0" encoding="utf-8"?>
<sst xmlns="http://schemas.openxmlformats.org/spreadsheetml/2006/main" count="523" uniqueCount="229">
  <si>
    <t>厨房地砖</t>
  </si>
  <si>
    <t>项目</t>
  </si>
  <si>
    <t>工程量</t>
  </si>
  <si>
    <t>单位</t>
  </si>
  <si>
    <t>m2</t>
  </si>
  <si>
    <t>材料费</t>
  </si>
  <si>
    <t>人工费</t>
  </si>
  <si>
    <t>合计</t>
  </si>
  <si>
    <t>洗漱间地砖</t>
  </si>
  <si>
    <t>座便区地砖</t>
  </si>
  <si>
    <t>生活阳台地砖</t>
  </si>
  <si>
    <t>大阳台地砖</t>
  </si>
  <si>
    <t>大阳台踢脚线</t>
  </si>
  <si>
    <t>大阳台栏杆墩地砖</t>
  </si>
  <si>
    <t>m</t>
  </si>
  <si>
    <t>卫生间地砖</t>
  </si>
  <si>
    <t>门厅地砖</t>
  </si>
  <si>
    <t>门槛石</t>
  </si>
  <si>
    <t>厨房地面防水</t>
  </si>
  <si>
    <t>洗漱间地面防水</t>
  </si>
  <si>
    <t>座便区地面防水</t>
  </si>
  <si>
    <t>门厅地砖斜铺</t>
  </si>
  <si>
    <t>门厅地砖踢脚线</t>
  </si>
  <si>
    <t>地砖勾缝（周长&lt;1000)</t>
  </si>
  <si>
    <t>地砖勾缝（周长&gt;1000)</t>
  </si>
  <si>
    <t>处</t>
  </si>
  <si>
    <t>门厅波导线铺设补人工差</t>
  </si>
  <si>
    <t>卫生间防水</t>
  </si>
  <si>
    <t>生活阳台地面防水</t>
  </si>
  <si>
    <t>柜体地面找平宽度650</t>
  </si>
  <si>
    <t>柜体地面找平宽度350</t>
  </si>
  <si>
    <t>客餐厅，卧室地面找平</t>
  </si>
  <si>
    <t>卫生间地面回填</t>
  </si>
  <si>
    <t>卫生间回填后找平</t>
  </si>
  <si>
    <t>贴砖处地暖混凝土</t>
  </si>
  <si>
    <t>m3</t>
  </si>
  <si>
    <t>其他地面铺设地固</t>
  </si>
  <si>
    <t>洁具挂件安装</t>
  </si>
  <si>
    <t>套</t>
  </si>
  <si>
    <t>地板</t>
  </si>
  <si>
    <t>小计</t>
  </si>
  <si>
    <t>实际</t>
  </si>
  <si>
    <t>厨房墙砖</t>
  </si>
  <si>
    <t>烟道钢丝网找平</t>
  </si>
  <si>
    <t>洗漱间墙砖</t>
  </si>
  <si>
    <t>座便区墙砖</t>
  </si>
  <si>
    <t>卫生间墙砖</t>
  </si>
  <si>
    <t>小阳台墙砖</t>
  </si>
  <si>
    <t>小阳台挫灰</t>
  </si>
  <si>
    <t>小阳台挫灰后找平</t>
  </si>
  <si>
    <t>门、帘动墙砖</t>
  </si>
  <si>
    <t>门、帘动瓷砖磨边</t>
  </si>
  <si>
    <t>墙砖预埋铜丝</t>
  </si>
  <si>
    <t>墙砖勾缝(&gt;1000)</t>
  </si>
  <si>
    <t>墙砖勾缝(&lt;1000)</t>
  </si>
  <si>
    <t>根</t>
  </si>
  <si>
    <t>墙面安固仕腻子</t>
  </si>
  <si>
    <t>墙纸安固仕腻子</t>
  </si>
  <si>
    <t>墙面界面剂处理</t>
  </si>
  <si>
    <t>墙面腻子粉化</t>
  </si>
  <si>
    <t>敲墙</t>
  </si>
  <si>
    <t>门厅C面</t>
  </si>
  <si>
    <t>找平</t>
  </si>
  <si>
    <t>厨房B面</t>
  </si>
  <si>
    <t>卫生间A面</t>
  </si>
  <si>
    <t>卫生间C面</t>
  </si>
  <si>
    <t>女孩房A面</t>
  </si>
  <si>
    <t>保温层铲除</t>
  </si>
  <si>
    <t>粉墙，部份找平</t>
  </si>
  <si>
    <t>砌墙</t>
  </si>
  <si>
    <t>厨房，卫生间</t>
  </si>
  <si>
    <t>门洞加过砖梁</t>
  </si>
  <si>
    <t>洗漱间B,D</t>
  </si>
  <si>
    <t>保险柜安装</t>
  </si>
  <si>
    <t>刮腻子</t>
  </si>
  <si>
    <t>个</t>
  </si>
  <si>
    <t>门厅龙骨</t>
  </si>
  <si>
    <t>门厅石膏板</t>
  </si>
  <si>
    <t>门厅石膏线</t>
  </si>
  <si>
    <t>客餐厅龙骨</t>
  </si>
  <si>
    <t>客厅窗帘盒</t>
  </si>
  <si>
    <t>父母房龙骨</t>
  </si>
  <si>
    <t>父母房龙骨跌级</t>
  </si>
  <si>
    <t>父母房石膏线</t>
  </si>
  <si>
    <t>女孩房龙骨</t>
  </si>
  <si>
    <t>女孩房石膏线</t>
  </si>
  <si>
    <t>男孩房石膏线</t>
  </si>
  <si>
    <t>石膏线刷漆人工</t>
  </si>
  <si>
    <t>过道龙骨</t>
  </si>
  <si>
    <t>客餐厅石膏线80</t>
  </si>
  <si>
    <t>客餐厅石膏线50</t>
  </si>
  <si>
    <t>厨房铝扣板</t>
  </si>
  <si>
    <t>洗漱间铝扣板</t>
  </si>
  <si>
    <t>座便区铝扣板</t>
  </si>
  <si>
    <t>卫生间铝扣板</t>
  </si>
  <si>
    <t>厨房卫生间窗帘盒</t>
  </si>
  <si>
    <t>顶面腻子/漆888</t>
  </si>
  <si>
    <t>顶面腻子/漆(现浇)</t>
  </si>
  <si>
    <t>顶面防潮</t>
  </si>
  <si>
    <t>铲除原腻子层</t>
  </si>
  <si>
    <t>灯具安装人工</t>
  </si>
  <si>
    <t>房门</t>
  </si>
  <si>
    <t>坐便器轨道盒</t>
  </si>
  <si>
    <t>休整门洞</t>
  </si>
  <si>
    <t>入户门门套</t>
  </si>
  <si>
    <t>洗漱间门套</t>
  </si>
  <si>
    <t>大阳台门套</t>
  </si>
  <si>
    <t>客餐厅C面门洞</t>
  </si>
  <si>
    <t>其余门和门套</t>
  </si>
  <si>
    <t>大理石</t>
  </si>
  <si>
    <t>铝合金平开门(3)</t>
  </si>
  <si>
    <t>铝合金推拉门(2)</t>
  </si>
  <si>
    <t>电视柜</t>
  </si>
  <si>
    <t>抽屉</t>
  </si>
  <si>
    <t>柜门</t>
  </si>
  <si>
    <t>压甲线</t>
  </si>
  <si>
    <t>地柜</t>
  </si>
  <si>
    <t>吊柜</t>
  </si>
  <si>
    <t>指甲线</t>
  </si>
  <si>
    <t>有门装饰柜</t>
  </si>
  <si>
    <t>无门书柜</t>
  </si>
  <si>
    <t>玻璃门</t>
  </si>
  <si>
    <t>餐边柜</t>
  </si>
  <si>
    <t>木质柜门酒柜</t>
  </si>
  <si>
    <t>敞开式酒柜</t>
  </si>
  <si>
    <t>玻璃柜门</t>
  </si>
  <si>
    <t>m2</t>
    <phoneticPr fontId="2" type="noConversion"/>
  </si>
  <si>
    <t>m</t>
    <phoneticPr fontId="2" type="noConversion"/>
  </si>
  <si>
    <t>父母房衣柜</t>
    <phoneticPr fontId="2" type="noConversion"/>
  </si>
  <si>
    <t>衣柜</t>
    <phoneticPr fontId="2" type="noConversion"/>
  </si>
  <si>
    <t>指甲线</t>
    <phoneticPr fontId="2" type="noConversion"/>
  </si>
  <si>
    <t>抽屉</t>
    <phoneticPr fontId="2" type="noConversion"/>
  </si>
  <si>
    <t>柜子封板</t>
    <phoneticPr fontId="2" type="noConversion"/>
  </si>
  <si>
    <t>个</t>
    <phoneticPr fontId="2" type="noConversion"/>
  </si>
  <si>
    <t>女孩房书柜</t>
    <phoneticPr fontId="2" type="noConversion"/>
  </si>
  <si>
    <t>有柜门书柜</t>
    <phoneticPr fontId="2" type="noConversion"/>
  </si>
  <si>
    <t>无门书柜</t>
    <phoneticPr fontId="2" type="noConversion"/>
  </si>
  <si>
    <t>背板隔墙补差</t>
    <phoneticPr fontId="2" type="noConversion"/>
  </si>
  <si>
    <t>女孩房衣柜</t>
    <phoneticPr fontId="2" type="noConversion"/>
  </si>
  <si>
    <t>女孩房书桌</t>
    <phoneticPr fontId="2" type="noConversion"/>
  </si>
  <si>
    <t>书桌</t>
    <phoneticPr fontId="2" type="noConversion"/>
  </si>
  <si>
    <t>书架</t>
    <phoneticPr fontId="2" type="noConversion"/>
  </si>
  <si>
    <t>男孩房衣柜</t>
    <phoneticPr fontId="2" type="noConversion"/>
  </si>
  <si>
    <t>鞋柜</t>
    <phoneticPr fontId="2" type="noConversion"/>
  </si>
  <si>
    <t>其他</t>
    <phoneticPr fontId="2" type="noConversion"/>
  </si>
  <si>
    <t>付</t>
    <phoneticPr fontId="2" type="noConversion"/>
  </si>
  <si>
    <t>抽屉轨道置换(&lt;350</t>
    <phoneticPr fontId="2" type="noConversion"/>
  </si>
  <si>
    <t>抽屉轨道置换(&lt;450</t>
    <phoneticPr fontId="2" type="noConversion"/>
  </si>
  <si>
    <t>抽屉轨道置换(&lt;550</t>
    <phoneticPr fontId="2" type="noConversion"/>
  </si>
  <si>
    <t>小计</t>
    <phoneticPr fontId="2" type="noConversion"/>
  </si>
  <si>
    <t>柜门反面</t>
    <phoneticPr fontId="2" type="noConversion"/>
  </si>
  <si>
    <t>擦色漆</t>
    <phoneticPr fontId="2" type="noConversion"/>
  </si>
  <si>
    <t>防火防腐</t>
    <phoneticPr fontId="2" type="noConversion"/>
  </si>
  <si>
    <t>防潮</t>
    <phoneticPr fontId="2" type="noConversion"/>
  </si>
  <si>
    <t>防开裂</t>
    <phoneticPr fontId="2" type="noConversion"/>
  </si>
  <si>
    <t>开孔</t>
    <phoneticPr fontId="2" type="noConversion"/>
  </si>
  <si>
    <t>包管</t>
    <phoneticPr fontId="2" type="noConversion"/>
  </si>
  <si>
    <t>根</t>
    <phoneticPr fontId="2" type="noConversion"/>
  </si>
  <si>
    <t>电路预售</t>
    <phoneticPr fontId="2" type="noConversion"/>
  </si>
  <si>
    <t>项</t>
    <phoneticPr fontId="2" type="noConversion"/>
  </si>
  <si>
    <t>水路预售</t>
    <phoneticPr fontId="2" type="noConversion"/>
  </si>
  <si>
    <t>材料上楼</t>
    <phoneticPr fontId="2" type="noConversion"/>
  </si>
  <si>
    <t>层</t>
    <phoneticPr fontId="2" type="noConversion"/>
  </si>
  <si>
    <t>上楼额外</t>
    <phoneticPr fontId="2" type="noConversion"/>
  </si>
  <si>
    <t>特殊上楼</t>
    <phoneticPr fontId="2" type="noConversion"/>
  </si>
  <si>
    <t>防潮膜</t>
    <phoneticPr fontId="2" type="noConversion"/>
  </si>
  <si>
    <t>石膏板保护</t>
    <phoneticPr fontId="2" type="noConversion"/>
  </si>
  <si>
    <t>装修垃圾下楼</t>
    <phoneticPr fontId="2" type="noConversion"/>
  </si>
  <si>
    <t>建筑垃圾下楼</t>
    <phoneticPr fontId="2" type="noConversion"/>
  </si>
  <si>
    <t>材料运输</t>
    <phoneticPr fontId="2" type="noConversion"/>
  </si>
  <si>
    <t>层(0.0012)</t>
    <phoneticPr fontId="2" type="noConversion"/>
  </si>
  <si>
    <t>地面</t>
    <phoneticPr fontId="2" type="noConversion"/>
  </si>
  <si>
    <t>墙面</t>
    <phoneticPr fontId="2" type="noConversion"/>
  </si>
  <si>
    <t>顶面</t>
    <phoneticPr fontId="2" type="noConversion"/>
  </si>
  <si>
    <t>门窗</t>
    <phoneticPr fontId="2" type="noConversion"/>
  </si>
  <si>
    <t>家具</t>
    <phoneticPr fontId="2" type="noConversion"/>
  </si>
  <si>
    <t>油漆</t>
    <phoneticPr fontId="2" type="noConversion"/>
  </si>
  <si>
    <t>电路</t>
    <phoneticPr fontId="2" type="noConversion"/>
  </si>
  <si>
    <t>建安</t>
    <phoneticPr fontId="2" type="noConversion"/>
  </si>
  <si>
    <t>建安管理费</t>
    <phoneticPr fontId="2" type="noConversion"/>
  </si>
  <si>
    <t>工厂定制</t>
    <phoneticPr fontId="2" type="noConversion"/>
  </si>
  <si>
    <t>合计</t>
    <phoneticPr fontId="2" type="noConversion"/>
  </si>
  <si>
    <t>2.5照明</t>
    <phoneticPr fontId="2" type="noConversion"/>
  </si>
  <si>
    <t>2.5专线</t>
    <phoneticPr fontId="2" type="noConversion"/>
  </si>
  <si>
    <t>4插座</t>
    <phoneticPr fontId="2" type="noConversion"/>
  </si>
  <si>
    <t>4专线</t>
    <phoneticPr fontId="2" type="noConversion"/>
  </si>
  <si>
    <t>6专线</t>
    <phoneticPr fontId="2" type="noConversion"/>
  </si>
  <si>
    <t>混凝土墙人工</t>
    <phoneticPr fontId="2" type="noConversion"/>
  </si>
  <si>
    <t>网线</t>
    <phoneticPr fontId="2" type="noConversion"/>
  </si>
  <si>
    <t>有线</t>
    <phoneticPr fontId="2" type="noConversion"/>
  </si>
  <si>
    <t>单换开关</t>
    <phoneticPr fontId="2" type="noConversion"/>
  </si>
  <si>
    <t>底盒</t>
    <phoneticPr fontId="2" type="noConversion"/>
  </si>
  <si>
    <t>点位</t>
    <phoneticPr fontId="2" type="noConversion"/>
  </si>
  <si>
    <t>水路</t>
    <phoneticPr fontId="2" type="noConversion"/>
  </si>
  <si>
    <t>全部改造增加费用</t>
    <phoneticPr fontId="2" type="noConversion"/>
  </si>
  <si>
    <t>20水管</t>
    <phoneticPr fontId="2" type="noConversion"/>
  </si>
  <si>
    <t>25水管</t>
    <phoneticPr fontId="2" type="noConversion"/>
  </si>
  <si>
    <t>50下水</t>
    <phoneticPr fontId="2" type="noConversion"/>
  </si>
  <si>
    <t>75下水</t>
    <phoneticPr fontId="2" type="noConversion"/>
  </si>
  <si>
    <t>110下水</t>
    <phoneticPr fontId="2" type="noConversion"/>
  </si>
  <si>
    <t>下水红砖保护</t>
    <phoneticPr fontId="2" type="noConversion"/>
  </si>
  <si>
    <t>加保温层</t>
    <phoneticPr fontId="2" type="noConversion"/>
  </si>
  <si>
    <t>20/25水管阀门</t>
    <phoneticPr fontId="2" type="noConversion"/>
  </si>
  <si>
    <t>带丝配件</t>
    <phoneticPr fontId="2" type="noConversion"/>
  </si>
  <si>
    <t>生活家金像古城</t>
  </si>
  <si>
    <t>门厅踢脚线</t>
  </si>
  <si>
    <t>地板异性增加手工费</t>
  </si>
  <si>
    <t>项</t>
  </si>
  <si>
    <t>瓷砖</t>
  </si>
  <si>
    <t>门厅波导线</t>
  </si>
  <si>
    <t>门厅瓷砖踢脚线</t>
  </si>
  <si>
    <t>片</t>
  </si>
  <si>
    <t>卫生间腰线</t>
  </si>
  <si>
    <t>小阳台地砖</t>
  </si>
  <si>
    <t>大阳台瓷质踢脚线</t>
  </si>
  <si>
    <t>瓷砖加工费</t>
  </si>
  <si>
    <t>橱柜</t>
  </si>
  <si>
    <t>橱柜超出</t>
  </si>
  <si>
    <t>浴室柜</t>
  </si>
  <si>
    <t>洁具及配件</t>
  </si>
  <si>
    <t>蹲便器</t>
  </si>
  <si>
    <t>水箱</t>
  </si>
  <si>
    <t>角阀/软管</t>
  </si>
  <si>
    <t>运费</t>
  </si>
  <si>
    <t>开关、插座</t>
  </si>
  <si>
    <t>其他</t>
  </si>
  <si>
    <t>主材</t>
  </si>
  <si>
    <t>总计</t>
  </si>
  <si>
    <t>设计费抵扣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</si>
</sst>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6" sqref="G6"/>
    </sheetView>
  </sheetViews>
  <sheetFormatPr defaultRowHeight="15"/>
  <cols>
    <col min="4" max="4" width="11" bestFit="1" customWidth="1"/>
  </cols>
  <sheetData>
    <row r="1" spans="1:7">
      <c r="A1" t="s">
        <v>171</v>
      </c>
      <c r="B1" s="2">
        <f>地面!H33</f>
        <v>6762.4</v>
      </c>
      <c r="D1" t="s">
        <v>180</v>
      </c>
      <c r="E1">
        <f>ROUND(门窗!H2+门窗!H3+门窗!H4,0)</f>
        <v>9497</v>
      </c>
    </row>
    <row r="2" spans="1:7">
      <c r="A2" t="s">
        <v>172</v>
      </c>
      <c r="B2">
        <f>墙面!H48</f>
        <v>21769.999999999993</v>
      </c>
      <c r="D2" t="s">
        <v>178</v>
      </c>
      <c r="E2">
        <v>98639</v>
      </c>
    </row>
    <row r="3" spans="1:7">
      <c r="A3" t="s">
        <v>173</v>
      </c>
      <c r="B3">
        <f>顶面!H29</f>
        <v>12114.7</v>
      </c>
      <c r="D3" t="s">
        <v>179</v>
      </c>
      <c r="E3">
        <f>ROUND(E2*0.1,0)</f>
        <v>9864</v>
      </c>
    </row>
    <row r="4" spans="1:7">
      <c r="A4" t="s">
        <v>174</v>
      </c>
      <c r="B4">
        <f>门窗!H14</f>
        <v>12331.099999999999</v>
      </c>
    </row>
    <row r="5" spans="1:7">
      <c r="A5" t="s">
        <v>175</v>
      </c>
      <c r="B5">
        <f>家具!H52</f>
        <v>27814.1</v>
      </c>
      <c r="D5" t="s">
        <v>181</v>
      </c>
      <c r="E5">
        <f>SUM(E1:E3)</f>
        <v>118000</v>
      </c>
    </row>
    <row r="6" spans="1:7">
      <c r="A6" t="s">
        <v>176</v>
      </c>
      <c r="B6">
        <f>油漆!H9</f>
        <v>11301.6</v>
      </c>
      <c r="D6" t="s">
        <v>228</v>
      </c>
      <c r="E6">
        <f>-4800*0.5</f>
        <v>-2400</v>
      </c>
      <c r="F6" t="s">
        <v>41</v>
      </c>
      <c r="G6">
        <f>-4800*0.7</f>
        <v>-3360</v>
      </c>
    </row>
    <row r="7" spans="1:7">
      <c r="A7" t="s">
        <v>177</v>
      </c>
      <c r="B7">
        <f>水电!H32</f>
        <v>13948</v>
      </c>
      <c r="D7" t="s">
        <v>226</v>
      </c>
      <c r="E7">
        <f>主材!H44</f>
        <v>26645</v>
      </c>
    </row>
    <row r="8" spans="1:7">
      <c r="A8" t="s">
        <v>144</v>
      </c>
      <c r="B8">
        <f>其他!H12</f>
        <v>2095</v>
      </c>
    </row>
    <row r="9" spans="1:7">
      <c r="D9" t="s">
        <v>227</v>
      </c>
      <c r="E9">
        <f>SUM(E5:E7)</f>
        <v>142245</v>
      </c>
      <c r="F9">
        <v>142245</v>
      </c>
    </row>
    <row r="10" spans="1:7">
      <c r="A10" t="s">
        <v>149</v>
      </c>
      <c r="B10">
        <f>ROUNDDOWN(SUM(B1:B8),0)</f>
        <v>108136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9" workbookViewId="0">
      <selection activeCell="H44" sqref="H44"/>
    </sheetView>
  </sheetViews>
  <sheetFormatPr defaultRowHeight="15"/>
  <cols>
    <col min="1" max="1" width="6" customWidth="1"/>
    <col min="2" max="2" width="21.1406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39</v>
      </c>
    </row>
    <row r="3" spans="1:8">
      <c r="B3" t="s">
        <v>204</v>
      </c>
      <c r="C3" t="s">
        <v>4</v>
      </c>
      <c r="D3">
        <v>54.85</v>
      </c>
      <c r="E3">
        <v>142</v>
      </c>
      <c r="G3">
        <f>ROUND(D3*(E3+F3),1)</f>
        <v>7788.7</v>
      </c>
      <c r="H3">
        <v>7789.2</v>
      </c>
    </row>
    <row r="4" spans="1:8">
      <c r="B4" t="s">
        <v>205</v>
      </c>
      <c r="C4" t="s">
        <v>4</v>
      </c>
      <c r="D4">
        <v>6.55</v>
      </c>
      <c r="E4">
        <v>25</v>
      </c>
      <c r="G4">
        <f>ROUND(D4*(E4+F4),1)</f>
        <v>163.80000000000001</v>
      </c>
      <c r="H4">
        <v>163.6</v>
      </c>
    </row>
    <row r="5" spans="1:8">
      <c r="B5" t="s">
        <v>206</v>
      </c>
      <c r="C5" t="s">
        <v>207</v>
      </c>
      <c r="D5">
        <v>1</v>
      </c>
      <c r="F5">
        <v>200</v>
      </c>
      <c r="G5">
        <f>ROUND(D5*(E5+F5),1)</f>
        <v>200</v>
      </c>
      <c r="H5">
        <f>G5</f>
        <v>200</v>
      </c>
    </row>
    <row r="7" spans="1:8">
      <c r="A7">
        <v>2</v>
      </c>
      <c r="B7" t="s">
        <v>208</v>
      </c>
    </row>
    <row r="8" spans="1:8">
      <c r="B8" t="s">
        <v>16</v>
      </c>
      <c r="C8" t="s">
        <v>4</v>
      </c>
      <c r="D8">
        <v>5.88</v>
      </c>
      <c r="E8">
        <v>128</v>
      </c>
      <c r="G8">
        <f>ROUND(D8*(E8+F8),1)</f>
        <v>752.6</v>
      </c>
      <c r="H8">
        <v>752.2</v>
      </c>
    </row>
    <row r="9" spans="1:8">
      <c r="B9" t="s">
        <v>209</v>
      </c>
      <c r="C9" t="s">
        <v>211</v>
      </c>
      <c r="D9">
        <v>2</v>
      </c>
      <c r="E9">
        <v>101</v>
      </c>
      <c r="G9">
        <f>ROUND(D9*(E9+F9),1)</f>
        <v>202</v>
      </c>
      <c r="H9">
        <f>G9</f>
        <v>202</v>
      </c>
    </row>
    <row r="10" spans="1:8">
      <c r="B10" t="s">
        <v>210</v>
      </c>
      <c r="G10">
        <f>ROUND(D10*(E10+F10),1)</f>
        <v>0</v>
      </c>
      <c r="H10">
        <f>G10</f>
        <v>0</v>
      </c>
    </row>
    <row r="11" spans="1:8">
      <c r="B11" t="s">
        <v>0</v>
      </c>
      <c r="C11" t="s">
        <v>4</v>
      </c>
      <c r="D11">
        <v>5.43</v>
      </c>
      <c r="E11">
        <v>72</v>
      </c>
      <c r="G11">
        <f>ROUND(D11*(E11+F11),1)</f>
        <v>391</v>
      </c>
      <c r="H11">
        <v>391.1</v>
      </c>
    </row>
    <row r="12" spans="1:8">
      <c r="B12" t="s">
        <v>42</v>
      </c>
      <c r="C12" t="s">
        <v>4</v>
      </c>
      <c r="D12">
        <v>20.62</v>
      </c>
      <c r="E12">
        <v>72</v>
      </c>
      <c r="G12">
        <f>ROUND(D12*(E12+F12),1)</f>
        <v>1484.6</v>
      </c>
      <c r="H12">
        <v>1484.9</v>
      </c>
    </row>
    <row r="13" spans="1:8">
      <c r="B13" t="s">
        <v>8</v>
      </c>
      <c r="C13" t="s">
        <v>4</v>
      </c>
      <c r="D13">
        <v>3.82</v>
      </c>
      <c r="E13">
        <v>72</v>
      </c>
      <c r="G13">
        <f>ROUND(D13*(E13+F13),1)</f>
        <v>275</v>
      </c>
      <c r="H13">
        <v>275.3</v>
      </c>
    </row>
    <row r="14" spans="1:8">
      <c r="B14" t="s">
        <v>44</v>
      </c>
      <c r="C14" t="s">
        <v>4</v>
      </c>
      <c r="D14">
        <v>16.11</v>
      </c>
      <c r="E14">
        <v>72</v>
      </c>
      <c r="G14">
        <f>ROUND(D14*(E14+F14),1)</f>
        <v>1159.9000000000001</v>
      </c>
      <c r="H14">
        <f>G14</f>
        <v>1159.9000000000001</v>
      </c>
    </row>
    <row r="15" spans="1:8">
      <c r="B15" t="s">
        <v>9</v>
      </c>
      <c r="C15" t="s">
        <v>4</v>
      </c>
      <c r="D15">
        <v>1.45</v>
      </c>
      <c r="E15">
        <v>72</v>
      </c>
      <c r="G15">
        <f>ROUND(D15*(E15+F15),1)</f>
        <v>104.4</v>
      </c>
      <c r="H15">
        <v>104.2</v>
      </c>
    </row>
    <row r="16" spans="1:8">
      <c r="B16" t="s">
        <v>45</v>
      </c>
      <c r="C16" t="s">
        <v>4</v>
      </c>
      <c r="D16">
        <v>10.84</v>
      </c>
      <c r="E16">
        <v>72</v>
      </c>
      <c r="G16">
        <f>ROUND(D16*(E16+F16),1)</f>
        <v>780.5</v>
      </c>
      <c r="H16">
        <v>780.7</v>
      </c>
    </row>
    <row r="17" spans="1:8">
      <c r="B17" t="s">
        <v>15</v>
      </c>
      <c r="C17" t="s">
        <v>4</v>
      </c>
      <c r="D17">
        <v>2.4900000000000002</v>
      </c>
      <c r="E17">
        <v>72</v>
      </c>
      <c r="G17">
        <f>ROUND(D17*(E17+F17),1)</f>
        <v>179.3</v>
      </c>
      <c r="H17">
        <v>179.6</v>
      </c>
    </row>
    <row r="18" spans="1:8">
      <c r="B18" t="s">
        <v>46</v>
      </c>
      <c r="C18" t="s">
        <v>4</v>
      </c>
      <c r="D18">
        <v>13.78</v>
      </c>
      <c r="E18">
        <v>72</v>
      </c>
      <c r="G18">
        <f>ROUND(D18*(E18+F18),1)</f>
        <v>992.2</v>
      </c>
      <c r="H18">
        <v>992.1</v>
      </c>
    </row>
    <row r="19" spans="1:8">
      <c r="B19" t="s">
        <v>212</v>
      </c>
      <c r="C19" t="s">
        <v>211</v>
      </c>
      <c r="D19">
        <v>2</v>
      </c>
      <c r="E19">
        <v>101</v>
      </c>
      <c r="G19">
        <f>ROUND(D19*(E19+F19),1)</f>
        <v>202</v>
      </c>
      <c r="H19">
        <f>G19</f>
        <v>202</v>
      </c>
    </row>
    <row r="20" spans="1:8">
      <c r="B20" t="s">
        <v>213</v>
      </c>
      <c r="C20" t="s">
        <v>4</v>
      </c>
      <c r="D20">
        <v>2.0499999999999998</v>
      </c>
      <c r="E20">
        <v>72</v>
      </c>
      <c r="G20">
        <f>ROUND(D20*(E20+F20),1)</f>
        <v>147.6</v>
      </c>
      <c r="H20">
        <v>147.69999999999999</v>
      </c>
    </row>
    <row r="21" spans="1:8">
      <c r="B21" t="s">
        <v>47</v>
      </c>
      <c r="C21" t="s">
        <v>4</v>
      </c>
      <c r="D21">
        <v>10.44</v>
      </c>
      <c r="E21">
        <v>72</v>
      </c>
      <c r="G21">
        <f>ROUND(D21*(E21+F21),1)</f>
        <v>751.7</v>
      </c>
      <c r="H21">
        <v>751.8</v>
      </c>
    </row>
    <row r="22" spans="1:8">
      <c r="B22" t="s">
        <v>11</v>
      </c>
      <c r="C22" t="s">
        <v>4</v>
      </c>
      <c r="D22">
        <v>3.29</v>
      </c>
      <c r="E22">
        <v>72</v>
      </c>
      <c r="G22">
        <f>ROUND(D22*(E22+F22),1)</f>
        <v>236.9</v>
      </c>
      <c r="H22">
        <v>237.2</v>
      </c>
    </row>
    <row r="23" spans="1:8">
      <c r="B23" t="s">
        <v>214</v>
      </c>
      <c r="C23" t="s">
        <v>14</v>
      </c>
      <c r="D23">
        <v>6.56</v>
      </c>
      <c r="E23">
        <v>20</v>
      </c>
      <c r="G23">
        <f>ROUND(D23*(E23+F23),1)</f>
        <v>131.19999999999999</v>
      </c>
      <c r="H23">
        <v>131.1</v>
      </c>
    </row>
    <row r="24" spans="1:8">
      <c r="B24" t="s">
        <v>215</v>
      </c>
      <c r="C24" t="s">
        <v>207</v>
      </c>
      <c r="D24">
        <v>1</v>
      </c>
      <c r="E24">
        <v>600</v>
      </c>
      <c r="G24">
        <f>ROUND(D24*(E24+F24),1)</f>
        <v>600</v>
      </c>
      <c r="H24">
        <f>G24</f>
        <v>600</v>
      </c>
    </row>
    <row r="26" spans="1:8">
      <c r="A26">
        <v>3</v>
      </c>
      <c r="B26" t="s">
        <v>216</v>
      </c>
    </row>
    <row r="27" spans="1:8">
      <c r="B27" t="s">
        <v>216</v>
      </c>
      <c r="C27" t="s">
        <v>207</v>
      </c>
      <c r="D27">
        <v>1</v>
      </c>
      <c r="E27">
        <v>5350</v>
      </c>
      <c r="G27">
        <f>ROUND(D27*(E27+F27),1)</f>
        <v>5350</v>
      </c>
      <c r="H27">
        <f>G27</f>
        <v>5350</v>
      </c>
    </row>
    <row r="28" spans="1:8">
      <c r="B28" t="s">
        <v>217</v>
      </c>
      <c r="C28" t="s">
        <v>207</v>
      </c>
      <c r="D28">
        <v>1</v>
      </c>
      <c r="E28">
        <v>2200</v>
      </c>
      <c r="G28">
        <f>ROUND(D28*(E28+F28),1)</f>
        <v>2200</v>
      </c>
      <c r="H28">
        <f>G28</f>
        <v>2200</v>
      </c>
    </row>
    <row r="29" spans="1:8">
      <c r="B29" t="s">
        <v>218</v>
      </c>
      <c r="C29" t="s">
        <v>207</v>
      </c>
      <c r="D29">
        <v>1</v>
      </c>
      <c r="E29">
        <v>2000</v>
      </c>
      <c r="G29">
        <f>ROUND(D29*(E29+F29),1)</f>
        <v>2000</v>
      </c>
      <c r="H29">
        <f>G29</f>
        <v>2000</v>
      </c>
    </row>
    <row r="31" spans="1:8">
      <c r="A31">
        <v>4</v>
      </c>
      <c r="B31" t="s">
        <v>219</v>
      </c>
    </row>
    <row r="32" spans="1:8">
      <c r="B32" t="s">
        <v>220</v>
      </c>
      <c r="C32" t="s">
        <v>75</v>
      </c>
      <c r="D32">
        <v>1</v>
      </c>
      <c r="E32">
        <v>230</v>
      </c>
      <c r="G32">
        <f>ROUND(D32*(E32+F32),1)</f>
        <v>230</v>
      </c>
      <c r="H32">
        <f>G32</f>
        <v>230</v>
      </c>
    </row>
    <row r="33" spans="1:8">
      <c r="B33" t="s">
        <v>221</v>
      </c>
      <c r="C33" t="s">
        <v>75</v>
      </c>
      <c r="D33">
        <v>1</v>
      </c>
      <c r="E33">
        <v>220</v>
      </c>
      <c r="G33">
        <f>ROUND(D33*(E33+F33),1)</f>
        <v>220</v>
      </c>
      <c r="H33">
        <f>G33</f>
        <v>220</v>
      </c>
    </row>
    <row r="34" spans="1:8">
      <c r="B34" t="s">
        <v>222</v>
      </c>
      <c r="C34" t="s">
        <v>207</v>
      </c>
    </row>
    <row r="35" spans="1:8">
      <c r="B35" t="s">
        <v>223</v>
      </c>
      <c r="C35" t="s">
        <v>207</v>
      </c>
      <c r="D35">
        <v>1</v>
      </c>
      <c r="E35">
        <v>100</v>
      </c>
      <c r="G35">
        <f>ROUND(D35*(E35+F35),1)</f>
        <v>100</v>
      </c>
      <c r="H35">
        <f>G35</f>
        <v>100</v>
      </c>
    </row>
    <row r="37" spans="1:8">
      <c r="A37">
        <v>5</v>
      </c>
      <c r="B37" t="s">
        <v>224</v>
      </c>
    </row>
    <row r="40" spans="1:8">
      <c r="A40">
        <v>6</v>
      </c>
      <c r="B40" t="s">
        <v>225</v>
      </c>
    </row>
    <row r="44" spans="1:8">
      <c r="B44" t="s">
        <v>40</v>
      </c>
      <c r="H44">
        <f>ROUND(SUM(H2:H43),0)</f>
        <v>26645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opLeftCell="B25" workbookViewId="0">
      <selection activeCell="B33" sqref="B33:H33"/>
    </sheetView>
  </sheetViews>
  <sheetFormatPr defaultRowHeight="15"/>
  <cols>
    <col min="1" max="1" width="3.5703125" customWidth="1"/>
    <col min="2" max="2" width="23.7109375" customWidth="1"/>
    <col min="3" max="3" width="6.855468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0</v>
      </c>
      <c r="C2" t="s">
        <v>4</v>
      </c>
      <c r="D2">
        <v>5.03</v>
      </c>
      <c r="E2">
        <v>24</v>
      </c>
      <c r="F2">
        <v>32.799999999999997</v>
      </c>
      <c r="G2">
        <f>ROUND(D2*(E2+F2),1)</f>
        <v>285.7</v>
      </c>
      <c r="H2">
        <f>G2</f>
        <v>285.7</v>
      </c>
    </row>
    <row r="3" spans="1:8">
      <c r="B3" t="s">
        <v>8</v>
      </c>
      <c r="C3" t="s">
        <v>4</v>
      </c>
      <c r="D3">
        <v>3.54</v>
      </c>
      <c r="E3">
        <v>24</v>
      </c>
      <c r="F3">
        <v>32.799999999999997</v>
      </c>
      <c r="G3">
        <f t="shared" ref="G3:G29" si="0">ROUND(D3*(E3+F3),1)</f>
        <v>201.1</v>
      </c>
      <c r="H3">
        <f t="shared" ref="H3:H29" si="1">G3</f>
        <v>201.1</v>
      </c>
    </row>
    <row r="4" spans="1:8">
      <c r="B4" t="s">
        <v>9</v>
      </c>
      <c r="C4" t="s">
        <v>4</v>
      </c>
      <c r="D4">
        <v>1.34</v>
      </c>
      <c r="E4">
        <v>24</v>
      </c>
      <c r="F4">
        <v>32.799999999999997</v>
      </c>
      <c r="G4">
        <f t="shared" si="0"/>
        <v>76.099999999999994</v>
      </c>
      <c r="H4">
        <f t="shared" si="1"/>
        <v>76.099999999999994</v>
      </c>
    </row>
    <row r="5" spans="1:8">
      <c r="B5" t="s">
        <v>15</v>
      </c>
      <c r="C5" t="s">
        <v>4</v>
      </c>
      <c r="D5">
        <v>2.31</v>
      </c>
      <c r="E5">
        <v>24</v>
      </c>
      <c r="F5">
        <v>32.799999999999997</v>
      </c>
      <c r="G5">
        <f t="shared" si="0"/>
        <v>131.19999999999999</v>
      </c>
      <c r="H5">
        <f t="shared" si="1"/>
        <v>131.19999999999999</v>
      </c>
    </row>
    <row r="6" spans="1:8">
      <c r="B6" t="s">
        <v>10</v>
      </c>
      <c r="C6" t="s">
        <v>4</v>
      </c>
      <c r="D6">
        <v>1.9</v>
      </c>
      <c r="E6">
        <v>24</v>
      </c>
      <c r="F6">
        <v>32.799999999999997</v>
      </c>
      <c r="G6">
        <f t="shared" si="0"/>
        <v>107.9</v>
      </c>
      <c r="H6">
        <f t="shared" si="1"/>
        <v>107.9</v>
      </c>
    </row>
    <row r="7" spans="1:8">
      <c r="B7" t="s">
        <v>11</v>
      </c>
      <c r="C7" t="s">
        <v>4</v>
      </c>
      <c r="D7">
        <v>3.05</v>
      </c>
      <c r="E7">
        <v>24</v>
      </c>
      <c r="F7">
        <v>32.799999999999997</v>
      </c>
      <c r="G7">
        <f t="shared" si="0"/>
        <v>173.2</v>
      </c>
      <c r="H7">
        <f t="shared" si="1"/>
        <v>173.2</v>
      </c>
    </row>
    <row r="8" spans="1:8">
      <c r="B8" t="s">
        <v>12</v>
      </c>
      <c r="C8" t="s">
        <v>14</v>
      </c>
      <c r="D8">
        <v>1.02</v>
      </c>
      <c r="E8">
        <v>3</v>
      </c>
      <c r="F8">
        <v>10</v>
      </c>
      <c r="G8">
        <f t="shared" si="0"/>
        <v>13.3</v>
      </c>
      <c r="H8">
        <f t="shared" si="1"/>
        <v>13.3</v>
      </c>
    </row>
    <row r="9" spans="1:8">
      <c r="B9" t="s">
        <v>13</v>
      </c>
      <c r="C9" t="s">
        <v>14</v>
      </c>
      <c r="D9">
        <v>5.05</v>
      </c>
      <c r="E9">
        <v>5</v>
      </c>
      <c r="F9">
        <v>25</v>
      </c>
      <c r="G9">
        <f t="shared" si="0"/>
        <v>151.5</v>
      </c>
      <c r="H9">
        <f t="shared" si="1"/>
        <v>151.5</v>
      </c>
    </row>
    <row r="10" spans="1:8">
      <c r="B10" t="s">
        <v>16</v>
      </c>
      <c r="C10" t="s">
        <v>4</v>
      </c>
      <c r="D10">
        <v>5.1100000000000003</v>
      </c>
      <c r="E10">
        <v>24</v>
      </c>
      <c r="F10">
        <v>32.799999999999997</v>
      </c>
      <c r="G10">
        <f t="shared" si="0"/>
        <v>290.2</v>
      </c>
      <c r="H10">
        <f t="shared" si="1"/>
        <v>290.2</v>
      </c>
    </row>
    <row r="11" spans="1:8">
      <c r="B11" t="s">
        <v>21</v>
      </c>
      <c r="C11" t="s">
        <v>25</v>
      </c>
      <c r="D11">
        <v>1</v>
      </c>
      <c r="F11">
        <v>100</v>
      </c>
      <c r="G11">
        <f t="shared" si="0"/>
        <v>100</v>
      </c>
      <c r="H11">
        <f t="shared" si="1"/>
        <v>100</v>
      </c>
    </row>
    <row r="12" spans="1:8">
      <c r="B12" t="s">
        <v>26</v>
      </c>
      <c r="C12" t="s">
        <v>14</v>
      </c>
      <c r="D12">
        <v>10.210000000000001</v>
      </c>
      <c r="F12">
        <v>13</v>
      </c>
      <c r="G12">
        <f t="shared" si="0"/>
        <v>132.69999999999999</v>
      </c>
      <c r="H12">
        <f t="shared" si="1"/>
        <v>132.69999999999999</v>
      </c>
    </row>
    <row r="13" spans="1:8">
      <c r="B13" t="s">
        <v>22</v>
      </c>
      <c r="C13" t="s">
        <v>14</v>
      </c>
      <c r="D13">
        <v>5.95</v>
      </c>
      <c r="G13">
        <f t="shared" si="0"/>
        <v>0</v>
      </c>
      <c r="H13">
        <f t="shared" si="1"/>
        <v>0</v>
      </c>
    </row>
    <row r="14" spans="1:8">
      <c r="B14" t="s">
        <v>24</v>
      </c>
      <c r="C14" t="s">
        <v>4</v>
      </c>
      <c r="D14">
        <v>22.28</v>
      </c>
      <c r="E14">
        <v>2</v>
      </c>
      <c r="F14">
        <v>6</v>
      </c>
      <c r="G14">
        <f t="shared" si="0"/>
        <v>178.2</v>
      </c>
      <c r="H14">
        <f t="shared" si="1"/>
        <v>178.2</v>
      </c>
    </row>
    <row r="15" spans="1:8">
      <c r="B15" t="s">
        <v>23</v>
      </c>
      <c r="C15" t="s">
        <v>4</v>
      </c>
      <c r="E15">
        <v>3</v>
      </c>
      <c r="F15">
        <v>12</v>
      </c>
      <c r="G15">
        <f t="shared" si="0"/>
        <v>0</v>
      </c>
      <c r="H15">
        <f t="shared" si="1"/>
        <v>0</v>
      </c>
    </row>
    <row r="16" spans="1:8">
      <c r="A16">
        <v>2</v>
      </c>
      <c r="B16" t="s">
        <v>17</v>
      </c>
      <c r="C16" t="s">
        <v>14</v>
      </c>
      <c r="D16">
        <v>9.75</v>
      </c>
      <c r="E16">
        <v>5.5</v>
      </c>
      <c r="F16">
        <v>25</v>
      </c>
      <c r="G16">
        <f t="shared" si="0"/>
        <v>297.39999999999998</v>
      </c>
      <c r="H16">
        <f t="shared" si="1"/>
        <v>297.39999999999998</v>
      </c>
    </row>
    <row r="17" spans="1:8">
      <c r="A17">
        <v>3</v>
      </c>
      <c r="B17" t="s">
        <v>18</v>
      </c>
      <c r="C17" t="s">
        <v>4</v>
      </c>
      <c r="D17">
        <v>7.31</v>
      </c>
      <c r="E17">
        <v>40</v>
      </c>
      <c r="F17">
        <v>16</v>
      </c>
      <c r="G17">
        <f t="shared" si="0"/>
        <v>409.4</v>
      </c>
      <c r="H17">
        <v>409.1</v>
      </c>
    </row>
    <row r="18" spans="1:8">
      <c r="B18" t="s">
        <v>19</v>
      </c>
      <c r="C18" t="s">
        <v>4</v>
      </c>
      <c r="D18">
        <v>5.46</v>
      </c>
      <c r="E18">
        <v>40</v>
      </c>
      <c r="F18">
        <v>16</v>
      </c>
      <c r="G18">
        <f t="shared" si="0"/>
        <v>305.8</v>
      </c>
      <c r="H18">
        <f t="shared" si="1"/>
        <v>305.8</v>
      </c>
    </row>
    <row r="19" spans="1:8">
      <c r="B19" t="s">
        <v>20</v>
      </c>
      <c r="C19" t="s">
        <v>4</v>
      </c>
      <c r="D19">
        <v>2.5499999999999998</v>
      </c>
      <c r="E19">
        <v>40</v>
      </c>
      <c r="F19">
        <v>16</v>
      </c>
      <c r="G19">
        <f t="shared" si="0"/>
        <v>142.80000000000001</v>
      </c>
      <c r="H19">
        <v>142.69999999999999</v>
      </c>
    </row>
    <row r="20" spans="1:8">
      <c r="B20" t="s">
        <v>27</v>
      </c>
      <c r="C20" t="s">
        <v>4</v>
      </c>
      <c r="D20">
        <v>5.83</v>
      </c>
      <c r="E20">
        <v>40</v>
      </c>
      <c r="F20">
        <v>16</v>
      </c>
      <c r="G20">
        <f t="shared" si="0"/>
        <v>326.5</v>
      </c>
      <c r="H20">
        <v>326.3</v>
      </c>
    </row>
    <row r="21" spans="1:8">
      <c r="B21" t="s">
        <v>28</v>
      </c>
      <c r="C21" t="s">
        <v>4</v>
      </c>
      <c r="D21">
        <v>2.96</v>
      </c>
      <c r="E21">
        <v>40</v>
      </c>
      <c r="F21">
        <v>16</v>
      </c>
      <c r="G21">
        <f t="shared" si="0"/>
        <v>165.8</v>
      </c>
      <c r="H21">
        <v>165.7</v>
      </c>
    </row>
    <row r="22" spans="1:8">
      <c r="A22">
        <v>4</v>
      </c>
      <c r="B22" t="s">
        <v>29</v>
      </c>
      <c r="C22" t="s">
        <v>4</v>
      </c>
      <c r="E22">
        <v>18.8</v>
      </c>
      <c r="F22">
        <v>28</v>
      </c>
      <c r="G22">
        <f t="shared" si="0"/>
        <v>0</v>
      </c>
      <c r="H22">
        <f t="shared" si="1"/>
        <v>0</v>
      </c>
    </row>
    <row r="23" spans="1:8">
      <c r="B23" t="s">
        <v>30</v>
      </c>
      <c r="C23" t="s">
        <v>4</v>
      </c>
      <c r="E23">
        <v>9</v>
      </c>
      <c r="F23">
        <v>20</v>
      </c>
      <c r="G23">
        <f t="shared" si="0"/>
        <v>0</v>
      </c>
      <c r="H23">
        <f t="shared" si="1"/>
        <v>0</v>
      </c>
    </row>
    <row r="24" spans="1:8">
      <c r="B24" t="s">
        <v>31</v>
      </c>
      <c r="C24" t="s">
        <v>4</v>
      </c>
      <c r="D24">
        <v>55.41</v>
      </c>
      <c r="E24">
        <v>21</v>
      </c>
      <c r="F24">
        <v>16.8</v>
      </c>
      <c r="G24">
        <f t="shared" si="0"/>
        <v>2094.5</v>
      </c>
      <c r="H24">
        <v>2094.4</v>
      </c>
    </row>
    <row r="25" spans="1:8">
      <c r="A25">
        <v>5</v>
      </c>
      <c r="B25" t="s">
        <v>32</v>
      </c>
      <c r="C25" t="s">
        <v>35</v>
      </c>
      <c r="D25">
        <v>0.94</v>
      </c>
      <c r="E25">
        <v>350</v>
      </c>
      <c r="F25">
        <v>100</v>
      </c>
      <c r="G25">
        <f t="shared" si="0"/>
        <v>423</v>
      </c>
      <c r="H25">
        <v>421.2</v>
      </c>
    </row>
    <row r="26" spans="1:8">
      <c r="B26" t="s">
        <v>33</v>
      </c>
      <c r="C26" t="s">
        <v>4</v>
      </c>
      <c r="D26">
        <v>4.68</v>
      </c>
      <c r="E26">
        <v>21</v>
      </c>
      <c r="F26">
        <v>16.8</v>
      </c>
      <c r="G26">
        <f t="shared" si="0"/>
        <v>176.9</v>
      </c>
      <c r="H26">
        <f t="shared" si="1"/>
        <v>176.9</v>
      </c>
    </row>
    <row r="27" spans="1:8">
      <c r="B27" t="s">
        <v>34</v>
      </c>
      <c r="C27" t="s">
        <v>4</v>
      </c>
      <c r="E27">
        <v>28.5</v>
      </c>
      <c r="F27">
        <v>20</v>
      </c>
      <c r="G27">
        <f t="shared" si="0"/>
        <v>0</v>
      </c>
      <c r="H27">
        <f t="shared" si="1"/>
        <v>0</v>
      </c>
    </row>
    <row r="28" spans="1:8">
      <c r="A28">
        <v>6</v>
      </c>
      <c r="B28" t="s">
        <v>36</v>
      </c>
      <c r="C28" t="s">
        <v>4</v>
      </c>
      <c r="D28">
        <v>65.44</v>
      </c>
      <c r="E28">
        <v>2.5</v>
      </c>
      <c r="F28">
        <v>1.5</v>
      </c>
      <c r="G28">
        <f t="shared" si="0"/>
        <v>261.8</v>
      </c>
      <c r="H28">
        <f t="shared" si="1"/>
        <v>261.8</v>
      </c>
    </row>
    <row r="29" spans="1:8">
      <c r="A29">
        <v>7</v>
      </c>
      <c r="B29" t="s">
        <v>37</v>
      </c>
      <c r="C29" t="s">
        <v>38</v>
      </c>
      <c r="D29">
        <v>1</v>
      </c>
      <c r="F29">
        <v>320</v>
      </c>
      <c r="G29">
        <f t="shared" si="0"/>
        <v>320</v>
      </c>
      <c r="H29">
        <f t="shared" si="1"/>
        <v>320</v>
      </c>
    </row>
    <row r="30" spans="1:8">
      <c r="B30" t="s">
        <v>39</v>
      </c>
      <c r="C30" t="s">
        <v>4</v>
      </c>
      <c r="D30">
        <v>50.8</v>
      </c>
    </row>
    <row r="33" spans="2:8">
      <c r="B33" s="1" t="s">
        <v>40</v>
      </c>
      <c r="C33" s="1"/>
      <c r="D33" s="1"/>
      <c r="E33" s="1"/>
      <c r="F33" s="1"/>
      <c r="G33" s="1">
        <f>SUM(G2:G30)</f>
        <v>6765.0000000000009</v>
      </c>
      <c r="H33" s="1">
        <f>SUM(H2:H32)</f>
        <v>6762.4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8"/>
  <sheetViews>
    <sheetView topLeftCell="A31" workbookViewId="0">
      <selection activeCell="A48" sqref="A48:H48"/>
    </sheetView>
  </sheetViews>
  <sheetFormatPr defaultRowHeight="15"/>
  <cols>
    <col min="1" max="1" width="4.42578125" customWidth="1"/>
    <col min="2" max="2" width="15.855468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42</v>
      </c>
      <c r="C2" t="s">
        <v>4</v>
      </c>
      <c r="D2">
        <v>19.100000000000001</v>
      </c>
      <c r="E2">
        <v>15.8</v>
      </c>
      <c r="F2">
        <v>34.799999999999997</v>
      </c>
      <c r="G2">
        <f t="shared" ref="G2:G18" si="0">ROUND(D2*(E2+F2),1)</f>
        <v>966.5</v>
      </c>
      <c r="H2">
        <v>966.3</v>
      </c>
    </row>
    <row r="3" spans="1:8">
      <c r="B3" t="s">
        <v>43</v>
      </c>
      <c r="C3" t="s">
        <v>55</v>
      </c>
      <c r="D3">
        <v>1</v>
      </c>
      <c r="E3">
        <v>62</v>
      </c>
      <c r="F3">
        <v>90</v>
      </c>
      <c r="G3">
        <f t="shared" si="0"/>
        <v>152</v>
      </c>
      <c r="H3">
        <f>G3</f>
        <v>152</v>
      </c>
    </row>
    <row r="4" spans="1:8">
      <c r="B4" t="s">
        <v>44</v>
      </c>
      <c r="C4" t="s">
        <v>4</v>
      </c>
      <c r="D4">
        <v>14.92</v>
      </c>
      <c r="E4">
        <v>15.8</v>
      </c>
      <c r="F4">
        <v>34.799999999999997</v>
      </c>
      <c r="G4">
        <f t="shared" si="0"/>
        <v>755</v>
      </c>
      <c r="H4">
        <v>754.8</v>
      </c>
    </row>
    <row r="5" spans="1:8">
      <c r="B5" t="s">
        <v>45</v>
      </c>
      <c r="C5" t="s">
        <v>4</v>
      </c>
      <c r="D5">
        <v>10.039999999999999</v>
      </c>
      <c r="E5">
        <v>15.8</v>
      </c>
      <c r="F5">
        <v>34.799999999999997</v>
      </c>
      <c r="G5">
        <f t="shared" si="0"/>
        <v>508</v>
      </c>
      <c r="H5">
        <f>G5</f>
        <v>508</v>
      </c>
    </row>
    <row r="6" spans="1:8">
      <c r="B6" t="s">
        <v>46</v>
      </c>
      <c r="C6" t="s">
        <v>4</v>
      </c>
      <c r="D6">
        <v>12.76</v>
      </c>
      <c r="E6">
        <v>15.8</v>
      </c>
      <c r="F6">
        <v>34.799999999999997</v>
      </c>
      <c r="G6">
        <f t="shared" si="0"/>
        <v>645.70000000000005</v>
      </c>
      <c r="H6">
        <v>645.6</v>
      </c>
    </row>
    <row r="7" spans="1:8">
      <c r="B7" t="s">
        <v>47</v>
      </c>
      <c r="C7" t="s">
        <v>4</v>
      </c>
      <c r="D7">
        <v>9.67</v>
      </c>
      <c r="E7">
        <v>15.8</v>
      </c>
      <c r="F7">
        <v>34.799999999999997</v>
      </c>
      <c r="G7">
        <f t="shared" si="0"/>
        <v>489.3</v>
      </c>
      <c r="H7">
        <v>489.2</v>
      </c>
    </row>
    <row r="8" spans="1:8">
      <c r="B8" t="s">
        <v>48</v>
      </c>
      <c r="C8" t="s">
        <v>4</v>
      </c>
      <c r="D8">
        <v>7.79</v>
      </c>
      <c r="F8">
        <v>15</v>
      </c>
      <c r="G8">
        <f t="shared" si="0"/>
        <v>116.9</v>
      </c>
      <c r="H8">
        <f>G8</f>
        <v>116.9</v>
      </c>
    </row>
    <row r="9" spans="1:8">
      <c r="B9" t="s">
        <v>49</v>
      </c>
      <c r="C9" t="s">
        <v>4</v>
      </c>
      <c r="D9">
        <v>7.79</v>
      </c>
      <c r="E9">
        <v>11.5</v>
      </c>
      <c r="F9">
        <v>13</v>
      </c>
      <c r="G9">
        <f t="shared" si="0"/>
        <v>190.9</v>
      </c>
      <c r="H9">
        <v>191</v>
      </c>
    </row>
    <row r="10" spans="1:8">
      <c r="B10" t="s">
        <v>50</v>
      </c>
      <c r="C10" t="s">
        <v>4</v>
      </c>
      <c r="D10">
        <v>16.920000000000002</v>
      </c>
      <c r="E10">
        <v>2.6</v>
      </c>
      <c r="F10">
        <v>12</v>
      </c>
      <c r="G10">
        <f t="shared" si="0"/>
        <v>247</v>
      </c>
      <c r="H10">
        <f>G10</f>
        <v>247</v>
      </c>
    </row>
    <row r="11" spans="1:8">
      <c r="B11" t="s">
        <v>51</v>
      </c>
      <c r="C11" t="s">
        <v>4</v>
      </c>
      <c r="D11">
        <v>38.520000000000003</v>
      </c>
      <c r="F11">
        <v>12</v>
      </c>
      <c r="G11">
        <f t="shared" si="0"/>
        <v>462.2</v>
      </c>
      <c r="H11">
        <f>G11</f>
        <v>462.2</v>
      </c>
    </row>
    <row r="12" spans="1:8">
      <c r="B12" t="s">
        <v>52</v>
      </c>
      <c r="C12" t="s">
        <v>4</v>
      </c>
      <c r="E12">
        <v>12</v>
      </c>
      <c r="F12">
        <v>10</v>
      </c>
      <c r="G12">
        <f t="shared" si="0"/>
        <v>0</v>
      </c>
      <c r="H12">
        <f>G12</f>
        <v>0</v>
      </c>
    </row>
    <row r="13" spans="1:8">
      <c r="B13" t="s">
        <v>53</v>
      </c>
      <c r="C13" t="s">
        <v>4</v>
      </c>
      <c r="D13">
        <v>66.48</v>
      </c>
      <c r="E13">
        <v>2</v>
      </c>
      <c r="F13">
        <v>6</v>
      </c>
      <c r="G13">
        <f t="shared" si="0"/>
        <v>531.79999999999995</v>
      </c>
      <c r="H13">
        <f>G13</f>
        <v>531.79999999999995</v>
      </c>
    </row>
    <row r="14" spans="1:8">
      <c r="B14" t="s">
        <v>54</v>
      </c>
      <c r="C14" t="s">
        <v>4</v>
      </c>
      <c r="E14">
        <v>3</v>
      </c>
      <c r="F14">
        <v>12</v>
      </c>
      <c r="G14">
        <f t="shared" si="0"/>
        <v>0</v>
      </c>
      <c r="H14">
        <f>G14</f>
        <v>0</v>
      </c>
    </row>
    <row r="15" spans="1:8">
      <c r="A15">
        <v>2</v>
      </c>
      <c r="B15" t="s">
        <v>56</v>
      </c>
      <c r="C15" t="s">
        <v>4</v>
      </c>
      <c r="D15">
        <v>139.63</v>
      </c>
      <c r="E15">
        <v>20.399999999999999</v>
      </c>
      <c r="F15">
        <v>20.399999999999999</v>
      </c>
      <c r="G15">
        <f t="shared" si="0"/>
        <v>5696.9</v>
      </c>
      <c r="H15">
        <v>5697</v>
      </c>
    </row>
    <row r="16" spans="1:8">
      <c r="B16" t="s">
        <v>57</v>
      </c>
      <c r="C16" t="s">
        <v>4</v>
      </c>
      <c r="D16">
        <v>0</v>
      </c>
      <c r="E16">
        <v>14.3</v>
      </c>
      <c r="F16">
        <v>18.5</v>
      </c>
      <c r="G16">
        <f t="shared" si="0"/>
        <v>0</v>
      </c>
      <c r="H16">
        <f>G16</f>
        <v>0</v>
      </c>
    </row>
    <row r="17" spans="1:8">
      <c r="B17" t="s">
        <v>58</v>
      </c>
      <c r="C17" t="s">
        <v>4</v>
      </c>
      <c r="D17">
        <v>139.63</v>
      </c>
      <c r="F17">
        <v>7.6</v>
      </c>
      <c r="G17">
        <f t="shared" si="0"/>
        <v>1061.2</v>
      </c>
      <c r="H17">
        <f>G17</f>
        <v>1061.2</v>
      </c>
    </row>
    <row r="18" spans="1:8">
      <c r="B18" t="s">
        <v>59</v>
      </c>
      <c r="C18" t="s">
        <v>4</v>
      </c>
      <c r="E18">
        <v>0.5</v>
      </c>
      <c r="F18">
        <v>11.5</v>
      </c>
      <c r="G18">
        <f t="shared" si="0"/>
        <v>0</v>
      </c>
      <c r="H18">
        <f>G18</f>
        <v>0</v>
      </c>
    </row>
    <row r="19" spans="1:8">
      <c r="A19">
        <v>3</v>
      </c>
      <c r="B19" t="s">
        <v>60</v>
      </c>
    </row>
    <row r="20" spans="1:8">
      <c r="B20" t="s">
        <v>61</v>
      </c>
      <c r="C20" t="s">
        <v>4</v>
      </c>
      <c r="D20">
        <v>5.12</v>
      </c>
      <c r="E20">
        <v>5</v>
      </c>
      <c r="F20">
        <v>42</v>
      </c>
      <c r="G20">
        <f t="shared" ref="G20:G31" si="1">ROUND(D20*(E20+F20),1)</f>
        <v>240.6</v>
      </c>
      <c r="H20">
        <v>240.5</v>
      </c>
    </row>
    <row r="21" spans="1:8">
      <c r="B21" t="s">
        <v>62</v>
      </c>
      <c r="C21" t="s">
        <v>4</v>
      </c>
      <c r="D21">
        <v>4.92</v>
      </c>
      <c r="E21">
        <v>10</v>
      </c>
      <c r="F21">
        <v>10</v>
      </c>
      <c r="G21">
        <f t="shared" si="1"/>
        <v>98.4</v>
      </c>
      <c r="H21">
        <f>G21</f>
        <v>98.4</v>
      </c>
    </row>
    <row r="22" spans="1:8">
      <c r="B22" t="s">
        <v>63</v>
      </c>
      <c r="C22" t="s">
        <v>4</v>
      </c>
      <c r="D22">
        <v>4.45</v>
      </c>
      <c r="E22">
        <v>5</v>
      </c>
      <c r="F22">
        <v>42</v>
      </c>
      <c r="G22">
        <f t="shared" si="1"/>
        <v>209.2</v>
      </c>
      <c r="H22">
        <v>209.4</v>
      </c>
    </row>
    <row r="23" spans="1:8">
      <c r="B23" t="s">
        <v>62</v>
      </c>
      <c r="C23" t="s">
        <v>4</v>
      </c>
      <c r="D23">
        <v>5.12</v>
      </c>
      <c r="E23">
        <v>10</v>
      </c>
      <c r="F23">
        <v>10</v>
      </c>
      <c r="G23">
        <f t="shared" si="1"/>
        <v>102.4</v>
      </c>
      <c r="H23">
        <f>G23</f>
        <v>102.4</v>
      </c>
    </row>
    <row r="24" spans="1:8">
      <c r="B24" t="s">
        <v>64</v>
      </c>
      <c r="C24" t="s">
        <v>4</v>
      </c>
      <c r="D24">
        <v>2.77</v>
      </c>
      <c r="E24">
        <v>5</v>
      </c>
      <c r="F24">
        <v>42</v>
      </c>
      <c r="G24">
        <f t="shared" si="1"/>
        <v>130.19999999999999</v>
      </c>
      <c r="H24">
        <v>130.4</v>
      </c>
    </row>
    <row r="25" spans="1:8">
      <c r="B25" t="s">
        <v>62</v>
      </c>
      <c r="C25" t="s">
        <v>4</v>
      </c>
      <c r="D25">
        <v>5.52</v>
      </c>
      <c r="E25">
        <v>10</v>
      </c>
      <c r="F25">
        <v>10</v>
      </c>
      <c r="G25">
        <f t="shared" si="1"/>
        <v>110.4</v>
      </c>
      <c r="H25">
        <f>G25</f>
        <v>110.4</v>
      </c>
    </row>
    <row r="26" spans="1:8">
      <c r="B26" t="s">
        <v>65</v>
      </c>
      <c r="C26" t="s">
        <v>4</v>
      </c>
      <c r="D26">
        <v>3.42</v>
      </c>
      <c r="E26">
        <v>5</v>
      </c>
      <c r="F26">
        <v>42</v>
      </c>
      <c r="G26">
        <f t="shared" si="1"/>
        <v>160.69999999999999</v>
      </c>
      <c r="H26">
        <v>160.5</v>
      </c>
    </row>
    <row r="27" spans="1:8">
      <c r="B27" t="s">
        <v>62</v>
      </c>
      <c r="C27" t="s">
        <v>4</v>
      </c>
      <c r="D27">
        <v>5.12</v>
      </c>
      <c r="E27">
        <v>10</v>
      </c>
      <c r="F27">
        <v>10</v>
      </c>
      <c r="G27">
        <f t="shared" si="1"/>
        <v>102.4</v>
      </c>
      <c r="H27">
        <f>G27</f>
        <v>102.4</v>
      </c>
    </row>
    <row r="28" spans="1:8">
      <c r="B28" t="s">
        <v>66</v>
      </c>
      <c r="C28" t="s">
        <v>4</v>
      </c>
      <c r="D28">
        <v>3.15</v>
      </c>
      <c r="E28">
        <v>5</v>
      </c>
      <c r="F28">
        <v>42</v>
      </c>
      <c r="G28">
        <f t="shared" si="1"/>
        <v>148.1</v>
      </c>
      <c r="H28">
        <f>G28</f>
        <v>148.1</v>
      </c>
    </row>
    <row r="29" spans="1:8">
      <c r="B29" t="s">
        <v>62</v>
      </c>
      <c r="C29" t="s">
        <v>4</v>
      </c>
      <c r="D29">
        <v>4.5</v>
      </c>
      <c r="E29">
        <v>10</v>
      </c>
      <c r="F29">
        <v>10</v>
      </c>
      <c r="G29">
        <f t="shared" si="1"/>
        <v>90</v>
      </c>
      <c r="H29">
        <f>G29</f>
        <v>90</v>
      </c>
    </row>
    <row r="30" spans="1:8">
      <c r="B30" t="s">
        <v>67</v>
      </c>
      <c r="C30" t="s">
        <v>4</v>
      </c>
      <c r="D30">
        <v>79.16</v>
      </c>
      <c r="F30">
        <v>18</v>
      </c>
      <c r="G30">
        <f t="shared" si="1"/>
        <v>1424.9</v>
      </c>
      <c r="H30">
        <v>1424.8</v>
      </c>
    </row>
    <row r="31" spans="1:8">
      <c r="B31" t="s">
        <v>68</v>
      </c>
      <c r="C31" t="s">
        <v>4</v>
      </c>
      <c r="D31">
        <v>79.16</v>
      </c>
      <c r="E31">
        <v>20.5</v>
      </c>
      <c r="F31">
        <v>19</v>
      </c>
      <c r="G31">
        <f t="shared" si="1"/>
        <v>3126.8</v>
      </c>
      <c r="H31">
        <v>3126.7</v>
      </c>
    </row>
    <row r="32" spans="1:8">
      <c r="A32">
        <v>4</v>
      </c>
      <c r="B32" t="s">
        <v>69</v>
      </c>
    </row>
    <row r="33" spans="1:8">
      <c r="B33" t="s">
        <v>61</v>
      </c>
      <c r="C33" t="s">
        <v>4</v>
      </c>
      <c r="D33">
        <v>5.43</v>
      </c>
      <c r="E33">
        <v>80</v>
      </c>
      <c r="F33">
        <v>40</v>
      </c>
      <c r="G33">
        <f t="shared" ref="G33:G45" si="2">ROUND(D33*(E33+F33),1)</f>
        <v>651.6</v>
      </c>
      <c r="H33">
        <f>G33</f>
        <v>651.6</v>
      </c>
    </row>
    <row r="34" spans="1:8">
      <c r="B34" t="s">
        <v>62</v>
      </c>
      <c r="C34" t="s">
        <v>4</v>
      </c>
      <c r="D34">
        <v>10.86</v>
      </c>
      <c r="E34">
        <v>11.5</v>
      </c>
      <c r="F34">
        <v>13</v>
      </c>
      <c r="G34">
        <f t="shared" si="2"/>
        <v>266.10000000000002</v>
      </c>
      <c r="H34">
        <f>G34</f>
        <v>266.10000000000002</v>
      </c>
    </row>
    <row r="35" spans="1:8">
      <c r="B35" t="s">
        <v>70</v>
      </c>
      <c r="C35" t="s">
        <v>4</v>
      </c>
      <c r="D35">
        <v>8.7100000000000009</v>
      </c>
      <c r="E35">
        <v>80</v>
      </c>
      <c r="F35">
        <v>40</v>
      </c>
      <c r="G35">
        <f t="shared" si="2"/>
        <v>1045.2</v>
      </c>
      <c r="H35">
        <v>1045.0999999999999</v>
      </c>
    </row>
    <row r="36" spans="1:8">
      <c r="B36" t="s">
        <v>71</v>
      </c>
      <c r="C36" t="s">
        <v>4</v>
      </c>
      <c r="D36">
        <v>2</v>
      </c>
      <c r="E36">
        <v>65</v>
      </c>
      <c r="F36">
        <v>60</v>
      </c>
      <c r="G36">
        <f t="shared" si="2"/>
        <v>250</v>
      </c>
      <c r="H36">
        <f>G36</f>
        <v>250</v>
      </c>
    </row>
    <row r="37" spans="1:8">
      <c r="B37" t="s">
        <v>62</v>
      </c>
      <c r="C37" t="s">
        <v>4</v>
      </c>
      <c r="D37">
        <v>17.420000000000002</v>
      </c>
      <c r="E37">
        <v>11.5</v>
      </c>
      <c r="F37">
        <v>13</v>
      </c>
      <c r="G37">
        <f t="shared" si="2"/>
        <v>426.8</v>
      </c>
      <c r="H37">
        <f>G37</f>
        <v>426.8</v>
      </c>
    </row>
    <row r="38" spans="1:8">
      <c r="B38" t="s">
        <v>72</v>
      </c>
      <c r="C38" t="s">
        <v>4</v>
      </c>
      <c r="D38">
        <v>4.3600000000000003</v>
      </c>
      <c r="E38">
        <v>35</v>
      </c>
      <c r="F38">
        <v>31</v>
      </c>
      <c r="G38">
        <f t="shared" si="2"/>
        <v>287.8</v>
      </c>
      <c r="H38">
        <v>287.89999999999998</v>
      </c>
    </row>
    <row r="39" spans="1:8">
      <c r="B39" t="s">
        <v>71</v>
      </c>
      <c r="C39" t="s">
        <v>4</v>
      </c>
      <c r="D39">
        <v>1</v>
      </c>
      <c r="E39">
        <v>65</v>
      </c>
      <c r="F39">
        <v>60</v>
      </c>
      <c r="G39">
        <f t="shared" si="2"/>
        <v>125</v>
      </c>
      <c r="H39">
        <f>G39</f>
        <v>125</v>
      </c>
    </row>
    <row r="40" spans="1:8">
      <c r="B40" t="s">
        <v>62</v>
      </c>
      <c r="C40" t="s">
        <v>4</v>
      </c>
      <c r="D40">
        <v>8.7200000000000006</v>
      </c>
      <c r="E40">
        <v>11.5</v>
      </c>
      <c r="F40">
        <v>13</v>
      </c>
      <c r="G40">
        <f t="shared" si="2"/>
        <v>213.6</v>
      </c>
      <c r="H40">
        <v>213.7</v>
      </c>
    </row>
    <row r="41" spans="1:8">
      <c r="B41" t="s">
        <v>65</v>
      </c>
      <c r="C41" t="s">
        <v>25</v>
      </c>
      <c r="D41">
        <v>1</v>
      </c>
      <c r="E41">
        <v>71.2</v>
      </c>
      <c r="F41">
        <v>60</v>
      </c>
      <c r="G41">
        <f t="shared" si="2"/>
        <v>131.19999999999999</v>
      </c>
      <c r="H41">
        <f>G41</f>
        <v>131.19999999999999</v>
      </c>
    </row>
    <row r="42" spans="1:8">
      <c r="B42" t="s">
        <v>71</v>
      </c>
      <c r="C42" t="s">
        <v>4</v>
      </c>
      <c r="D42">
        <v>1</v>
      </c>
      <c r="E42">
        <v>122</v>
      </c>
      <c r="F42">
        <v>80</v>
      </c>
      <c r="G42">
        <f t="shared" si="2"/>
        <v>202</v>
      </c>
      <c r="H42">
        <f>G42</f>
        <v>202</v>
      </c>
    </row>
    <row r="43" spans="1:8">
      <c r="B43" t="s">
        <v>62</v>
      </c>
      <c r="C43" t="s">
        <v>4</v>
      </c>
      <c r="D43">
        <v>1.78</v>
      </c>
      <c r="E43">
        <v>11.5</v>
      </c>
      <c r="F43">
        <v>13</v>
      </c>
      <c r="G43">
        <f t="shared" si="2"/>
        <v>43.6</v>
      </c>
      <c r="H43">
        <f>G43</f>
        <v>43.6</v>
      </c>
    </row>
    <row r="44" spans="1:8">
      <c r="B44" t="s">
        <v>73</v>
      </c>
      <c r="C44" t="s">
        <v>75</v>
      </c>
      <c r="F44">
        <v>180</v>
      </c>
      <c r="G44">
        <f t="shared" si="2"/>
        <v>0</v>
      </c>
      <c r="H44">
        <f>G44</f>
        <v>0</v>
      </c>
    </row>
    <row r="45" spans="1:8">
      <c r="A45">
        <v>6</v>
      </c>
      <c r="B45" t="s">
        <v>74</v>
      </c>
      <c r="C45" t="s">
        <v>38</v>
      </c>
      <c r="D45">
        <v>1</v>
      </c>
      <c r="F45">
        <v>360</v>
      </c>
      <c r="G45">
        <f t="shared" si="2"/>
        <v>360</v>
      </c>
      <c r="H45">
        <f>G45</f>
        <v>360</v>
      </c>
    </row>
    <row r="48" spans="1:8">
      <c r="B48" t="s">
        <v>40</v>
      </c>
      <c r="H48">
        <f>SUM(H2:H47)</f>
        <v>21769.999999999993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"/>
  <sheetViews>
    <sheetView topLeftCell="A7" workbookViewId="0">
      <selection activeCell="H29" sqref="H29"/>
    </sheetView>
  </sheetViews>
  <sheetFormatPr defaultRowHeight="15"/>
  <cols>
    <col min="1" max="1" width="4.7109375" customWidth="1"/>
    <col min="2" max="2" width="17.71093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76</v>
      </c>
      <c r="C2" t="s">
        <v>4</v>
      </c>
      <c r="D2">
        <v>4.3499999999999996</v>
      </c>
      <c r="E2">
        <v>61</v>
      </c>
      <c r="F2">
        <v>45</v>
      </c>
      <c r="G2">
        <f t="shared" ref="G2:G26" si="0">ROUND(D2*(E2+F2),1)</f>
        <v>461.1</v>
      </c>
      <c r="H2">
        <v>461.2</v>
      </c>
    </row>
    <row r="3" spans="1:8">
      <c r="B3" t="s">
        <v>77</v>
      </c>
      <c r="C3" t="s">
        <v>14</v>
      </c>
      <c r="D3">
        <v>8.89</v>
      </c>
      <c r="E3">
        <v>19</v>
      </c>
      <c r="F3">
        <v>25</v>
      </c>
      <c r="G3">
        <f t="shared" si="0"/>
        <v>391.2</v>
      </c>
      <c r="H3">
        <f>G3</f>
        <v>391.2</v>
      </c>
    </row>
    <row r="4" spans="1:8">
      <c r="B4" t="s">
        <v>78</v>
      </c>
      <c r="C4" t="s">
        <v>14</v>
      </c>
      <c r="D4">
        <v>8.89</v>
      </c>
      <c r="E4">
        <v>19.8</v>
      </c>
      <c r="F4">
        <v>7</v>
      </c>
      <c r="G4">
        <f t="shared" si="0"/>
        <v>238.3</v>
      </c>
      <c r="H4">
        <f>G4</f>
        <v>238.3</v>
      </c>
    </row>
    <row r="5" spans="1:8">
      <c r="B5" t="s">
        <v>79</v>
      </c>
      <c r="C5" t="s">
        <v>4</v>
      </c>
      <c r="D5">
        <v>11.57</v>
      </c>
      <c r="E5">
        <v>71</v>
      </c>
      <c r="F5">
        <v>49</v>
      </c>
      <c r="G5">
        <f t="shared" si="0"/>
        <v>1388.4</v>
      </c>
      <c r="H5">
        <v>1388.8</v>
      </c>
    </row>
    <row r="6" spans="1:8">
      <c r="B6" t="s">
        <v>89</v>
      </c>
      <c r="C6" t="s">
        <v>14</v>
      </c>
      <c r="D6">
        <v>18.21</v>
      </c>
      <c r="E6">
        <v>19.8</v>
      </c>
      <c r="F6">
        <v>7</v>
      </c>
      <c r="G6">
        <f t="shared" si="0"/>
        <v>488</v>
      </c>
      <c r="H6">
        <f t="shared" ref="H6:H16" si="1">G6</f>
        <v>488</v>
      </c>
    </row>
    <row r="7" spans="1:8">
      <c r="B7" t="s">
        <v>90</v>
      </c>
      <c r="C7" t="s">
        <v>14</v>
      </c>
      <c r="D7">
        <v>18.21</v>
      </c>
      <c r="E7">
        <v>16.8</v>
      </c>
      <c r="F7">
        <v>7</v>
      </c>
      <c r="G7">
        <f t="shared" si="0"/>
        <v>433.4</v>
      </c>
      <c r="H7">
        <f t="shared" si="1"/>
        <v>433.4</v>
      </c>
    </row>
    <row r="8" spans="1:8">
      <c r="B8" t="s">
        <v>80</v>
      </c>
      <c r="C8" t="s">
        <v>14</v>
      </c>
      <c r="D8">
        <v>3.59</v>
      </c>
      <c r="E8">
        <v>41</v>
      </c>
      <c r="F8">
        <v>19</v>
      </c>
      <c r="G8">
        <f t="shared" si="0"/>
        <v>215.4</v>
      </c>
      <c r="H8">
        <f t="shared" si="1"/>
        <v>215.4</v>
      </c>
    </row>
    <row r="9" spans="1:8">
      <c r="B9" t="s">
        <v>88</v>
      </c>
      <c r="C9" t="s">
        <v>4</v>
      </c>
      <c r="D9">
        <v>1.38</v>
      </c>
      <c r="E9">
        <v>61</v>
      </c>
      <c r="F9">
        <v>45</v>
      </c>
      <c r="G9">
        <f t="shared" si="0"/>
        <v>146.30000000000001</v>
      </c>
      <c r="H9">
        <f t="shared" si="1"/>
        <v>146.30000000000001</v>
      </c>
    </row>
    <row r="10" spans="1:8">
      <c r="B10" t="s">
        <v>82</v>
      </c>
      <c r="C10" t="s">
        <v>4</v>
      </c>
      <c r="D10">
        <v>1</v>
      </c>
      <c r="E10">
        <v>71</v>
      </c>
      <c r="F10">
        <v>49</v>
      </c>
      <c r="G10">
        <f t="shared" si="0"/>
        <v>120</v>
      </c>
      <c r="H10">
        <f t="shared" si="1"/>
        <v>120</v>
      </c>
    </row>
    <row r="11" spans="1:8">
      <c r="B11" t="s">
        <v>81</v>
      </c>
      <c r="C11" t="s">
        <v>4</v>
      </c>
      <c r="D11">
        <v>1</v>
      </c>
      <c r="E11">
        <v>61</v>
      </c>
      <c r="F11">
        <v>45</v>
      </c>
      <c r="G11">
        <f t="shared" si="0"/>
        <v>106</v>
      </c>
      <c r="H11">
        <f t="shared" si="1"/>
        <v>106</v>
      </c>
    </row>
    <row r="12" spans="1:8">
      <c r="B12" t="s">
        <v>83</v>
      </c>
      <c r="C12" t="s">
        <v>14</v>
      </c>
      <c r="D12">
        <v>11.77</v>
      </c>
      <c r="E12">
        <v>19.8</v>
      </c>
      <c r="F12">
        <v>7</v>
      </c>
      <c r="G12">
        <f t="shared" si="0"/>
        <v>315.39999999999998</v>
      </c>
      <c r="H12">
        <f t="shared" si="1"/>
        <v>315.39999999999998</v>
      </c>
    </row>
    <row r="13" spans="1:8">
      <c r="B13" t="s">
        <v>84</v>
      </c>
      <c r="C13" t="s">
        <v>4</v>
      </c>
      <c r="D13">
        <v>1</v>
      </c>
      <c r="E13">
        <v>71</v>
      </c>
      <c r="F13">
        <v>49</v>
      </c>
      <c r="G13">
        <f t="shared" si="0"/>
        <v>120</v>
      </c>
      <c r="H13">
        <f t="shared" si="1"/>
        <v>120</v>
      </c>
    </row>
    <row r="14" spans="1:8">
      <c r="B14" t="s">
        <v>85</v>
      </c>
      <c r="C14" t="s">
        <v>14</v>
      </c>
      <c r="D14">
        <v>10.27</v>
      </c>
      <c r="E14">
        <v>19.8</v>
      </c>
      <c r="F14">
        <v>7</v>
      </c>
      <c r="G14">
        <f t="shared" si="0"/>
        <v>275.2</v>
      </c>
      <c r="H14">
        <f t="shared" si="1"/>
        <v>275.2</v>
      </c>
    </row>
    <row r="15" spans="1:8">
      <c r="B15" t="s">
        <v>86</v>
      </c>
      <c r="C15" t="s">
        <v>14</v>
      </c>
      <c r="D15">
        <v>12.9</v>
      </c>
      <c r="E15">
        <v>19.8</v>
      </c>
      <c r="F15">
        <v>7</v>
      </c>
      <c r="G15">
        <f t="shared" si="0"/>
        <v>345.7</v>
      </c>
      <c r="H15">
        <f t="shared" si="1"/>
        <v>345.7</v>
      </c>
    </row>
    <row r="16" spans="1:8">
      <c r="B16" t="s">
        <v>87</v>
      </c>
      <c r="C16" t="s">
        <v>14</v>
      </c>
      <c r="D16">
        <v>80.25</v>
      </c>
      <c r="E16">
        <v>0.5</v>
      </c>
      <c r="F16">
        <v>2.5</v>
      </c>
      <c r="G16">
        <f t="shared" si="0"/>
        <v>240.8</v>
      </c>
      <c r="H16">
        <f t="shared" si="1"/>
        <v>240.8</v>
      </c>
    </row>
    <row r="17" spans="1:8">
      <c r="A17">
        <v>2</v>
      </c>
      <c r="B17" t="s">
        <v>91</v>
      </c>
      <c r="C17" t="s">
        <v>4</v>
      </c>
      <c r="D17">
        <v>5.43</v>
      </c>
      <c r="E17">
        <v>158</v>
      </c>
      <c r="G17">
        <f t="shared" si="0"/>
        <v>857.9</v>
      </c>
      <c r="H17">
        <v>858.3</v>
      </c>
    </row>
    <row r="18" spans="1:8">
      <c r="B18" t="s">
        <v>92</v>
      </c>
      <c r="C18" t="s">
        <v>4</v>
      </c>
      <c r="D18">
        <v>3.82</v>
      </c>
      <c r="E18">
        <v>158</v>
      </c>
      <c r="G18">
        <f t="shared" si="0"/>
        <v>603.6</v>
      </c>
      <c r="H18">
        <v>604.1</v>
      </c>
    </row>
    <row r="19" spans="1:8">
      <c r="B19" t="s">
        <v>93</v>
      </c>
      <c r="C19" t="s">
        <v>4</v>
      </c>
      <c r="D19">
        <v>1.45</v>
      </c>
      <c r="E19">
        <v>158</v>
      </c>
      <c r="G19">
        <f t="shared" si="0"/>
        <v>229.1</v>
      </c>
      <c r="H19">
        <v>228.7</v>
      </c>
    </row>
    <row r="20" spans="1:8">
      <c r="B20" t="s">
        <v>94</v>
      </c>
      <c r="C20" t="s">
        <v>4</v>
      </c>
      <c r="D20">
        <v>2.4900000000000002</v>
      </c>
      <c r="E20">
        <v>158</v>
      </c>
      <c r="G20">
        <f t="shared" si="0"/>
        <v>393.4</v>
      </c>
      <c r="H20">
        <v>394.2</v>
      </c>
    </row>
    <row r="21" spans="1:8">
      <c r="B21" t="s">
        <v>95</v>
      </c>
      <c r="C21" t="s">
        <v>14</v>
      </c>
      <c r="E21">
        <v>32</v>
      </c>
      <c r="F21">
        <v>19</v>
      </c>
      <c r="G21">
        <f t="shared" si="0"/>
        <v>0</v>
      </c>
      <c r="H21">
        <v>0</v>
      </c>
    </row>
    <row r="22" spans="1:8">
      <c r="A22">
        <v>3</v>
      </c>
      <c r="B22" t="s">
        <v>96</v>
      </c>
      <c r="C22" t="s">
        <v>4</v>
      </c>
      <c r="D22">
        <v>12.87</v>
      </c>
      <c r="E22">
        <v>16.899999999999999</v>
      </c>
      <c r="F22">
        <v>17.899999999999999</v>
      </c>
      <c r="G22">
        <f t="shared" si="0"/>
        <v>447.9</v>
      </c>
      <c r="H22">
        <v>448</v>
      </c>
    </row>
    <row r="23" spans="1:8">
      <c r="B23" t="s">
        <v>97</v>
      </c>
      <c r="C23" t="s">
        <v>4</v>
      </c>
      <c r="D23">
        <v>51.02</v>
      </c>
      <c r="E23">
        <v>24.7</v>
      </c>
      <c r="F23">
        <v>29.9</v>
      </c>
      <c r="G23">
        <f t="shared" si="0"/>
        <v>2785.7</v>
      </c>
      <c r="H23">
        <f>G23</f>
        <v>2785.7</v>
      </c>
    </row>
    <row r="24" spans="1:8">
      <c r="B24" t="s">
        <v>98</v>
      </c>
      <c r="C24" t="s">
        <v>4</v>
      </c>
      <c r="D24">
        <v>63.89</v>
      </c>
      <c r="E24">
        <v>2.5</v>
      </c>
      <c r="G24">
        <f t="shared" si="0"/>
        <v>159.69999999999999</v>
      </c>
      <c r="H24">
        <f>G24</f>
        <v>159.69999999999999</v>
      </c>
    </row>
    <row r="25" spans="1:8">
      <c r="B25" t="s">
        <v>99</v>
      </c>
      <c r="C25" t="s">
        <v>4</v>
      </c>
      <c r="D25">
        <v>63.89</v>
      </c>
      <c r="E25">
        <v>0.5</v>
      </c>
      <c r="F25">
        <v>15</v>
      </c>
      <c r="G25">
        <f t="shared" si="0"/>
        <v>990.3</v>
      </c>
      <c r="H25">
        <f>G25</f>
        <v>990.3</v>
      </c>
    </row>
    <row r="26" spans="1:8">
      <c r="A26">
        <v>4</v>
      </c>
      <c r="B26" t="s">
        <v>100</v>
      </c>
      <c r="C26" t="s">
        <v>38</v>
      </c>
      <c r="D26">
        <v>1</v>
      </c>
      <c r="F26">
        <v>360</v>
      </c>
      <c r="G26">
        <f t="shared" si="0"/>
        <v>360</v>
      </c>
      <c r="H26">
        <f>G26</f>
        <v>360</v>
      </c>
    </row>
    <row r="29" spans="1:8">
      <c r="B29" t="s">
        <v>40</v>
      </c>
      <c r="H29">
        <f>SUM(H2:H27)</f>
        <v>12114.7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D21" sqref="D21"/>
    </sheetView>
  </sheetViews>
  <sheetFormatPr defaultRowHeight="15"/>
  <cols>
    <col min="1" max="1" width="5.42578125" customWidth="1"/>
    <col min="2" max="2" width="16.71093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101</v>
      </c>
      <c r="C2" t="s">
        <v>38</v>
      </c>
      <c r="D2">
        <v>3</v>
      </c>
      <c r="E2">
        <v>1808</v>
      </c>
      <c r="G2">
        <f t="shared" ref="G2:G9" si="0">ROUND(D2*(E2+F2),1)</f>
        <v>5424</v>
      </c>
      <c r="H2">
        <f>G2</f>
        <v>5424</v>
      </c>
    </row>
    <row r="3" spans="1:8">
      <c r="B3" t="s">
        <v>110</v>
      </c>
      <c r="C3" t="s">
        <v>4</v>
      </c>
      <c r="D3">
        <v>4.8</v>
      </c>
      <c r="E3">
        <v>408</v>
      </c>
      <c r="G3">
        <f t="shared" si="0"/>
        <v>1958.4</v>
      </c>
      <c r="H3">
        <f>G3</f>
        <v>1958.4</v>
      </c>
    </row>
    <row r="4" spans="1:8">
      <c r="B4" t="s">
        <v>111</v>
      </c>
      <c r="C4" t="s">
        <v>4</v>
      </c>
      <c r="D4">
        <v>5</v>
      </c>
      <c r="E4">
        <v>423</v>
      </c>
      <c r="G4">
        <f t="shared" si="0"/>
        <v>2115</v>
      </c>
      <c r="H4">
        <f>G4</f>
        <v>2115</v>
      </c>
    </row>
    <row r="5" spans="1:8">
      <c r="B5" t="s">
        <v>102</v>
      </c>
      <c r="C5" t="s">
        <v>14</v>
      </c>
      <c r="D5">
        <v>1.57</v>
      </c>
      <c r="E5">
        <v>55</v>
      </c>
      <c r="F5">
        <v>30</v>
      </c>
      <c r="G5">
        <f t="shared" si="0"/>
        <v>133.5</v>
      </c>
      <c r="H5">
        <v>133</v>
      </c>
    </row>
    <row r="6" spans="1:8">
      <c r="B6" t="s">
        <v>103</v>
      </c>
      <c r="C6" t="s">
        <v>14</v>
      </c>
      <c r="D6">
        <v>15</v>
      </c>
      <c r="E6">
        <v>32</v>
      </c>
      <c r="F6">
        <v>12</v>
      </c>
      <c r="G6">
        <f t="shared" si="0"/>
        <v>660</v>
      </c>
      <c r="H6">
        <f>G6</f>
        <v>660</v>
      </c>
    </row>
    <row r="7" spans="1:8">
      <c r="B7" t="s">
        <v>104</v>
      </c>
      <c r="C7" t="s">
        <v>14</v>
      </c>
      <c r="D7">
        <v>5.47</v>
      </c>
      <c r="E7">
        <v>74</v>
      </c>
      <c r="F7">
        <v>32</v>
      </c>
      <c r="G7">
        <f t="shared" si="0"/>
        <v>579.79999999999995</v>
      </c>
      <c r="H7">
        <f>G7</f>
        <v>579.79999999999995</v>
      </c>
    </row>
    <row r="8" spans="1:8">
      <c r="B8" t="s">
        <v>105</v>
      </c>
      <c r="C8" t="s">
        <v>14</v>
      </c>
      <c r="D8">
        <v>4.9800000000000004</v>
      </c>
      <c r="E8">
        <v>74</v>
      </c>
      <c r="F8">
        <v>32</v>
      </c>
      <c r="G8">
        <f t="shared" si="0"/>
        <v>527.9</v>
      </c>
      <c r="H8">
        <f>G8</f>
        <v>527.9</v>
      </c>
    </row>
    <row r="9" spans="1:8">
      <c r="B9" t="s">
        <v>106</v>
      </c>
      <c r="C9" t="s">
        <v>14</v>
      </c>
      <c r="D9">
        <v>6.81</v>
      </c>
      <c r="E9">
        <v>92</v>
      </c>
      <c r="F9">
        <v>45</v>
      </c>
      <c r="G9">
        <f t="shared" si="0"/>
        <v>933</v>
      </c>
      <c r="H9">
        <f>G9</f>
        <v>933</v>
      </c>
    </row>
    <row r="10" spans="1:8">
      <c r="B10" t="s">
        <v>107</v>
      </c>
    </row>
    <row r="11" spans="1:8">
      <c r="B11" t="s">
        <v>108</v>
      </c>
    </row>
    <row r="12" spans="1:8">
      <c r="B12" t="s">
        <v>109</v>
      </c>
    </row>
    <row r="14" spans="1:8">
      <c r="B14" t="s">
        <v>40</v>
      </c>
      <c r="H14">
        <f>SUM(H2:H13)</f>
        <v>12331.099999999999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2"/>
  <sheetViews>
    <sheetView topLeftCell="A41" workbookViewId="0">
      <selection activeCell="H52" sqref="H52"/>
    </sheetView>
  </sheetViews>
  <sheetFormatPr defaultRowHeight="15"/>
  <cols>
    <col min="1" max="1" width="3.7109375" customWidth="1"/>
    <col min="2" max="2" width="15.57031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112</v>
      </c>
    </row>
    <row r="3" spans="1:8">
      <c r="B3" t="s">
        <v>116</v>
      </c>
      <c r="C3" t="s">
        <v>14</v>
      </c>
      <c r="D3">
        <v>1.95</v>
      </c>
      <c r="E3">
        <v>450</v>
      </c>
      <c r="F3">
        <v>137</v>
      </c>
      <c r="G3">
        <f t="shared" ref="G3:G12" si="0">ROUND(D3*(E3+F3),1)</f>
        <v>1144.7</v>
      </c>
      <c r="H3">
        <f t="shared" ref="H3:H8" si="1">G3</f>
        <v>1144.7</v>
      </c>
    </row>
    <row r="4" spans="1:8">
      <c r="B4" t="s">
        <v>113</v>
      </c>
      <c r="C4" t="s">
        <v>75</v>
      </c>
      <c r="D4">
        <v>1</v>
      </c>
      <c r="E4">
        <v>128</v>
      </c>
      <c r="G4">
        <f t="shared" si="0"/>
        <v>128</v>
      </c>
      <c r="H4">
        <f t="shared" si="1"/>
        <v>128</v>
      </c>
    </row>
    <row r="5" spans="1:8">
      <c r="B5" t="s">
        <v>114</v>
      </c>
      <c r="C5" t="s">
        <v>4</v>
      </c>
      <c r="D5">
        <v>0.5</v>
      </c>
      <c r="E5">
        <v>180</v>
      </c>
      <c r="F5">
        <v>77</v>
      </c>
      <c r="G5">
        <f t="shared" si="0"/>
        <v>128.5</v>
      </c>
      <c r="H5">
        <f t="shared" si="1"/>
        <v>128.5</v>
      </c>
    </row>
    <row r="6" spans="1:8">
      <c r="B6" t="s">
        <v>115</v>
      </c>
      <c r="C6" t="s">
        <v>14</v>
      </c>
      <c r="D6">
        <v>4.26</v>
      </c>
      <c r="E6">
        <v>10</v>
      </c>
      <c r="F6">
        <v>10</v>
      </c>
      <c r="G6">
        <f t="shared" si="0"/>
        <v>85.2</v>
      </c>
      <c r="H6">
        <f t="shared" si="1"/>
        <v>85.2</v>
      </c>
    </row>
    <row r="7" spans="1:8">
      <c r="B7" t="s">
        <v>117</v>
      </c>
      <c r="C7" t="s">
        <v>14</v>
      </c>
      <c r="D7">
        <v>1.95</v>
      </c>
      <c r="E7">
        <v>551</v>
      </c>
      <c r="F7">
        <v>191</v>
      </c>
      <c r="G7">
        <f t="shared" si="0"/>
        <v>1446.9</v>
      </c>
      <c r="H7">
        <f t="shared" si="1"/>
        <v>1446.9</v>
      </c>
    </row>
    <row r="8" spans="1:8">
      <c r="B8" t="s">
        <v>118</v>
      </c>
      <c r="C8" t="s">
        <v>14</v>
      </c>
      <c r="D8">
        <v>8</v>
      </c>
      <c r="E8">
        <v>10</v>
      </c>
      <c r="F8">
        <v>10</v>
      </c>
      <c r="G8">
        <f t="shared" si="0"/>
        <v>160</v>
      </c>
      <c r="H8">
        <f t="shared" si="1"/>
        <v>160</v>
      </c>
    </row>
    <row r="9" spans="1:8">
      <c r="B9" t="s">
        <v>119</v>
      </c>
      <c r="C9" t="s">
        <v>4</v>
      </c>
      <c r="D9">
        <v>0.83</v>
      </c>
      <c r="E9">
        <v>616</v>
      </c>
      <c r="F9">
        <v>191</v>
      </c>
      <c r="G9">
        <f t="shared" si="0"/>
        <v>669.8</v>
      </c>
      <c r="H9">
        <v>667.6</v>
      </c>
    </row>
    <row r="10" spans="1:8">
      <c r="B10" t="s">
        <v>118</v>
      </c>
      <c r="C10" t="s">
        <v>14</v>
      </c>
      <c r="D10">
        <v>4</v>
      </c>
      <c r="E10">
        <v>10</v>
      </c>
      <c r="F10">
        <v>10</v>
      </c>
      <c r="G10">
        <f t="shared" si="0"/>
        <v>80</v>
      </c>
      <c r="H10">
        <f>G10</f>
        <v>80</v>
      </c>
    </row>
    <row r="11" spans="1:8">
      <c r="B11" t="s">
        <v>120</v>
      </c>
      <c r="C11" t="s">
        <v>4</v>
      </c>
      <c r="D11">
        <v>1.29</v>
      </c>
      <c r="E11">
        <v>598</v>
      </c>
      <c r="F11">
        <v>163</v>
      </c>
      <c r="G11">
        <f t="shared" si="0"/>
        <v>981.7</v>
      </c>
      <c r="H11">
        <v>984.4</v>
      </c>
    </row>
    <row r="12" spans="1:8">
      <c r="B12" t="s">
        <v>121</v>
      </c>
      <c r="C12" t="s">
        <v>4</v>
      </c>
      <c r="D12">
        <v>1</v>
      </c>
      <c r="E12">
        <v>219</v>
      </c>
      <c r="F12">
        <v>130</v>
      </c>
      <c r="G12">
        <f t="shared" si="0"/>
        <v>349</v>
      </c>
      <c r="H12">
        <f>G12</f>
        <v>349</v>
      </c>
    </row>
    <row r="13" spans="1:8">
      <c r="A13">
        <v>2</v>
      </c>
      <c r="B13" t="s">
        <v>122</v>
      </c>
    </row>
    <row r="14" spans="1:8">
      <c r="B14" t="s">
        <v>123</v>
      </c>
      <c r="C14" t="s">
        <v>126</v>
      </c>
      <c r="D14">
        <v>2</v>
      </c>
      <c r="E14">
        <v>680</v>
      </c>
      <c r="F14">
        <v>191</v>
      </c>
      <c r="G14">
        <f t="shared" ref="G14:G17" si="2">ROUND(D14*(E14+F14),1)</f>
        <v>1742</v>
      </c>
      <c r="H14">
        <v>1740.3</v>
      </c>
    </row>
    <row r="15" spans="1:8">
      <c r="B15" t="s">
        <v>118</v>
      </c>
      <c r="C15" t="s">
        <v>127</v>
      </c>
      <c r="D15">
        <v>10.5</v>
      </c>
      <c r="E15">
        <v>10</v>
      </c>
      <c r="F15">
        <v>10</v>
      </c>
      <c r="G15">
        <f t="shared" si="2"/>
        <v>210</v>
      </c>
      <c r="H15">
        <f>G15</f>
        <v>210</v>
      </c>
    </row>
    <row r="16" spans="1:8">
      <c r="B16" t="s">
        <v>124</v>
      </c>
      <c r="C16" t="s">
        <v>126</v>
      </c>
      <c r="D16">
        <v>3.35</v>
      </c>
      <c r="E16">
        <v>690</v>
      </c>
      <c r="F16">
        <v>163</v>
      </c>
      <c r="G16">
        <f t="shared" si="2"/>
        <v>2857.6</v>
      </c>
      <c r="H16">
        <v>2859.4</v>
      </c>
    </row>
    <row r="17" spans="1:8">
      <c r="B17" t="s">
        <v>125</v>
      </c>
      <c r="C17" t="s">
        <v>126</v>
      </c>
      <c r="D17">
        <v>3</v>
      </c>
      <c r="E17">
        <v>219</v>
      </c>
      <c r="F17">
        <v>130</v>
      </c>
      <c r="G17">
        <f t="shared" si="2"/>
        <v>1047</v>
      </c>
      <c r="H17">
        <f>G17</f>
        <v>1047</v>
      </c>
    </row>
    <row r="18" spans="1:8">
      <c r="A18">
        <v>3</v>
      </c>
      <c r="B18" t="s">
        <v>128</v>
      </c>
    </row>
    <row r="19" spans="1:8">
      <c r="B19" t="s">
        <v>129</v>
      </c>
      <c r="C19" t="s">
        <v>126</v>
      </c>
      <c r="D19">
        <v>4.5</v>
      </c>
      <c r="E19">
        <v>568</v>
      </c>
      <c r="F19">
        <v>191</v>
      </c>
      <c r="G19">
        <f t="shared" ref="G19:G22" si="3">ROUND(D19*(E19+F19),1)</f>
        <v>3415.5</v>
      </c>
      <c r="H19">
        <v>3413.5</v>
      </c>
    </row>
    <row r="20" spans="1:8">
      <c r="B20" t="s">
        <v>130</v>
      </c>
      <c r="C20" t="s">
        <v>127</v>
      </c>
      <c r="D20">
        <v>22.58</v>
      </c>
      <c r="E20">
        <v>10</v>
      </c>
      <c r="F20">
        <v>10</v>
      </c>
      <c r="G20">
        <f t="shared" si="3"/>
        <v>451.6</v>
      </c>
      <c r="H20">
        <f>G20</f>
        <v>451.6</v>
      </c>
    </row>
    <row r="21" spans="1:8">
      <c r="B21" t="s">
        <v>131</v>
      </c>
      <c r="C21" t="s">
        <v>133</v>
      </c>
      <c r="D21">
        <v>2</v>
      </c>
      <c r="E21">
        <v>128</v>
      </c>
      <c r="G21">
        <f t="shared" si="3"/>
        <v>256</v>
      </c>
      <c r="H21">
        <f>G21</f>
        <v>256</v>
      </c>
    </row>
    <row r="22" spans="1:8">
      <c r="B22" t="s">
        <v>132</v>
      </c>
      <c r="C22" t="s">
        <v>127</v>
      </c>
      <c r="D22">
        <v>2.31</v>
      </c>
      <c r="E22">
        <v>20</v>
      </c>
      <c r="F22">
        <v>22</v>
      </c>
      <c r="G22">
        <f t="shared" si="3"/>
        <v>97</v>
      </c>
      <c r="H22">
        <f>G22</f>
        <v>97</v>
      </c>
    </row>
    <row r="23" spans="1:8">
      <c r="A23">
        <v>4</v>
      </c>
      <c r="B23" t="s">
        <v>134</v>
      </c>
    </row>
    <row r="24" spans="1:8">
      <c r="B24" t="s">
        <v>135</v>
      </c>
      <c r="C24" t="s">
        <v>126</v>
      </c>
      <c r="D24">
        <v>1.26</v>
      </c>
      <c r="E24">
        <v>616</v>
      </c>
      <c r="F24">
        <v>191</v>
      </c>
      <c r="G24">
        <f t="shared" ref="G24:G28" si="4">ROUND(D24*(E24+F24),1)</f>
        <v>1016.8</v>
      </c>
      <c r="H24">
        <f>G24</f>
        <v>1016.8</v>
      </c>
    </row>
    <row r="25" spans="1:8">
      <c r="B25" t="s">
        <v>130</v>
      </c>
      <c r="C25" t="s">
        <v>127</v>
      </c>
      <c r="D25">
        <v>5.82</v>
      </c>
      <c r="E25">
        <v>10</v>
      </c>
      <c r="F25">
        <v>10</v>
      </c>
      <c r="G25">
        <f t="shared" si="4"/>
        <v>116.4</v>
      </c>
      <c r="H25">
        <f>G25</f>
        <v>116.4</v>
      </c>
    </row>
    <row r="26" spans="1:8">
      <c r="B26" t="s">
        <v>136</v>
      </c>
      <c r="C26" t="s">
        <v>126</v>
      </c>
      <c r="D26">
        <v>1.82</v>
      </c>
      <c r="E26">
        <v>598</v>
      </c>
      <c r="F26">
        <v>163</v>
      </c>
      <c r="G26">
        <f t="shared" si="4"/>
        <v>1385</v>
      </c>
      <c r="H26">
        <f>G26</f>
        <v>1385</v>
      </c>
    </row>
    <row r="27" spans="1:8">
      <c r="B27" t="s">
        <v>137</v>
      </c>
      <c r="C27" t="s">
        <v>126</v>
      </c>
      <c r="D27">
        <v>3.08</v>
      </c>
      <c r="E27">
        <v>127</v>
      </c>
      <c r="F27">
        <v>45</v>
      </c>
      <c r="G27">
        <f t="shared" si="4"/>
        <v>529.79999999999995</v>
      </c>
      <c r="H27">
        <f>G27</f>
        <v>529.79999999999995</v>
      </c>
    </row>
    <row r="28" spans="1:8">
      <c r="B28" t="s">
        <v>132</v>
      </c>
      <c r="C28" t="s">
        <v>127</v>
      </c>
      <c r="D28">
        <v>1.4</v>
      </c>
      <c r="E28">
        <v>28</v>
      </c>
      <c r="F28">
        <v>24</v>
      </c>
      <c r="G28">
        <f t="shared" si="4"/>
        <v>72.8</v>
      </c>
      <c r="H28">
        <f>G28</f>
        <v>72.8</v>
      </c>
    </row>
    <row r="29" spans="1:8">
      <c r="A29">
        <v>5</v>
      </c>
      <c r="B29" t="s">
        <v>138</v>
      </c>
    </row>
    <row r="30" spans="1:8">
      <c r="B30" t="s">
        <v>129</v>
      </c>
      <c r="C30" t="s">
        <v>126</v>
      </c>
      <c r="D30">
        <v>2.42</v>
      </c>
      <c r="E30">
        <v>568</v>
      </c>
      <c r="F30">
        <v>191</v>
      </c>
      <c r="G30">
        <f t="shared" ref="G30:G33" si="5">ROUND(D30*(E30+F30),1)</f>
        <v>1836.8</v>
      </c>
      <c r="H30">
        <v>1836.5</v>
      </c>
    </row>
    <row r="31" spans="1:8">
      <c r="B31" t="s">
        <v>130</v>
      </c>
      <c r="C31" t="s">
        <v>127</v>
      </c>
      <c r="D31">
        <v>11.24</v>
      </c>
      <c r="E31">
        <v>10</v>
      </c>
      <c r="F31">
        <v>10</v>
      </c>
      <c r="G31">
        <f t="shared" si="5"/>
        <v>224.8</v>
      </c>
      <c r="H31">
        <f>G31</f>
        <v>224.8</v>
      </c>
    </row>
    <row r="32" spans="1:8">
      <c r="B32" t="s">
        <v>131</v>
      </c>
      <c r="C32" t="s">
        <v>133</v>
      </c>
      <c r="D32">
        <v>2</v>
      </c>
      <c r="E32">
        <v>128</v>
      </c>
      <c r="G32">
        <f t="shared" si="5"/>
        <v>256</v>
      </c>
      <c r="H32">
        <f>G32</f>
        <v>256</v>
      </c>
    </row>
    <row r="33" spans="1:8">
      <c r="B33" t="s">
        <v>132</v>
      </c>
      <c r="C33" t="s">
        <v>127</v>
      </c>
      <c r="D33">
        <v>1.52</v>
      </c>
      <c r="E33">
        <v>20</v>
      </c>
      <c r="F33">
        <v>22</v>
      </c>
      <c r="G33">
        <f t="shared" si="5"/>
        <v>63.8</v>
      </c>
      <c r="H33">
        <f>G33</f>
        <v>63.8</v>
      </c>
    </row>
    <row r="34" spans="1:8">
      <c r="A34">
        <v>6</v>
      </c>
      <c r="B34" t="s">
        <v>139</v>
      </c>
    </row>
    <row r="35" spans="1:8">
      <c r="B35" t="s">
        <v>140</v>
      </c>
      <c r="C35" t="s">
        <v>127</v>
      </c>
      <c r="D35">
        <v>0.9</v>
      </c>
      <c r="E35">
        <v>547</v>
      </c>
      <c r="F35">
        <v>273</v>
      </c>
      <c r="G35">
        <f t="shared" ref="G35:G36" si="6">ROUND(D35*(E35+F35),1)</f>
        <v>738</v>
      </c>
      <c r="H35">
        <f>G35</f>
        <v>738</v>
      </c>
    </row>
    <row r="36" spans="1:8">
      <c r="B36" t="s">
        <v>141</v>
      </c>
      <c r="C36" t="s">
        <v>127</v>
      </c>
      <c r="D36">
        <v>3.04</v>
      </c>
      <c r="E36">
        <v>77</v>
      </c>
      <c r="F36">
        <v>32</v>
      </c>
      <c r="G36">
        <f t="shared" si="6"/>
        <v>331.4</v>
      </c>
      <c r="H36">
        <f>G36</f>
        <v>331.4</v>
      </c>
    </row>
    <row r="37" spans="1:8">
      <c r="A37">
        <v>7</v>
      </c>
      <c r="B37" t="s">
        <v>142</v>
      </c>
    </row>
    <row r="38" spans="1:8">
      <c r="B38" t="s">
        <v>129</v>
      </c>
      <c r="C38" t="s">
        <v>126</v>
      </c>
      <c r="D38">
        <v>4.97</v>
      </c>
      <c r="E38">
        <v>568</v>
      </c>
      <c r="F38">
        <v>191</v>
      </c>
      <c r="G38">
        <f t="shared" ref="G38:G41" si="7">ROUND(D38*(E38+F38),1)</f>
        <v>3772.2</v>
      </c>
      <c r="H38">
        <v>3772.8</v>
      </c>
    </row>
    <row r="39" spans="1:8">
      <c r="B39" t="s">
        <v>130</v>
      </c>
      <c r="C39" t="s">
        <v>127</v>
      </c>
      <c r="D39">
        <v>23.32</v>
      </c>
      <c r="E39">
        <v>10</v>
      </c>
      <c r="F39">
        <v>10</v>
      </c>
      <c r="G39">
        <f t="shared" si="7"/>
        <v>466.4</v>
      </c>
      <c r="H39">
        <f>G39</f>
        <v>466.4</v>
      </c>
    </row>
    <row r="40" spans="1:8">
      <c r="B40" t="s">
        <v>131</v>
      </c>
      <c r="C40" t="s">
        <v>133</v>
      </c>
      <c r="D40">
        <v>2</v>
      </c>
      <c r="E40">
        <v>128</v>
      </c>
      <c r="G40">
        <f t="shared" si="7"/>
        <v>256</v>
      </c>
      <c r="H40">
        <f>G40</f>
        <v>256</v>
      </c>
    </row>
    <row r="41" spans="1:8">
      <c r="B41" t="s">
        <v>132</v>
      </c>
      <c r="C41" t="s">
        <v>127</v>
      </c>
      <c r="D41">
        <v>1.89</v>
      </c>
      <c r="E41">
        <v>20</v>
      </c>
      <c r="F41">
        <v>22</v>
      </c>
      <c r="G41">
        <f t="shared" si="7"/>
        <v>79.400000000000006</v>
      </c>
      <c r="H41">
        <f>G41</f>
        <v>79.400000000000006</v>
      </c>
    </row>
    <row r="42" spans="1:8">
      <c r="A42">
        <v>8</v>
      </c>
      <c r="B42" t="s">
        <v>143</v>
      </c>
    </row>
    <row r="43" spans="1:8">
      <c r="B43" t="s">
        <v>143</v>
      </c>
      <c r="C43" t="s">
        <v>126</v>
      </c>
      <c r="D43">
        <v>1.75</v>
      </c>
      <c r="E43">
        <v>504</v>
      </c>
      <c r="F43">
        <v>191</v>
      </c>
      <c r="G43">
        <f t="shared" ref="G43:G45" si="8">ROUND(D43*(E43+F43),1)</f>
        <v>1216.3</v>
      </c>
      <c r="H43">
        <v>1214.3</v>
      </c>
    </row>
    <row r="44" spans="1:8">
      <c r="B44" t="s">
        <v>130</v>
      </c>
      <c r="C44" t="s">
        <v>127</v>
      </c>
      <c r="D44">
        <v>7.98</v>
      </c>
      <c r="E44">
        <v>10</v>
      </c>
      <c r="F44">
        <v>10</v>
      </c>
      <c r="G44">
        <f t="shared" si="8"/>
        <v>159.6</v>
      </c>
      <c r="H44">
        <f>G44</f>
        <v>159.6</v>
      </c>
    </row>
    <row r="45" spans="1:8">
      <c r="B45" t="s">
        <v>132</v>
      </c>
      <c r="C45" t="s">
        <v>127</v>
      </c>
      <c r="D45">
        <v>1.08</v>
      </c>
      <c r="E45">
        <v>20</v>
      </c>
      <c r="F45">
        <v>22</v>
      </c>
      <c r="G45">
        <f t="shared" si="8"/>
        <v>45.4</v>
      </c>
      <c r="H45">
        <v>45.2</v>
      </c>
    </row>
    <row r="46" spans="1:8">
      <c r="A46">
        <v>9</v>
      </c>
      <c r="B46" t="s">
        <v>144</v>
      </c>
    </row>
    <row r="47" spans="1:8">
      <c r="B47" t="s">
        <v>146</v>
      </c>
      <c r="C47" t="s">
        <v>145</v>
      </c>
      <c r="E47">
        <v>28</v>
      </c>
    </row>
    <row r="48" spans="1:8">
      <c r="B48" t="s">
        <v>147</v>
      </c>
      <c r="C48" t="s">
        <v>145</v>
      </c>
      <c r="E48">
        <v>36</v>
      </c>
    </row>
    <row r="49" spans="2:8">
      <c r="B49" t="s">
        <v>148</v>
      </c>
      <c r="C49" t="s">
        <v>145</v>
      </c>
      <c r="E49">
        <v>42</v>
      </c>
    </row>
    <row r="52" spans="2:8">
      <c r="B52" t="s">
        <v>149</v>
      </c>
      <c r="H52">
        <f>SUM(H2:H51)</f>
        <v>27814.1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H9" sqref="H9"/>
    </sheetView>
  </sheetViews>
  <sheetFormatPr defaultRowHeight="15"/>
  <cols>
    <col min="1" max="1" width="4.42578125" customWidth="1"/>
    <col min="2" max="2" width="16.5703125" customWidth="1"/>
  </cols>
  <sheetData>
    <row r="1" spans="2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2:8">
      <c r="B2" t="s">
        <v>150</v>
      </c>
      <c r="C2" t="s">
        <v>126</v>
      </c>
      <c r="D2">
        <v>20.260000000000002</v>
      </c>
      <c r="E2">
        <v>30.5</v>
      </c>
      <c r="G2">
        <f>ROUND(D2*(E2+F2),1)</f>
        <v>617.9</v>
      </c>
      <c r="H2">
        <f>G2</f>
        <v>617.9</v>
      </c>
    </row>
    <row r="3" spans="2:8">
      <c r="B3" t="s">
        <v>151</v>
      </c>
      <c r="C3" t="s">
        <v>126</v>
      </c>
      <c r="D3">
        <v>66.95</v>
      </c>
      <c r="E3">
        <v>142</v>
      </c>
      <c r="G3">
        <f>ROUND(D3*(E3+F3),1)</f>
        <v>9506.9</v>
      </c>
      <c r="H3">
        <v>9506.7999999999993</v>
      </c>
    </row>
    <row r="4" spans="2:8">
      <c r="B4" t="s">
        <v>152</v>
      </c>
    </row>
    <row r="5" spans="2:8">
      <c r="B5" t="s">
        <v>153</v>
      </c>
      <c r="C5" t="s">
        <v>126</v>
      </c>
      <c r="D5">
        <v>40.58</v>
      </c>
      <c r="E5">
        <v>16</v>
      </c>
      <c r="G5">
        <f>ROUND(D5*(E5+F5),1)</f>
        <v>649.29999999999995</v>
      </c>
      <c r="H5">
        <v>649.20000000000005</v>
      </c>
    </row>
    <row r="6" spans="2:8">
      <c r="B6" t="s">
        <v>154</v>
      </c>
      <c r="C6" t="s">
        <v>126</v>
      </c>
      <c r="D6">
        <v>23.99</v>
      </c>
      <c r="E6">
        <v>22</v>
      </c>
      <c r="G6">
        <f>ROUND(D6*(E6+F6),1)</f>
        <v>527.79999999999995</v>
      </c>
      <c r="H6">
        <v>527.70000000000005</v>
      </c>
    </row>
    <row r="9" spans="2:8">
      <c r="B9" t="s">
        <v>149</v>
      </c>
      <c r="H9">
        <f>SUM(H2:H7)</f>
        <v>11301.6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G29" sqref="G29:H29"/>
    </sheetView>
  </sheetViews>
  <sheetFormatPr defaultRowHeight="15"/>
  <cols>
    <col min="1" max="1" width="4.85546875" customWidth="1"/>
    <col min="2" max="2" width="16.1406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B2" t="s">
        <v>158</v>
      </c>
      <c r="C2" t="s">
        <v>159</v>
      </c>
      <c r="D2">
        <v>1</v>
      </c>
      <c r="E2">
        <v>8500</v>
      </c>
      <c r="G2">
        <f>ROUND(D2*(E2+F2),1)</f>
        <v>8500</v>
      </c>
      <c r="H2">
        <f>G2</f>
        <v>8500</v>
      </c>
    </row>
    <row r="3" spans="1:8">
      <c r="B3" t="s">
        <v>160</v>
      </c>
      <c r="C3" t="s">
        <v>159</v>
      </c>
      <c r="D3">
        <v>1</v>
      </c>
      <c r="E3">
        <v>4000</v>
      </c>
      <c r="G3">
        <f>ROUND(D3*(E3+F3),1)</f>
        <v>4000</v>
      </c>
      <c r="H3">
        <f>G3</f>
        <v>4000</v>
      </c>
    </row>
    <row r="4" spans="1:8">
      <c r="B4" t="s">
        <v>155</v>
      </c>
      <c r="C4" t="s">
        <v>133</v>
      </c>
      <c r="D4">
        <v>15</v>
      </c>
      <c r="E4">
        <v>48</v>
      </c>
      <c r="G4">
        <f>ROUND(D4*(E4+F4),1)</f>
        <v>720</v>
      </c>
      <c r="H4">
        <f>G4</f>
        <v>720</v>
      </c>
    </row>
    <row r="5" spans="1:8">
      <c r="B5" t="s">
        <v>156</v>
      </c>
      <c r="C5" t="s">
        <v>157</v>
      </c>
      <c r="D5">
        <v>3.5</v>
      </c>
      <c r="E5">
        <v>135</v>
      </c>
      <c r="F5">
        <v>73</v>
      </c>
      <c r="G5">
        <f>ROUND(D5*(E5+F5),1)</f>
        <v>728</v>
      </c>
      <c r="H5">
        <f>G5</f>
        <v>728</v>
      </c>
    </row>
    <row r="7" spans="1:8">
      <c r="A7">
        <v>1</v>
      </c>
      <c r="B7" t="s">
        <v>177</v>
      </c>
    </row>
    <row r="8" spans="1:8">
      <c r="B8" t="s">
        <v>182</v>
      </c>
      <c r="C8" t="s">
        <v>192</v>
      </c>
      <c r="E8">
        <v>66</v>
      </c>
      <c r="G8">
        <f t="shared" ref="G8:G18" si="0">ROUND(D8*(E8+F8),1)</f>
        <v>0</v>
      </c>
      <c r="H8">
        <f t="shared" ref="H8:H18" si="1">G8</f>
        <v>0</v>
      </c>
    </row>
    <row r="9" spans="1:8">
      <c r="B9" t="s">
        <v>184</v>
      </c>
      <c r="C9" t="s">
        <v>192</v>
      </c>
      <c r="E9">
        <v>74</v>
      </c>
      <c r="G9">
        <f t="shared" si="0"/>
        <v>0</v>
      </c>
      <c r="H9">
        <f t="shared" si="1"/>
        <v>0</v>
      </c>
    </row>
    <row r="10" spans="1:8">
      <c r="B10" t="s">
        <v>183</v>
      </c>
      <c r="C10" t="s">
        <v>127</v>
      </c>
      <c r="E10">
        <v>25</v>
      </c>
      <c r="G10">
        <f t="shared" si="0"/>
        <v>0</v>
      </c>
      <c r="H10">
        <f t="shared" si="1"/>
        <v>0</v>
      </c>
    </row>
    <row r="11" spans="1:8">
      <c r="B11" t="s">
        <v>185</v>
      </c>
      <c r="C11" t="s">
        <v>127</v>
      </c>
      <c r="E11">
        <v>39</v>
      </c>
      <c r="G11">
        <f t="shared" si="0"/>
        <v>0</v>
      </c>
      <c r="H11">
        <f t="shared" si="1"/>
        <v>0</v>
      </c>
    </row>
    <row r="12" spans="1:8">
      <c r="B12" t="s">
        <v>186</v>
      </c>
      <c r="C12" t="s">
        <v>127</v>
      </c>
      <c r="E12">
        <v>49.5</v>
      </c>
      <c r="G12">
        <f t="shared" si="0"/>
        <v>0</v>
      </c>
      <c r="H12">
        <f t="shared" si="1"/>
        <v>0</v>
      </c>
    </row>
    <row r="13" spans="1:8">
      <c r="B13" t="s">
        <v>187</v>
      </c>
      <c r="C13" t="s">
        <v>127</v>
      </c>
      <c r="E13">
        <v>18</v>
      </c>
      <c r="G13">
        <f t="shared" si="0"/>
        <v>0</v>
      </c>
      <c r="H13">
        <f t="shared" si="1"/>
        <v>0</v>
      </c>
    </row>
    <row r="14" spans="1:8">
      <c r="B14" t="s">
        <v>188</v>
      </c>
      <c r="C14" t="s">
        <v>192</v>
      </c>
      <c r="E14">
        <v>148</v>
      </c>
      <c r="G14">
        <f t="shared" si="0"/>
        <v>0</v>
      </c>
      <c r="H14">
        <f t="shared" si="1"/>
        <v>0</v>
      </c>
    </row>
    <row r="15" spans="1:8">
      <c r="B15" t="s">
        <v>189</v>
      </c>
      <c r="C15" t="s">
        <v>192</v>
      </c>
      <c r="E15">
        <v>139</v>
      </c>
      <c r="G15">
        <f t="shared" si="0"/>
        <v>0</v>
      </c>
      <c r="H15">
        <f t="shared" si="1"/>
        <v>0</v>
      </c>
    </row>
    <row r="16" spans="1:8">
      <c r="B16" t="s">
        <v>190</v>
      </c>
      <c r="C16" t="s">
        <v>133</v>
      </c>
      <c r="E16">
        <v>3</v>
      </c>
      <c r="G16">
        <f t="shared" si="0"/>
        <v>0</v>
      </c>
      <c r="H16">
        <f t="shared" si="1"/>
        <v>0</v>
      </c>
    </row>
    <row r="17" spans="1:8">
      <c r="B17" t="s">
        <v>191</v>
      </c>
      <c r="C17" t="s">
        <v>133</v>
      </c>
      <c r="E17">
        <v>2.5</v>
      </c>
      <c r="G17">
        <f t="shared" si="0"/>
        <v>0</v>
      </c>
      <c r="H17">
        <f t="shared" si="1"/>
        <v>0</v>
      </c>
    </row>
    <row r="18" spans="1:8">
      <c r="B18" t="s">
        <v>194</v>
      </c>
      <c r="C18" t="s">
        <v>126</v>
      </c>
      <c r="E18">
        <v>22</v>
      </c>
      <c r="G18">
        <f t="shared" si="0"/>
        <v>0</v>
      </c>
      <c r="H18">
        <f t="shared" si="1"/>
        <v>0</v>
      </c>
    </row>
    <row r="20" spans="1:8">
      <c r="A20">
        <v>2</v>
      </c>
      <c r="B20" t="s">
        <v>193</v>
      </c>
    </row>
    <row r="21" spans="1:8">
      <c r="B21" t="s">
        <v>195</v>
      </c>
      <c r="C21" t="s">
        <v>127</v>
      </c>
      <c r="E21">
        <v>52</v>
      </c>
      <c r="G21">
        <f t="shared" ref="G21:G29" si="2">ROUND(D21*(E21+F21),1)</f>
        <v>0</v>
      </c>
      <c r="H21">
        <f t="shared" ref="H21:H29" si="3">G21</f>
        <v>0</v>
      </c>
    </row>
    <row r="22" spans="1:8">
      <c r="B22" t="s">
        <v>196</v>
      </c>
      <c r="C22" t="s">
        <v>127</v>
      </c>
      <c r="E22">
        <v>62</v>
      </c>
      <c r="G22">
        <f t="shared" si="2"/>
        <v>0</v>
      </c>
      <c r="H22">
        <f t="shared" si="3"/>
        <v>0</v>
      </c>
    </row>
    <row r="23" spans="1:8">
      <c r="B23" t="s">
        <v>197</v>
      </c>
      <c r="C23" t="s">
        <v>127</v>
      </c>
      <c r="E23">
        <v>90</v>
      </c>
      <c r="G23">
        <f t="shared" si="2"/>
        <v>0</v>
      </c>
      <c r="H23">
        <f t="shared" si="3"/>
        <v>0</v>
      </c>
    </row>
    <row r="24" spans="1:8">
      <c r="B24" t="s">
        <v>198</v>
      </c>
      <c r="C24" t="s">
        <v>127</v>
      </c>
      <c r="E24">
        <v>105</v>
      </c>
      <c r="G24">
        <f t="shared" si="2"/>
        <v>0</v>
      </c>
      <c r="H24">
        <f t="shared" si="3"/>
        <v>0</v>
      </c>
    </row>
    <row r="25" spans="1:8">
      <c r="B25" t="s">
        <v>199</v>
      </c>
      <c r="C25" t="s">
        <v>127</v>
      </c>
      <c r="E25">
        <v>120</v>
      </c>
      <c r="G25">
        <f t="shared" si="2"/>
        <v>0</v>
      </c>
      <c r="H25">
        <f t="shared" si="3"/>
        <v>0</v>
      </c>
    </row>
    <row r="26" spans="1:8">
      <c r="B26" t="s">
        <v>200</v>
      </c>
      <c r="C26" t="s">
        <v>127</v>
      </c>
      <c r="E26">
        <v>28</v>
      </c>
      <c r="G26">
        <f t="shared" si="2"/>
        <v>0</v>
      </c>
      <c r="H26">
        <f t="shared" si="3"/>
        <v>0</v>
      </c>
    </row>
    <row r="27" spans="1:8">
      <c r="B27" t="s">
        <v>201</v>
      </c>
      <c r="C27" t="s">
        <v>127</v>
      </c>
      <c r="E27">
        <v>19</v>
      </c>
      <c r="G27">
        <f t="shared" si="2"/>
        <v>0</v>
      </c>
      <c r="H27">
        <f t="shared" si="3"/>
        <v>0</v>
      </c>
    </row>
    <row r="28" spans="1:8">
      <c r="B28" t="s">
        <v>202</v>
      </c>
      <c r="C28" t="s">
        <v>133</v>
      </c>
      <c r="E28">
        <v>225</v>
      </c>
      <c r="G28">
        <f t="shared" si="2"/>
        <v>0</v>
      </c>
      <c r="H28">
        <f t="shared" si="3"/>
        <v>0</v>
      </c>
    </row>
    <row r="29" spans="1:8">
      <c r="B29" t="s">
        <v>203</v>
      </c>
      <c r="C29" t="s">
        <v>133</v>
      </c>
      <c r="E29">
        <v>80</v>
      </c>
      <c r="G29">
        <f t="shared" si="2"/>
        <v>0</v>
      </c>
      <c r="H29">
        <f t="shared" si="3"/>
        <v>0</v>
      </c>
    </row>
    <row r="32" spans="1:8">
      <c r="B32" t="s">
        <v>149</v>
      </c>
      <c r="H32">
        <f>SUM(H2:H7)</f>
        <v>13948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sqref="A1:H1"/>
    </sheetView>
  </sheetViews>
  <sheetFormatPr defaultRowHeight="15"/>
  <cols>
    <col min="1" max="1" width="4" customWidth="1"/>
    <col min="2" max="2" width="15.140625" customWidth="1"/>
  </cols>
  <sheetData>
    <row r="1" spans="2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2:8">
      <c r="B2" t="s">
        <v>161</v>
      </c>
      <c r="C2" t="s">
        <v>170</v>
      </c>
      <c r="D2">
        <v>96546</v>
      </c>
      <c r="F2">
        <f>0.0012*3</f>
        <v>3.5999999999999999E-3</v>
      </c>
      <c r="G2">
        <f>ROUND(D2*(E2+F2),1)</f>
        <v>347.6</v>
      </c>
      <c r="H2">
        <f>G2</f>
        <v>347.6</v>
      </c>
    </row>
    <row r="3" spans="2:8">
      <c r="B3" t="s">
        <v>163</v>
      </c>
      <c r="C3" t="s">
        <v>162</v>
      </c>
      <c r="D3">
        <v>1</v>
      </c>
      <c r="F3">
        <v>4.0000000000000001E-3</v>
      </c>
      <c r="G3">
        <v>0</v>
      </c>
      <c r="H3">
        <v>0</v>
      </c>
    </row>
    <row r="4" spans="2:8">
      <c r="B4" t="s">
        <v>164</v>
      </c>
      <c r="C4" t="s">
        <v>159</v>
      </c>
      <c r="H4">
        <v>0</v>
      </c>
    </row>
    <row r="5" spans="2:8">
      <c r="B5" t="s">
        <v>165</v>
      </c>
      <c r="C5" t="s">
        <v>126</v>
      </c>
      <c r="D5">
        <v>79.56</v>
      </c>
      <c r="E5">
        <v>5</v>
      </c>
      <c r="G5">
        <f>ROUND(D5*(E5+F5),1)</f>
        <v>397.8</v>
      </c>
      <c r="H5">
        <f>G5</f>
        <v>397.8</v>
      </c>
    </row>
    <row r="6" spans="2:8">
      <c r="B6" t="s">
        <v>166</v>
      </c>
      <c r="C6" t="s">
        <v>126</v>
      </c>
      <c r="E6">
        <v>10</v>
      </c>
      <c r="G6">
        <f>ROUND(D6*(E6+F6),1)</f>
        <v>0</v>
      </c>
      <c r="H6">
        <f>G6</f>
        <v>0</v>
      </c>
    </row>
    <row r="7" spans="2:8">
      <c r="B7" t="s">
        <v>167</v>
      </c>
      <c r="C7" t="s">
        <v>159</v>
      </c>
      <c r="D7">
        <v>96546</v>
      </c>
      <c r="E7">
        <v>5.0000000000000001E-3</v>
      </c>
      <c r="G7">
        <f>ROUND(D7*(E7+F7),1)</f>
        <v>482.7</v>
      </c>
      <c r="H7">
        <f>G7</f>
        <v>482.7</v>
      </c>
    </row>
    <row r="8" spans="2:8">
      <c r="B8" t="s">
        <v>168</v>
      </c>
      <c r="C8" t="s">
        <v>126</v>
      </c>
      <c r="D8">
        <v>18.899999999999999</v>
      </c>
      <c r="F8">
        <v>5</v>
      </c>
      <c r="G8">
        <f>ROUND(D8*(E8+F8),1)</f>
        <v>94.5</v>
      </c>
      <c r="H8">
        <f>G8</f>
        <v>94.5</v>
      </c>
    </row>
    <row r="9" spans="2:8">
      <c r="B9" t="s">
        <v>169</v>
      </c>
      <c r="C9" t="s">
        <v>159</v>
      </c>
      <c r="D9">
        <v>96546</v>
      </c>
      <c r="F9">
        <v>8.0000000000000002E-3</v>
      </c>
      <c r="G9">
        <f>ROUND(D9*(E9+F9),1)</f>
        <v>772.4</v>
      </c>
      <c r="H9">
        <f>G9</f>
        <v>772.4</v>
      </c>
    </row>
    <row r="12" spans="2:8">
      <c r="B12" t="s">
        <v>149</v>
      </c>
      <c r="H12">
        <f>SUM(H2:H11)</f>
        <v>2095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目录</vt:lpstr>
      <vt:lpstr>地面</vt:lpstr>
      <vt:lpstr>墙面</vt:lpstr>
      <vt:lpstr>顶面</vt:lpstr>
      <vt:lpstr>门窗</vt:lpstr>
      <vt:lpstr>家具</vt:lpstr>
      <vt:lpstr>油漆</vt:lpstr>
      <vt:lpstr>水电</vt:lpstr>
      <vt:lpstr>其他</vt:lpstr>
      <vt:lpstr>主材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Su</dc:creator>
  <cp:lastModifiedBy>Kenny Su</cp:lastModifiedBy>
  <dcterms:created xsi:type="dcterms:W3CDTF">2017-11-16T10:59:58Z</dcterms:created>
  <dcterms:modified xsi:type="dcterms:W3CDTF">2017-11-17T05:26:59Z</dcterms:modified>
</cp:coreProperties>
</file>