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B9" i="14" l="1"/>
  <c r="H11" i="14" l="1"/>
  <c r="H10" i="14"/>
  <c r="J8" i="14"/>
  <c r="K8" i="14" s="1"/>
  <c r="I8" i="14"/>
  <c r="E8" i="14"/>
  <c r="F8" i="14"/>
  <c r="B11" i="14"/>
  <c r="B10" i="14"/>
  <c r="C172" i="12"/>
  <c r="C174" i="12" s="1"/>
  <c r="E174" i="12" s="1"/>
  <c r="I7" i="14" l="1"/>
  <c r="H8" i="14"/>
  <c r="F7" i="14"/>
  <c r="E7" i="14"/>
  <c r="B8" i="14"/>
  <c r="J7" i="14" l="1"/>
  <c r="K7" i="14" s="1"/>
  <c r="H4" i="14"/>
  <c r="H7" i="14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J2" i="14" l="1"/>
  <c r="K2" i="14" s="1"/>
  <c r="E3" i="14"/>
  <c r="I3" i="14" s="1"/>
  <c r="E2" i="14"/>
  <c r="I2" i="14" s="1"/>
  <c r="H3" i="14"/>
  <c r="J3" i="14" s="1"/>
  <c r="K3" i="14" s="1"/>
  <c r="G2" i="14"/>
  <c r="F3" i="14"/>
  <c r="F2" i="14"/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<sst xmlns="http://schemas.openxmlformats.org/spreadsheetml/2006/main" count="676" uniqueCount="165">
  <si>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</si>
  <si>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</si>
  <si>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</si>
  <si>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</si>
  <si>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</si>
  <si>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</si>
  <si>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</si>
  <si>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</si>
  <si>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</si>
  <si>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</si>
  <si>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</si>
  <si>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</si>
  <si>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</si>
  <si>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</si>
  <si>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</si>
  <si>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</si>
  <si>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</si>
  <si>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</si>
  <si>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</si>
  <si>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</si>
  <si>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</si>
  <si>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</si>
  <si>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</si>
  <si>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</si>
  <si>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</si>
  <si>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</si>
  <si>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</si>
  <si>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</si>
  <si>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</si>
  <si>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</si>
  <si>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</si>
  <si>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</si>
  <si>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</si>
  <si>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</si>
  <si>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</si>
  <si>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</si>
  <si>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</si>
  <si>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</si>
  <si>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</si>
  <si>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</si>
  <si>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</si>
  <si>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</si>
  <si>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</si>
  <si>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</si>
  <si>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</si>
  <si>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</si>
  <si>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</si>
  <si>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</si>
  <si>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</si>
  <si>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</si>
  <si>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</si>
  <si>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</si>
  <si>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</si>
  <si>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</si>
  <si>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</si>
  <si>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</si>
  <si>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</si>
  <si>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</si>
  <si>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</si>
  <si>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</si>
  <si>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</si>
  <si>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</si>
  <si>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</si>
  <si>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</si>
  <si>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</si>
  <si>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</si>
  <si>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</si>
  <si>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</si>
  <si>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</si>
  <si>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</si>
  <si>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</si>
  <si>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</si>
  <si>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</si>
  <si>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</si>
  <si>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</si>
  <si>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</si>
  <si>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</si>
  <si>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</si>
  <si>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</si>
  <si>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</si>
  <si>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</si>
  <si>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</si>
  <si>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</si>
  <si>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</si>
  <si>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</si>
  <si>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</si>
  <si>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</si>
  <si>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</si>
  <si>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</si>
  <si>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</si>
  <si>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</si>
  <si>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</si>
  <si>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</si>
  <si>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</si>
  <si>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</si>
  <si>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</si>
  <si>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</si>
  <si>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</si>
  <si>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</si>
  <si>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</si>
  <si>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</si>
  <si>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</si>
  <si>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</si>
  <si>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</si>
  <si>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</si>
  <si>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</si>
  <si>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</si>
  <si>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</si>
  <si>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</si>
  <si>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</si>
  <si>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</si>
  <si>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</si>
  <si>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</si>
  <si>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</si>
  <si>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</si>
  <si>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</si>
  <si>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</si>
  <si>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</si>
  <si>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</si>
  <si>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</si>
  <si>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</si>
  <si>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</si>
  <si>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</si>
  <si>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</si>
  <si>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</si>
  <si>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</si>
  <si>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</si>
  <si>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</si>
  <si>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</si>
  <si>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</si>
  <si>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</si>
  <si>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</si>
  <si>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</si>
  <si>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</si>
  <si>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</si>
  <si>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</si>
  <si>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</si>
  <si>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</si>
  <si>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</si>
  <si>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</si>
  <si>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</si>
  <si>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</si>
  <si>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</si>
  <si>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</si>
  <si>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</si>
  <si>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</si>
  <si>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</si>
  <si>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</si>
  <si>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</si>
  <si>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</si>
  <si>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</si>
  <si>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</si>
  <si>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</si>
  <si>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</si>
  <si>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</si>
  <si>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</si>
  <si>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</si>
  <si>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</si>
  <si>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</si>
  <si>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稳盈-安e+17050716051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</si>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</sst>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0" workbookViewId="0">
      <selection activeCell="C174" sqref="C17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  <row r="168" spans="1:5" x14ac:dyDescent="0.15">
      <c r="A168" s="5" t="s">
        <v>111</v>
      </c>
      <c r="B168" s="5" t="s">
        <v>121</v>
      </c>
      <c r="C168" s="5" t="s">
        <v>0</v>
      </c>
      <c r="D168" s="5"/>
      <c r="E168" s="5"/>
    </row>
    <row r="169" spans="1:5" x14ac:dyDescent="0.15">
      <c r="A169" s="16">
        <v>2017.05</v>
      </c>
      <c r="B169" s="9" t="s">
        <v>129</v>
      </c>
      <c r="C169" s="10">
        <v>0</v>
      </c>
      <c r="D169" s="5"/>
      <c r="E169" s="5"/>
    </row>
    <row r="170" spans="1:5" x14ac:dyDescent="0.15">
      <c r="A170" s="16">
        <v>2017.05</v>
      </c>
      <c r="B170" s="9" t="s">
        <v>134</v>
      </c>
      <c r="C170" s="7">
        <v>108540</v>
      </c>
      <c r="D170" s="5"/>
      <c r="E170" s="5"/>
    </row>
    <row r="171" spans="1:5" x14ac:dyDescent="0.15">
      <c r="A171" s="6"/>
      <c r="B171" s="7"/>
      <c r="C171" s="7"/>
      <c r="D171" s="6"/>
      <c r="E171" s="7"/>
    </row>
    <row r="172" spans="1:5" x14ac:dyDescent="0.15">
      <c r="A172" s="16">
        <v>2017.05</v>
      </c>
      <c r="B172" s="7" t="s">
        <v>106</v>
      </c>
      <c r="C172" s="7">
        <f>SUM(C169:C170)</f>
        <v>108540</v>
      </c>
      <c r="D172" s="7"/>
      <c r="E172" s="7"/>
    </row>
    <row r="173" spans="1:5" x14ac:dyDescent="0.15">
      <c r="A173" s="16">
        <v>2017.05</v>
      </c>
      <c r="B173" s="7" t="s">
        <v>117</v>
      </c>
      <c r="C173" s="10">
        <v>105490</v>
      </c>
      <c r="D173" s="7"/>
      <c r="E173" s="7"/>
    </row>
    <row r="174" spans="1:5" x14ac:dyDescent="0.15">
      <c r="A174" s="16">
        <v>2017.05</v>
      </c>
      <c r="B174" s="7" t="s">
        <v>118</v>
      </c>
      <c r="C174" s="7">
        <f>C172-C173</f>
        <v>3050</v>
      </c>
      <c r="D174" s="7" t="s">
        <v>119</v>
      </c>
      <c r="E174" s="8">
        <f>(C174-2000)/C173</f>
        <v>9.9535500995355016E-3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10" sqref="G10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</row>
    <row r="2" spans="1:11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2" t="s">
        <v>148</v>
      </c>
      <c r="B4" s="2">
        <v>10000</v>
      </c>
      <c r="C4" s="2"/>
      <c r="D4" s="14"/>
      <c r="E4" s="2"/>
      <c r="F4" s="2"/>
      <c r="G4" s="2">
        <v>245.21</v>
      </c>
      <c r="H4" s="2">
        <f>70-2.1</f>
        <v>67.900000000000006</v>
      </c>
      <c r="I4" s="2"/>
      <c r="J4" s="2"/>
      <c r="K4" s="2"/>
    </row>
    <row r="5" spans="1:11" x14ac:dyDescent="0.15">
      <c r="A5" s="3" t="s">
        <v>149</v>
      </c>
      <c r="B5" s="3">
        <v>10000</v>
      </c>
      <c r="C5" s="3" t="s">
        <v>157</v>
      </c>
      <c r="D5" s="4">
        <v>42868</v>
      </c>
      <c r="E5" s="3">
        <f>9012.68-8.11</f>
        <v>9004.57</v>
      </c>
      <c r="F5" s="3">
        <f>9050.97</f>
        <v>9050.9699999999993</v>
      </c>
      <c r="G5" s="3">
        <v>245.21</v>
      </c>
      <c r="H5" s="3">
        <f>70-2.1</f>
        <v>67.900000000000006</v>
      </c>
      <c r="I5" s="3">
        <f>B5-E5</f>
        <v>995.43000000000029</v>
      </c>
      <c r="J5" s="3">
        <f>E5+H5-F5</f>
        <v>21.5</v>
      </c>
      <c r="K5" s="3">
        <f>ROUND(J5/I5*1200,2)</f>
        <v>25.92</v>
      </c>
    </row>
    <row r="6" spans="1:11" x14ac:dyDescent="0.15">
      <c r="A6" s="3" t="s">
        <v>155</v>
      </c>
      <c r="B6" s="3">
        <v>10000</v>
      </c>
      <c r="C6" s="3" t="s">
        <v>156</v>
      </c>
      <c r="D6" s="4">
        <v>42868</v>
      </c>
      <c r="E6" s="3">
        <f>9012.68-8.11</f>
        <v>9004.57</v>
      </c>
      <c r="F6" s="3">
        <f>9050.97</f>
        <v>9050.9699999999993</v>
      </c>
      <c r="G6" s="3">
        <v>245.21</v>
      </c>
      <c r="H6" s="3">
        <f>70-2.1</f>
        <v>67.900000000000006</v>
      </c>
      <c r="I6" s="3">
        <f>B6-E6</f>
        <v>995.43000000000029</v>
      </c>
      <c r="J6" s="3">
        <f>E6+H6-F6</f>
        <v>21.5</v>
      </c>
      <c r="K6" s="3">
        <f>ROUND(J6/I6*1200,2)</f>
        <v>25.92</v>
      </c>
    </row>
    <row r="7" spans="1:11" x14ac:dyDescent="0.15">
      <c r="A7" s="2" t="s">
        <v>154</v>
      </c>
      <c r="B7" s="2">
        <v>20000</v>
      </c>
      <c r="C7" s="2" t="s">
        <v>160</v>
      </c>
      <c r="D7" s="14">
        <v>42892</v>
      </c>
      <c r="E7" s="2">
        <f>18100.8-16.29</f>
        <v>18084.509999999998</v>
      </c>
      <c r="F7" s="2">
        <f>18179.23</f>
        <v>18179.23</v>
      </c>
      <c r="G7" s="2">
        <v>490.42</v>
      </c>
      <c r="H7" s="2">
        <f>140-4.2</f>
        <v>135.80000000000001</v>
      </c>
      <c r="I7" s="2">
        <f>B7-E7</f>
        <v>1915.4900000000016</v>
      </c>
      <c r="J7" s="2">
        <f>E7+H7-F7</f>
        <v>41.079999999998108</v>
      </c>
      <c r="K7" s="2">
        <f>ROUND(J7/I7*1200,2)</f>
        <v>25.74</v>
      </c>
    </row>
    <row r="8" spans="1:11" x14ac:dyDescent="0.15">
      <c r="A8" s="2" t="s">
        <v>158</v>
      </c>
      <c r="B8" s="2">
        <f>19509.58</f>
        <v>19509.580000000002</v>
      </c>
      <c r="C8" s="2" t="s">
        <v>164</v>
      </c>
      <c r="D8" s="14">
        <v>42898</v>
      </c>
      <c r="E8" s="2">
        <f>17607.78-15.84</f>
        <v>17591.939999999999</v>
      </c>
      <c r="F8" s="2">
        <f>17607.78</f>
        <v>17607.78</v>
      </c>
      <c r="G8" s="2">
        <v>493.85</v>
      </c>
      <c r="H8" s="2">
        <f>136.56-4.09</f>
        <v>132.47</v>
      </c>
      <c r="I8" s="2">
        <f>B8-E8</f>
        <v>1917.6400000000031</v>
      </c>
      <c r="J8" s="2">
        <f>E8+H8-F8</f>
        <v>116.63000000000102</v>
      </c>
      <c r="K8" s="2">
        <f>ROUND(J8/I8*1200,2)</f>
        <v>72.98</v>
      </c>
    </row>
    <row r="9" spans="1:11" x14ac:dyDescent="0.15">
      <c r="A9" s="2" t="s">
        <v>159</v>
      </c>
      <c r="B9" s="2">
        <f>7730.31</f>
        <v>7730.31</v>
      </c>
      <c r="C9" s="2"/>
      <c r="D9" s="14"/>
      <c r="E9" s="2"/>
      <c r="F9" s="2"/>
      <c r="G9" s="2">
        <v>262.92</v>
      </c>
      <c r="H9" s="2">
        <v>52.28</v>
      </c>
      <c r="I9" s="2"/>
      <c r="J9" s="2"/>
      <c r="K9" s="2"/>
    </row>
    <row r="10" spans="1:11" x14ac:dyDescent="0.15">
      <c r="A10" s="2" t="s">
        <v>162</v>
      </c>
      <c r="B10" s="2">
        <f>9754.79</f>
        <v>9754.7900000000009</v>
      </c>
      <c r="C10" s="3"/>
      <c r="D10" s="4"/>
      <c r="F10" s="3"/>
      <c r="G10" s="2">
        <v>246.92</v>
      </c>
      <c r="H10" s="2">
        <f>68.28-2.04</f>
        <v>66.239999999999995</v>
      </c>
    </row>
    <row r="11" spans="1:11" x14ac:dyDescent="0.15">
      <c r="A11" s="2" t="s">
        <v>163</v>
      </c>
      <c r="B11" s="2">
        <f>9754.79</f>
        <v>9754.7900000000009</v>
      </c>
      <c r="C11" s="3"/>
      <c r="D11" s="4"/>
      <c r="F11" s="3"/>
      <c r="G11" s="2">
        <v>246.92</v>
      </c>
      <c r="H11" s="2">
        <f>68.28-2.04</f>
        <v>66.239999999999995</v>
      </c>
    </row>
    <row r="12" spans="1:11" x14ac:dyDescent="0.15">
      <c r="A12" s="3"/>
      <c r="B12" s="3"/>
      <c r="C12" s="3"/>
      <c r="D12" s="4"/>
      <c r="F12" s="3"/>
    </row>
    <row r="13" spans="1:11" x14ac:dyDescent="0.15">
      <c r="A13" s="3"/>
      <c r="B13" s="3"/>
      <c r="C13" s="3"/>
      <c r="D13" s="4"/>
      <c r="F13" s="3"/>
    </row>
    <row r="14" spans="1:11" x14ac:dyDescent="0.15">
      <c r="A14" s="3"/>
      <c r="B14" s="3"/>
      <c r="C14" s="2"/>
      <c r="D14" s="14"/>
      <c r="F14" s="2"/>
    </row>
    <row r="15" spans="1:11" x14ac:dyDescent="0.15">
      <c r="A15" s="3"/>
      <c r="B15" s="3"/>
      <c r="C15" s="2"/>
      <c r="D15" s="14"/>
      <c r="F15" s="2"/>
    </row>
    <row r="16" spans="1:11" x14ac:dyDescent="0.15">
      <c r="A16" s="3"/>
      <c r="B16" s="3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3"/>
      <c r="B29" s="3"/>
      <c r="C29" s="2"/>
      <c r="D29" s="14"/>
      <c r="F29" s="2"/>
    </row>
    <row r="30" spans="1:6" x14ac:dyDescent="0.15">
      <c r="A30" s="2"/>
      <c r="B30" s="2"/>
    </row>
    <row r="31" spans="1:6" x14ac:dyDescent="0.15">
      <c r="A31" s="2"/>
      <c r="B31" s="2"/>
    </row>
  </sheetData>
  <autoFilter ref="A1:F3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NEW</cp:lastModifiedBy>
  <dcterms:created xsi:type="dcterms:W3CDTF">2014-11-15T05:48:29Z</dcterms:created>
  <dcterms:modified xsi:type="dcterms:W3CDTF">2017-05-21T08:31:33Z</dcterms:modified>
</cp:coreProperties>
</file>